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20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21.xml.rels" ContentType="application/vnd.openxmlformats-package.relationships+xml"/>
  <Override PartName="/xl/worksheets/_rels/sheet9.xml.rels" ContentType="application/vnd.openxmlformats-package.relationships+xml"/>
  <Override PartName="/xl/worksheets/_rels/sheet22.xml.rels" ContentType="application/vnd.openxmlformats-package.relationships+xml"/>
  <Override PartName="/xl/worksheets/_rels/sheet10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_rels/sheet16.xml.rels" ContentType="application/vnd.openxmlformats-package.relationships+xml"/>
  <Override PartName="/xl/worksheets/_rels/sheet17.xml.rels" ContentType="application/vnd.openxmlformats-package.relationships+xml"/>
  <Override PartName="/xl/worksheets/_rels/sheet18.xml.rels" ContentType="application/vnd.openxmlformats-package.relationships+xml"/>
  <Override PartName="/xl/worksheets/_rels/sheet19.xml.rels" ContentType="application/vnd.openxmlformats-package.relationships+xml"/>
  <Override PartName="/xl/worksheets/_rels/sheet23.xml.rels" ContentType="application/vnd.openxmlformats-package.relationships+xml"/>
  <Override PartName="/xl/worksheets/_rels/sheet24.xml.rels" ContentType="application/vnd.openxmlformats-package.relationships+xml"/>
  <Override PartName="/xl/worksheets/_rels/sheet2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media/image26.png" ContentType="image/png"/>
  <Override PartName="/xl/media/image31.png" ContentType="image/png"/>
  <Override PartName="/xl/media/image27.png" ContentType="image/png"/>
  <Override PartName="/xl/media/image32.png" ContentType="image/png"/>
  <Override PartName="/xl/media/image28.png" ContentType="image/png"/>
  <Override PartName="/xl/media/image33.png" ContentType="image/png"/>
  <Override PartName="/xl/media/image29.png" ContentType="image/png"/>
  <Override PartName="/xl/media/image30.png" ContentType="image/png"/>
  <Override PartName="/xl/media/image34.png" ContentType="image/png"/>
  <Override PartName="/xl/media/image35.png" ContentType="image/png"/>
  <Override PartName="/xl/media/image36.png" ContentType="image/png"/>
  <Override PartName="/xl/media/image37.png" ContentType="image/png"/>
  <Override PartName="/xl/media/image38.png" ContentType="image/png"/>
  <Override PartName="/xl/media/image39.png" ContentType="image/png"/>
  <Override PartName="/xl/media/image40.png" ContentType="image/png"/>
  <Override PartName="/xl/media/image41.png" ContentType="image/png"/>
  <Override PartName="/xl/media/image42.png" ContentType="image/png"/>
  <Override PartName="/xl/media/image43.png" ContentType="image/png"/>
  <Override PartName="/xl/media/image44.png" ContentType="image/png"/>
  <Override PartName="/xl/media/image45.png" ContentType="image/png"/>
  <Override PartName="/xl/media/image46.png" ContentType="image/png"/>
  <Override PartName="/xl/media/image47.png" ContentType="image/png"/>
  <Override PartName="/xl/media/image48.png" ContentType="image/png"/>
  <Override PartName="/xl/media/image49.png" ContentType="image/png"/>
  <Override PartName="/xl/media/image50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20.xml.rels" ContentType="application/vnd.openxmlformats-package.relationships+xml"/>
  <Override PartName="/xl/drawings/_rels/drawing3.xml.rels" ContentType="application/vnd.openxmlformats-package.relationships+xml"/>
  <Override PartName="/xl/drawings/_rels/drawing21.xml.rels" ContentType="application/vnd.openxmlformats-package.relationships+xml"/>
  <Override PartName="/xl/drawings/_rels/drawing4.xml.rels" ContentType="application/vnd.openxmlformats-package.relationships+xml"/>
  <Override PartName="/xl/drawings/_rels/drawing22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23.xml.rels" ContentType="application/vnd.openxmlformats-package.relationships+xml"/>
  <Override PartName="/xl/drawings/_rels/drawing7.xml.rels" ContentType="application/vnd.openxmlformats-package.relationships+xml"/>
  <Override PartName="/xl/drawings/_rels/drawing24.xml.rels" ContentType="application/vnd.openxmlformats-package.relationships+xml"/>
  <Override PartName="/xl/drawings/_rels/drawing8.xml.rels" ContentType="application/vnd.openxmlformats-package.relationships+xml"/>
  <Override PartName="/xl/drawings/_rels/drawing25.xml.rels" ContentType="application/vnd.openxmlformats-package.relationships+xml"/>
  <Override PartName="/xl/drawings/_rels/drawing9.xml.rels" ContentType="application/vnd.openxmlformats-package.relationships+xml"/>
  <Override PartName="/xl/drawings/_rels/drawing10.xml.rels" ContentType="application/vnd.openxmlformats-package.relationships+xml"/>
  <Override PartName="/xl/drawings/_rels/drawing11.xml.rels" ContentType="application/vnd.openxmlformats-package.relationships+xml"/>
  <Override PartName="/xl/drawings/_rels/drawing12.xml.rels" ContentType="application/vnd.openxmlformats-package.relationships+xml"/>
  <Override PartName="/xl/drawings/_rels/drawing13.xml.rels" ContentType="application/vnd.openxmlformats-package.relationships+xml"/>
  <Override PartName="/xl/drawings/_rels/drawing14.xml.rels" ContentType="application/vnd.openxmlformats-package.relationships+xml"/>
  <Override PartName="/xl/drawings/_rels/drawing15.xml.rels" ContentType="application/vnd.openxmlformats-package.relationships+xml"/>
  <Override PartName="/xl/drawings/_rels/drawing16.xml.rels" ContentType="application/vnd.openxmlformats-package.relationships+xml"/>
  <Override PartName="/xl/drawings/_rels/drawing17.xml.rels" ContentType="application/vnd.openxmlformats-package.relationships+xml"/>
  <Override PartName="/xl/drawings/_rels/drawing18.xml.rels" ContentType="application/vnd.openxmlformats-package.relationships+xml"/>
  <Override PartName="/xl/drawings/_rels/drawing19.xml.rels" ContentType="application/vnd.openxmlformats-package.relationship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kapitulace stavby" sheetId="1" state="visible" r:id="rId2"/>
    <sheet name="51.1.1 - jazyková malá, I..." sheetId="2" state="visible" r:id="rId3"/>
    <sheet name="51.1.2 - jazyková malá, I..." sheetId="3" state="visible" r:id="rId4"/>
    <sheet name="51.2.1 - němčina, II.B-4 ..." sheetId="4" state="visible" r:id="rId5"/>
    <sheet name="51.2.2 - němčina, II.B-4 ..." sheetId="5" state="visible" r:id="rId6"/>
    <sheet name="51.3.1 - informatika 2, I..." sheetId="6" state="visible" r:id="rId7"/>
    <sheet name="51.3.2 - informatika 2, I..." sheetId="7" state="visible" r:id="rId8"/>
    <sheet name="51.4.1 - polytechnika-rob..." sheetId="8" state="visible" r:id="rId9"/>
    <sheet name="51.4.2 - polytechnika-rob..." sheetId="9" state="visible" r:id="rId10"/>
    <sheet name="51.5.1 - informatika, II...." sheetId="10" state="visible" r:id="rId11"/>
    <sheet name="51.5.2 - informatika, II...." sheetId="11" state="visible" r:id="rId12"/>
    <sheet name="51.6.1 - kabinet AJ, II.A..." sheetId="12" state="visible" r:id="rId13"/>
    <sheet name="51.6.2 - kabinet AJ, II.A..." sheetId="13" state="visible" r:id="rId14"/>
    <sheet name="51.7.1 - kabinet informat..." sheetId="14" state="visible" r:id="rId15"/>
    <sheet name="51.7.2 - kabinet informat..." sheetId="15" state="visible" r:id="rId16"/>
    <sheet name="51.8.2 - kabinet jazyků, ..." sheetId="16" state="visible" r:id="rId17"/>
    <sheet name="51.8.1 - kabinet jazyků, ..." sheetId="17" state="visible" r:id="rId18"/>
    <sheet name="51.9.1 - kabinet výtvarná..." sheetId="18" state="visible" r:id="rId19"/>
    <sheet name="51.9.2 - kabinet výtvarná..." sheetId="19" state="visible" r:id="rId20"/>
    <sheet name="51.10.1 - kabinet zeměpis..." sheetId="20" state="visible" r:id="rId21"/>
    <sheet name="51.10.2 - kabinet zeměpis..." sheetId="21" state="visible" r:id="rId22"/>
    <sheet name="51.11.1 - kabinet matemat..." sheetId="22" state="visible" r:id="rId23"/>
    <sheet name="51.11.2 - kabinet matemat..." sheetId="23" state="visible" r:id="rId24"/>
    <sheet name="51.12.1 - cvičná kuchyň, ..." sheetId="24" state="visible" r:id="rId25"/>
    <sheet name="51.12.2 - cvičná kuchyň, ..." sheetId="25" state="visible" r:id="rId26"/>
  </sheets>
  <definedNames>
    <definedName function="false" hidden="false" localSheetId="1" name="_xlnm.Print_Area" vbProcedure="false">'51.1.1 - jazyková malá, I...'!$C$4:$J$76,'51.1.1 - jazyková malá, I...'!$C$82:$J$121,'51.1.1 - jazyková malá, I...'!$C$127:$J$265</definedName>
    <definedName function="false" hidden="false" localSheetId="1" name="_xlnm.Print_Titles" vbProcedure="false">'51.1.1 - jazyková malá, I...'!$141:$141</definedName>
    <definedName function="false" hidden="true" localSheetId="1" name="_xlnm._FilterDatabase" vbProcedure="false">'51.1.1 - jazyková malá, I...'!$C$141:$K$265</definedName>
    <definedName function="false" hidden="false" localSheetId="2" name="_xlnm.Print_Area" vbProcedure="false">'51.1.2 - jazyková malá, I...'!$C$4:$J$76,'51.1.2 - jazyková malá, I...'!$C$82:$J$123,'51.1.2 - jazyková malá, I...'!$C$129:$J$457</definedName>
    <definedName function="false" hidden="false" localSheetId="2" name="_xlnm.Print_Titles" vbProcedure="false">'51.1.2 - jazyková malá, I...'!$143:$143</definedName>
    <definedName function="false" hidden="true" localSheetId="2" name="_xlnm._FilterDatabase" vbProcedure="false">'51.1.2 - jazyková malá, I...'!$C$143:$K$457</definedName>
    <definedName function="false" hidden="false" localSheetId="19" name="_xlnm.Print_Area" vbProcedure="false">'51.10.1 - kabinet zeměpis...'!$C$4:$J$76,'51.10.1 - kabinet zeměpis...'!$C$82:$J$121,'51.10.1 - kabinet zeměpis...'!$C$127:$J$258</definedName>
    <definedName function="false" hidden="false" localSheetId="19" name="_xlnm.Print_Titles" vbProcedure="false">'51.10.1 - kabinet zeměpis...'!$141:$141</definedName>
    <definedName function="false" hidden="true" localSheetId="19" name="_xlnm._FilterDatabase" vbProcedure="false">'51.10.1 - kabinet zeměpis...'!$C$141:$K$258</definedName>
    <definedName function="false" hidden="false" localSheetId="20" name="_xlnm.Print_Area" vbProcedure="false">'51.10.2 - kabinet zeměpis...'!$C$4:$J$76,'51.10.2 - kabinet zeměpis...'!$C$82:$J$122,'51.10.2 - kabinet zeměpis...'!$C$128:$J$436</definedName>
    <definedName function="false" hidden="false" localSheetId="20" name="_xlnm.Print_Titles" vbProcedure="false">'51.10.2 - kabinet zeměpis...'!$142:$142</definedName>
    <definedName function="false" hidden="true" localSheetId="20" name="_xlnm._FilterDatabase" vbProcedure="false">'51.10.2 - kabinet zeměpis...'!$C$142:$K$436</definedName>
    <definedName function="false" hidden="false" localSheetId="21" name="_xlnm.Print_Area" vbProcedure="false">'51.11.1 - kabinet matemat...'!$C$4:$J$76,'51.11.1 - kabinet matemat...'!$C$82:$J$121,'51.11.1 - kabinet matemat...'!$C$127:$J$258</definedName>
    <definedName function="false" hidden="false" localSheetId="21" name="_xlnm.Print_Titles" vbProcedure="false">'51.11.1 - kabinet matemat...'!$141:$141</definedName>
    <definedName function="false" hidden="true" localSheetId="21" name="_xlnm._FilterDatabase" vbProcedure="false">'51.11.1 - kabinet matemat...'!$C$141:$K$258</definedName>
    <definedName function="false" hidden="false" localSheetId="22" name="_xlnm.Print_Area" vbProcedure="false">'51.11.2 - kabinet matemat...'!$C$4:$J$76,'51.11.2 - kabinet matemat...'!$C$82:$J$122,'51.11.2 - kabinet matemat...'!$C$128:$J$436</definedName>
    <definedName function="false" hidden="false" localSheetId="22" name="_xlnm.Print_Titles" vbProcedure="false">'51.11.2 - kabinet matemat...'!$142:$142</definedName>
    <definedName function="false" hidden="true" localSheetId="22" name="_xlnm._FilterDatabase" vbProcedure="false">'51.11.2 - kabinet matemat...'!$C$142:$K$436</definedName>
    <definedName function="false" hidden="false" localSheetId="23" name="_xlnm.Print_Area" vbProcedure="false">'51.12.1 - cvičná kuchyň, ...'!$C$4:$J$76,'51.12.1 - cvičná kuchyň, ...'!$C$82:$J$123,'51.12.1 - cvičná kuchyň, ...'!$C$129:$J$296</definedName>
    <definedName function="false" hidden="false" localSheetId="23" name="_xlnm.Print_Titles" vbProcedure="false">'51.12.1 - cvičná kuchyň, ...'!$143:$143</definedName>
    <definedName function="false" hidden="true" localSheetId="23" name="_xlnm._FilterDatabase" vbProcedure="false">'51.12.1 - cvičná kuchyň, ...'!$C$143:$K$296</definedName>
    <definedName function="false" hidden="false" localSheetId="24" name="_xlnm.Print_Area" vbProcedure="false">'51.12.2 - cvičná kuchyň, ...'!$C$4:$J$76,'51.12.2 - cvičná kuchyň, ...'!$C$82:$J$122,'51.12.2 - cvičná kuchyň, ...'!$C$128:$J$494</definedName>
    <definedName function="false" hidden="false" localSheetId="24" name="_xlnm.Print_Titles" vbProcedure="false">'51.12.2 - cvičná kuchyň, ...'!$142:$142</definedName>
    <definedName function="false" hidden="true" localSheetId="24" name="_xlnm._FilterDatabase" vbProcedure="false">'51.12.2 - cvičná kuchyň, ...'!$C$142:$K$494</definedName>
    <definedName function="false" hidden="false" localSheetId="3" name="_xlnm.Print_Area" vbProcedure="false">'51.2.1 - němčina, II.B-4 ...'!$C$4:$J$76,'51.2.1 - němčina, II.B-4 ...'!$C$82:$J$122,'51.2.1 - němčina, II.B-4 ...'!$C$128:$J$288</definedName>
    <definedName function="false" hidden="false" localSheetId="3" name="_xlnm.Print_Titles" vbProcedure="false">'51.2.1 - němčina, II.B-4 ...'!$142:$142</definedName>
    <definedName function="false" hidden="true" localSheetId="3" name="_xlnm._FilterDatabase" vbProcedure="false">'51.2.1 - němčina, II.B-4 ...'!$C$142:$K$288</definedName>
    <definedName function="false" hidden="false" localSheetId="4" name="_xlnm.Print_Area" vbProcedure="false">'51.2.2 - němčina, II.B-4 ...'!$C$4:$J$76,'51.2.2 - němčina, II.B-4 ...'!$C$82:$J$123,'51.2.2 - němčina, II.B-4 ...'!$C$129:$J$538</definedName>
    <definedName function="false" hidden="false" localSheetId="4" name="_xlnm.Print_Titles" vbProcedure="false">'51.2.2 - němčina, II.B-4 ...'!$143:$143</definedName>
    <definedName function="false" hidden="true" localSheetId="4" name="_xlnm._FilterDatabase" vbProcedure="false">'51.2.2 - němčina, II.B-4 ...'!$C$143:$K$538</definedName>
    <definedName function="false" hidden="false" localSheetId="5" name="_xlnm.Print_Area" vbProcedure="false">'51.3.1 - informatika 2, I...'!$C$4:$J$76,'51.3.1 - informatika 2, I...'!$C$82:$J$122,'51.3.1 - informatika 2, I...'!$C$128:$J$288</definedName>
    <definedName function="false" hidden="false" localSheetId="5" name="_xlnm.Print_Titles" vbProcedure="false">'51.3.1 - informatika 2, I...'!$142:$142</definedName>
    <definedName function="false" hidden="true" localSheetId="5" name="_xlnm._FilterDatabase" vbProcedure="false">'51.3.1 - informatika 2, I...'!$C$142:$K$288</definedName>
    <definedName function="false" hidden="false" localSheetId="6" name="_xlnm.Print_Area" vbProcedure="false">'51.3.2 - informatika 2, I...'!$C$4:$J$76,'51.3.2 - informatika 2, I...'!$C$82:$J$123,'51.3.2 - informatika 2, I...'!$C$129:$J$538</definedName>
    <definedName function="false" hidden="false" localSheetId="6" name="_xlnm.Print_Titles" vbProcedure="false">'51.3.2 - informatika 2, I...'!$143:$143</definedName>
    <definedName function="false" hidden="true" localSheetId="6" name="_xlnm._FilterDatabase" vbProcedure="false">'51.3.2 - informatika 2, I...'!$C$143:$K$538</definedName>
    <definedName function="false" hidden="false" localSheetId="7" name="_xlnm.Print_Area" vbProcedure="false">'51.4.1 - polytechnika-rob...'!$C$4:$J$76,'51.4.1 - polytechnika-rob...'!$C$82:$J$122,'51.4.1 - polytechnika-rob...'!$C$128:$J$288</definedName>
    <definedName function="false" hidden="false" localSheetId="7" name="_xlnm.Print_Titles" vbProcedure="false">'51.4.1 - polytechnika-rob...'!$142:$142</definedName>
    <definedName function="false" hidden="true" localSheetId="7" name="_xlnm._FilterDatabase" vbProcedure="false">'51.4.1 - polytechnika-rob...'!$C$142:$K$288</definedName>
    <definedName function="false" hidden="false" localSheetId="8" name="_xlnm.Print_Area" vbProcedure="false">'51.4.2 - polytechnika-rob...'!$C$4:$J$76,'51.4.2 - polytechnika-rob...'!$C$82:$J$123,'51.4.2 - polytechnika-rob...'!$C$129:$J$538</definedName>
    <definedName function="false" hidden="false" localSheetId="8" name="_xlnm.Print_Titles" vbProcedure="false">'51.4.2 - polytechnika-rob...'!$143:$143</definedName>
    <definedName function="false" hidden="true" localSheetId="8" name="_xlnm._FilterDatabase" vbProcedure="false">'51.4.2 - polytechnika-rob...'!$C$143:$K$538</definedName>
    <definedName function="false" hidden="false" localSheetId="9" name="_xlnm.Print_Area" vbProcedure="false">'51.5.1 - informatika, II....'!$C$4:$J$76,'51.5.1 - informatika, II....'!$C$82:$J$122,'51.5.1 - informatika, II....'!$C$128:$J$288</definedName>
    <definedName function="false" hidden="false" localSheetId="9" name="_xlnm.Print_Titles" vbProcedure="false">'51.5.1 - informatika, II....'!$142:$142</definedName>
    <definedName function="false" hidden="true" localSheetId="9" name="_xlnm._FilterDatabase" vbProcedure="false">'51.5.1 - informatika, II....'!$C$142:$K$288</definedName>
    <definedName function="false" hidden="false" localSheetId="10" name="_xlnm.Print_Area" vbProcedure="false">'51.5.2 - informatika, II....'!$C$4:$J$76,'51.5.2 - informatika, II....'!$C$82:$J$123,'51.5.2 - informatika, II....'!$C$129:$J$538</definedName>
    <definedName function="false" hidden="false" localSheetId="10" name="_xlnm.Print_Titles" vbProcedure="false">'51.5.2 - informatika, II....'!$143:$143</definedName>
    <definedName function="false" hidden="true" localSheetId="10" name="_xlnm._FilterDatabase" vbProcedure="false">'51.5.2 - informatika, II....'!$C$143:$K$538</definedName>
    <definedName function="false" hidden="false" localSheetId="11" name="_xlnm.Print_Area" vbProcedure="false">'51.6.1 - kabinet AJ, II.A...'!$C$4:$J$76,'51.6.1 - kabinet AJ, II.A...'!$C$82:$J$122,'51.6.1 - kabinet AJ, II.A...'!$C$128:$J$270</definedName>
    <definedName function="false" hidden="false" localSheetId="11" name="_xlnm.Print_Titles" vbProcedure="false">'51.6.1 - kabinet AJ, II.A...'!$142:$142</definedName>
    <definedName function="false" hidden="true" localSheetId="11" name="_xlnm._FilterDatabase" vbProcedure="false">'51.6.1 - kabinet AJ, II.A...'!$C$142:$K$270</definedName>
    <definedName function="false" hidden="false" localSheetId="12" name="_xlnm.Print_Area" vbProcedure="false">'51.6.2 - kabinet AJ, II.A...'!$C$4:$J$76,'51.6.2 - kabinet AJ, II.A...'!$C$82:$J$122,'51.6.2 - kabinet AJ, II.A...'!$C$128:$J$430</definedName>
    <definedName function="false" hidden="false" localSheetId="12" name="_xlnm.Print_Titles" vbProcedure="false">'51.6.2 - kabinet AJ, II.A...'!$142:$142</definedName>
    <definedName function="false" hidden="true" localSheetId="12" name="_xlnm._FilterDatabase" vbProcedure="false">'51.6.2 - kabinet AJ, II.A...'!$C$142:$K$430</definedName>
    <definedName function="false" hidden="false" localSheetId="13" name="_xlnm.Print_Area" vbProcedure="false">'51.7.1 - kabinet informat...'!$C$4:$J$76,'51.7.1 - kabinet informat...'!$C$82:$J$122,'51.7.1 - kabinet informat...'!$C$128:$J$272</definedName>
    <definedName function="false" hidden="false" localSheetId="13" name="_xlnm.Print_Titles" vbProcedure="false">'51.7.1 - kabinet informat...'!$142:$142</definedName>
    <definedName function="false" hidden="true" localSheetId="13" name="_xlnm._FilterDatabase" vbProcedure="false">'51.7.1 - kabinet informat...'!$C$142:$K$272</definedName>
    <definedName function="false" hidden="false" localSheetId="14" name="_xlnm.Print_Area" vbProcedure="false">'51.7.2 - kabinet informat...'!$C$4:$J$76,'51.7.2 - kabinet informat...'!$C$82:$J$122,'51.7.2 - kabinet informat...'!$C$128:$J$448</definedName>
    <definedName function="false" hidden="false" localSheetId="14" name="_xlnm.Print_Titles" vbProcedure="false">'51.7.2 - kabinet informat...'!$142:$142</definedName>
    <definedName function="false" hidden="true" localSheetId="14" name="_xlnm._FilterDatabase" vbProcedure="false">'51.7.2 - kabinet informat...'!$C$142:$K$448</definedName>
    <definedName function="false" hidden="false" localSheetId="16" name="_xlnm.Print_Area" vbProcedure="false">'51.8.1 - kabinet jazyků, ...'!$C$4:$J$76,'51.8.1 - kabinet jazyků, ...'!$C$82:$J$122,'51.8.1 - kabinet jazyků, ...'!$C$128:$J$267</definedName>
    <definedName function="false" hidden="false" localSheetId="16" name="_xlnm.Print_Titles" vbProcedure="false">'51.8.1 - kabinet jazyků, ...'!$142:$142</definedName>
    <definedName function="false" hidden="true" localSheetId="16" name="_xlnm._FilterDatabase" vbProcedure="false">'51.8.1 - kabinet jazyků, ...'!$C$142:$K$267</definedName>
    <definedName function="false" hidden="false" localSheetId="15" name="_xlnm.Print_Area" vbProcedure="false">'51.8.2 - kabinet jazyků, ...'!$C$4:$J$76,'51.8.2 - kabinet jazyků, ...'!$C$82:$J$122,'51.8.2 - kabinet jazyků, ...'!$C$128:$J$448</definedName>
    <definedName function="false" hidden="false" localSheetId="15" name="_xlnm.Print_Titles" vbProcedure="false">'51.8.2 - kabinet jazyků, ...'!$142:$142</definedName>
    <definedName function="false" hidden="true" localSheetId="15" name="_xlnm._FilterDatabase" vbProcedure="false">'51.8.2 - kabinet jazyků, ...'!$C$142:$K$448</definedName>
    <definedName function="false" hidden="false" localSheetId="17" name="_xlnm.Print_Area" vbProcedure="false">'51.9.1 - kabinet výtvarná...'!$C$4:$J$76,'51.9.1 - kabinet výtvarná...'!$C$82:$J$121,'51.9.1 - kabinet výtvarná...'!$C$127:$J$258</definedName>
    <definedName function="false" hidden="false" localSheetId="17" name="_xlnm.Print_Titles" vbProcedure="false">'51.9.1 - kabinet výtvarná...'!$141:$141</definedName>
    <definedName function="false" hidden="true" localSheetId="17" name="_xlnm._FilterDatabase" vbProcedure="false">'51.9.1 - kabinet výtvarná...'!$C$141:$K$258</definedName>
    <definedName function="false" hidden="false" localSheetId="18" name="_xlnm.Print_Area" vbProcedure="false">'51.9.2 - kabinet výtvarná...'!$C$4:$J$76,'51.9.2 - kabinet výtvarná...'!$C$82:$J$122,'51.9.2 - kabinet výtvarná...'!$C$128:$J$436</definedName>
    <definedName function="false" hidden="false" localSheetId="18" name="_xlnm.Print_Titles" vbProcedure="false">'51.9.2 - kabinet výtvarná...'!$142:$142</definedName>
    <definedName function="false" hidden="true" localSheetId="18" name="_xlnm._FilterDatabase" vbProcedure="false">'51.9.2 - kabinet výtvarná...'!$C$142:$K$436</definedName>
    <definedName function="false" hidden="false" localSheetId="0" name="_xlnm.Print_Area" vbProcedure="false">'Rekapitulace stavby'!$D$4:$AO$76,'Rekapitulace stavby'!$C$82:$AQ$138</definedName>
    <definedName function="false" hidden="false" localSheetId="0" name="_xlnm.Print_Titles" vbProcedure="false">'Rekapitulace stavby'!$92:$92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<sst xmlns="http://schemas.openxmlformats.org/spreadsheetml/2006/main" count="50955" uniqueCount="1993">
  <si>
    <t xml:space="preserve">Export Komplet</t>
  </si>
  <si>
    <t xml:space="preserve">2.0</t>
  </si>
  <si>
    <t xml:space="preserve">ZAMOK</t>
  </si>
  <si>
    <t xml:space="preserve">False</t>
  </si>
  <si>
    <t xml:space="preserve">{d4fcd775-3db5-4b1f-88fc-e86f71268cae}</t>
  </si>
  <si>
    <t xml:space="preserve">0,01</t>
  </si>
  <si>
    <t xml:space="preserve">21</t>
  </si>
  <si>
    <t xml:space="preserve">15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</si>
  <si>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</si>
  <si>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</si>
  <si>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</si>
  <si>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 xml:space="preserve">0,001</t>
  </si>
  <si>
    <t xml:space="preserve">Kód:</t>
  </si>
  <si>
    <t xml:space="preserve">51-spoj_final</t>
  </si>
  <si>
    <t xml:space="preserve">Měnit lze pouze buňky se žlutým podbarvením!_x005F_x000D_
_x005F_x000D_
1) na prvním listu Rekapitulace stavby vyplňte v sestavě_x005F_x000D_
_x005F_x000D_
    a) Souhrnný list_x005F_x000D_
       - údaje o Uchazeči_x005F_x000D_
         (přenesou se do ostatních sestav i v jiných listech)_x005F_x000D_
_x005F_x000D_
    b) Rekapitulace objektů_x005F_x000D_
       - potřebné Ostatní náklady_x005F_x000D_
_x005F_x000D_
2) na vybraných listech vyplňte v sestavě_x005F_x000D_
_x005F_x000D_
    a) Krycí list_x005F_x000D_
       - údaje o Uchazeči, pokud se liší od údajů o Uchazeči na Souhrnném listu_x005F_x000D_
         (údaje se přenesou do ostatních sestav v daném listu)_x005F_x000D_
_x005F_x000D_
    b) Rekapitulace rozpočtu_x005F_x000D_
       - potřebné Ostatní náklady_x005F_x000D_
_x005F_x000D_
    c) Celkové náklady za stavbu_x005F_x000D_
       - ceny u položek_x005F_x000D_
       - množství, pokud má žluté podbarvení_x005F_x000D_
       - a v případě potřeby poznámku (ta je ve skrytém sloupci)</t>
  </si>
  <si>
    <t xml:space="preserve">Stavba:</t>
  </si>
  <si>
    <t xml:space="preserve">Zlepšování kvality a dostupnosti vzdělávání  ZŠ Ivančická 218, Moravský Krumlov</t>
  </si>
  <si>
    <t xml:space="preserve">KSO:</t>
  </si>
  <si>
    <t xml:space="preserve">CC-CZ:</t>
  </si>
  <si>
    <t xml:space="preserve">Místo:</t>
  </si>
  <si>
    <t xml:space="preserve"> </t>
  </si>
  <si>
    <t xml:space="preserve">Datum:</t>
  </si>
  <si>
    <t xml:space="preserve">14. 8. 2023</t>
  </si>
  <si>
    <t xml:space="preserve">Zadavatel:</t>
  </si>
  <si>
    <t xml:space="preserve">IČ:</t>
  </si>
  <si>
    <t xml:space="preserve">DIČ:</t>
  </si>
  <si>
    <t xml:space="preserve">Uchazeč:</t>
  </si>
  <si>
    <t xml:space="preserve">Vyplň údaj</t>
  </si>
  <si>
    <t xml:space="preserve">Projektant:</t>
  </si>
  <si>
    <t xml:space="preserve">True</t>
  </si>
  <si>
    <t xml:space="preserve">Zpracovatel:</t>
  </si>
  <si>
    <t xml:space="preserve">Poznámka:</t>
  </si>
  <si>
    <t xml:space="preserve">Náklady z rozpočtů</t>
  </si>
  <si>
    <t xml:space="preserve">Ostatní náklady ze souhrnného listu</t>
  </si>
  <si>
    <t xml:space="preserve">Cena bez DPH</t>
  </si>
  <si>
    <t xml:space="preserve">Sazba daně</t>
  </si>
  <si>
    <t xml:space="preserve">Základ daně</t>
  </si>
  <si>
    <t xml:space="preserve">Výše daně</t>
  </si>
  <si>
    <t xml:space="preserve">DPH</t>
  </si>
  <si>
    <t xml:space="preserve">základní</t>
  </si>
  <si>
    <t xml:space="preserve">snížená</t>
  </si>
  <si>
    <t xml:space="preserve">zákl. přenesená</t>
  </si>
  <si>
    <t xml:space="preserve">sníž. přenesená</t>
  </si>
  <si>
    <t xml:space="preserve">nulová</t>
  </si>
  <si>
    <t xml:space="preserve">Cena s DPH</t>
  </si>
  <si>
    <t xml:space="preserve">v</t>
  </si>
  <si>
    <t xml:space="preserve">CZK</t>
  </si>
  <si>
    <t xml:space="preserve">Projektant</t>
  </si>
  <si>
    <t xml:space="preserve">Zpracovatel</t>
  </si>
  <si>
    <t xml:space="preserve">Datum a podpis:</t>
  </si>
  <si>
    <t xml:space="preserve">Razítko</t>
  </si>
  <si>
    <t xml:space="preserve">Objednavatel</t>
  </si>
  <si>
    <t xml:space="preserve">Uchazeč</t>
  </si>
  <si>
    <t xml:space="preserve">REKAPITULACE OBJEKTŮ STAVBY A SOUPISŮ PRACÍ</t>
  </si>
  <si>
    <t xml:space="preserve">Informatívní údaje z listů zakázek</t>
  </si>
  <si>
    <t xml:space="preserve">Kód</t>
  </si>
  <si>
    <t xml:space="preserve">Popis</t>
  </si>
  <si>
    <t xml:space="preserve">Cena bez DPH [CZK]</t>
  </si>
  <si>
    <t xml:space="preserve">Cena s DPH [CZK]</t>
  </si>
  <si>
    <t xml:space="preserve">Typ</t>
  </si>
  <si>
    <t xml:space="preserve">z toho Ostat._x005F_x000D_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</si>
  <si>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</si>
  <si>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</si>
  <si>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</si>
  <si>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</si>
  <si>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přenesená_x005F_x000D_
[CZK]</t>
  </si>
  <si>
    <t xml:space="preserve">DPH snížená přenesená_x005F_x000D_
[CZK]</t>
  </si>
  <si>
    <t xml:space="preserve">Základna_x005F_x000D_
DPH základní</t>
  </si>
  <si>
    <t xml:space="preserve">Základna_x005F_x000D_
DPH snížená</t>
  </si>
  <si>
    <t xml:space="preserve">Základna_x005F_x000D_
DPH zákl. přenesená</t>
  </si>
  <si>
    <t xml:space="preserve">Základna_x005F_x000D_
DPH sníž. přenesená</t>
  </si>
  <si>
    <t xml:space="preserve">Základna_x005F_x000D_
DPH nulová</t>
  </si>
  <si>
    <t xml:space="preserve">1) Náklady z rozpočtů</t>
  </si>
  <si>
    <t xml:space="preserve">D</t>
  </si>
  <si>
    <t xml:space="preserve">0</t>
  </si>
  <si>
    <t xml:space="preserve">###NOIMPORT###</t>
  </si>
  <si>
    <t xml:space="preserve">IMPORT</t>
  </si>
  <si>
    <t xml:space="preserve">{00000000-0000-0000-0000-000000000000}</t>
  </si>
  <si>
    <t xml:space="preserve">51-1</t>
  </si>
  <si>
    <t xml:space="preserve">Moravský Krumlov, ZŠ Ivančická - Jazyková malá, III.D-7</t>
  </si>
  <si>
    <t xml:space="preserve">STA</t>
  </si>
  <si>
    <t xml:space="preserve">1</t>
  </si>
  <si>
    <t xml:space="preserve">{3089b151-02bf-4d72-adfb-814016b1f416}</t>
  </si>
  <si>
    <t xml:space="preserve">2</t>
  </si>
  <si>
    <t xml:space="preserve">/</t>
  </si>
  <si>
    <t xml:space="preserve">51.1.1</t>
  </si>
  <si>
    <t xml:space="preserve">jazyková malá, III.D-7 - stavba</t>
  </si>
  <si>
    <t xml:space="preserve">Soupis</t>
  </si>
  <si>
    <t xml:space="preserve">{161e8e0b-49da-4a55-9e02-cd4919da4d10}</t>
  </si>
  <si>
    <t xml:space="preserve">51.1.2</t>
  </si>
  <si>
    <t xml:space="preserve">jazyková malá, III.D-7 - elektro</t>
  </si>
  <si>
    <t xml:space="preserve">{ce06a6ae-db19-4e49-b8e3-7d396ca1e92f}</t>
  </si>
  <si>
    <t xml:space="preserve">51-2</t>
  </si>
  <si>
    <t xml:space="preserve">Moravský Krumlov, ZŠ Ivančická - Němčina, II.B-4</t>
  </si>
  <si>
    <t xml:space="preserve">{bc1bbc6a-7062-48a2-a4d6-cde681d3ddc0}</t>
  </si>
  <si>
    <t xml:space="preserve">51.2.1</t>
  </si>
  <si>
    <t xml:space="preserve">němčina, II.B-4 - stavba</t>
  </si>
  <si>
    <t xml:space="preserve">{41bacc25-2d59-4116-95cc-46e35c364b2d}</t>
  </si>
  <si>
    <t xml:space="preserve">51.2.2</t>
  </si>
  <si>
    <t xml:space="preserve">němčina, II.B-4 - elektro</t>
  </si>
  <si>
    <t xml:space="preserve">{239f46c8-81f3-4014-8cfc-72334bc4db34}</t>
  </si>
  <si>
    <t xml:space="preserve">51-3</t>
  </si>
  <si>
    <t xml:space="preserve">Moravský Krumlov, ZŠ Ivančická - Informatika 2, II.B-3</t>
  </si>
  <si>
    <t xml:space="preserve">{54851069-ce39-4b97-8aa4-7fa634440c8b}</t>
  </si>
  <si>
    <t xml:space="preserve">51.3.1</t>
  </si>
  <si>
    <t xml:space="preserve">informatika 2, II.B-3 - stavba </t>
  </si>
  <si>
    <t xml:space="preserve">{7e17092f-8096-4b6f-969e-9499bfa76283}</t>
  </si>
  <si>
    <t xml:space="preserve">51.3.2</t>
  </si>
  <si>
    <t xml:space="preserve">informatika 2, II.B-3 - elektro</t>
  </si>
  <si>
    <t xml:space="preserve">{7bd7470e-a967-4fa6-b477-193419ee2d1c}</t>
  </si>
  <si>
    <t xml:space="preserve">51-4</t>
  </si>
  <si>
    <t xml:space="preserve">Moravský Krumlov, ZŠ Ivančická - Polytechnika/robotika, II.B-2</t>
  </si>
  <si>
    <t xml:space="preserve">{46f10df6-3c63-4da7-8ce7-0994ee67c8df}</t>
  </si>
  <si>
    <t xml:space="preserve">51.4.1</t>
  </si>
  <si>
    <t xml:space="preserve">polytechnika/robotika, II.B-2 - stavba</t>
  </si>
  <si>
    <t xml:space="preserve">{4b35938f-757b-4365-bcc6-885d34c61c12}</t>
  </si>
  <si>
    <t xml:space="preserve">51.4.2</t>
  </si>
  <si>
    <t xml:space="preserve">polytechnika/robotika, II.B-2 - elektro</t>
  </si>
  <si>
    <t xml:space="preserve">{8e193435-67e3-4d94-b898-128f44955138}</t>
  </si>
  <si>
    <t xml:space="preserve">51-5</t>
  </si>
  <si>
    <t xml:space="preserve">Moravský Krumlov, ZŠ Ivančická - Informatika, II.B-1</t>
  </si>
  <si>
    <t xml:space="preserve">{b74643e4-7d14-437b-b28f-4ac68255557b}</t>
  </si>
  <si>
    <t xml:space="preserve">51.5.1</t>
  </si>
  <si>
    <t xml:space="preserve">informatika, II.B-1 - stavba</t>
  </si>
  <si>
    <t xml:space="preserve">{fb8897f2-502b-48da-89fc-9036fe0c939e}</t>
  </si>
  <si>
    <t xml:space="preserve">51.5.2</t>
  </si>
  <si>
    <t xml:space="preserve">informatika, II.B-1 - elektro</t>
  </si>
  <si>
    <t xml:space="preserve">{1a4970c5-24d8-4bb9-98a2-829c485db8d9}</t>
  </si>
  <si>
    <t xml:space="preserve">51-6</t>
  </si>
  <si>
    <t xml:space="preserve">Moravský Krumlov, ZŠ Ivančická - Kabinet AJ, II.A-1</t>
  </si>
  <si>
    <t xml:space="preserve">{02ba116a-7fb0-4e63-ae5a-a866f4d40e2d}</t>
  </si>
  <si>
    <t xml:space="preserve">51.6.1</t>
  </si>
  <si>
    <t xml:space="preserve">kabinet AJ, II.A-1 - stavba</t>
  </si>
  <si>
    <t xml:space="preserve">{ae97b623-9cb3-4a6f-af64-5954404cf400}</t>
  </si>
  <si>
    <t xml:space="preserve">51.6.2</t>
  </si>
  <si>
    <t xml:space="preserve">kabinet AJ, II.A-1 - elektro</t>
  </si>
  <si>
    <t xml:space="preserve">{44ba7094-ad17-4769-b2cc-28deb1b5d18c}</t>
  </si>
  <si>
    <t xml:space="preserve">51-7</t>
  </si>
  <si>
    <t xml:space="preserve">Moravský Krumlov, ZŠ Ivančická - Kabinet informatiky, II.B-9</t>
  </si>
  <si>
    <t xml:space="preserve">{45c9ff90-a7d3-49df-a809-6b6a9bbeeb93}</t>
  </si>
  <si>
    <t xml:space="preserve">51.7.1</t>
  </si>
  <si>
    <t xml:space="preserve">kabinet informatiky, II.B-9 - stavba</t>
  </si>
  <si>
    <t xml:space="preserve">{c06abca5-c709-47f3-a4ca-81745a010c70}</t>
  </si>
  <si>
    <t xml:space="preserve">51.7.2</t>
  </si>
  <si>
    <t xml:space="preserve">kabinet informatiky, II.B-9 - elektro</t>
  </si>
  <si>
    <t xml:space="preserve">{48b4108d-be98-4b9f-952e-afbf57f4fad8}</t>
  </si>
  <si>
    <t xml:space="preserve">51-8</t>
  </si>
  <si>
    <t xml:space="preserve">Moravský Krumlov, ZŠ Ivančická - Kabinet jazyků, II.B-8</t>
  </si>
  <si>
    <t xml:space="preserve">{385d5031-a923-44b7-80ff-9b559d148720}</t>
  </si>
  <si>
    <t xml:space="preserve">51.8.2</t>
  </si>
  <si>
    <t xml:space="preserve">kabinet jazyků, II.B-8 - elektro</t>
  </si>
  <si>
    <t xml:space="preserve">{ed1c3f4f-cc2f-4adc-a5df-4e39d33f1483}</t>
  </si>
  <si>
    <t xml:space="preserve">51.8.1</t>
  </si>
  <si>
    <t xml:space="preserve">kabinet jazyků, II.B-8 - stavba</t>
  </si>
  <si>
    <t xml:space="preserve">{644eba3b-835c-4abd-a60d-6ef1076323d0}</t>
  </si>
  <si>
    <t xml:space="preserve">51-9</t>
  </si>
  <si>
    <t xml:space="preserve">Moravský Krumlov, ZŠ Ivančická - Kabinet výtvarná, II.B-7</t>
  </si>
  <si>
    <t xml:space="preserve">{7ce675d8-9dd3-4adb-afed-46557f471ff2}</t>
  </si>
  <si>
    <t xml:space="preserve">51.9.1</t>
  </si>
  <si>
    <t xml:space="preserve">kabinet výtvarná, II.B-7 - stavba </t>
  </si>
  <si>
    <t xml:space="preserve">{b731f25a-2929-481d-8e75-6ec12ca58246}</t>
  </si>
  <si>
    <t xml:space="preserve">51.9.2</t>
  </si>
  <si>
    <t xml:space="preserve">kabinet výtvarná, II.B-7 - elektro</t>
  </si>
  <si>
    <t xml:space="preserve">{e30e6fe3-7c10-4a6d-a493-c4ec1fd42b5a}</t>
  </si>
  <si>
    <t xml:space="preserve">51-10</t>
  </si>
  <si>
    <t xml:space="preserve">Moravský Krumlov, ZŠ Ivančická - Kabinet zeměpis, II.B-6</t>
  </si>
  <si>
    <t xml:space="preserve">{93254356-62d8-46eb-a187-f072c57d026a}</t>
  </si>
  <si>
    <t xml:space="preserve">51.10.1</t>
  </si>
  <si>
    <t xml:space="preserve">kabinet zeměpis, II.B-6 - stavba</t>
  </si>
  <si>
    <t xml:space="preserve">{7483c5e9-36d3-4764-906a-f4906a2c4ce0}</t>
  </si>
  <si>
    <t xml:space="preserve">51.10.2</t>
  </si>
  <si>
    <t xml:space="preserve">kabinet zeměpis, II.B-6 - elektro</t>
  </si>
  <si>
    <t xml:space="preserve">{a45659d5-33fb-4b3e-97d0-033386454519}</t>
  </si>
  <si>
    <t xml:space="preserve">51-11</t>
  </si>
  <si>
    <t xml:space="preserve">Moravský Krumlov, ZŠ Ivančická - Kabinet matematika, II.B-5</t>
  </si>
  <si>
    <t xml:space="preserve">{c85031d1-7358-4dca-a637-fd8518b8b6a4}</t>
  </si>
  <si>
    <t xml:space="preserve">51.11.1</t>
  </si>
  <si>
    <t xml:space="preserve">kabinet matematika, II.B-5 - stavba</t>
  </si>
  <si>
    <t xml:space="preserve">{30d612bb-52ad-4574-a239-69ca14ec53a2}</t>
  </si>
  <si>
    <t xml:space="preserve">51.11.2</t>
  </si>
  <si>
    <t xml:space="preserve">kabinet matematika, II.B-5 - elektro</t>
  </si>
  <si>
    <t xml:space="preserve">{3a22b6cb-8230-4e18-b773-1bb448bc2e6d}</t>
  </si>
  <si>
    <t xml:space="preserve">51-12</t>
  </si>
  <si>
    <t xml:space="preserve">Moravský Krumlov, ZŠ Ivančická - Cvičná kuchyň, I.B-9</t>
  </si>
  <si>
    <t xml:space="preserve">{1bfd81fc-2288-481d-8fca-abc59a5e3f6e}</t>
  </si>
  <si>
    <t xml:space="preserve">51.12.1</t>
  </si>
  <si>
    <t xml:space="preserve">cvičná kuchyň, I.B-9 - stavba</t>
  </si>
  <si>
    <t xml:space="preserve">{14e218ee-edbb-4d23-afe2-fa3f882e4b2c}</t>
  </si>
  <si>
    <t xml:space="preserve">51.12.2</t>
  </si>
  <si>
    <t xml:space="preserve">cvičná kuchyň, I.B-9 - elektro</t>
  </si>
  <si>
    <t xml:space="preserve">{8cfa34af-0149-4946-b112-40b6214d1754}</t>
  </si>
  <si>
    <t xml:space="preserve">2) Ostatní náklady ze souhrnného listu</t>
  </si>
  <si>
    <t xml:space="preserve">Procent. zadání_x005F_x000D_
[% nákladů rozpočtu]</t>
  </si>
  <si>
    <t xml:space="preserve">Zařazení nákladů</t>
  </si>
  <si>
    <t xml:space="preserve">Ostatní náklady</t>
  </si>
  <si>
    <t xml:space="preserve">stavební čast</t>
  </si>
  <si>
    <t xml:space="preserve">OSTATNENAKLADY</t>
  </si>
  <si>
    <t xml:space="preserve">Vyplň vlastní</t>
  </si>
  <si>
    <t xml:space="preserve">OSTATNENAKLADYVLASTNE</t>
  </si>
  <si>
    <t xml:space="preserve">Celkové náklady za stavbu 1) + 2)</t>
  </si>
  <si>
    <t xml:space="preserve">KRYCÍ LIST SOUPISU PRACÍ</t>
  </si>
  <si>
    <t xml:space="preserve">Objekt:</t>
  </si>
  <si>
    <t xml:space="preserve">51-1 - Moravský Krumlov, ZŠ Ivančická - Jazyková malá, III.D-7</t>
  </si>
  <si>
    <t xml:space="preserve">Soupis:</t>
  </si>
  <si>
    <t xml:space="preserve">51.1.1 - jazyková malá, III.D-7 - stavba</t>
  </si>
  <si>
    <t xml:space="preserve">Náklady z rozpočtu</t>
  </si>
  <si>
    <t xml:space="preserve">REKAPITULACE ČLENĚNÍ SOUPISU PRACÍ</t>
  </si>
  <si>
    <t xml:space="preserve">Kód dílu - Popis</t>
  </si>
  <si>
    <t xml:space="preserve">Cena celkem [CZK]</t>
  </si>
  <si>
    <t xml:space="preserve">1) Náklady ze soupisu prací</t>
  </si>
  <si>
    <t xml:space="preserve">-1</t>
  </si>
  <si>
    <t xml:space="preserve"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</si>
  <si>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</si>
  <si>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</si>
  <si>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</si>
  <si>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PSV - Práce a dodávky PSV</t>
  </si>
  <si>
    <t xml:space="preserve">    762 - Konstrukce tesařské</t>
  </si>
  <si>
    <t xml:space="preserve">    763 - Konstrukce suché výstavby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</si>
  <si>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</si>
  <si>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</si>
  <si>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</si>
  <si>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 xml:space="preserve">N00 - Ostatní </t>
  </si>
  <si>
    <t xml:space="preserve">    N01 - Ostatní</t>
  </si>
  <si>
    <t xml:space="preserve">2) Ostatní náklady</t>
  </si>
  <si>
    <t xml:space="preserve">Zařízení staveniště</t>
  </si>
  <si>
    <t xml:space="preserve">VRN</t>
  </si>
  <si>
    <t xml:space="preserve">Projektové práce</t>
  </si>
  <si>
    <t xml:space="preserve">Územní vlivy</t>
  </si>
  <si>
    <t xml:space="preserve">Provozní vlivy</t>
  </si>
  <si>
    <t xml:space="preserve">Jiné VRN</t>
  </si>
  <si>
    <t xml:space="preserve">Kompletační činnost</t>
  </si>
  <si>
    <t xml:space="preserve">KOMPLETACNA</t>
  </si>
  <si>
    <t xml:space="preserve">SOUPIS PRACÍ</t>
  </si>
  <si>
    <t xml:space="preserve">PČ</t>
  </si>
  <si>
    <t xml:space="preserve">MJ</t>
  </si>
  <si>
    <t xml:space="preserve">Množství</t>
  </si>
  <si>
    <t xml:space="preserve">J.cena [CZK]</t>
  </si>
  <si>
    <t xml:space="preserve">Cenová soustava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</si>
  <si>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</si>
  <si>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</si>
  <si>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</si>
  <si>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</si>
  <si>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</si>
  <si>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</si>
  <si>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</si>
  <si>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 xml:space="preserve">HSV</t>
  </si>
  <si>
    <t xml:space="preserve">Práce a dodávky HSV</t>
  </si>
  <si>
    <t xml:space="preserve">ROZPOCET</t>
  </si>
  <si>
    <t xml:space="preserve">6</t>
  </si>
  <si>
    <t xml:space="preserve">Úpravy povrchů, podlahy a osazování výplní</t>
  </si>
  <si>
    <t xml:space="preserve">K</t>
  </si>
  <si>
    <t xml:space="preserve">78419100.R</t>
  </si>
  <si>
    <t xml:space="preserve">Hrubý úklid - průběžný a konečný</t>
  </si>
  <si>
    <t xml:space="preserve">kpl</t>
  </si>
  <si>
    <t xml:space="preserve">512</t>
  </si>
  <si>
    <t xml:space="preserve">-1985709728</t>
  </si>
  <si>
    <t xml:space="preserve">PP</t>
  </si>
  <si>
    <t xml:space="preserve">Hrubý úklid</t>
  </si>
  <si>
    <t xml:space="preserve">9</t>
  </si>
  <si>
    <t xml:space="preserve">Ostatní konstrukce a práce, bourání</t>
  </si>
  <si>
    <t xml:space="preserve">96203115.R</t>
  </si>
  <si>
    <t xml:space="preserve">Demontáž stávajícího vybavení</t>
  </si>
  <si>
    <t xml:space="preserve">soubor</t>
  </si>
  <si>
    <t xml:space="preserve">1967214085</t>
  </si>
  <si>
    <t xml:space="preserve">Demontáž stávajícího nábytkového vybavení</t>
  </si>
  <si>
    <t xml:space="preserve">3</t>
  </si>
  <si>
    <t xml:space="preserve">96203116.R</t>
  </si>
  <si>
    <t xml:space="preserve">Zapravení po rozvodech elektra</t>
  </si>
  <si>
    <t xml:space="preserve">1436925932</t>
  </si>
  <si>
    <t xml:space="preserve">Zapravení podlah po rozvodech elektra</t>
  </si>
  <si>
    <t xml:space="preserve">997</t>
  </si>
  <si>
    <t xml:space="preserve">Přesun sutě</t>
  </si>
  <si>
    <t xml:space="preserve">4</t>
  </si>
  <si>
    <t xml:space="preserve">997013213</t>
  </si>
  <si>
    <t xml:space="preserve">Vnitrostaveništní doprava suti a vybouraných hmot pro budovy v do 12 m ručně</t>
  </si>
  <si>
    <t xml:space="preserve">t</t>
  </si>
  <si>
    <t xml:space="preserve">90517910</t>
  </si>
  <si>
    <t xml:space="preserve">Vnitrostaveništní doprava suti a vybouraných hmot vodorovně do 50 m svisle ručně (nošením po schodech) pro budovy a haly výšky přes 9 do 12 m</t>
  </si>
  <si>
    <t xml:space="preserve">5</t>
  </si>
  <si>
    <t xml:space="preserve">997013501</t>
  </si>
  <si>
    <t xml:space="preserve">Odvoz suti a vybouraných hmot na skládku nebo meziskládku do 1 km se složením</t>
  </si>
  <si>
    <t xml:space="preserve">-1904149119</t>
  </si>
  <si>
    <t xml:space="preserve">Odvoz suti a vybouraných hmot na skládku nebo meziskládku se složením, na vzdálenost do 1 km</t>
  </si>
  <si>
    <t xml:space="preserve">997241622</t>
  </si>
  <si>
    <t xml:space="preserve">Naložení a složení suti</t>
  </si>
  <si>
    <t xml:space="preserve">-1060290608</t>
  </si>
  <si>
    <t xml:space="preserve">Doprava vybouraných hmot, konstrukcí a suti naložení a složení suti</t>
  </si>
  <si>
    <t xml:space="preserve">7</t>
  </si>
  <si>
    <t xml:space="preserve">M</t>
  </si>
  <si>
    <t xml:space="preserve">94620250.R</t>
  </si>
  <si>
    <t xml:space="preserve">uložení odpadu směsné stavební a demoliční, včetně kontejneru</t>
  </si>
  <si>
    <t xml:space="preserve">kus</t>
  </si>
  <si>
    <t xml:space="preserve">8</t>
  </si>
  <si>
    <t xml:space="preserve">1871401447</t>
  </si>
  <si>
    <t xml:space="preserve">Uložení odpadu odpady - skládkovné kódy dle vyhlášky MŽPb 381/2001 Sb. příloha č. 1 kód 170904 směsné stavební a demoliční</t>
  </si>
  <si>
    <t xml:space="preserve">PSV</t>
  </si>
  <si>
    <t xml:space="preserve">Práce a dodávky PSV</t>
  </si>
  <si>
    <t xml:space="preserve">762</t>
  </si>
  <si>
    <t xml:space="preserve">Konstrukce tesařské</t>
  </si>
  <si>
    <t xml:space="preserve">762621120</t>
  </si>
  <si>
    <t xml:space="preserve">Osazení dveří tesařských jednokřídlových</t>
  </si>
  <si>
    <t xml:space="preserve">m2</t>
  </si>
  <si>
    <t xml:space="preserve">16</t>
  </si>
  <si>
    <t xml:space="preserve">1140718192</t>
  </si>
  <si>
    <t xml:space="preserve">Osazení dveří tesařských  jednokřídlových</t>
  </si>
  <si>
    <t xml:space="preserve">0027794.R</t>
  </si>
  <si>
    <t xml:space="preserve">Dveře vnitřní hladké plné jednokřídlé</t>
  </si>
  <si>
    <t xml:space="preserve">ks</t>
  </si>
  <si>
    <t xml:space="preserve">1900559352</t>
  </si>
  <si>
    <t xml:space="preserve">Dveře vnitřní hladké plné jednokřídlé 90x197 cm</t>
  </si>
  <si>
    <t xml:space="preserve">10</t>
  </si>
  <si>
    <t xml:space="preserve">5491400.R</t>
  </si>
  <si>
    <t xml:space="preserve">Dodávka a montáž kování</t>
  </si>
  <si>
    <t xml:space="preserve">-1976350687</t>
  </si>
  <si>
    <t xml:space="preserve">763</t>
  </si>
  <si>
    <t xml:space="preserve">Konstrukce suché výstavby</t>
  </si>
  <si>
    <t xml:space="preserve">11</t>
  </si>
  <si>
    <t xml:space="preserve">763135101</t>
  </si>
  <si>
    <t xml:space="preserve">Montáž SDK kazetového podhledu z kazet 600x600 mm na zavěšenou viditelnou nosnou konstrukci</t>
  </si>
  <si>
    <t xml:space="preserve">-1840584405</t>
  </si>
  <si>
    <t xml:space="preserve">Montáž sádrokartonového podhledu kazetového demontovatelného, velikosti kazet 600x600 mm včetně zavěšené nosné konstrukce viditelné</t>
  </si>
  <si>
    <t xml:space="preserve">12</t>
  </si>
  <si>
    <t xml:space="preserve">59030596.R</t>
  </si>
  <si>
    <t xml:space="preserve">podhled kazetový,  600 x 600 mm</t>
  </si>
  <si>
    <t xml:space="preserve">32</t>
  </si>
  <si>
    <t xml:space="preserve">2125758044</t>
  </si>
  <si>
    <t xml:space="preserve">podhled kazetový, akustický, 600 x 600 mm</t>
  </si>
  <si>
    <t xml:space="preserve">VV</t>
  </si>
  <si>
    <t xml:space="preserve">38,311*1,05 'Přepočtené koeficientem množství</t>
  </si>
  <si>
    <t xml:space="preserve">13</t>
  </si>
  <si>
    <t xml:space="preserve">5903622.R</t>
  </si>
  <si>
    <t xml:space="preserve">Hlavní profil T24 - 3700mm </t>
  </si>
  <si>
    <t xml:space="preserve">m</t>
  </si>
  <si>
    <t xml:space="preserve">1953274771</t>
  </si>
  <si>
    <t xml:space="preserve">Hlavní profil T24 - 3700mm</t>
  </si>
  <si>
    <t xml:space="preserve">28,946*1,05 'Přepočtené koeficientem množství</t>
  </si>
  <si>
    <t xml:space="preserve">14</t>
  </si>
  <si>
    <t xml:space="preserve">5903623.R</t>
  </si>
  <si>
    <t xml:space="preserve">Příčný profil T24 - 1200mm </t>
  </si>
  <si>
    <t xml:space="preserve">819898162</t>
  </si>
  <si>
    <t xml:space="preserve">Příčný profil T24 - 1200mm</t>
  </si>
  <si>
    <t xml:space="preserve">59,595*1,05 'Přepočtené koeficientem množství</t>
  </si>
  <si>
    <t xml:space="preserve">5903064.R</t>
  </si>
  <si>
    <t xml:space="preserve">profil příčný T24 - 600 mm</t>
  </si>
  <si>
    <t xml:space="preserve">-679883386</t>
  </si>
  <si>
    <t xml:space="preserve">29,797*1,05 'Přepočtené koeficientem množství</t>
  </si>
  <si>
    <t xml:space="preserve">5903070.R</t>
  </si>
  <si>
    <t xml:space="preserve">Obvodový profil 3000mm</t>
  </si>
  <si>
    <t xml:space="preserve">-42718732</t>
  </si>
  <si>
    <t xml:space="preserve">17,027*1,05 'Přepočtené koeficientem množství</t>
  </si>
  <si>
    <t xml:space="preserve">17</t>
  </si>
  <si>
    <t xml:space="preserve">5903067.R</t>
  </si>
  <si>
    <t xml:space="preserve">závěs pérový pro hlavní T profil</t>
  </si>
  <si>
    <t xml:space="preserve">715097410</t>
  </si>
  <si>
    <t xml:space="preserve">42,568*1,05 'Přepočtené koeficientem množství</t>
  </si>
  <si>
    <t xml:space="preserve">18</t>
  </si>
  <si>
    <t xml:space="preserve">510167.R</t>
  </si>
  <si>
    <t xml:space="preserve">Drát s okem - 125 mm</t>
  </si>
  <si>
    <t xml:space="preserve">60903013</t>
  </si>
  <si>
    <t xml:space="preserve">19</t>
  </si>
  <si>
    <t xml:space="preserve">763135.R</t>
  </si>
  <si>
    <t xml:space="preserve">Odsazení podhledu od okna</t>
  </si>
  <si>
    <t xml:space="preserve">877331657</t>
  </si>
  <si>
    <t xml:space="preserve">776</t>
  </si>
  <si>
    <t xml:space="preserve">Podlahy povlakové</t>
  </si>
  <si>
    <t xml:space="preserve">20</t>
  </si>
  <si>
    <t xml:space="preserve">776111116</t>
  </si>
  <si>
    <t xml:space="preserve">Odstranění zbytků lepidla z podkladu povlakových podlah broušením</t>
  </si>
  <si>
    <t xml:space="preserve">925534819</t>
  </si>
  <si>
    <t xml:space="preserve">Příprava podkladu broušení podlah stávajícího podkladu pro odstranění lepidla (po starých krytinách)</t>
  </si>
  <si>
    <t xml:space="preserve">776111311</t>
  </si>
  <si>
    <t xml:space="preserve">Vysátí podkladu povlakových podlah</t>
  </si>
  <si>
    <t xml:space="preserve">247424369</t>
  </si>
  <si>
    <t xml:space="preserve">Příprava podkladu vysátí podlah</t>
  </si>
  <si>
    <t xml:space="preserve">22</t>
  </si>
  <si>
    <t xml:space="preserve">776121321</t>
  </si>
  <si>
    <t xml:space="preserve">Vodou ředitelná penetrace savého podkladu povlakových podlah neředěná</t>
  </si>
  <si>
    <t xml:space="preserve">514011131</t>
  </si>
  <si>
    <t xml:space="preserve">Příprava podkladu penetrace neředěná podlah</t>
  </si>
  <si>
    <t xml:space="preserve">23</t>
  </si>
  <si>
    <t xml:space="preserve">77614111.R</t>
  </si>
  <si>
    <t xml:space="preserve">Vyrovnání podkladu povlakových podlah stěrkou</t>
  </si>
  <si>
    <t xml:space="preserve">388401183</t>
  </si>
  <si>
    <t xml:space="preserve">24</t>
  </si>
  <si>
    <t xml:space="preserve">776410811</t>
  </si>
  <si>
    <t xml:space="preserve">Odstranění soklíků a lišt pryžových nebo plastových</t>
  </si>
  <si>
    <t xml:space="preserve">-763457021</t>
  </si>
  <si>
    <t xml:space="preserve">Demontáž soklíků nebo lišt pryžových nebo plastových</t>
  </si>
  <si>
    <t xml:space="preserve">25</t>
  </si>
  <si>
    <t xml:space="preserve">6075610.R</t>
  </si>
  <si>
    <t xml:space="preserve">Lino-nášlapná vrstva s dekorem, podkladní probarvená, podkladní vrstva). Tloušťka 2 mm. Nášlapná vrstvya ze 100% čistého PVC 0,7mm. St. zátěže 34, 43. 10 dekorů. Reakce na oheň Bfl-s1. Trv. def. 0,1mm. Stálobarevnost min./6. Vyhovuje EN 846</t>
  </si>
  <si>
    <t xml:space="preserve">-78501801</t>
  </si>
  <si>
    <t xml:space="preserve">26</t>
  </si>
  <si>
    <t xml:space="preserve">776201811</t>
  </si>
  <si>
    <t xml:space="preserve">Demontáž lepených povlakových podlah bez podložky ručně</t>
  </si>
  <si>
    <t xml:space="preserve">-1838995942</t>
  </si>
  <si>
    <t xml:space="preserve">Demontáž povlakových podlahovin lepených ručně bez podložky</t>
  </si>
  <si>
    <t xml:space="preserve">27</t>
  </si>
  <si>
    <t xml:space="preserve">776221111</t>
  </si>
  <si>
    <t xml:space="preserve">Lepení pásů z PVC standardním lepidlem</t>
  </si>
  <si>
    <t xml:space="preserve">-2004834190</t>
  </si>
  <si>
    <t xml:space="preserve">Montáž podlahovin z PVC lepením standardním lepidlem z pásů standardních</t>
  </si>
  <si>
    <t xml:space="preserve">28</t>
  </si>
  <si>
    <t xml:space="preserve">28411003.R</t>
  </si>
  <si>
    <t xml:space="preserve">lišta soklová , 30 x 30 mm</t>
  </si>
  <si>
    <t xml:space="preserve">516809691</t>
  </si>
  <si>
    <t xml:space="preserve">Podlahoviny z polyvinylchloridu bez podkladu speciální soklové lišty - lišty z měkkého PVC WSL 30/30  10271  30 x 30 mm  role 50 m</t>
  </si>
  <si>
    <t xml:space="preserve">18,182*1,1 'Přepočtené koeficientem množství</t>
  </si>
  <si>
    <t xml:space="preserve">29</t>
  </si>
  <si>
    <t xml:space="preserve">776223112</t>
  </si>
  <si>
    <t xml:space="preserve">Spoj povlakových podlahovin z PVC svařováním za studena</t>
  </si>
  <si>
    <t xml:space="preserve">2071041087</t>
  </si>
  <si>
    <t xml:space="preserve">Montáž podlahovin z PVC spoj podlah svařováním za studena</t>
  </si>
  <si>
    <t xml:space="preserve">30</t>
  </si>
  <si>
    <t xml:space="preserve">776421111</t>
  </si>
  <si>
    <t xml:space="preserve">Montáž obvodových lišt lepením</t>
  </si>
  <si>
    <t xml:space="preserve">-1739431885</t>
  </si>
  <si>
    <t xml:space="preserve">Montáž lišt obvodových lepených</t>
  </si>
  <si>
    <t xml:space="preserve">31</t>
  </si>
  <si>
    <t xml:space="preserve">776991121</t>
  </si>
  <si>
    <t xml:space="preserve">Základní čištění nově položených podlahovin vysátím a setřením vlhkým mopem</t>
  </si>
  <si>
    <t xml:space="preserve">-1078113608</t>
  </si>
  <si>
    <t xml:space="preserve">Ostatní práce údržba nových podlahovin po pokládce čištění základní</t>
  </si>
  <si>
    <t xml:space="preserve">52</t>
  </si>
  <si>
    <t xml:space="preserve">77614100.R</t>
  </si>
  <si>
    <t xml:space="preserve">Lokální oprava podlah</t>
  </si>
  <si>
    <t xml:space="preserve">1958278872</t>
  </si>
  <si>
    <t xml:space="preserve">783</t>
  </si>
  <si>
    <t xml:space="preserve">Dokončovací práce - nátěry</t>
  </si>
  <si>
    <t xml:space="preserve">783601325</t>
  </si>
  <si>
    <t xml:space="preserve">Odmaštění článkových otopných těles vodou ředitelným odmašťovačem před provedením nátěru</t>
  </si>
  <si>
    <t xml:space="preserve">2075975583</t>
  </si>
  <si>
    <t xml:space="preserve">Příprava podkladu otopných těles před provedením nátěrů článkových odmaštěním vodou ředitelným</t>
  </si>
  <si>
    <t xml:space="preserve">33</t>
  </si>
  <si>
    <t xml:space="preserve">783601421</t>
  </si>
  <si>
    <t xml:space="preserve">Ometení článkových otopných těles před provedením nátěru</t>
  </si>
  <si>
    <t xml:space="preserve">-726952355</t>
  </si>
  <si>
    <t xml:space="preserve">Příprava podkladu otopných těles před provedením nátěrů článkových očištění ometením</t>
  </si>
  <si>
    <t xml:space="preserve">34</t>
  </si>
  <si>
    <t xml:space="preserve">783601713</t>
  </si>
  <si>
    <t xml:space="preserve">Odmaštění vodou ředitelným odmašťovačem potrubí DN do 50 mm</t>
  </si>
  <si>
    <t xml:space="preserve">-116605599</t>
  </si>
  <si>
    <t xml:space="preserve">Příprava podkladu armatur a kovových potrubí před provedením nátěru potrubí do DN 50 mm odmaštěním, odmašťovačem vodou ředitelným</t>
  </si>
  <si>
    <t xml:space="preserve">35</t>
  </si>
  <si>
    <t xml:space="preserve">783617117</t>
  </si>
  <si>
    <t xml:space="preserve">Krycí dvojnásobný syntetický nátěr článkových otopných těles</t>
  </si>
  <si>
    <t xml:space="preserve">1871088717</t>
  </si>
  <si>
    <t xml:space="preserve">Krycí nátěr (email) otopných těles článkových dvojnásobný syntetický</t>
  </si>
  <si>
    <t xml:space="preserve">36</t>
  </si>
  <si>
    <t xml:space="preserve">783664111</t>
  </si>
  <si>
    <t xml:space="preserve">Základní jednonásobný olejový nátěr článkových otopných těles</t>
  </si>
  <si>
    <t xml:space="preserve">52808813</t>
  </si>
  <si>
    <t xml:space="preserve">Základní nátěr otopných těles jednonásobný článkových olejový</t>
  </si>
  <si>
    <t xml:space="preserve">37</t>
  </si>
  <si>
    <t xml:space="preserve">783664551</t>
  </si>
  <si>
    <t xml:space="preserve">Základní jednonásobný olejový nátěr potrubí DN do 50 mm</t>
  </si>
  <si>
    <t xml:space="preserve">263440165</t>
  </si>
  <si>
    <t xml:space="preserve">Základní nátěr armatur a kovových potrubí jednonásobný potrubí do DN 50 mm olejový</t>
  </si>
  <si>
    <t xml:space="preserve">38</t>
  </si>
  <si>
    <t xml:space="preserve">783667611</t>
  </si>
  <si>
    <t xml:space="preserve">Krycí dvojnásobný olejový nátěr potrubí DN do 50 mm</t>
  </si>
  <si>
    <t xml:space="preserve">324977273</t>
  </si>
  <si>
    <t xml:space="preserve">Krycí nátěr (email) armatur a kovových potrubí potrubí do DN 50 mm dvojnásobný olejový</t>
  </si>
  <si>
    <t xml:space="preserve">39</t>
  </si>
  <si>
    <t xml:space="preserve">7833000.R</t>
  </si>
  <si>
    <t xml:space="preserve">Nátěr zárubní</t>
  </si>
  <si>
    <t xml:space="preserve">-1383133674</t>
  </si>
  <si>
    <t xml:space="preserve">784</t>
  </si>
  <si>
    <t xml:space="preserve">Dokončovací práce - malby a tapety</t>
  </si>
  <si>
    <t xml:space="preserve">40</t>
  </si>
  <si>
    <t xml:space="preserve">784111001</t>
  </si>
  <si>
    <t xml:space="preserve">Oprášení (ometení ) podkladu v místnostech výšky do 3,80 m</t>
  </si>
  <si>
    <t xml:space="preserve">2052853754</t>
  </si>
  <si>
    <t xml:space="preserve">Oprášení (ometení) podkladu v místnostech výšky do 3,80 m</t>
  </si>
  <si>
    <t xml:space="preserve">41</t>
  </si>
  <si>
    <t xml:space="preserve">784111031</t>
  </si>
  <si>
    <t xml:space="preserve">Omytí podkladu v místnostech výšky do 3,80 m</t>
  </si>
  <si>
    <t xml:space="preserve">-1097475101</t>
  </si>
  <si>
    <t xml:space="preserve">42</t>
  </si>
  <si>
    <t xml:space="preserve">784121001</t>
  </si>
  <si>
    <t xml:space="preserve">Oškrabání malby v mísnostech výšky do 3,80 m</t>
  </si>
  <si>
    <t xml:space="preserve">1916028186</t>
  </si>
  <si>
    <t xml:space="preserve">Oškrabání malby v místnostech výšky do 3,80 m</t>
  </si>
  <si>
    <t xml:space="preserve">43</t>
  </si>
  <si>
    <t xml:space="preserve">784181121</t>
  </si>
  <si>
    <t xml:space="preserve">Hloubková jednonásobná penetrace podkladu v místnostech výšky do 3,80 m</t>
  </si>
  <si>
    <t xml:space="preserve">-449751778</t>
  </si>
  <si>
    <t xml:space="preserve">Penetrace podkladu jednonásobná hloubková v místnostech výšky do 3,80 m</t>
  </si>
  <si>
    <t xml:space="preserve">44</t>
  </si>
  <si>
    <t xml:space="preserve">78416140.R</t>
  </si>
  <si>
    <t xml:space="preserve">Celoplošná stěrka</t>
  </si>
  <si>
    <t xml:space="preserve">1226338298</t>
  </si>
  <si>
    <t xml:space="preserve">45</t>
  </si>
  <si>
    <t xml:space="preserve">-727265364</t>
  </si>
  <si>
    <t xml:space="preserve">46</t>
  </si>
  <si>
    <t xml:space="preserve">784221101.R</t>
  </si>
  <si>
    <t xml:space="preserve">Dvojnásobné bílé malby  ze směsí za sucha dobře otěruvzdorných v místnostech do 3,80 m</t>
  </si>
  <si>
    <t xml:space="preserve">1042792048</t>
  </si>
  <si>
    <t xml:space="preserve">Malby z malířských směsí otěruvzdorných za sucha dvojnásobné, bílé za sucha otěruvzdorné dobře v místnostech výšky do 3,80 m</t>
  </si>
  <si>
    <t xml:space="preserve">47</t>
  </si>
  <si>
    <t xml:space="preserve">78416100.R</t>
  </si>
  <si>
    <t xml:space="preserve">Lokální oprava stěn</t>
  </si>
  <si>
    <t xml:space="preserve">1187707861</t>
  </si>
  <si>
    <t xml:space="preserve">N00</t>
  </si>
  <si>
    <t xml:space="preserve">Ostatní </t>
  </si>
  <si>
    <t xml:space="preserve">N01</t>
  </si>
  <si>
    <t xml:space="preserve">Ostatní</t>
  </si>
  <si>
    <t xml:space="preserve">48</t>
  </si>
  <si>
    <t xml:space="preserve">kryty radiátorů.R</t>
  </si>
  <si>
    <t xml:space="preserve">Dodávka a montáž krytu radiátorů</t>
  </si>
  <si>
    <t xml:space="preserve">780097903</t>
  </si>
  <si>
    <t xml:space="preserve">49</t>
  </si>
  <si>
    <t xml:space="preserve">SDK předstěna.R</t>
  </si>
  <si>
    <t xml:space="preserve">SDK předstěna, dodávka a montáž</t>
  </si>
  <si>
    <t xml:space="preserve">1442118271</t>
  </si>
  <si>
    <t xml:space="preserve">50</t>
  </si>
  <si>
    <t xml:space="preserve">žaluzie01.R</t>
  </si>
  <si>
    <t xml:space="preserve">Horizontální žaluzie - velké okno D + M</t>
  </si>
  <si>
    <t xml:space="preserve">-1137725731</t>
  </si>
  <si>
    <t xml:space="preserve">Horizontální žaluzie - velké okno </t>
  </si>
  <si>
    <t xml:space="preserve">51</t>
  </si>
  <si>
    <t xml:space="preserve">žaluzie02.R</t>
  </si>
  <si>
    <t xml:space="preserve">Žaluzie horizontální - malé okno, D + M</t>
  </si>
  <si>
    <t xml:space="preserve">1869978774</t>
  </si>
  <si>
    <t xml:space="preserve">51.1.2 - jazyková malá, III.D-7 - elektro</t>
  </si>
  <si>
    <t xml:space="preserve">    3 - Svislé a kompletní konstrukce</t>
  </si>
  <si>
    <t xml:space="preserve">    741 - Elektroinstalace - silnoproud</t>
  </si>
  <si>
    <t xml:space="preserve">      741.01 - Silnoproudé rozvody v učebně, kabinetu</t>
  </si>
  <si>
    <t xml:space="preserve">      741.02 - nový silový přívod do rozvaděče v učebně</t>
  </si>
  <si>
    <t xml:space="preserve">      741.02.01 - úprava stávajícího  rozvaděče na chodbě pro osaz.hl.jističe silového přívodu učebny</t>
  </si>
  <si>
    <t xml:space="preserve">      741.03 - Provozní osvětlení</t>
  </si>
  <si>
    <t xml:space="preserve">    742 - Elektroinstalace - slaboproud</t>
  </si>
  <si>
    <t xml:space="preserve">      742.1 - slaboproudé rozvody v učebně, kabinetu</t>
  </si>
  <si>
    <t xml:space="preserve">      742.2 - LAN přívod do učebny z aktivního prvku školy</t>
  </si>
  <si>
    <t xml:space="preserve">    0100 - Ostatní</t>
  </si>
  <si>
    <t xml:space="preserve">Svislé a kompletní konstrukce</t>
  </si>
  <si>
    <t xml:space="preserve">288</t>
  </si>
  <si>
    <t xml:space="preserve">993121111</t>
  </si>
  <si>
    <t xml:space="preserve">Dovoz a odvoz lešení prostorového lehkého do 10 km včetně naložení a složení</t>
  </si>
  <si>
    <t xml:space="preserve">m3</t>
  </si>
  <si>
    <t xml:space="preserve">1755916652</t>
  </si>
  <si>
    <t xml:space="preserve">Dovoz a odvoz lešení včetně naložení a složení prostorového lehkého, na vzdálenost do 10 km</t>
  </si>
  <si>
    <t xml:space="preserve">289</t>
  </si>
  <si>
    <t xml:space="preserve">993121119</t>
  </si>
  <si>
    <t xml:space="preserve">Příplatek k ceně dovozu a odvozu lešení prostorového lehkého ZKD 10 km přes 10 km</t>
  </si>
  <si>
    <t xml:space="preserve">-1822936652</t>
  </si>
  <si>
    <t xml:space="preserve">Dovoz a odvoz lešení včetně naložení a složení prostorového lehkého, na vzdálenost Příplatek k ceně za každých dalších i započatých 10 km přes 10 km</t>
  </si>
  <si>
    <t xml:space="preserve">290</t>
  </si>
  <si>
    <t xml:space="preserve">946111113</t>
  </si>
  <si>
    <t xml:space="preserve">Montáž pojízdných věží trubkových/dílcových š přes 0,6 do 0,9 m dl do 3,2 m v přes 2,5 do 3,5 m</t>
  </si>
  <si>
    <t xml:space="preserve">1451484305</t>
  </si>
  <si>
    <t xml:space="preserve">Montáž pojízdných věží trubkových nebo dílcových s maximálním zatížením podlahy do 200 kg/m2 šířky od 0,6 do 0,9 m, délky do 3,2 m, výšky přes 2,5 m do 3,5 m</t>
  </si>
  <si>
    <t xml:space="preserve">291</t>
  </si>
  <si>
    <t xml:space="preserve">946111213</t>
  </si>
  <si>
    <t xml:space="preserve">Příplatek k pojízdným věžím š přes 0,6 do 0,9 m dl do 3,2 m v do 3,5 m za první a ZKD den použití</t>
  </si>
  <si>
    <t xml:space="preserve">1224867222</t>
  </si>
  <si>
    <t xml:space="preserve">Montáž pojízdných věží trubkových nebo dílcových s maximálním zatížením podlahy do 200 kg/m2 Příplatek za první a každý další den použití pojízdného lešení k ceně -1113</t>
  </si>
  <si>
    <t xml:space="preserve">292</t>
  </si>
  <si>
    <t xml:space="preserve">946111813</t>
  </si>
  <si>
    <t xml:space="preserve">Demontáž pojízdných věží trubkových/dílcových š přes 0,6 do 0,9 m dl do 3,2 m v přes 2,5 do 3,5 m</t>
  </si>
  <si>
    <t xml:space="preserve">1720960465</t>
  </si>
  <si>
    <t xml:space="preserve">Demontáž pojízdných věží trubkových nebo dílcových s maximálním zatížením podlahy do 200 kg/m2 šířky od 0,6 do 0,9 m, délky do 3,2 m, výšky přes 2,5 m do 3,5 m</t>
  </si>
  <si>
    <t xml:space="preserve">234</t>
  </si>
  <si>
    <t xml:space="preserve">973046161</t>
  </si>
  <si>
    <t xml:space="preserve">Vysekání kapes ve zdivu z betonu pro špalíky a krabice do 100x100x50 mm</t>
  </si>
  <si>
    <t xml:space="preserve">-927153173</t>
  </si>
  <si>
    <t xml:space="preserve">Vysekání výklenků nebo kapes ve zdivu betonovém kapes pro špalíky a krabice, velikosti do 100x100x50 mm</t>
  </si>
  <si>
    <t xml:space="preserve">974049121</t>
  </si>
  <si>
    <t xml:space="preserve">Vysekání rýh v betonových zdech hl do 30 mm š do 30 mm</t>
  </si>
  <si>
    <t xml:space="preserve">640804932</t>
  </si>
  <si>
    <t xml:space="preserve">Vysekání rýh v betonových zdech do hl. 30 mm a šířky do 30 mm</t>
  </si>
  <si>
    <t xml:space="preserve">974049133</t>
  </si>
  <si>
    <t xml:space="preserve">Vysekání rýh v betonových zdech hl do 50 mm š do 100 mm</t>
  </si>
  <si>
    <t xml:space="preserve">920232663</t>
  </si>
  <si>
    <t xml:space="preserve">Vysekání rýh v betonových zdech do hl. 50 mm a šířky do 100 mm</t>
  </si>
  <si>
    <t xml:space="preserve">971052241</t>
  </si>
  <si>
    <t xml:space="preserve">Vybourání nebo prorážení otvorů v ŽB příčkách a zdech pl do 0,0225 m2 tl do 300 mm</t>
  </si>
  <si>
    <t xml:space="preserve">886607661</t>
  </si>
  <si>
    <t xml:space="preserve">Vybourání a prorážení otvorů v železobetonových příčkách a zdech základových nebo nadzákladových, plochy do 0,0225 m2, tl. do 300 mm</t>
  </si>
  <si>
    <t xml:space="preserve">476</t>
  </si>
  <si>
    <t xml:space="preserve">977131111.01R</t>
  </si>
  <si>
    <t xml:space="preserve">Vrty příklepovými vrtáky D 8 mm do cihelného zdiva nebo prostého betonu</t>
  </si>
  <si>
    <t xml:space="preserve">-541479897</t>
  </si>
  <si>
    <t xml:space="preserve">Vrty příklepovými vrtáky do cihelného zdiva nebo prostého betonu průměru 8 mm</t>
  </si>
  <si>
    <t xml:space="preserve">Vnitrostaveništní doprava suti a vybouraných hmot pro budovy v přes 9 do 12 m ručně</t>
  </si>
  <si>
    <t xml:space="preserve">-1002281675</t>
  </si>
  <si>
    <t xml:space="preserve">Vnitrostaveništní doprava suti a vybouraných hmot vodorovně do 50 m svisle ručně pro budovy a haly výšky přes 9 do 12 m</t>
  </si>
  <si>
    <t xml:space="preserve">1596499002</t>
  </si>
  <si>
    <t xml:space="preserve">997013509</t>
  </si>
  <si>
    <t xml:space="preserve">Příplatek k odvozu suti a vybouraných hmot na skládku ZKD 1 km přes 1 km</t>
  </si>
  <si>
    <t xml:space="preserve">-342010531</t>
  </si>
  <si>
    <t xml:space="preserve">Odvoz suti a vybouraných hmot na skládku nebo meziskládku se složením, na vzdálenost Příplatek k ceně za každý další i započatý 1 km přes 1 km</t>
  </si>
  <si>
    <t xml:space="preserve">997013609</t>
  </si>
  <si>
    <t xml:space="preserve">Poplatek za uložení na skládce (skládkovné) stavebního odpadu ze směsí nebo oddělených frakcí betonu, cihel a keramických výrobků kód odpadu 17 01 07</t>
  </si>
  <si>
    <t xml:space="preserve">-1688208273</t>
  </si>
  <si>
    <t xml:space="preserve">Poplatek za uložení stavebního odpadu na skládce (skládkovné) ze směsí nebo oddělených frakcí betonu, cihel a keramických výrobků zatříděného do Katalogu odpadů pod kódem 17 01 07</t>
  </si>
  <si>
    <t xml:space="preserve">741</t>
  </si>
  <si>
    <t xml:space="preserve">Elektroinstalace - silnoproud</t>
  </si>
  <si>
    <t xml:space="preserve">741.01</t>
  </si>
  <si>
    <t xml:space="preserve">Silnoproudé rozvody v učebně, kabinetu</t>
  </si>
  <si>
    <t xml:space="preserve">188</t>
  </si>
  <si>
    <t xml:space="preserve">741310561</t>
  </si>
  <si>
    <t xml:space="preserve">Montáž vypínač tří/čtyřpól výkonový pojistkový do 63 A bez zapojení vodičů</t>
  </si>
  <si>
    <t xml:space="preserve">1842638865</t>
  </si>
  <si>
    <t xml:space="preserve">Montáž spínačů tří nebo čtyřpólových vypínačů výkonových pojistkových, do 63 A</t>
  </si>
  <si>
    <t xml:space="preserve">189</t>
  </si>
  <si>
    <t xml:space="preserve">35094.01R</t>
  </si>
  <si>
    <t xml:space="preserve">hlavní vypínač 3fázový 40A modulový na DIN</t>
  </si>
  <si>
    <t xml:space="preserve">-1723442147</t>
  </si>
  <si>
    <t xml:space="preserve">184</t>
  </si>
  <si>
    <t xml:space="preserve">741210101</t>
  </si>
  <si>
    <t xml:space="preserve">Montáž rozváděčů litinových, hliníkových nebo plastových sestava do 50 kg</t>
  </si>
  <si>
    <t xml:space="preserve">1826009475</t>
  </si>
  <si>
    <t xml:space="preserve">Montáž rozváděčů litinových, hliníkových nebo plastových bez zapojení vodičů sestavy hmotnosti do 50 kg</t>
  </si>
  <si>
    <t xml:space="preserve">547</t>
  </si>
  <si>
    <t xml:space="preserve">31372.11R</t>
  </si>
  <si>
    <t xml:space="preserve">rozvaděč plastový,  plechové dveře, IP30 do dutých stěn 24modulů</t>
  </si>
  <si>
    <t xml:space="preserve">1157588971</t>
  </si>
  <si>
    <t xml:space="preserve">421</t>
  </si>
  <si>
    <t xml:space="preserve">31372.04R</t>
  </si>
  <si>
    <t xml:space="preserve">sada upevňovacích prvků pro montáž rozvaděče plast., do SDK stěny</t>
  </si>
  <si>
    <t xml:space="preserve">1635593725</t>
  </si>
  <si>
    <t xml:space="preserve">190</t>
  </si>
  <si>
    <t xml:space="preserve">741321013.01R</t>
  </si>
  <si>
    <t xml:space="preserve">Montáž proudových chráničů s nadproudovou ochranou dvoupólových nn do 63 A ve skříni se zapojením vodičů</t>
  </si>
  <si>
    <t xml:space="preserve">-865205086</t>
  </si>
  <si>
    <t xml:space="preserve">191</t>
  </si>
  <si>
    <t xml:space="preserve">23168.01R</t>
  </si>
  <si>
    <t xml:space="preserve">Chránič s nadproudovou ochranou, 16/1N/C/003 , A, 1+N, 10kA, char.C,</t>
  </si>
  <si>
    <t xml:space="preserve">1765756829</t>
  </si>
  <si>
    <t xml:space="preserve">317</t>
  </si>
  <si>
    <t xml:space="preserve">741322122</t>
  </si>
  <si>
    <t xml:space="preserve">Montáž svodiče přepětí nn typ 2 čtyřpólových dvoudílných s vložením modulu se zapojením vodičů</t>
  </si>
  <si>
    <t xml:space="preserve">859384971</t>
  </si>
  <si>
    <t xml:space="preserve">Montáž přepěťových ochran nn se zapojením vodičů svodiče přepětí – typ 2 čtyřpólových dvoudílných s vložením modulu</t>
  </si>
  <si>
    <t xml:space="preserve">318</t>
  </si>
  <si>
    <t xml:space="preserve">3297.01R</t>
  </si>
  <si>
    <t xml:space="preserve">Svodič bleskových proudů typ 2, síť TN-C, vyjímat. modul, čtyřpól.</t>
  </si>
  <si>
    <t xml:space="preserve">1219999692</t>
  </si>
  <si>
    <t xml:space="preserve">319</t>
  </si>
  <si>
    <t xml:space="preserve">741322151</t>
  </si>
  <si>
    <t xml:space="preserve">Montáž svodiče přepětí nn typ 3 jednopólových se signalizací do elektroinstalačních krabic se zapojením vodičů</t>
  </si>
  <si>
    <t xml:space="preserve">2116862705</t>
  </si>
  <si>
    <t xml:space="preserve">320</t>
  </si>
  <si>
    <t xml:space="preserve">35889540.01R</t>
  </si>
  <si>
    <t xml:space="preserve">svodič přepětí - ochrana 3.stupně odnímatelné provedení, 230 V, signalizace, pod zásuvku v lavicích</t>
  </si>
  <si>
    <t xml:space="preserve">-679343195</t>
  </si>
  <si>
    <t xml:space="preserve">433</t>
  </si>
  <si>
    <t xml:space="preserve">741231011</t>
  </si>
  <si>
    <t xml:space="preserve">Montáž svorkovnice do rozvaděčů - stoupačková</t>
  </si>
  <si>
    <t xml:space="preserve">1730020118</t>
  </si>
  <si>
    <t xml:space="preserve">Montáž svorkovnic do rozváděčů s popisnými štítky se zapojením vodičů na jedné straně stoupačkových</t>
  </si>
  <si>
    <t xml:space="preserve">429</t>
  </si>
  <si>
    <t xml:space="preserve">8500187472.03R</t>
  </si>
  <si>
    <t xml:space="preserve">svorkovnice stoupací 4-pól al/cu, v bloku možnost připojení 2x2,5-35mm + 2x2,5-50mm,</t>
  </si>
  <si>
    <t xml:space="preserve">439207898</t>
  </si>
  <si>
    <t xml:space="preserve">431</t>
  </si>
  <si>
    <t xml:space="preserve">741231012.01R</t>
  </si>
  <si>
    <t xml:space="preserve">Montáž svorkovnice HOP do rozvaděčů - ochranná se zapoj.vod.</t>
  </si>
  <si>
    <t xml:space="preserve">1075109916</t>
  </si>
  <si>
    <t xml:space="preserve">430</t>
  </si>
  <si>
    <t xml:space="preserve">8500187472.04R</t>
  </si>
  <si>
    <t xml:space="preserve">svorkovnice HOP pospojování možnost připojení 15x2,5-50mm,</t>
  </si>
  <si>
    <t xml:space="preserve">132856154</t>
  </si>
  <si>
    <t xml:space="preserve">193</t>
  </si>
  <si>
    <t xml:space="preserve">741120401</t>
  </si>
  <si>
    <t xml:space="preserve">Montáž vodič Cu izolovaný drátovací plný a laněný žíla 0,35-6 mm2 v rozváděči (např. CY)</t>
  </si>
  <si>
    <t xml:space="preserve">1801739949</t>
  </si>
  <si>
    <t xml:space="preserve">Montáž vodičů izolovaných měděných drátovacích bez ukončení v rozváděčích plných a laněných (např. CY), průřezu žily 0,35 až 6 mm2</t>
  </si>
  <si>
    <t xml:space="preserve">194</t>
  </si>
  <si>
    <t xml:space="preserve">41027.01R</t>
  </si>
  <si>
    <t xml:space="preserve">vodič propojovací hnědý, černý, šedý, flexibilní jádro Cu lanované izolace PVC 450/750V (H07V-K) 1x6mm2 do rozvaděče</t>
  </si>
  <si>
    <t xml:space="preserve">-584766710</t>
  </si>
  <si>
    <t xml:space="preserve">195</t>
  </si>
  <si>
    <t xml:space="preserve">41027.02R</t>
  </si>
  <si>
    <t xml:space="preserve">vodič propojovací  modrý,  flexibilní jádro Cu lanované izolace PVC 450/750V (H07V-K) 1x6mm2 do rozvaděče</t>
  </si>
  <si>
    <t xml:space="preserve">1756307527</t>
  </si>
  <si>
    <t xml:space="preserve">196</t>
  </si>
  <si>
    <t xml:space="preserve">41027.03R</t>
  </si>
  <si>
    <t xml:space="preserve">vodič propojovací  zeleno/žlutý,  flexibilní jádro Cu lanované izolace PVC 450/750V (H07V-K) 1x6mm2 do rozvaděče</t>
  </si>
  <si>
    <t xml:space="preserve">2033343397</t>
  </si>
  <si>
    <t xml:space="preserve">199</t>
  </si>
  <si>
    <t xml:space="preserve">741231004</t>
  </si>
  <si>
    <t xml:space="preserve">Montáž svorkovnice do rozvaděčů - řadová vodič do 16 mm2 se zapojením vodičů</t>
  </si>
  <si>
    <t xml:space="preserve">527908304</t>
  </si>
  <si>
    <t xml:space="preserve">Montáž svorkovnic do rozváděčů s popisnými štítky se zapojením vodičů na jedné straně řadových, průřezové plochy vodičů do 16 mm2</t>
  </si>
  <si>
    <t xml:space="preserve">198</t>
  </si>
  <si>
    <t xml:space="preserve">8500187472</t>
  </si>
  <si>
    <t xml:space="preserve">Můstek N 15× 16 mm2</t>
  </si>
  <si>
    <t xml:space="preserve">1480275871</t>
  </si>
  <si>
    <t xml:space="preserve">204</t>
  </si>
  <si>
    <t xml:space="preserve">741313044.01R</t>
  </si>
  <si>
    <t xml:space="preserve">Montáž zásuvka (polo)zapuštěná  2x(2P + PE) dvojí zapojení-průběžná dvojnásobná šikmá se zapojením vodičů</t>
  </si>
  <si>
    <t xml:space="preserve">-260432220</t>
  </si>
  <si>
    <t xml:space="preserve">205</t>
  </si>
  <si>
    <t xml:space="preserve">55242.01R</t>
  </si>
  <si>
    <t xml:space="preserve">zásuvka 230V dvojnásobná s ochrannými koliky, s clonkami, s natočenou dutinou bílá</t>
  </si>
  <si>
    <t xml:space="preserve">70278659</t>
  </si>
  <si>
    <t xml:space="preserve">207</t>
  </si>
  <si>
    <t xml:space="preserve">741313042</t>
  </si>
  <si>
    <t xml:space="preserve">Montáž zásuvka (polo)zapuštěná šroubové připojení 2P+PE dvojí zapojení - průběžná se zapojením vodičů</t>
  </si>
  <si>
    <t xml:space="preserve">-1266851313</t>
  </si>
  <si>
    <t xml:space="preserve">Montáž zásuvek domovních se zapojením vodičů šroubové připojení polozapuštěných nebo zapuštěných 10/16 A, provedení 2P + PE dvojí zapojení pro průběžnou montáž</t>
  </si>
  <si>
    <t xml:space="preserve">223</t>
  </si>
  <si>
    <t xml:space="preserve">741313042.01R</t>
  </si>
  <si>
    <t xml:space="preserve">Montáž zásuvka (polo)zapuštěná koncové připojení 2P+PE  se zapojením vodičů ve ztížených podmínkách v boku skříňky vedle dato zás.stand.smíšené výuky</t>
  </si>
  <si>
    <t xml:space="preserve">2044326664</t>
  </si>
  <si>
    <t xml:space="preserve">208</t>
  </si>
  <si>
    <t xml:space="preserve">55202.01R</t>
  </si>
  <si>
    <t xml:space="preserve">zásuvka 230V zápustná jednonásobná s ochranným kolíkem, s clonkami, bez rámečku, bílá</t>
  </si>
  <si>
    <t xml:space="preserve">-376060109</t>
  </si>
  <si>
    <t xml:space="preserve">366</t>
  </si>
  <si>
    <t xml:space="preserve">106079.04R</t>
  </si>
  <si>
    <t xml:space="preserve">Zásuvka 45x45  1x2P+T (45x45) s natočenou dutinou, s ochranným kolíkem, zarovnané provedení  bílá</t>
  </si>
  <si>
    <t xml:space="preserve">-1670033715</t>
  </si>
  <si>
    <t xml:space="preserve">562</t>
  </si>
  <si>
    <t xml:space="preserve">741313042.03R</t>
  </si>
  <si>
    <t xml:space="preserve">Montáž zásuvka (polo)zapuštěná s přepěťovou ochranou, šroubové připojení 2P+PE dvojí zapojení - průběžná se zapojením vodičů s přispůsobením hloubky krabice</t>
  </si>
  <si>
    <t xml:space="preserve">-517667372</t>
  </si>
  <si>
    <t xml:space="preserve">560</t>
  </si>
  <si>
    <t xml:space="preserve">358106079.12R</t>
  </si>
  <si>
    <t xml:space="preserve">Zásuvka 45x45  1x2P+T (45x45) s modulem přepěťové ochrany, s ochranným kolíkem, opt.sig.  bílá</t>
  </si>
  <si>
    <t xml:space="preserve">2110346578</t>
  </si>
  <si>
    <t xml:space="preserve">561</t>
  </si>
  <si>
    <t xml:space="preserve">55202.04R</t>
  </si>
  <si>
    <t xml:space="preserve">zásuvka 230V zápustná jednonásobná s ochranným kolíkem, s clonkami, s modulem přepěťové ochrany bez rámečku, bílá</t>
  </si>
  <si>
    <t xml:space="preserve">1643117393</t>
  </si>
  <si>
    <t xml:space="preserve">406</t>
  </si>
  <si>
    <t xml:space="preserve">741313042.02R</t>
  </si>
  <si>
    <t xml:space="preserve">Montáž zásuvka (polo)zapuštěná šroubové připojení 2P+PE dvojí zapojení - průběžná se zapojením vodičů ve ztížených podmínkách tech.prostoru pod výsuvy žákovských lavic a katedry</t>
  </si>
  <si>
    <t xml:space="preserve">-52718753</t>
  </si>
  <si>
    <t xml:space="preserve">Montáž zásuvka (polo)zapuštěná šroubové připojení 2P+PE dvojí zapojení - průběžná se zapojením vodičů e ztížených podmínkách tech.prostoru pod výsuvy žákovských lavic a katedry</t>
  </si>
  <si>
    <t xml:space="preserve">213</t>
  </si>
  <si>
    <t xml:space="preserve">39063.01R</t>
  </si>
  <si>
    <t xml:space="preserve">rámeček pro elektroinstalační přístroje pětinásobný bílý</t>
  </si>
  <si>
    <t xml:space="preserve">959329507</t>
  </si>
  <si>
    <t xml:space="preserve">367</t>
  </si>
  <si>
    <t xml:space="preserve">106079.03R</t>
  </si>
  <si>
    <t xml:space="preserve">montážní deska 2M pro mechanizmy zás.vyp.1x modul 45x45 </t>
  </si>
  <si>
    <t xml:space="preserve">-1560684215</t>
  </si>
  <si>
    <t xml:space="preserve">369</t>
  </si>
  <si>
    <t xml:space="preserve">106079.10R</t>
  </si>
  <si>
    <t xml:space="preserve">krycí rámeček 2M pro mechanizmy zás.vyp.1 x modul 45x45 bílý</t>
  </si>
  <si>
    <t xml:space="preserve">-468617060</t>
  </si>
  <si>
    <t xml:space="preserve">447</t>
  </si>
  <si>
    <t xml:space="preserve">741112061.01R</t>
  </si>
  <si>
    <t xml:space="preserve">Montáž krabice přístrojová zapuštěná plastová kruhová se zapojením svorkovnice</t>
  </si>
  <si>
    <t xml:space="preserve">1606526615</t>
  </si>
  <si>
    <t xml:space="preserve">448</t>
  </si>
  <si>
    <t xml:space="preserve">34571563</t>
  </si>
  <si>
    <t xml:space="preserve">krabice pod omítku PVC odbočná kruhová D 100mm s víčkem a svorkovnicí</t>
  </si>
  <si>
    <t xml:space="preserve">783660477</t>
  </si>
  <si>
    <t xml:space="preserve">235</t>
  </si>
  <si>
    <t xml:space="preserve">741112001</t>
  </si>
  <si>
    <t xml:space="preserve">Montáž krabice zapuštěná plastová kruhová</t>
  </si>
  <si>
    <t xml:space="preserve">-1575800797</t>
  </si>
  <si>
    <t xml:space="preserve">Montáž krabic elektroinstalačních bez napojení na trubky a lišty, demontáže a montáže víčka a přístroje protahovacích nebo odbočných zapuštěných plastových kruhových</t>
  </si>
  <si>
    <t xml:space="preserve">237</t>
  </si>
  <si>
    <t xml:space="preserve">34571451</t>
  </si>
  <si>
    <t xml:space="preserve">krabice pod omítku PVC přístrojová kruhová D 70mm hluboká</t>
  </si>
  <si>
    <t xml:space="preserve">-1700616269</t>
  </si>
  <si>
    <t xml:space="preserve">531</t>
  </si>
  <si>
    <t xml:space="preserve">763101812</t>
  </si>
  <si>
    <t xml:space="preserve">Vyřezání otvoru v SDK desce v příčce nebo předsazené stěně jednoduché opláštění přes 0,01 do 0,02 m2</t>
  </si>
  <si>
    <t xml:space="preserve">-655334233</t>
  </si>
  <si>
    <t xml:space="preserve">Vyřezání otvoru v sádrokartonové desce v příčkách nebo v předsazených stěnách s jednoduchým opláštěním velikosti otvoru přes 0,01 do 0,02 m2</t>
  </si>
  <si>
    <t xml:space="preserve">532</t>
  </si>
  <si>
    <t xml:space="preserve">741112002</t>
  </si>
  <si>
    <t xml:space="preserve">Montáž krabice zapuštěná plastová kruhová pro sádrokartonové příčky</t>
  </si>
  <si>
    <t xml:space="preserve">-639165503</t>
  </si>
  <si>
    <t xml:space="preserve">Montáž krabic elektroinstalačních bez napojení na trubky a lišty, demontáže a montáže víčka a přístroje protahovacích nebo odbočných zapuštěných plastových kruhových pro sádrokartonové příčky</t>
  </si>
  <si>
    <t xml:space="preserve">533</t>
  </si>
  <si>
    <t xml:space="preserve">34571465</t>
  </si>
  <si>
    <t xml:space="preserve">krabice do dutých stěn PVC přístrojová kruhová D 70mm hluboká</t>
  </si>
  <si>
    <t xml:space="preserve">1919428641</t>
  </si>
  <si>
    <t xml:space="preserve">563</t>
  </si>
  <si>
    <t xml:space="preserve">741110401.01R</t>
  </si>
  <si>
    <t xml:space="preserve">Montáž instalačních kanálů 90x55 plastových jednokomorových v katedře učitele</t>
  </si>
  <si>
    <t xml:space="preserve">-1413660571</t>
  </si>
  <si>
    <t xml:space="preserve">564</t>
  </si>
  <si>
    <t xml:space="preserve">34571218.01R</t>
  </si>
  <si>
    <t xml:space="preserve">kanál elektroinstalační hranatý PVC 90x55mm</t>
  </si>
  <si>
    <t xml:space="preserve">1783528422</t>
  </si>
  <si>
    <t xml:space="preserve">565</t>
  </si>
  <si>
    <t xml:space="preserve">34571218.03R</t>
  </si>
  <si>
    <t xml:space="preserve">kryt spojovací kanálu elektroinstalační hranatý PVC 90x55mm</t>
  </si>
  <si>
    <t xml:space="preserve">12468738</t>
  </si>
  <si>
    <t xml:space="preserve">568</t>
  </si>
  <si>
    <t xml:space="preserve">34571218.05R</t>
  </si>
  <si>
    <t xml:space="preserve">roh vnitřní kanálu elektroinstalační hranatý PVC 90x55mm</t>
  </si>
  <si>
    <t xml:space="preserve">1867827859</t>
  </si>
  <si>
    <t xml:space="preserve">569</t>
  </si>
  <si>
    <t xml:space="preserve">34571218.09R</t>
  </si>
  <si>
    <t xml:space="preserve">roh ohybový pro kanál elektroinstalační hranatý PVC 90x55mm</t>
  </si>
  <si>
    <t xml:space="preserve">1219238630</t>
  </si>
  <si>
    <t xml:space="preserve">566</t>
  </si>
  <si>
    <t xml:space="preserve">741110541</t>
  </si>
  <si>
    <t xml:space="preserve">Montáž lišta a kanálek -přepážka podélná oddělovací</t>
  </si>
  <si>
    <t xml:space="preserve">-620947108</t>
  </si>
  <si>
    <t xml:space="preserve">Montáž lišt a kanálků elektroinstalačních se spojkami, ohyby a rohy a s nasunutím do krabic doplňkové prvky přepážky podélné oddělovací</t>
  </si>
  <si>
    <t xml:space="preserve">567</t>
  </si>
  <si>
    <t xml:space="preserve">34571218.06R</t>
  </si>
  <si>
    <t xml:space="preserve">přepážka 60 kanálu elektroinstalačního hranatého PVC 90x55mm</t>
  </si>
  <si>
    <t xml:space="preserve">519503644</t>
  </si>
  <si>
    <t xml:space="preserve">229</t>
  </si>
  <si>
    <t xml:space="preserve">741122122.01R</t>
  </si>
  <si>
    <t xml:space="preserve">Montáž kabel Cu plný kulatý žíla 3x1,5 až 6 mm2 pevně se zatažením (např. CYKY) ve ztížených podmínkách</t>
  </si>
  <si>
    <t xml:space="preserve">1585863863</t>
  </si>
  <si>
    <t xml:space="preserve">Montáž kabelů měděných bez ukončení uložených v trubkách, žlabech, pevně, zatažených plných kulatých nebo bezhalogenových (např. CYKY) počtu a průřezu žil 3x1,5 až 6 mm2, ve ztížených podmínkách prostupů studentských a učitelských pracovišť učeben, kabinetů</t>
  </si>
  <si>
    <t xml:space="preserve">231</t>
  </si>
  <si>
    <t xml:space="preserve">34111036</t>
  </si>
  <si>
    <t xml:space="preserve">kabel instalační jádro Cu plné izolace PVC plášť PVC 450/750V (CYKY) 3x2,5mm2</t>
  </si>
  <si>
    <t xml:space="preserve">75291081</t>
  </si>
  <si>
    <t xml:space="preserve">232</t>
  </si>
  <si>
    <t xml:space="preserve">741120301</t>
  </si>
  <si>
    <t xml:space="preserve">Montáž vodič Cu izolovaný plný a laněný s PVC pláštěm žíla 0,55-16 mm2 pevně (např. CY, CHAH-V)</t>
  </si>
  <si>
    <t xml:space="preserve">-291726837</t>
  </si>
  <si>
    <t xml:space="preserve">Montáž vodičů izolovaných měděných bez ukončení uložených pevně plných a laněných s PVC pláštěm, bezhalogenových, ohniodolných (např. CY, CHAH-V) průřezu žíly 0,55 až 16 mm2</t>
  </si>
  <si>
    <t xml:space="preserve">233</t>
  </si>
  <si>
    <t xml:space="preserve">34140826.01R</t>
  </si>
  <si>
    <t xml:space="preserve">vodič dopl.pospojování zeleno/žlutý jádro Cu plné izolace PVC 450/750V (H07V-U) 1x6mm2</t>
  </si>
  <si>
    <t xml:space="preserve">-652198319</t>
  </si>
  <si>
    <t xml:space="preserve">240</t>
  </si>
  <si>
    <t xml:space="preserve">741311807.01R</t>
  </si>
  <si>
    <t xml:space="preserve">Demontáž stávající silnoproudé elektroinstalace bez zachování funkčnostii</t>
  </si>
  <si>
    <t xml:space="preserve">-1091991069</t>
  </si>
  <si>
    <t xml:space="preserve">Demontáž stávající silnoproudé nepotřebné elektroinstalace bez zachování funkčnostii v odborné učebně, kabinetu a místnostech souvisejících se stavebními pracemi. Vyhledání svorek napájení okruhů obvodů zásuvek, svítidel a ostatní elekrtoinstalace. Bezpečné odpojení se zajištěním trvalého odpojení. Demontáž kabelů, krabic, přístrojů a svítidel. Odvoz a zajištění uložení demontovaných prvků v odběrovém místě elektroodpadů.</t>
  </si>
  <si>
    <t xml:space="preserve">241</t>
  </si>
  <si>
    <t xml:space="preserve">741311807.02R</t>
  </si>
  <si>
    <t xml:space="preserve">Demontáž stávající silnoproudé elektroinstalace se zachováním funkčnosti v přilehlých místnostech bez stavebních úprav</t>
  </si>
  <si>
    <t xml:space="preserve">1852567909</t>
  </si>
  <si>
    <t xml:space="preserve">Demontáž stávající silnoproudé elektroinstalace se zachováním funkčnostii v přilehlých místnostech bez stavebních úprav sousedících k odborné učebně, kabinetu a místnostech souvisejících se stavebními pracemi. Vyhledání svorek napájení okruhů obvodů zásuvek, svítidel a ostatní elekrtoinstalace. Bezpečné odpojení se zajištěním dočasného odpojení. Přepojení  kabelů, krabic, přístrojů a svítidel aby v místnostech bez stavebních úprav byla zachována funkční elektroinstalace.</t>
  </si>
  <si>
    <t xml:space="preserve">525</t>
  </si>
  <si>
    <t xml:space="preserve">741311807.12R</t>
  </si>
  <si>
    <t xml:space="preserve">Vytvoření označovacích popisových polí do zásuvek</t>
  </si>
  <si>
    <t xml:space="preserve">1151654584</t>
  </si>
  <si>
    <t xml:space="preserve">526</t>
  </si>
  <si>
    <t xml:space="preserve">311807.12R</t>
  </si>
  <si>
    <t xml:space="preserve">materiál pro výrobu označovacích polí</t>
  </si>
  <si>
    <t xml:space="preserve">505955742</t>
  </si>
  <si>
    <t xml:space="preserve">trubka elektroinstalační ohebná z PVC 1225 750N 25/18,3mm</t>
  </si>
  <si>
    <t xml:space="preserve">741.02</t>
  </si>
  <si>
    <t xml:space="preserve">nový silový přívod do rozvaděče v učebně</t>
  </si>
  <si>
    <t xml:space="preserve">246</t>
  </si>
  <si>
    <t xml:space="preserve">741122642.01R</t>
  </si>
  <si>
    <t xml:space="preserve">Montáž kabel Cu plný kulatý žíla 5x4 až 6 mm2 uložený pevně (např. CYKY) ve ztížených podmínkách</t>
  </si>
  <si>
    <t xml:space="preserve">-508840031</t>
  </si>
  <si>
    <t xml:space="preserve">Montáž kabelů měděných bez ukončení uložených pevně plných kulatých nebo bezhalogenových (např. CYKY) počtu a průřezu žil 5x4 až 6 mm2 ve ztížených podmínkách stropních podhledů a stávajících tras školy.</t>
  </si>
  <si>
    <t xml:space="preserve">247</t>
  </si>
  <si>
    <t xml:space="preserve">34111100.01R</t>
  </si>
  <si>
    <t xml:space="preserve">kabel instalační jádro Cu plné izolace PVC plášť PVC bez barev.pruhu 450/750V (CYKY) 5x6mm2</t>
  </si>
  <si>
    <t xml:space="preserve">-1366036453</t>
  </si>
  <si>
    <t xml:space="preserve">26,0869565217391*1,15 'Přepočtené koeficientem množství</t>
  </si>
  <si>
    <t xml:space="preserve">248</t>
  </si>
  <si>
    <t xml:space="preserve">741120301.01R</t>
  </si>
  <si>
    <t xml:space="preserve">Montáž vodič Cu izolovaný plný a laněný s PVC pláštěm žíla 0,55-16 mm2 pevně (např. CY, CHAH-V) ve ztížených podmínkách </t>
  </si>
  <si>
    <t xml:space="preserve">1286646938</t>
  </si>
  <si>
    <t xml:space="preserve">Montáž vodičů izolovaných měděných bez ukončení uložených pevně plných a laněných s PVC pláštěm, bezhalogenových, ohniodolných (např. CY, CHAH-V) průřezu žíly 0,55 až 16 mm2 ve ztížených podmínkách stropních podhledů a stávajících tras školy.</t>
  </si>
  <si>
    <t xml:space="preserve">249</t>
  </si>
  <si>
    <t xml:space="preserve">34141028.01R</t>
  </si>
  <si>
    <t xml:space="preserve">vodič propojovací flexibilní jádro Cu lanované izolace PVC zeleno/žlutý 450/750V (H07V-K) 1x10mm2</t>
  </si>
  <si>
    <t xml:space="preserve">-66300459</t>
  </si>
  <si>
    <t xml:space="preserve">254</t>
  </si>
  <si>
    <t xml:space="preserve">741320115</t>
  </si>
  <si>
    <t xml:space="preserve">Montáž jističů jednopólových nn do 63 A ve skříni se zapojením vodičů</t>
  </si>
  <si>
    <t xml:space="preserve">-1922091804</t>
  </si>
  <si>
    <t xml:space="preserve">Montáž jističů se zapojením vodičů jednopólových nn do 63 A ve skříni</t>
  </si>
  <si>
    <t xml:space="preserve">255</t>
  </si>
  <si>
    <t xml:space="preserve">35822173.02R</t>
  </si>
  <si>
    <t xml:space="preserve">jistič 3-pólový 20 A vypínací charakteristika C vypínací schopnost 10 kA</t>
  </si>
  <si>
    <t xml:space="preserve">2041128259</t>
  </si>
  <si>
    <t xml:space="preserve">454</t>
  </si>
  <si>
    <t xml:space="preserve">741110511</t>
  </si>
  <si>
    <t xml:space="preserve">Montáž lišta a kanálek vkládací šířky do 60 mm s víčkem</t>
  </si>
  <si>
    <t xml:space="preserve">1436870477</t>
  </si>
  <si>
    <t xml:space="preserve">Montáž lišt a kanálků elektroinstalačních se spojkami, ohyby a rohy a s nasunutím do krabic vkládacích s víčkem, šířky do 60 mm</t>
  </si>
  <si>
    <t xml:space="preserve">455</t>
  </si>
  <si>
    <t xml:space="preserve">34571002</t>
  </si>
  <si>
    <t xml:space="preserve">lišta elektroinstalační hranatá PVC 60x40mm</t>
  </si>
  <si>
    <t xml:space="preserve">2048243460</t>
  </si>
  <si>
    <t xml:space="preserve">456</t>
  </si>
  <si>
    <t xml:space="preserve">34571229</t>
  </si>
  <si>
    <t xml:space="preserve">kryt ohybový k liště elektroinstalační hranaté PVC 60x40mm</t>
  </si>
  <si>
    <t xml:space="preserve">-156787652</t>
  </si>
  <si>
    <t xml:space="preserve">457</t>
  </si>
  <si>
    <t xml:space="preserve">34571237</t>
  </si>
  <si>
    <t xml:space="preserve">roh vnitřní k liště elektroinstalační hranaté PVC 60x40mm</t>
  </si>
  <si>
    <t xml:space="preserve">-2087087844</t>
  </si>
  <si>
    <t xml:space="preserve">460</t>
  </si>
  <si>
    <t xml:space="preserve">34571289</t>
  </si>
  <si>
    <t xml:space="preserve">kryt spojovací k liště elektroinstalační hranaté PVC 60x40mm</t>
  </si>
  <si>
    <t xml:space="preserve">1500992736</t>
  </si>
  <si>
    <t xml:space="preserve">250</t>
  </si>
  <si>
    <t xml:space="preserve">021055.01R</t>
  </si>
  <si>
    <t xml:space="preserve">Montáž kabelových příchytek  průměru do 40 mm s vyvrtáním otvoru do stěny</t>
  </si>
  <si>
    <t xml:space="preserve">1297374287</t>
  </si>
  <si>
    <t xml:space="preserve">Montáž příchytek pro kabely dřevěných nebo plastových kovových, průměru do 40 mm s vyvrtáním otvoru do stěny</t>
  </si>
  <si>
    <t xml:space="preserve">251</t>
  </si>
  <si>
    <t xml:space="preserve">35432541</t>
  </si>
  <si>
    <t xml:space="preserve">příchytka kabelová 14-28mm</t>
  </si>
  <si>
    <t xml:space="preserve">-787875528</t>
  </si>
  <si>
    <t xml:space="preserve">741.02.01</t>
  </si>
  <si>
    <t xml:space="preserve">úprava stávajícího  rozvaděče na chodbě pro osaz.hl.jističe silového přívodu učebny</t>
  </si>
  <si>
    <t xml:space="preserve">252</t>
  </si>
  <si>
    <t xml:space="preserve">741910921.01R</t>
  </si>
  <si>
    <t xml:space="preserve">Úprava lišt kovových DIN a krytů ve stávajícím rozvaděči školy pro osazení hl.jističe sil.přívodu do učebny </t>
  </si>
  <si>
    <t xml:space="preserve">-1177233476</t>
  </si>
  <si>
    <t xml:space="preserve">Úprava lišt kovových DIN a krytů ve stávajícím rozvaděči školy pro osazení hl.jističe sil.přívodu do učebny. Úprava stávajícího rozvaděče.</t>
  </si>
  <si>
    <t xml:space="preserve">253</t>
  </si>
  <si>
    <t xml:space="preserve">34572251.01R</t>
  </si>
  <si>
    <t xml:space="preserve">lišta elektroinstalační nosná kovová holá DIN TS35 s upevňovací nosnou konstrukcí</t>
  </si>
  <si>
    <t xml:space="preserve">-787345576</t>
  </si>
  <si>
    <t xml:space="preserve">lišta elektroinstalační nosná kovová holá DIN TS35 s upevňovací nosnou konstrukcí pro možnost osazení hl.jističe silového přívodu školy. </t>
  </si>
  <si>
    <t xml:space="preserve">329</t>
  </si>
  <si>
    <t xml:space="preserve">741122644</t>
  </si>
  <si>
    <t xml:space="preserve">Montáž kabel Cu plný kulatý žíla 5x16 mm2 uložený pevně (např. CYKY)</t>
  </si>
  <si>
    <t xml:space="preserve">-1912784562</t>
  </si>
  <si>
    <t xml:space="preserve">Montáž kabelů měděných bez ukončení uložených pevně plných kulatých nebo bezhalogenových (např. CYKY) počtu a průřezu žil 5x16 mm2</t>
  </si>
  <si>
    <t xml:space="preserve">330</t>
  </si>
  <si>
    <t xml:space="preserve">34113035</t>
  </si>
  <si>
    <t xml:space="preserve">kabel instalační jádro Cu plné izolace PVC plášť PVC 450/750V (CYKY) 5x16mm2</t>
  </si>
  <si>
    <t xml:space="preserve">-1465582662</t>
  </si>
  <si>
    <t xml:space="preserve">256</t>
  </si>
  <si>
    <t xml:space="preserve">741120401.01R</t>
  </si>
  <si>
    <t xml:space="preserve">Úprava stávajícího zapojení s doplněním vodičů Cu 6 mm2 a svorkovnic ve stávajícím  rozváděči (např. CY)</t>
  </si>
  <si>
    <t xml:space="preserve">-1753821050</t>
  </si>
  <si>
    <t xml:space="preserve">Úprava stávajícího zapojení s doplněním vodičů Cu 6 mm2 a svorkovnic ve stávajícím  rozváděči (např. CY) pro možnost osazení hl.jističe silového přívodu do učebny</t>
  </si>
  <si>
    <t xml:space="preserve">260</t>
  </si>
  <si>
    <t xml:space="preserve">8500187472.02R</t>
  </si>
  <si>
    <t xml:space="preserve">svorkovnice stoupací 4-pól al/cu, v bloku možnost připojení 2x2,5-16mm + 2x2,5-35mm, pro úpravu ve stáv.rozv.školy</t>
  </si>
  <si>
    <t xml:space="preserve">1392485234</t>
  </si>
  <si>
    <t xml:space="preserve">257</t>
  </si>
  <si>
    <t xml:space="preserve">211568351</t>
  </si>
  <si>
    <t xml:space="preserve">258</t>
  </si>
  <si>
    <t xml:space="preserve">1407948547</t>
  </si>
  <si>
    <t xml:space="preserve">259</t>
  </si>
  <si>
    <t xml:space="preserve">-588768403</t>
  </si>
  <si>
    <t xml:space="preserve">475</t>
  </si>
  <si>
    <t xml:space="preserve">741000.02R</t>
  </si>
  <si>
    <t xml:space="preserve">prohlídka a vyhledání připadných stávajících el.vedení skrytých pod omítkou v trase nového silového přívodu, pro omezení možného poškození</t>
  </si>
  <si>
    <t xml:space="preserve">1398695312</t>
  </si>
  <si>
    <t xml:space="preserve">prohlídka a vyhledání připadných stávajících el.vedení pod omítkou v trase nového silového přívodu, pro omezení možného poškození</t>
  </si>
  <si>
    <t xml:space="preserve">244</t>
  </si>
  <si>
    <t xml:space="preserve">741811011</t>
  </si>
  <si>
    <t xml:space="preserve">Kontrola rozvaděč nn silový hmotnosti do 200 kg</t>
  </si>
  <si>
    <t xml:space="preserve">692691952</t>
  </si>
  <si>
    <t xml:space="preserve">Zkoušky a prohlídky rozvodných zařízení kontrola rozváděčů nn, (1 pole) silových, hmotnosti do 200 kg</t>
  </si>
  <si>
    <t xml:space="preserve">741.03</t>
  </si>
  <si>
    <t xml:space="preserve">Provozní osvětlení</t>
  </si>
  <si>
    <t xml:space="preserve">261</t>
  </si>
  <si>
    <t xml:space="preserve">796913103</t>
  </si>
  <si>
    <t xml:space="preserve">192</t>
  </si>
  <si>
    <t xml:space="preserve">23168.02R</t>
  </si>
  <si>
    <t xml:space="preserve">Chránič s nadproudovou ochranou, 10/1N/B/003 , A, 1+N, 10kA, char.B,</t>
  </si>
  <si>
    <t xml:space="preserve">1574935344</t>
  </si>
  <si>
    <t xml:space="preserve">262</t>
  </si>
  <si>
    <t xml:space="preserve">741372112.01R</t>
  </si>
  <si>
    <t xml:space="preserve">Montáž svítidlo LED interiérové vestavné panelové hranaté nebo kruhové přes 0,09 do 0,36 m2 se zapojením vodičů s přípravou</t>
  </si>
  <si>
    <t xml:space="preserve">-173695688</t>
  </si>
  <si>
    <t xml:space="preserve">Montáž svítidel s integrovaným zdrojem LED se zapojením vodičů interiérových vestavných stropních panelových hranatých nebo kruhových, plochy přes 0,09 do 0,36 m2, s úpravou a prodloužením vývodů, osazení krabice se svorkovnicí na vývod svítidla, úprava konstrukce podhledu pro osazení svítidla s připadným přeložením pozic minerálních stropních čtverců, přesun svítidel na lešení se zajištěním proti poškození.</t>
  </si>
  <si>
    <t xml:space="preserve">550</t>
  </si>
  <si>
    <t xml:space="preserve">741112111</t>
  </si>
  <si>
    <t xml:space="preserve">Montáž rozvodka nástěnná plastová čtyřhranná vodič D do 4 mm2</t>
  </si>
  <si>
    <t xml:space="preserve">1468182292</t>
  </si>
  <si>
    <t xml:space="preserve">Montáž krabic elektroinstalačních bez napojení na trubky a lišty, demontáže a montáže víčka a přístroje rozvodek se zapojením vodičů na svorkovnici nástěnných plastových čtyřhranných pro vodiče Ø do 4 mm2</t>
  </si>
  <si>
    <t xml:space="preserve">551</t>
  </si>
  <si>
    <t xml:space="preserve">34571482</t>
  </si>
  <si>
    <t xml:space="preserve">krabice v uzavřeném provedení PVC s krytím IP 54 čtvercová 100x100mm</t>
  </si>
  <si>
    <t xml:space="preserve">-1477313308</t>
  </si>
  <si>
    <t xml:space="preserve">574</t>
  </si>
  <si>
    <t xml:space="preserve">34825011.02R</t>
  </si>
  <si>
    <t xml:space="preserve">600x600 mm panel svítidla s LED světelným zdrojem, cirkadiánní účinnost pro zvýšení kognitivního výkonu, vyzařující světlo blízké slunečnímu svitu, 415 – 455 nm (Blue light hazard) vyzařuje světlo max. 10%, 450 – 650 nm vyrovnané zastoupení všech vlnových</t>
  </si>
  <si>
    <t xml:space="preserve">-254071334</t>
  </si>
  <si>
    <t xml:space="preserve">600x600 mm panel svítidla s LED světelným zdrojem, cirkadiánní účinnost pro zvýšení kognitivního výkonu, vyzařující světlo blízké slunečnímu svitu, 415 – 455 nm (Blue light hazard) vyzařuje světlo max. 10%, 450 – 650 nm vyrovnané zastoupení všech vlnových délek s max. odchylkou ± 15% (plnospektrální zdroj), 460 – 540 nm bez propadu světelných zdrojů (propad typický pro běžná LED), barevný tón mezi  4400 – 4800 K (denní světlo), index podání barev CRI (Ra) &gt; 91, elektrický příkon max. 80 W, energetická účinnost odpovídající nejnovějším LED technologiím, činitel oslnění UGR &lt; 20, životnost L80  &gt; 45 000 hodin, záruka min. 3 roky. Cena včetně podružného materiálu</t>
  </si>
  <si>
    <t xml:space="preserve">570</t>
  </si>
  <si>
    <t xml:space="preserve">741310201</t>
  </si>
  <si>
    <t xml:space="preserve">Montáž spínač (polo)zapuštěný šroubové připojení 1-jednopólový se zapojením vodičů</t>
  </si>
  <si>
    <t xml:space="preserve">-571308429</t>
  </si>
  <si>
    <t xml:space="preserve">Montáž spínačů jedno nebo dvoupólových polozapuštěných nebo zapuštěných se zapojením vodičů šroubové připojení, pro prostředí normální spínačů, řazení 1-jednopólových</t>
  </si>
  <si>
    <t xml:space="preserve">571</t>
  </si>
  <si>
    <t xml:space="preserve">34539064.01R</t>
  </si>
  <si>
    <t xml:space="preserve">spínač jednopólový, řazení 1, s krytem, bez rámečku, bílý</t>
  </si>
  <si>
    <t xml:space="preserve">1774045303</t>
  </si>
  <si>
    <t xml:space="preserve">277</t>
  </si>
  <si>
    <t xml:space="preserve">741310231</t>
  </si>
  <si>
    <t xml:space="preserve">Montáž přepínač (polo)zapuštěný šroubové připojení 5-seriový se zapojením vodičů</t>
  </si>
  <si>
    <t xml:space="preserve">1607939064</t>
  </si>
  <si>
    <t xml:space="preserve">Montáž spínačů jedno nebo dvoupólových polozapuštěných nebo zapuštěných se zapojením vodičů šroubové připojení, pro prostředí normální přepínačů, řazení 5-sériových</t>
  </si>
  <si>
    <t xml:space="preserve">278</t>
  </si>
  <si>
    <t xml:space="preserve">34539067.01R</t>
  </si>
  <si>
    <t xml:space="preserve">přepínač sériový, řazení 5, s krytem, bez rámečku bílý</t>
  </si>
  <si>
    <t xml:space="preserve">1981028249</t>
  </si>
  <si>
    <t xml:space="preserve">284</t>
  </si>
  <si>
    <t xml:space="preserve">39060.01R</t>
  </si>
  <si>
    <t xml:space="preserve">rámeček pro elektroinstaleční přístroje dvojnásobný bílý</t>
  </si>
  <si>
    <t xml:space="preserve">1965418978</t>
  </si>
  <si>
    <t xml:space="preserve">285</t>
  </si>
  <si>
    <t xml:space="preserve">741122122</t>
  </si>
  <si>
    <t xml:space="preserve">Montáž kabel Cu plný kulatý žíla 3x1,5 až 6 mm2 zatažený v trubkách (např. CYKY)</t>
  </si>
  <si>
    <t xml:space="preserve">160665905</t>
  </si>
  <si>
    <t xml:space="preserve">Montáž kabelů měděných bez ukončení uložených v trubkách zatažených plných kulatých nebo bezhalogenových (např. CYKY) počtu a průřezu žil 3x1,5 až 6 mm2</t>
  </si>
  <si>
    <t xml:space="preserve">286</t>
  </si>
  <si>
    <t xml:space="preserve">34111030</t>
  </si>
  <si>
    <t xml:space="preserve">kabel instalační jádro Cu plné izolace PVC plášť PVC 450/750V (CYKY) 3x1,5mm2</t>
  </si>
  <si>
    <t xml:space="preserve">489722663</t>
  </si>
  <si>
    <t xml:space="preserve">287</t>
  </si>
  <si>
    <t xml:space="preserve">741371853.01R</t>
  </si>
  <si>
    <t xml:space="preserve">Demontáž stávajících svítidel bez zachování funkčnostii v odborné učebně, kabinetu</t>
  </si>
  <si>
    <t xml:space="preserve">-105735625</t>
  </si>
  <si>
    <t xml:space="preserve"> a místnostech souvisejících se stavebními pracemi. Vyhledání svorek napájení okruhů  svítidel a ostatní. Bezpečné odpojení se zajištěním trvalého odpojení. Demontáž kabelů, krabic, přístrojů a svítidel. Odvoz a zajištění uložení demontovaných prvků v odběrovém místě elektroodpadů.</t>
  </si>
  <si>
    <t xml:space="preserve">742</t>
  </si>
  <si>
    <t xml:space="preserve">Elektroinstalace - slaboproud</t>
  </si>
  <si>
    <t xml:space="preserve">742.1</t>
  </si>
  <si>
    <t xml:space="preserve">slaboproudé rozvody v učebně, kabinetu</t>
  </si>
  <si>
    <t xml:space="preserve">149</t>
  </si>
  <si>
    <t xml:space="preserve">742110003</t>
  </si>
  <si>
    <t xml:space="preserve">Montáž trubek pro slaboproud plastových ohebných uložených volně na příchytky</t>
  </si>
  <si>
    <t xml:space="preserve">535301831</t>
  </si>
  <si>
    <t xml:space="preserve">Montáž trubek elektroinstalačních plastových ohebných uložených volně na příchytky</t>
  </si>
  <si>
    <t xml:space="preserve">556</t>
  </si>
  <si>
    <t xml:space="preserve">-2083149425</t>
  </si>
  <si>
    <t xml:space="preserve">159</t>
  </si>
  <si>
    <t xml:space="preserve">1225750.01R</t>
  </si>
  <si>
    <t xml:space="preserve">1928476497</t>
  </si>
  <si>
    <t xml:space="preserve">19,047619047619*1,05 'Přepočtené koeficientem množství</t>
  </si>
  <si>
    <t xml:space="preserve">160</t>
  </si>
  <si>
    <t xml:space="preserve">1232750.01R</t>
  </si>
  <si>
    <t xml:space="preserve">trubka elektroinstalační ohebná z PVC 1232 750N 32/24,3mm</t>
  </si>
  <si>
    <t xml:space="preserve">229918171</t>
  </si>
  <si>
    <t xml:space="preserve">161</t>
  </si>
  <si>
    <t xml:space="preserve">1240750.01R</t>
  </si>
  <si>
    <t xml:space="preserve">trubka elektroinstalační ohebná z PVC 1240 750N 40/31,2mm</t>
  </si>
  <si>
    <t xml:space="preserve">1545017538</t>
  </si>
  <si>
    <t xml:space="preserve">555</t>
  </si>
  <si>
    <t xml:space="preserve">763101812.01R</t>
  </si>
  <si>
    <t xml:space="preserve">Vyřezání otvoru v SDK desce v příčce nebo předsazené stěně jednoduché opláštění přes 0,01 do 0,02 m2 pro slaboproud</t>
  </si>
  <si>
    <t xml:space="preserve">383357537</t>
  </si>
  <si>
    <t xml:space="preserve">331</t>
  </si>
  <si>
    <t xml:space="preserve">742110504.01R</t>
  </si>
  <si>
    <t xml:space="preserve">Montáž krabice zapuštěná plastová kruhová pro sádrokartonové SDK příčky</t>
  </si>
  <si>
    <t xml:space="preserve">-444640665</t>
  </si>
  <si>
    <t xml:space="preserve">554</t>
  </si>
  <si>
    <t xml:space="preserve">742110505.02R</t>
  </si>
  <si>
    <t xml:space="preserve">Montáž krabic s vyřezáním otvoru pro krabici pro slaboproud plastových odbočných čtyřhranných s víčkem pro sádrokartonové SDK příčky do 250x250mm</t>
  </si>
  <si>
    <t xml:space="preserve">-2007771951</t>
  </si>
  <si>
    <t xml:space="preserve">114</t>
  </si>
  <si>
    <t xml:space="preserve">2037544680</t>
  </si>
  <si>
    <t xml:space="preserve">552</t>
  </si>
  <si>
    <t xml:space="preserve">34571472.01R</t>
  </si>
  <si>
    <t xml:space="preserve">krabice do dutých stěn PVC propojovací čtvercová 155x155mm s víčkem</t>
  </si>
  <si>
    <t xml:space="preserve">-1485543638</t>
  </si>
  <si>
    <t xml:space="preserve">553</t>
  </si>
  <si>
    <t xml:space="preserve">34571473.01R</t>
  </si>
  <si>
    <t xml:space="preserve">krabice do dutých stěn PVC propojovací obdélníková 234x176mm s víčkem</t>
  </si>
  <si>
    <t xml:space="preserve">2021370398</t>
  </si>
  <si>
    <t xml:space="preserve">742124003</t>
  </si>
  <si>
    <t xml:space="preserve">Montáž kabelů datových FTP, UTP, STP pro vnitřní rozvody pevně</t>
  </si>
  <si>
    <t xml:space="preserve">127184937</t>
  </si>
  <si>
    <t xml:space="preserve">34121263.01R</t>
  </si>
  <si>
    <t xml:space="preserve">kabel datový jádro Cu plné plášť LSOH (U/UTP) kategorie 6 Dca-s2,d2,a1</t>
  </si>
  <si>
    <t xml:space="preserve">774410068</t>
  </si>
  <si>
    <t xml:space="preserve">742124005</t>
  </si>
  <si>
    <t xml:space="preserve">Montáž kabelů datových FTP, UTP, STP ukončení kabelu konektorem</t>
  </si>
  <si>
    <t xml:space="preserve">-1948831579</t>
  </si>
  <si>
    <t xml:space="preserve">37452030</t>
  </si>
  <si>
    <t xml:space="preserve">prvek ukončovací datového rozvodu keystone 1xRJ45 UTP Cat6 samořezný kabelová pojistka</t>
  </si>
  <si>
    <t xml:space="preserve">-1708707699</t>
  </si>
  <si>
    <t xml:space="preserve">742124005.01R</t>
  </si>
  <si>
    <t xml:space="preserve">Montáž formy kabelů datových FTP, UTP, STP s odizolováním a přípravou vodičů pro zapojení</t>
  </si>
  <si>
    <t xml:space="preserve">76363744</t>
  </si>
  <si>
    <t xml:space="preserve">742330004.01R</t>
  </si>
  <si>
    <t xml:space="preserve">Montáž vnitřní konstrukce datového rozvaděče v katedře pro osazení patch panelu do 20U</t>
  </si>
  <si>
    <t xml:space="preserve">1227174062</t>
  </si>
  <si>
    <t xml:space="preserve">374330004.01R</t>
  </si>
  <si>
    <t xml:space="preserve">vnitřní konstrukce datov.rozv. do katedry do 20U 19" pro upevnění patch panelu</t>
  </si>
  <si>
    <t xml:space="preserve">-945110928</t>
  </si>
  <si>
    <t xml:space="preserve">742330034</t>
  </si>
  <si>
    <t xml:space="preserve">Montáž patch panelu 24 portů neosazeného</t>
  </si>
  <si>
    <t xml:space="preserve">-2128536976</t>
  </si>
  <si>
    <t xml:space="preserve">Montáž strukturované kabeláže příslušenství a ostatní práce k rozvaděčům patch panelu 24 portů neosazeného</t>
  </si>
  <si>
    <t xml:space="preserve">37451125</t>
  </si>
  <si>
    <t xml:space="preserve">patch panel neosazený kabelové pojistky 1U 24 portů 19" STP</t>
  </si>
  <si>
    <t xml:space="preserve">-1321593902</t>
  </si>
  <si>
    <t xml:space="preserve">742330044</t>
  </si>
  <si>
    <t xml:space="preserve">Montáž datové zásuvky 1 až 6 pozic</t>
  </si>
  <si>
    <t xml:space="preserve">38481762</t>
  </si>
  <si>
    <t xml:space="preserve">Montáž strukturované kabeláže zásuvek datových pod omítku, do nábytku, do parapetního žlabu nebo podlahové krabice 1 až 6 pozic</t>
  </si>
  <si>
    <t xml:space="preserve">557</t>
  </si>
  <si>
    <t xml:space="preserve">37451183.03R</t>
  </si>
  <si>
    <t xml:space="preserve">modul datové zásuvky 2xRJ45  s náklonem  včetně masky a krytu, UTP Cat6 bez keystonů</t>
  </si>
  <si>
    <t xml:space="preserve">1716589067</t>
  </si>
  <si>
    <t xml:space="preserve">modul datové zásuvky 2xRJ45 osazený keystonem s náklonem 45° včetně masky a krytu UTP Cat6</t>
  </si>
  <si>
    <t xml:space="preserve">0001.01R</t>
  </si>
  <si>
    <t xml:space="preserve">modul datové zásuvky Cat6 1xRJ45 22,5x45 beznástrojová se zapojením otočením</t>
  </si>
  <si>
    <t xml:space="preserve">1236039453</t>
  </si>
  <si>
    <t xml:space="preserve">37451185</t>
  </si>
  <si>
    <t xml:space="preserve">krabička nástěnná zásuvková pro keystone moduly plast bílá 1 port (neosazený)</t>
  </si>
  <si>
    <t xml:space="preserve">-362799738</t>
  </si>
  <si>
    <t xml:space="preserve">742330101</t>
  </si>
  <si>
    <t xml:space="preserve">Měření metalického segmentu s vyhotovením protokolu</t>
  </si>
  <si>
    <t xml:space="preserve">-1118534352</t>
  </si>
  <si>
    <t xml:space="preserve">Montáž strukturované kabeláže měření segmentu metalického s vyhotovením protokolu</t>
  </si>
  <si>
    <t xml:space="preserve">558</t>
  </si>
  <si>
    <t xml:space="preserve">742313042.04R</t>
  </si>
  <si>
    <t xml:space="preserve">příprava vestavných krabic v boku skříňky vedle zás.230 stand.smíšené výuky pro HDMI USB</t>
  </si>
  <si>
    <t xml:space="preserve">434666878</t>
  </si>
  <si>
    <t xml:space="preserve">227</t>
  </si>
  <si>
    <t xml:space="preserve">34571465.01R</t>
  </si>
  <si>
    <t xml:space="preserve">krabice do dutých stěn PVC přístrojová kruhová D 73mm/70mm hluboká, možnost spojování do katedry</t>
  </si>
  <si>
    <t xml:space="preserve">1265285097</t>
  </si>
  <si>
    <t xml:space="preserve">243</t>
  </si>
  <si>
    <t xml:space="preserve">742330801.02R</t>
  </si>
  <si>
    <t xml:space="preserve">Demontáž stávajících slaboproudých rozvodů  se zachováním funkčnosti v přilehlých místnostech bez stavebních úprav</t>
  </si>
  <si>
    <t xml:space="preserve">-1273581096</t>
  </si>
  <si>
    <t xml:space="preserve">Demontáž stávajících slaboproudých rozvodů se zachováním funkčnostii v přilehlých místnostech bez stavebních úprav sousedících k odborné učebně, kabinetu a místnostech souvisejících se stavebními pracemi.  Bezpečné odpojení se zajištěním dočasného odpojení dle doporučení IT technika školy. Přepojení  kabelů, krabic aby v místnostech bez stavebních úprav byla zachována funkční slaboproudá instalace.</t>
  </si>
  <si>
    <t xml:space="preserve">742.2</t>
  </si>
  <si>
    <t xml:space="preserve">LAN přívod do učebny z aktivního prvku školy</t>
  </si>
  <si>
    <t xml:space="preserve">572</t>
  </si>
  <si>
    <t xml:space="preserve">01002000.01R</t>
  </si>
  <si>
    <t xml:space="preserve">Ostatní náklady související s provozem - součinnost s IT technikem školy, upřesnění úpravy, přemístění a demontáže stávajících datových rozvodů</t>
  </si>
  <si>
    <t xml:space="preserve">soub</t>
  </si>
  <si>
    <t xml:space="preserve">-371836210</t>
  </si>
  <si>
    <t xml:space="preserve">573</t>
  </si>
  <si>
    <t xml:space="preserve">01002000.02R</t>
  </si>
  <si>
    <t xml:space="preserve">Ostatní náklady související s provozem - součinnost s IT technikem školy, upřesnění trasy a zapojení LAN přívodů ve stávajícím dat.rozvaděči školy</t>
  </si>
  <si>
    <t xml:space="preserve">-1212212098</t>
  </si>
  <si>
    <t xml:space="preserve">0100</t>
  </si>
  <si>
    <t xml:space="preserve">297</t>
  </si>
  <si>
    <t xml:space="preserve">01002000.03R</t>
  </si>
  <si>
    <t xml:space="preserve">Ostatní náklady související s provozem - součinnost  s dodavatelem nábytku při montáži el.inst.přístrojů</t>
  </si>
  <si>
    <t xml:space="preserve">1749622549</t>
  </si>
  <si>
    <t xml:space="preserve">Ostatní náklady související s provozem - součinnost  s dodavatelem nábytku při montáži el.inst.přístrojů, krabic, kabeláže, otvorů průchodů kabeláže v lavicích, katedře a učitelských stolů</t>
  </si>
  <si>
    <t xml:space="preserve">357</t>
  </si>
  <si>
    <t xml:space="preserve">01002000.10R</t>
  </si>
  <si>
    <t xml:space="preserve">Ostatní náklady související s provozem - součinnost  s dodavatelem SDK zesílené stěny  při montáři atipických upevňovacích bodů el.inst.přístrojů a tras v SDK stěně</t>
  </si>
  <si>
    <t xml:space="preserve">-1048885237</t>
  </si>
  <si>
    <t xml:space="preserve">420</t>
  </si>
  <si>
    <t xml:space="preserve">01002000.13R</t>
  </si>
  <si>
    <t xml:space="preserve">Ostatní náklady související s provozem - součinnost  s dodavatelem bouracích prací  při demontáži el.rozvodů</t>
  </si>
  <si>
    <t xml:space="preserve">1348367330</t>
  </si>
  <si>
    <t xml:space="preserve">Ostatní náklady související s provozem - součinnost  s dodavatelem bouracích prací  při demontáži el.rozvodů, se zajištěním stáv.okruhů</t>
  </si>
  <si>
    <t xml:space="preserve">298</t>
  </si>
  <si>
    <t xml:space="preserve">01002000.04R</t>
  </si>
  <si>
    <t xml:space="preserve">Zadání do výroby  a kontrola rozvaděče pro učebnu, vč. dokumentace a zkoušek výrobce</t>
  </si>
  <si>
    <t xml:space="preserve">1101644183</t>
  </si>
  <si>
    <t xml:space="preserve">Dodávka zadávací dokumentace výrobci, zkoušky, měření a prohlídka kontrola rozváděče nn u výrobce s vystavením výrobní dokumentace s kusovou zkouškou a štítkem rozvaděče.</t>
  </si>
  <si>
    <t xml:space="preserve">299</t>
  </si>
  <si>
    <t xml:space="preserve">01002000.05R</t>
  </si>
  <si>
    <t xml:space="preserve">Denní doprava pracovníků na pracoviště</t>
  </si>
  <si>
    <t xml:space="preserve">-636282942</t>
  </si>
  <si>
    <t xml:space="preserve">300</t>
  </si>
  <si>
    <t xml:space="preserve">01002000.06R</t>
  </si>
  <si>
    <t xml:space="preserve">Zkoušky a ostatní měření potřebné pro vypracování revize elektrických VTZ</t>
  </si>
  <si>
    <t xml:space="preserve">1755288172</t>
  </si>
  <si>
    <t xml:space="preserve">Zkoušky a ostatní měření potřebné pro vypracování revize VTZ</t>
  </si>
  <si>
    <t xml:space="preserve">301</t>
  </si>
  <si>
    <t xml:space="preserve">01002000.07R</t>
  </si>
  <si>
    <t xml:space="preserve">Vypracování revize elektrických VTZ </t>
  </si>
  <si>
    <t xml:space="preserve">-1345815036</t>
  </si>
  <si>
    <t xml:space="preserve">559</t>
  </si>
  <si>
    <t xml:space="preserve">01002000.16R</t>
  </si>
  <si>
    <t xml:space="preserve">Vypracování dokumentace skutečného provedení stavby s použitím prováděcí dokumentace</t>
  </si>
  <si>
    <t xml:space="preserve">-752190627</t>
  </si>
  <si>
    <t xml:space="preserve">Vypracování dokumentace skutečného provedení stavby</t>
  </si>
  <si>
    <t xml:space="preserve">307</t>
  </si>
  <si>
    <t xml:space="preserve">01002000.09R</t>
  </si>
  <si>
    <t xml:space="preserve">ohlášení, konzultace, prohlídka inspektora po zhotovení elektroinstalací a žádost o vydání stanoviska zhodnocení bezpečného provozu vyhrazených tech.zařízení, organizací Technické Inspekce ČR</t>
  </si>
  <si>
    <t xml:space="preserve">1664923568</t>
  </si>
  <si>
    <t xml:space="preserve">ohlášení elektroprací montážní filmou, konzultace, prohlídka inspektora po zhotovení elektroinstalací a žádost o vydání stanoviska zhodnocení bezpečného provozu vyhrazených tech.zařízení, organizací Technické Inspekce ČR</t>
  </si>
  <si>
    <t xml:space="preserve">51-2 - Moravský Krumlov, ZŠ Ivančická - Němčina, II.B-4</t>
  </si>
  <si>
    <t xml:space="preserve">51.2.1 - němčina, II.B-4 - stavba</t>
  </si>
  <si>
    <t xml:space="preserve">    725 - Zdravotechnika - zařizovací předměty</t>
  </si>
  <si>
    <t xml:space="preserve">    781 - Dokončovací práce - obklady</t>
  </si>
  <si>
    <t xml:space="preserve">96203113.R</t>
  </si>
  <si>
    <t xml:space="preserve">Bourací práce včetně zapravení</t>
  </si>
  <si>
    <t xml:space="preserve">-1682889788</t>
  </si>
  <si>
    <t xml:space="preserve">Bourací práce</t>
  </si>
  <si>
    <t xml:space="preserve">725</t>
  </si>
  <si>
    <t xml:space="preserve">Zdravotechnika - zařizovací předměty</t>
  </si>
  <si>
    <t xml:space="preserve">725210821</t>
  </si>
  <si>
    <t xml:space="preserve">Demontáž umyvadel bez výtokových armatur</t>
  </si>
  <si>
    <t xml:space="preserve">115065378</t>
  </si>
  <si>
    <t xml:space="preserve">Demontáž umyvadel  bez výtokových armatur umyvadel</t>
  </si>
  <si>
    <t xml:space="preserve">725820802</t>
  </si>
  <si>
    <t xml:space="preserve">Demontáž baterie stojánkové do jednoho otvoru</t>
  </si>
  <si>
    <t xml:space="preserve">-2126502465</t>
  </si>
  <si>
    <t xml:space="preserve">Demontáž baterií  stojánkových do 1 otvoru</t>
  </si>
  <si>
    <t xml:space="preserve">5544100.R</t>
  </si>
  <si>
    <t xml:space="preserve">Skříňka s keramickým umyvadlem a nerezovou baterií - dodávka a montáž</t>
  </si>
  <si>
    <t xml:space="preserve">-2125354068</t>
  </si>
  <si>
    <t xml:space="preserve">Skříňka s keramickým umyvdlem a nerezovou baterií - dodávka a montáž</t>
  </si>
  <si>
    <t xml:space="preserve">5413222.R</t>
  </si>
  <si>
    <t xml:space="preserve">Elektrický průtokový ohřívač vč. příslušenství. Dodávka a montáž</t>
  </si>
  <si>
    <t xml:space="preserve">-1123348647</t>
  </si>
  <si>
    <t xml:space="preserve">Elektriký průtokový ohřívač vč. příslušenství. Dodávka a montáž</t>
  </si>
  <si>
    <t xml:space="preserve">72521080.R</t>
  </si>
  <si>
    <t xml:space="preserve">Vodoinstalační práce</t>
  </si>
  <si>
    <t xml:space="preserve">-987225276</t>
  </si>
  <si>
    <t xml:space="preserve">Vodoinstalační práce </t>
  </si>
  <si>
    <t xml:space="preserve">84,284*1,05 'Přepočtené koeficientem množství</t>
  </si>
  <si>
    <t xml:space="preserve">63,681*1,05 'Přepočtené koeficientem množství</t>
  </si>
  <si>
    <t xml:space="preserve">131,108*1,05 'Přepočtené koeficientem množství</t>
  </si>
  <si>
    <t xml:space="preserve">65,554*1,05 'Přepočtené koeficientem množství</t>
  </si>
  <si>
    <t xml:space="preserve">37,459*1,05 'Přepočtené koeficientem množství</t>
  </si>
  <si>
    <t xml:space="preserve">93,649*1,05 'Přepočtené koeficientem množství</t>
  </si>
  <si>
    <t xml:space="preserve">274747014</t>
  </si>
  <si>
    <t xml:space="preserve">lišta soklová PVC 30x30mm</t>
  </si>
  <si>
    <t xml:space="preserve">30,909*1,1 'Přepočtené koeficientem množství</t>
  </si>
  <si>
    <t xml:space="preserve">63</t>
  </si>
  <si>
    <t xml:space="preserve">-279559587</t>
  </si>
  <si>
    <t xml:space="preserve">781</t>
  </si>
  <si>
    <t xml:space="preserve">Dokončovací práce - obklady</t>
  </si>
  <si>
    <t xml:space="preserve">781121011</t>
  </si>
  <si>
    <t xml:space="preserve">Nátěr penetrační na stěnu</t>
  </si>
  <si>
    <t xml:space="preserve">-1145227776</t>
  </si>
  <si>
    <t xml:space="preserve">Příprava podkladu před provedením obkladu nátěr penetrační na stěnu</t>
  </si>
  <si>
    <t xml:space="preserve">781471810</t>
  </si>
  <si>
    <t xml:space="preserve">Demontáž obkladů z obkladaček keramických kladených do malty</t>
  </si>
  <si>
    <t xml:space="preserve">-1625649540</t>
  </si>
  <si>
    <t xml:space="preserve">Demontáž obkladů z dlaždic keramických kladených do malty</t>
  </si>
  <si>
    <t xml:space="preserve">781474116</t>
  </si>
  <si>
    <t xml:space="preserve">Montáž obkladů vnitřních keramických hladkých do 35 ks/m2 lepených flexibilním lepidlem</t>
  </si>
  <si>
    <t xml:space="preserve">-554094561</t>
  </si>
  <si>
    <t xml:space="preserve">Montáž obkladů vnitřních stěn z dlaždic keramických lepených flexibilním lepidlem maloformátových hladkých přes 25 do 35 ks/m2</t>
  </si>
  <si>
    <t xml:space="preserve">59761026.R</t>
  </si>
  <si>
    <t xml:space="preserve">obklad keramický hladký do 12ks/m2</t>
  </si>
  <si>
    <t xml:space="preserve">2029522375</t>
  </si>
  <si>
    <t xml:space="preserve">781477111</t>
  </si>
  <si>
    <t xml:space="preserve">Příplatek k montáži obkladů vnitřních keramických hladkých za plochu do 10 m2</t>
  </si>
  <si>
    <t xml:space="preserve">167090824</t>
  </si>
  <si>
    <t xml:space="preserve">Montáž obkladů vnitřních stěn z dlaždic keramických Příplatek k cenám za plochu do 10 m2 jednotlivě</t>
  </si>
  <si>
    <t xml:space="preserve">96203117.R</t>
  </si>
  <si>
    <t xml:space="preserve">Zapravení stěn po demontáži obkladů</t>
  </si>
  <si>
    <t xml:space="preserve">-1118378630</t>
  </si>
  <si>
    <t xml:space="preserve">53</t>
  </si>
  <si>
    <t xml:space="preserve">54</t>
  </si>
  <si>
    <t xml:space="preserve">55</t>
  </si>
  <si>
    <t xml:space="preserve">56</t>
  </si>
  <si>
    <t xml:space="preserve">57</t>
  </si>
  <si>
    <t xml:space="preserve">parapety.R</t>
  </si>
  <si>
    <t xml:space="preserve">Dodávka a montáž parapetů</t>
  </si>
  <si>
    <t xml:space="preserve">-1990760067</t>
  </si>
  <si>
    <t xml:space="preserve">58</t>
  </si>
  <si>
    <t xml:space="preserve">SDK kastl.R</t>
  </si>
  <si>
    <t xml:space="preserve">Dodávka a montáž SDK kastlu </t>
  </si>
  <si>
    <t xml:space="preserve">-1662087317</t>
  </si>
  <si>
    <t xml:space="preserve">Dodávka a montáž SDK kastlu na zakrytí stávajících trubek</t>
  </si>
  <si>
    <t xml:space="preserve">59</t>
  </si>
  <si>
    <t xml:space="preserve">285589980</t>
  </si>
  <si>
    <t xml:space="preserve">60</t>
  </si>
  <si>
    <t xml:space="preserve">vstupní stěna.R</t>
  </si>
  <si>
    <t xml:space="preserve">Dodávka a montáž vstupní stěny včetně zárubní a nadsvětlíku</t>
  </si>
  <si>
    <t xml:space="preserve">-1824165048</t>
  </si>
  <si>
    <t xml:space="preserve">61</t>
  </si>
  <si>
    <t xml:space="preserve">-110417320</t>
  </si>
  <si>
    <t xml:space="preserve">62</t>
  </si>
  <si>
    <t xml:space="preserve">158750289</t>
  </si>
  <si>
    <t xml:space="preserve">51.2.2 - němčina, II.B-4 - elektro</t>
  </si>
  <si>
    <t xml:space="preserve">      741.02.01 - nový rozvaděč na chodbě nad stávajícím pro osaz.hl.jističů 5ks silových přívodů učeben,kabinetů</t>
  </si>
  <si>
    <t xml:space="preserve">371</t>
  </si>
  <si>
    <t xml:space="preserve">741112022.01R</t>
  </si>
  <si>
    <t xml:space="preserve">Montáž krabice na povrch plastová přístrojová čtyřhranná do 160x160mm ve ztížených podmínkách tech.prostoru pod výsuvy žákovských lavic</t>
  </si>
  <si>
    <t xml:space="preserve">936153019</t>
  </si>
  <si>
    <t xml:space="preserve">Montáž krabice na povrch plastová přístrojová čtyřhranná do 160x160mm ve ztížených podmínkách tech.prostoru pod výsuvy žákovských lavic, s osazením montážní desky pro možnost usazení přístrojů</t>
  </si>
  <si>
    <t xml:space="preserve">376</t>
  </si>
  <si>
    <t xml:space="preserve">106079.07R</t>
  </si>
  <si>
    <t xml:space="preserve">povrchová montážní krabice PVC pro 2M pro mechanizmy zás.vyp.1x modul 45x45,v=40</t>
  </si>
  <si>
    <t xml:space="preserve">1558169580</t>
  </si>
  <si>
    <t xml:space="preserve">373</t>
  </si>
  <si>
    <t xml:space="preserve">741920511</t>
  </si>
  <si>
    <t xml:space="preserve">Montáž nehořlavé izolační podložky na hořlavý povrch při montáži elektroinstalačních materiálů</t>
  </si>
  <si>
    <t xml:space="preserve">-1336119822</t>
  </si>
  <si>
    <t xml:space="preserve">374</t>
  </si>
  <si>
    <t xml:space="preserve">34343141</t>
  </si>
  <si>
    <t xml:space="preserve">podložka izolační nehořlavá přístrojová 80x80x5mm</t>
  </si>
  <si>
    <t xml:space="preserve">-1970790791</t>
  </si>
  <si>
    <t xml:space="preserve">305</t>
  </si>
  <si>
    <t xml:space="preserve">741112111.01R</t>
  </si>
  <si>
    <t xml:space="preserve">Montáž rozvodka nástěnná plastová čtyřhranná vodič D do 4 mm2 pro připojení el.ohřívače vody se zapojením vodičů, el.ohř.vody</t>
  </si>
  <si>
    <t xml:space="preserve">1652409309</t>
  </si>
  <si>
    <t xml:space="preserve">306</t>
  </si>
  <si>
    <t xml:space="preserve">34562692.01R</t>
  </si>
  <si>
    <t xml:space="preserve">svorkovnice krabicová šroubovací pětipólová s krytem a rámečkem bílá pro 5x4 vodiče 1,5-4,0mm2, 500V pro připojení el.ohř.vody</t>
  </si>
  <si>
    <t xml:space="preserve">-1144982428</t>
  </si>
  <si>
    <t xml:space="preserve">svorkovnice krabicová šroubovací pětipólová s krytem a rámečkem bílá pro pohyblivý přívod 5x vodiče 1,5-4,0mm2, 500V, s odlehčovací sponou pro připojení el.ohř.vody, </t>
  </si>
  <si>
    <t xml:space="preserve">378</t>
  </si>
  <si>
    <t xml:space="preserve">741110402.02R</t>
  </si>
  <si>
    <t xml:space="preserve">Montáž instalačních kanálů plastových dvoukomorových na podlahu, stěny pro rozvod k žákovským lavicím a tabuli</t>
  </si>
  <si>
    <t xml:space="preserve">1613604213</t>
  </si>
  <si>
    <t xml:space="preserve">Montáž instalačních kanálů plastových dvoukomorových na podlahu</t>
  </si>
  <si>
    <t xml:space="preserve">346</t>
  </si>
  <si>
    <t xml:space="preserve">34571221.01R</t>
  </si>
  <si>
    <t xml:space="preserve">kanál elektroinstalační hranatý PVC 160x65mm dvoukomorový</t>
  </si>
  <si>
    <t xml:space="preserve">-1563436674</t>
  </si>
  <si>
    <t xml:space="preserve">380</t>
  </si>
  <si>
    <t xml:space="preserve">741110402.03R</t>
  </si>
  <si>
    <t xml:space="preserve">Montáž otvorů do bočních stěn instalačních kanálů plastových dvoukomorových u podlahy vyfrézováním</t>
  </si>
  <si>
    <t xml:space="preserve">-1690876666</t>
  </si>
  <si>
    <t xml:space="preserve">Montáž otvorů do bočních stěn instalačních kanálů plastových dvoukomorových u podlahy pro prostup silnoproudé kabeláže do žákovských lavic a katedry s rozměřením budoucího rozestavení lavic a katedry </t>
  </si>
  <si>
    <t xml:space="preserve">348</t>
  </si>
  <si>
    <t xml:space="preserve">34571221.03R</t>
  </si>
  <si>
    <t xml:space="preserve">kryt spojovací kanálu elektroinstalační hranatý PVC 160x65mm</t>
  </si>
  <si>
    <t xml:space="preserve">-1054710459</t>
  </si>
  <si>
    <t xml:space="preserve">349</t>
  </si>
  <si>
    <t xml:space="preserve">34571221.08R</t>
  </si>
  <si>
    <t xml:space="preserve">kryt koncový kanálu elektroinstalační hranatý PVC 160x65mm</t>
  </si>
  <si>
    <t xml:space="preserve">969156425</t>
  </si>
  <si>
    <t xml:space="preserve">379</t>
  </si>
  <si>
    <t xml:space="preserve">34571221.11R</t>
  </si>
  <si>
    <t xml:space="preserve">kryt průchodkový  kanálu elektroinstalační hranatý PVC 160x65mm</t>
  </si>
  <si>
    <t xml:space="preserve">2132953184</t>
  </si>
  <si>
    <t xml:space="preserve">353</t>
  </si>
  <si>
    <t xml:space="preserve">34571221.10R</t>
  </si>
  <si>
    <t xml:space="preserve">roh vnitřní kanálu elektroinstalační hranatý PVC 160x65mm</t>
  </si>
  <si>
    <t xml:space="preserve">-190166691</t>
  </si>
  <si>
    <t xml:space="preserve">382</t>
  </si>
  <si>
    <t xml:space="preserve">741110541.01R</t>
  </si>
  <si>
    <t xml:space="preserve">Montáž stínícího plechového žlabu do el.inst.kanálu jedno+dvou-komorového</t>
  </si>
  <si>
    <t xml:space="preserve">-389110573</t>
  </si>
  <si>
    <t xml:space="preserve">352</t>
  </si>
  <si>
    <t xml:space="preserve">34571221.06R</t>
  </si>
  <si>
    <t xml:space="preserve">stínící kanál 40x33 plechový s víkem do kanálu elektroinstalačního hranatého PVC 160x65mm</t>
  </si>
  <si>
    <t xml:space="preserve">944602482</t>
  </si>
  <si>
    <t xml:space="preserve">47,8260869565217*1,15 'Přepočtené koeficientem množství</t>
  </si>
  <si>
    <t xml:space="preserve">nový rozvaděč na chodbě nad stávajícím pro osaz.hl.jističů 5ks silových přívodů učeben,kabinetů</t>
  </si>
  <si>
    <t xml:space="preserve">313</t>
  </si>
  <si>
    <t xml:space="preserve">1803319810</t>
  </si>
  <si>
    <t xml:space="preserve">314</t>
  </si>
  <si>
    <t xml:space="preserve">31372.02R</t>
  </si>
  <si>
    <t xml:space="preserve">rozvaděč plastový,  plechové dveře, IP30 pod omítku 24modulů 63A</t>
  </si>
  <si>
    <t xml:space="preserve">-394569344</t>
  </si>
  <si>
    <t xml:space="preserve">310</t>
  </si>
  <si>
    <t xml:space="preserve">-1854095221</t>
  </si>
  <si>
    <t xml:space="preserve">311</t>
  </si>
  <si>
    <t xml:space="preserve">35094.02R</t>
  </si>
  <si>
    <t xml:space="preserve">hlavní vypínač 3fázový 63A modulový na DIN</t>
  </si>
  <si>
    <t xml:space="preserve">303972550</t>
  </si>
  <si>
    <t xml:space="preserve">312</t>
  </si>
  <si>
    <t xml:space="preserve">973042451</t>
  </si>
  <si>
    <t xml:space="preserve">Vysekání kapes ve zdivu z betonu pl do 0,25 m2 hl do 300 mm</t>
  </si>
  <si>
    <t xml:space="preserve">1221789003</t>
  </si>
  <si>
    <t xml:space="preserve">Vysekání výklenků nebo kapes ve zdivu betonovém kapes, plochy do 0,25 m2, hl. do 300 mm</t>
  </si>
  <si>
    <t xml:space="preserve">308</t>
  </si>
  <si>
    <t xml:space="preserve">741920443.01R</t>
  </si>
  <si>
    <t xml:space="preserve">Mont.ucpávka prostupu kabelového svazku tmelem otvor D 140 mm zaplnění prostupu kabely z 10% stropem tl 150 mm požární odolnost EI 90, včetně osazení požárního štítku a vypracování dokumentace </t>
  </si>
  <si>
    <t xml:space="preserve">-858455436</t>
  </si>
  <si>
    <t xml:space="preserve">309</t>
  </si>
  <si>
    <t xml:space="preserve">35920443.01R</t>
  </si>
  <si>
    <t xml:space="preserve">zpevňující protipožární tmel EI90 těsnění prostupů kabelů a kabelových svazků stropem, vč.označ.štítku a minerální vaty</t>
  </si>
  <si>
    <t xml:space="preserve">-599201912</t>
  </si>
  <si>
    <t xml:space="preserve">276</t>
  </si>
  <si>
    <t xml:space="preserve">-1034477223</t>
  </si>
  <si>
    <t xml:space="preserve">162</t>
  </si>
  <si>
    <t xml:space="preserve">1250750.01R</t>
  </si>
  <si>
    <t xml:space="preserve">trubka elektroinstalační ohebná z PVC 1250 750N 50/39,6mm</t>
  </si>
  <si>
    <t xml:space="preserve">-2021510975</t>
  </si>
  <si>
    <t xml:space="preserve">388</t>
  </si>
  <si>
    <t xml:space="preserve">742313042.02R</t>
  </si>
  <si>
    <t xml:space="preserve">Montáž sada propojovací pro připojení ovládání výsuvu LCD z katedry do řady žákovských lavic </t>
  </si>
  <si>
    <t xml:space="preserve">-941029566</t>
  </si>
  <si>
    <t xml:space="preserve">Montáž sada propojovací pro připojení ovládání výsuvu LCD z katedry do řady žákovských lavic. Vyvedeno do každé řady lavic z katedry.</t>
  </si>
  <si>
    <t xml:space="preserve">389</t>
  </si>
  <si>
    <t xml:space="preserve">37451185.02R</t>
  </si>
  <si>
    <t xml:space="preserve">sada propojovací pro připojení ovládání výsuvu LCD z katedry do řady žákovských lavic </t>
  </si>
  <si>
    <t xml:space="preserve">-1870434924</t>
  </si>
  <si>
    <t xml:space="preserve">sada propojovací pro připojení ovládání výsuvu LCD z katedry do řady žákovských lavic. Kabel UTP, koncovka keyston RJ-45 samice v katedře, lisovací konektor samec RJ-45 pro každou řadu  lavic samostatně</t>
  </si>
  <si>
    <t xml:space="preserve">138</t>
  </si>
  <si>
    <t xml:space="preserve">742410801</t>
  </si>
  <si>
    <t xml:space="preserve">Demontáž reproduktoru podhledového nebo nástěnného nebo směrového</t>
  </si>
  <si>
    <t xml:space="preserve">1696417109</t>
  </si>
  <si>
    <t xml:space="preserve">Demontáž rozhlasu reproduktoru podhledového, nástěnného, směrového</t>
  </si>
  <si>
    <t xml:space="preserve">144</t>
  </si>
  <si>
    <t xml:space="preserve">742410801.02R</t>
  </si>
  <si>
    <t xml:space="preserve">Zajištění vodičů po demontáž reproduktoru proti poškození a zaizolování proti zkratu</t>
  </si>
  <si>
    <t xml:space="preserve">870133606</t>
  </si>
  <si>
    <t xml:space="preserve">143</t>
  </si>
  <si>
    <t xml:space="preserve">742410063.01R</t>
  </si>
  <si>
    <t xml:space="preserve">Zhotovení upevňovacích bodů vyvrtáním pro montáž reproduktoru nástěnného rozhlasu</t>
  </si>
  <si>
    <t xml:space="preserve">-555981114</t>
  </si>
  <si>
    <t xml:space="preserve">136</t>
  </si>
  <si>
    <t xml:space="preserve">742410063</t>
  </si>
  <si>
    <t xml:space="preserve">Montáž reproduktoru nástěnného rozhlasu</t>
  </si>
  <si>
    <t xml:space="preserve">672520932</t>
  </si>
  <si>
    <t xml:space="preserve">Montáž rozhlasu reproduktoru nástěnného</t>
  </si>
  <si>
    <t xml:space="preserve">145</t>
  </si>
  <si>
    <t xml:space="preserve">MAT10063.01R</t>
  </si>
  <si>
    <t xml:space="preserve">sada upevňovacích prvků pro montáž reproduktoru</t>
  </si>
  <si>
    <t xml:space="preserve">1825683777</t>
  </si>
  <si>
    <t xml:space="preserve">141</t>
  </si>
  <si>
    <t xml:space="preserve">742410121.01R</t>
  </si>
  <si>
    <t xml:space="preserve">Demontáž regulátoru hlasitosti rozhlasu</t>
  </si>
  <si>
    <t xml:space="preserve">68056504</t>
  </si>
  <si>
    <t xml:space="preserve">135</t>
  </si>
  <si>
    <t xml:space="preserve">742410121</t>
  </si>
  <si>
    <t xml:space="preserve">Montáž regulátoru hlasitosti rozhlasu</t>
  </si>
  <si>
    <t xml:space="preserve">-1217306960</t>
  </si>
  <si>
    <t xml:space="preserve">Montáž rozhlasu regulátoru hlasitosti</t>
  </si>
  <si>
    <t xml:space="preserve">137</t>
  </si>
  <si>
    <t xml:space="preserve">742410201.01R</t>
  </si>
  <si>
    <t xml:space="preserve">Kontrola funkčnosti  rozhlasu před demontáží a po zpětné montáži se zástupcem školy</t>
  </si>
  <si>
    <t xml:space="preserve">-1283694552</t>
  </si>
  <si>
    <t xml:space="preserve">142</t>
  </si>
  <si>
    <t xml:space="preserve">742410801.01R</t>
  </si>
  <si>
    <t xml:space="preserve">přesun do a z dočasného skladu, skladování demont.reproduktoru po dobu stavebních prací, s ochranou proti poškození</t>
  </si>
  <si>
    <t xml:space="preserve">-206076554</t>
  </si>
  <si>
    <t xml:space="preserve">242</t>
  </si>
  <si>
    <t xml:space="preserve">742330801.01R</t>
  </si>
  <si>
    <t xml:space="preserve">Demontáž stávajících slaboproudých rozvodů bez zachování funkčnostii</t>
  </si>
  <si>
    <t xml:space="preserve">-1948849326</t>
  </si>
  <si>
    <t xml:space="preserve">Demontáž stávajících silnoproudých rozvodů bez zachování funkčnostii v odborné učebně, kabinetu a místnostech souvisejících se stavebními pracemi. Vyhledání a odpojení dle vyjádření IT technika školy.  Bezpečné odpojení se zajištěním trvalého odpojení. Demontáž kabelů, krabic, přístrojů. Odvoz a zajištění uložení demontovaných prvků v odběrovém místě elektroodpadů.</t>
  </si>
  <si>
    <t xml:space="preserve">163</t>
  </si>
  <si>
    <t xml:space="preserve">-1344071944</t>
  </si>
  <si>
    <t xml:space="preserve">518</t>
  </si>
  <si>
    <t xml:space="preserve">34121263.03R</t>
  </si>
  <si>
    <t xml:space="preserve">kabel datový jádro Cu plné plášť LSOH (U/FTP) kategorie 6A B2ca-s1a,d1,a1</t>
  </si>
  <si>
    <t xml:space="preserve">1182389284</t>
  </si>
  <si>
    <t xml:space="preserve">165</t>
  </si>
  <si>
    <t xml:space="preserve">-1482967135</t>
  </si>
  <si>
    <t xml:space="preserve">168</t>
  </si>
  <si>
    <t xml:space="preserve">37452040</t>
  </si>
  <si>
    <t xml:space="preserve">prvek ukončovací datového rozvodu keystone 1xRJ45 STP Cat6A samořezný kabelová pojistka</t>
  </si>
  <si>
    <t xml:space="preserve">-1379979131</t>
  </si>
  <si>
    <t xml:space="preserve">167</t>
  </si>
  <si>
    <t xml:space="preserve">409631403</t>
  </si>
  <si>
    <t xml:space="preserve">169</t>
  </si>
  <si>
    <t xml:space="preserve">742330045</t>
  </si>
  <si>
    <t xml:space="preserve">Montáž datové zásuvky 1 až 6 pozic přisazené na omítku</t>
  </si>
  <si>
    <t xml:space="preserve">-2103436047</t>
  </si>
  <si>
    <t xml:space="preserve">Montáž strukturované kabeláže zásuvek datových přisazené na omítku 1 až 6 pozic</t>
  </si>
  <si>
    <t xml:space="preserve">170</t>
  </si>
  <si>
    <t xml:space="preserve">37451205</t>
  </si>
  <si>
    <t xml:space="preserve">krabička datové zásuvky na omítku PVC čtvercová 80x80mm hloubka 42mm</t>
  </si>
  <si>
    <t xml:space="preserve">-1927354590</t>
  </si>
  <si>
    <t xml:space="preserve">171</t>
  </si>
  <si>
    <t xml:space="preserve">37451190</t>
  </si>
  <si>
    <t xml:space="preserve">krabička nástěnná zásuvková pro keystone moduly plast bílá 2 porty (neosazený)</t>
  </si>
  <si>
    <t xml:space="preserve">-1395601415</t>
  </si>
  <si>
    <t xml:space="preserve">172</t>
  </si>
  <si>
    <t xml:space="preserve">34539100</t>
  </si>
  <si>
    <t xml:space="preserve">rámeček datové zásuvky pro 2 moduly 22,5x45mm</t>
  </si>
  <si>
    <t xml:space="preserve">1065609449</t>
  </si>
  <si>
    <t xml:space="preserve">183</t>
  </si>
  <si>
    <t xml:space="preserve">256937260</t>
  </si>
  <si>
    <t xml:space="preserve">395</t>
  </si>
  <si>
    <t xml:space="preserve">742110401.02R</t>
  </si>
  <si>
    <t xml:space="preserve">Montáž instalačního kanálu 110x65 pro slaboproud plastových jednokomorových</t>
  </si>
  <si>
    <t xml:space="preserve">-1918830656</t>
  </si>
  <si>
    <t xml:space="preserve">396</t>
  </si>
  <si>
    <t xml:space="preserve">71219.01R</t>
  </si>
  <si>
    <t xml:space="preserve">kanál elektroinstalační hranatý PVC 110x65mm</t>
  </si>
  <si>
    <t xml:space="preserve">-28497772</t>
  </si>
  <si>
    <t xml:space="preserve">398</t>
  </si>
  <si>
    <t xml:space="preserve">71219.03R</t>
  </si>
  <si>
    <t xml:space="preserve">kryt spojovací kanálu elektroinstalační hranatý PVC 110x65mm</t>
  </si>
  <si>
    <t xml:space="preserve">1290188170</t>
  </si>
  <si>
    <t xml:space="preserve">399</t>
  </si>
  <si>
    <t xml:space="preserve">71219.09R</t>
  </si>
  <si>
    <t xml:space="preserve">kryt průchodkový pro kanál elektroinstalační hranatý PVC 110x65mm</t>
  </si>
  <si>
    <t xml:space="preserve">665307620</t>
  </si>
  <si>
    <t xml:space="preserve">402</t>
  </si>
  <si>
    <t xml:space="preserve">71219.05R</t>
  </si>
  <si>
    <t xml:space="preserve">roh vnitřní kanálu elektroinstalační hranatý PVC 110x65mm</t>
  </si>
  <si>
    <t xml:space="preserve">2013826894</t>
  </si>
  <si>
    <t xml:space="preserve">180</t>
  </si>
  <si>
    <t xml:space="preserve">742110161</t>
  </si>
  <si>
    <t xml:space="preserve">Montáž spony pro uchycení kabelů pro slaboproud</t>
  </si>
  <si>
    <t xml:space="preserve">-806904681</t>
  </si>
  <si>
    <t xml:space="preserve">Montáž kabelového žlabu spony pro uchycení kabelů</t>
  </si>
  <si>
    <t xml:space="preserve">181</t>
  </si>
  <si>
    <t xml:space="preserve">-336310703</t>
  </si>
  <si>
    <t xml:space="preserve">295</t>
  </si>
  <si>
    <t xml:space="preserve">-1715062148</t>
  </si>
  <si>
    <t xml:space="preserve">296</t>
  </si>
  <si>
    <t xml:space="preserve">-1177281392</t>
  </si>
  <si>
    <t xml:space="preserve">51-3 - Moravský Krumlov, ZŠ Ivančická - Informatika 2, II.B-3</t>
  </si>
  <si>
    <t xml:space="preserve">51.3.1 - informatika 2, II.B-3 - stavba </t>
  </si>
  <si>
    <t xml:space="preserve">376165444</t>
  </si>
  <si>
    <t xml:space="preserve">Vodoinstalační práce spojené s napojením vody na přízemí</t>
  </si>
  <si>
    <t xml:space="preserve">80,453*1,05 'Přepočtené koeficientem množství</t>
  </si>
  <si>
    <t xml:space="preserve">60,786*1,05 'Přepočtené koeficientem množství</t>
  </si>
  <si>
    <t xml:space="preserve">125,149*1,05 'Přepočtené koeficientem množství</t>
  </si>
  <si>
    <t xml:space="preserve">62,574*1,05 'Přepočtené koeficientem množství</t>
  </si>
  <si>
    <t xml:space="preserve">35,757*1,05 'Přepočtené koeficientem množství</t>
  </si>
  <si>
    <t xml:space="preserve">89,392*1,05 'Přepočtené koeficientem množství</t>
  </si>
  <si>
    <t xml:space="preserve">547257406</t>
  </si>
  <si>
    <t xml:space="preserve">-1049515891</t>
  </si>
  <si>
    <t xml:space="preserve">51.3.2 - informatika 2, II.B-3 - elektro</t>
  </si>
  <si>
    <t xml:space="preserve">34,7826086956522*1,15 'Přepočtené koeficientem množství</t>
  </si>
  <si>
    <t xml:space="preserve">51-4 - Moravský Krumlov, ZŠ Ivančická - Polytechnika/robotika, II.B-2</t>
  </si>
  <si>
    <t xml:space="preserve">51.4.1 - polytechnika/robotika, II.B-2 - stavba</t>
  </si>
  <si>
    <t xml:space="preserve">    N01 - Ostatní </t>
  </si>
  <si>
    <t xml:space="preserve">1197504310</t>
  </si>
  <si>
    <t xml:space="preserve">81,73*1,05 'Přepočtené koeficientem množství</t>
  </si>
  <si>
    <t xml:space="preserve">61,751*1,05 'Přepočtené koeficientem množství</t>
  </si>
  <si>
    <t xml:space="preserve">127,135*1,05 'Přepočtené koeficientem množství</t>
  </si>
  <si>
    <t xml:space="preserve">63,568*1,05 'Přepočtené koeficientem množství</t>
  </si>
  <si>
    <t xml:space="preserve">36,324*1,05 'Přepočtené koeficientem množství</t>
  </si>
  <si>
    <t xml:space="preserve">90,811*1,05 'Přepočtené koeficientem množství</t>
  </si>
  <si>
    <t xml:space="preserve">-1820423715</t>
  </si>
  <si>
    <t xml:space="preserve">Vyrovnání podkladu povlakových podlah stěrkou </t>
  </si>
  <si>
    <t xml:space="preserve">-2029754379</t>
  </si>
  <si>
    <t xml:space="preserve">Dodávka a montáž vstupní stěny včetně zárubní a nadsětlíku</t>
  </si>
  <si>
    <t xml:space="preserve">51.4.2 - polytechnika/robotika, II.B-2 - elektro</t>
  </si>
  <si>
    <t xml:space="preserve">51-5 - Moravský Krumlov, ZŠ Ivančická - Informatika, II.B-1</t>
  </si>
  <si>
    <t xml:space="preserve">51.5.1 - informatika, II.B-1 - stavba</t>
  </si>
  <si>
    <t xml:space="preserve">1960567394</t>
  </si>
  <si>
    <t xml:space="preserve">-1042612355</t>
  </si>
  <si>
    <t xml:space="preserve">51.5.2 - informatika, II.B-1 - elektro</t>
  </si>
  <si>
    <t xml:space="preserve">30,4347826086957*1,15 'Přepočtené koeficientem množství</t>
  </si>
  <si>
    <t xml:space="preserve">51-6 - Moravský Krumlov, ZŠ Ivančická - Kabinet AJ, II.A-1</t>
  </si>
  <si>
    <t xml:space="preserve">51.6.1 - kabinet AJ, II.A-1 - stavba</t>
  </si>
  <si>
    <t xml:space="preserve">N00 - Ostatní</t>
  </si>
  <si>
    <t xml:space="preserve">-1237220906</t>
  </si>
  <si>
    <t xml:space="preserve">1761739129</t>
  </si>
  <si>
    <t xml:space="preserve">37,034*1,05 'Přepočtené koeficientem množství</t>
  </si>
  <si>
    <t xml:space="preserve">27,981*1,05 'Přepočtené koeficientem množství</t>
  </si>
  <si>
    <t xml:space="preserve">57,608*1,05 'Přepočtené koeficientem množství</t>
  </si>
  <si>
    <t xml:space="preserve">28,804*1,05 'Přepočtené koeficientem množství</t>
  </si>
  <si>
    <t xml:space="preserve">16,459*1,05 'Přepočtené koeficientem množství</t>
  </si>
  <si>
    <t xml:space="preserve">41,149*1,05 'Přepočtené koeficientem množství</t>
  </si>
  <si>
    <t xml:space="preserve">20*1,1 'Přepočtené koeficientem množství</t>
  </si>
  <si>
    <t xml:space="preserve">-2145640006</t>
  </si>
  <si>
    <t xml:space="preserve">-1395301766</t>
  </si>
  <si>
    <t xml:space="preserve">51.6.2 - kabinet AJ, II.A-1 - elektro</t>
  </si>
  <si>
    <t xml:space="preserve">      741.02.01 - úprava stávajícího rozvaděče na chodbě pro osaz.hl.jističe silového přívodu kabinetu</t>
  </si>
  <si>
    <t xml:space="preserve">322</t>
  </si>
  <si>
    <t xml:space="preserve">973042241</t>
  </si>
  <si>
    <t xml:space="preserve">Vysekání kapes ve zdivu z betonu pl do 0,10 m2 hl do 150 mm</t>
  </si>
  <si>
    <t xml:space="preserve">-589999738</t>
  </si>
  <si>
    <t xml:space="preserve">Vysekání výklenků nebo kapes ve zdivu betonovém kapes, plochy do 0,10 m2, hl. do 150 mm</t>
  </si>
  <si>
    <t xml:space="preserve">586</t>
  </si>
  <si>
    <t xml:space="preserve">35831372.14R</t>
  </si>
  <si>
    <t xml:space="preserve">rozvaděč plastový,  plné dveře, IP30 do na povrch 24modulů</t>
  </si>
  <si>
    <t xml:space="preserve">567651888</t>
  </si>
  <si>
    <t xml:space="preserve">587</t>
  </si>
  <si>
    <t xml:space="preserve">35831372.08R</t>
  </si>
  <si>
    <t xml:space="preserve">sada upevňovacích prvků pro montáž rozvaděče oceloplech. na stěnu</t>
  </si>
  <si>
    <t xml:space="preserve">-1906216092</t>
  </si>
  <si>
    <t xml:space="preserve">1295520292</t>
  </si>
  <si>
    <t xml:space="preserve">588</t>
  </si>
  <si>
    <t xml:space="preserve">-949653187</t>
  </si>
  <si>
    <t xml:space="preserve">209</t>
  </si>
  <si>
    <t xml:space="preserve">39059.01R</t>
  </si>
  <si>
    <t xml:space="preserve">rámeček pro elektroinstalační přístroje jednonásobný bílý</t>
  </si>
  <si>
    <t xml:space="preserve">-2092912729</t>
  </si>
  <si>
    <t xml:space="preserve">236</t>
  </si>
  <si>
    <t xml:space="preserve">34571450</t>
  </si>
  <si>
    <t xml:space="preserve">krabice pod omítku PVC přístrojová kruhová D 70mm</t>
  </si>
  <si>
    <t xml:space="preserve">96004148</t>
  </si>
  <si>
    <t xml:space="preserve">502</t>
  </si>
  <si>
    <t xml:space="preserve">741110401.12R</t>
  </si>
  <si>
    <t xml:space="preserve">Montáž instalačních kanálů 90x55 plastových jednokomorových ve stížených podmínkách u topení a parapetu okna</t>
  </si>
  <si>
    <t xml:space="preserve">-56546908</t>
  </si>
  <si>
    <t xml:space="preserve">215</t>
  </si>
  <si>
    <t xml:space="preserve">-1004975599</t>
  </si>
  <si>
    <t xml:space="preserve">216</t>
  </si>
  <si>
    <t xml:space="preserve">34571218.02R</t>
  </si>
  <si>
    <t xml:space="preserve">kryt odbočný kanálu elektroinstalační hranatý PVC 90x55mm</t>
  </si>
  <si>
    <t xml:space="preserve">-106573120</t>
  </si>
  <si>
    <t xml:space="preserve">217</t>
  </si>
  <si>
    <t xml:space="preserve">-958750452</t>
  </si>
  <si>
    <t xml:space="preserve">218</t>
  </si>
  <si>
    <t xml:space="preserve">34571218.08R</t>
  </si>
  <si>
    <t xml:space="preserve">kryt koncový kanálu elektroinstalační hranatý PVC 90x55mm</t>
  </si>
  <si>
    <t xml:space="preserve">-920867492</t>
  </si>
  <si>
    <t xml:space="preserve">219</t>
  </si>
  <si>
    <t xml:space="preserve">34571218.04R</t>
  </si>
  <si>
    <t xml:space="preserve">roh vnější kanálu elektroinstalační hranatý PVC 90x55mm</t>
  </si>
  <si>
    <t xml:space="preserve">-1080949696</t>
  </si>
  <si>
    <t xml:space="preserve">220</t>
  </si>
  <si>
    <t xml:space="preserve">734929012</t>
  </si>
  <si>
    <t xml:space="preserve">339</t>
  </si>
  <si>
    <t xml:space="preserve">-1307698996</t>
  </si>
  <si>
    <t xml:space="preserve">381</t>
  </si>
  <si>
    <t xml:space="preserve">1710170029</t>
  </si>
  <si>
    <t xml:space="preserve">222</t>
  </si>
  <si>
    <t xml:space="preserve">34571218.07R</t>
  </si>
  <si>
    <t xml:space="preserve">přepážka stíněná 60 kanálu elektroinstalačního hranatého PVC 90x55mm</t>
  </si>
  <si>
    <t xml:space="preserve">-330050738</t>
  </si>
  <si>
    <t xml:space="preserve">575</t>
  </si>
  <si>
    <t xml:space="preserve">741110402.05R</t>
  </si>
  <si>
    <t xml:space="preserve">Montáž průchodových otvorů do bočních stěn instalačních kanálů plastových jednokomorových vyfrézováním</t>
  </si>
  <si>
    <t xml:space="preserve">-859779554</t>
  </si>
  <si>
    <t xml:space="preserve">úprava stávajícího rozvaděče na chodbě pro osaz.hl.jističe silového přívodu kabinetu</t>
  </si>
  <si>
    <t xml:space="preserve">458</t>
  </si>
  <si>
    <t xml:space="preserve">34571245</t>
  </si>
  <si>
    <t xml:space="preserve">roh vnější k liště elektroinstalační hranaté PVC 60x40mm</t>
  </si>
  <si>
    <t xml:space="preserve">-1576322215</t>
  </si>
  <si>
    <t xml:space="preserve">461</t>
  </si>
  <si>
    <t xml:space="preserve">34571207</t>
  </si>
  <si>
    <t xml:space="preserve">kryt koncový k liště elektroinstalační hranaté PVC 60x40mm</t>
  </si>
  <si>
    <t xml:space="preserve">-1358045833</t>
  </si>
  <si>
    <t xml:space="preserve">275</t>
  </si>
  <si>
    <t xml:space="preserve">34825011.01R</t>
  </si>
  <si>
    <t xml:space="preserve">svítidlo vestavné stropní panelové čtvercové LED určené pro montáž do kazetových pohledů i na strop.  Teplota chromatičnosti 4000k, 230V/50Hz 52W, světelný tok 5800lm, elektronický předřadník,IP20,600x600x30mm,</t>
  </si>
  <si>
    <t xml:space="preserve">-93296285</t>
  </si>
  <si>
    <t xml:space="preserve">svítidlo vestavné stropní panelové čtvercové LED určené pro montáž do kazetových pohledů i na strop. Kryt z prizmatického optického materiálu, který zajišťuje vyzařovací úhel&gt;80°. Svítidlo tak poskytuje optimální distribuci světla v souladu s platnou normou pro osvětlení kanceláří a učeben.  Teplota chromatičnosti 4000k, 230V/50Hz 52W, světelný tok 5800lm, elektronický předřadník,IP20,600x600x30mm, činitel podání barev 80-89, zamezení oslnění UGR19, účinnost svítidla lm/W 112. Včetně podružného materiálu.</t>
  </si>
  <si>
    <t xml:space="preserve">390</t>
  </si>
  <si>
    <t xml:space="preserve">742330044.01R</t>
  </si>
  <si>
    <t xml:space="preserve">Montáž datové zásuvky polozapuštěné 2xRJ45 se zapojením vodičů do kystonu</t>
  </si>
  <si>
    <t xml:space="preserve">1473736404</t>
  </si>
  <si>
    <t xml:space="preserve">391</t>
  </si>
  <si>
    <t xml:space="preserve">37451183.01R</t>
  </si>
  <si>
    <t xml:space="preserve">-64428662</t>
  </si>
  <si>
    <t xml:space="preserve">589</t>
  </si>
  <si>
    <t xml:space="preserve">-1711922486</t>
  </si>
  <si>
    <t xml:space="preserve">590</t>
  </si>
  <si>
    <t xml:space="preserve">1002641605</t>
  </si>
  <si>
    <t xml:space="preserve">591</t>
  </si>
  <si>
    <t xml:space="preserve">-516044251</t>
  </si>
  <si>
    <t xml:space="preserve">592</t>
  </si>
  <si>
    <t xml:space="preserve">699034444</t>
  </si>
  <si>
    <t xml:space="preserve">593</t>
  </si>
  <si>
    <t xml:space="preserve">-354360938</t>
  </si>
  <si>
    <t xml:space="preserve">595</t>
  </si>
  <si>
    <t xml:space="preserve">1393708746</t>
  </si>
  <si>
    <t xml:space="preserve">596</t>
  </si>
  <si>
    <t xml:space="preserve">1673926773</t>
  </si>
  <si>
    <t xml:space="preserve">597</t>
  </si>
  <si>
    <t xml:space="preserve">-1770221471</t>
  </si>
  <si>
    <t xml:space="preserve">598</t>
  </si>
  <si>
    <t xml:space="preserve">34571218.31R</t>
  </si>
  <si>
    <t xml:space="preserve">přepážka 40 pro kanály elektroinstalační  hranaté PVC výšky do 40 mm</t>
  </si>
  <si>
    <t xml:space="preserve">-356830195</t>
  </si>
  <si>
    <t xml:space="preserve">51-7 - Moravský Krumlov, ZŠ Ivančická - Kabinet informatiky, II.B-9</t>
  </si>
  <si>
    <t xml:space="preserve">51.7.1 - kabinet informatiky, II.B-9 - stavba</t>
  </si>
  <si>
    <t xml:space="preserve">29,372*1,05 'Přepočtené koeficientem množství</t>
  </si>
  <si>
    <t xml:space="preserve">22,192*1,05 'Přepočtené koeficientem množství</t>
  </si>
  <si>
    <t xml:space="preserve">45,689*1,05 'Přepočtené koeficientem množství</t>
  </si>
  <si>
    <t xml:space="preserve">22,845*1,05 'Přepočtené koeficientem množství</t>
  </si>
  <si>
    <t xml:space="preserve">13,054*1,05 'Přepočtené koeficientem množství</t>
  </si>
  <si>
    <t xml:space="preserve">32,635*1,05 'Přepočtené koeficientem množství</t>
  </si>
  <si>
    <t xml:space="preserve">1850549749</t>
  </si>
  <si>
    <t xml:space="preserve">-1716024020</t>
  </si>
  <si>
    <t xml:space="preserve">-1546782265</t>
  </si>
  <si>
    <t xml:space="preserve">51.7.2 - kabinet informatiky, II.B-9 - elektro</t>
  </si>
  <si>
    <t xml:space="preserve">-2039741358</t>
  </si>
  <si>
    <t xml:space="preserve">1462696168</t>
  </si>
  <si>
    <t xml:space="preserve">31372.13R</t>
  </si>
  <si>
    <t xml:space="preserve">rozvaděč plastový,  plast.dveře, IP30 na omítku 2x18= 36modulů</t>
  </si>
  <si>
    <t xml:space="preserve">1984265648</t>
  </si>
  <si>
    <t xml:space="preserve">-1879709237</t>
  </si>
  <si>
    <t xml:space="preserve">210</t>
  </si>
  <si>
    <t xml:space="preserve">1822685702</t>
  </si>
  <si>
    <t xml:space="preserve">212</t>
  </si>
  <si>
    <t xml:space="preserve">39062.01R</t>
  </si>
  <si>
    <t xml:space="preserve">rámeček pro elektroinstalační přístroje čtyřnásobný bílý</t>
  </si>
  <si>
    <t xml:space="preserve">-113146824</t>
  </si>
  <si>
    <t xml:space="preserve">-1358263247</t>
  </si>
  <si>
    <t xml:space="preserve">1929804462</t>
  </si>
  <si>
    <t xml:space="preserve">1701251450</t>
  </si>
  <si>
    <t xml:space="preserve">1258920382</t>
  </si>
  <si>
    <t xml:space="preserve">503</t>
  </si>
  <si>
    <t xml:space="preserve">741110513.01R</t>
  </si>
  <si>
    <t xml:space="preserve">Montáž lišt a kanálků elektroinstalačních se spojkami, ohyby a rohy a s nasunutím do krabic vkládacích s víčkem, šířky do přes 120 do 180 mm ve stísněném prostoru u topení</t>
  </si>
  <si>
    <t xml:space="preserve">-1901106794</t>
  </si>
  <si>
    <t xml:space="preserve">505</t>
  </si>
  <si>
    <t xml:space="preserve">741110513.02R</t>
  </si>
  <si>
    <t xml:space="preserve">Montáž přístrojových krabic do lišt a kanálků elektroinstalačních šířky do přes 120 do 180 mm</t>
  </si>
  <si>
    <t xml:space="preserve">-1534205242</t>
  </si>
  <si>
    <t xml:space="preserve">-637183611</t>
  </si>
  <si>
    <t xml:space="preserve">71219.07R</t>
  </si>
  <si>
    <t xml:space="preserve">přepážka stíněná 60 kanálu elektroinstalačního hranatého PVC 110x65mm</t>
  </si>
  <si>
    <t xml:space="preserve">-686914459</t>
  </si>
  <si>
    <t xml:space="preserve">71219.08R</t>
  </si>
  <si>
    <t xml:space="preserve">krabice přístrojová 80 kanálu elektroinstalačního hranatého PVC 110x65mm</t>
  </si>
  <si>
    <t xml:space="preserve">-1382417548</t>
  </si>
  <si>
    <t xml:space="preserve">71219.02R</t>
  </si>
  <si>
    <t xml:space="preserve">kryt odbočný kanálu elektroinstalační hranatý PVC 110x65mm</t>
  </si>
  <si>
    <t xml:space="preserve">930774554</t>
  </si>
  <si>
    <t xml:space="preserve">1507050478</t>
  </si>
  <si>
    <t xml:space="preserve">90429866</t>
  </si>
  <si>
    <t xml:space="preserve">71219.11R</t>
  </si>
  <si>
    <t xml:space="preserve">kryt koncový pro kanál elektroinstalační hranatý PVC 110x65mm</t>
  </si>
  <si>
    <t xml:space="preserve">-1427558985</t>
  </si>
  <si>
    <t xml:space="preserve">71219.04R</t>
  </si>
  <si>
    <t xml:space="preserve">roh vnější kanálu elektroinstalační hranatý PVC 110x65mm</t>
  </si>
  <si>
    <t xml:space="preserve">-527334128</t>
  </si>
  <si>
    <t xml:space="preserve">1990491137</t>
  </si>
  <si>
    <t xml:space="preserve">71219.10R</t>
  </si>
  <si>
    <t xml:space="preserve">roh ohybový pro kanál elektroinstalační hranatý PVC 110x65mm</t>
  </si>
  <si>
    <t xml:space="preserve">1418053111</t>
  </si>
  <si>
    <t xml:space="preserve">741110161.01R</t>
  </si>
  <si>
    <t xml:space="preserve">Montáž spony pro uchycení kabelů pro silnoproud</t>
  </si>
  <si>
    <t xml:space="preserve">1237710783</t>
  </si>
  <si>
    <t xml:space="preserve">11,304347826087*1,15 'Přepočtené koeficientem množství</t>
  </si>
  <si>
    <t xml:space="preserve">328</t>
  </si>
  <si>
    <t xml:space="preserve">35822173.03R</t>
  </si>
  <si>
    <t xml:space="preserve">jistič 3-pólový 25 A vypínací charakteristika C vypínací schopnost 10 kA</t>
  </si>
  <si>
    <t xml:space="preserve">206098592</t>
  </si>
  <si>
    <t xml:space="preserve">579</t>
  </si>
  <si>
    <t xml:space="preserve">1088469004</t>
  </si>
  <si>
    <t xml:space="preserve">585</t>
  </si>
  <si>
    <t xml:space="preserve">742420121.02R</t>
  </si>
  <si>
    <t xml:space="preserve">Demontáž telefonní zásuvky </t>
  </si>
  <si>
    <t xml:space="preserve">1167898473</t>
  </si>
  <si>
    <t xml:space="preserve">576</t>
  </si>
  <si>
    <t xml:space="preserve">742420121</t>
  </si>
  <si>
    <t xml:space="preserve">Montáž televizní zásuvky koncové nebo průběžné</t>
  </si>
  <si>
    <t xml:space="preserve">1609699907</t>
  </si>
  <si>
    <t xml:space="preserve">Montáž společné televizní antény televizní zásuvky koncové nebo průběžné</t>
  </si>
  <si>
    <t xml:space="preserve">581</t>
  </si>
  <si>
    <t xml:space="preserve">37451025.02R</t>
  </si>
  <si>
    <t xml:space="preserve">zásuvka telefonní s krytem  1xRJ11</t>
  </si>
  <si>
    <t xml:space="preserve">-2036989189</t>
  </si>
  <si>
    <t xml:space="preserve">zásuvka koncová TV/R bez krabičky a bez víčka útlum 3dB</t>
  </si>
  <si>
    <t xml:space="preserve">582</t>
  </si>
  <si>
    <t xml:space="preserve">742420121.01R</t>
  </si>
  <si>
    <t xml:space="preserve">Demontáž televizní zásuvky koncové nebo průběžné</t>
  </si>
  <si>
    <t xml:space="preserve">1777656259</t>
  </si>
  <si>
    <t xml:space="preserve">583</t>
  </si>
  <si>
    <t xml:space="preserve">-227550954</t>
  </si>
  <si>
    <t xml:space="preserve">584</t>
  </si>
  <si>
    <t xml:space="preserve">37451025.01R</t>
  </si>
  <si>
    <t xml:space="preserve">zásuvka koncová TV/R s krytem  útlum 2dB</t>
  </si>
  <si>
    <t xml:space="preserve">755396240</t>
  </si>
  <si>
    <t xml:space="preserve">51-8 - Moravský Krumlov, ZŠ Ivančická - Kabinet jazyků, II.B-8</t>
  </si>
  <si>
    <t xml:space="preserve">51.8.2 - kabinet jazyků, II.B-8 - elektro</t>
  </si>
  <si>
    <t xml:space="preserve">51.8.1 - kabinet jazyků, II.B-8 - stavba</t>
  </si>
  <si>
    <t xml:space="preserve">-61236838</t>
  </si>
  <si>
    <t xml:space="preserve">112151657</t>
  </si>
  <si>
    <t xml:space="preserve">51-9 - Moravský Krumlov, ZŠ Ivančická - Kabinet výtvarná, II.B-7</t>
  </si>
  <si>
    <t xml:space="preserve">51.9.1 - kabinet výtvarná, II.B-7 - stavba </t>
  </si>
  <si>
    <t xml:space="preserve">590305960.R</t>
  </si>
  <si>
    <t xml:space="preserve">1028338585</t>
  </si>
  <si>
    <t xml:space="preserve">1302718975</t>
  </si>
  <si>
    <t xml:space="preserve">51.9.2 - kabinet výtvarná, II.B-7 - elektro</t>
  </si>
  <si>
    <t xml:space="preserve">51-10 - Moravský Krumlov, ZŠ Ivančická - Kabinet zeměpis, II.B-6</t>
  </si>
  <si>
    <t xml:space="preserve">51.10.1 - kabinet zeměpis, II.B-6 - stavba</t>
  </si>
  <si>
    <t xml:space="preserve">29,3718783768115*1,05 'Přepočtené koeficientem množství</t>
  </si>
  <si>
    <t xml:space="preserve">22,1919081076604*1,05 'Přepočtené koeficientem množství</t>
  </si>
  <si>
    <t xml:space="preserve">45,688810811594*1,05 'Přepočtené koeficientem množství</t>
  </si>
  <si>
    <t xml:space="preserve">22,8449054037266*1,05 'Přepočtené koeficientem množství</t>
  </si>
  <si>
    <t xml:space="preserve">1197856088</t>
  </si>
  <si>
    <t xml:space="preserve">-2021100800</t>
  </si>
  <si>
    <t xml:space="preserve">51.10.2 - kabinet zeměpis, II.B-6 - elektro</t>
  </si>
  <si>
    <t xml:space="preserve">51-11 - Moravský Krumlov, ZŠ Ivančická - Kabinet matematika, II.B-5</t>
  </si>
  <si>
    <t xml:space="preserve">51.11.1 - kabinet matematika, II.B-5 - stavba</t>
  </si>
  <si>
    <t xml:space="preserve">-505717948</t>
  </si>
  <si>
    <t xml:space="preserve">-766700412</t>
  </si>
  <si>
    <t xml:space="preserve">51.11.2 - kabinet matematika, II.B-5 - elektro</t>
  </si>
  <si>
    <t xml:space="preserve">51-12 - Moravský Krumlov, ZŠ Ivančická - Cvičná kuchyň, I.B-9</t>
  </si>
  <si>
    <t xml:space="preserve">51.12.1 - cvičná kuchyň, I.B-9 - stavba</t>
  </si>
  <si>
    <t xml:space="preserve">1232164700</t>
  </si>
  <si>
    <t xml:space="preserve">5413223.R</t>
  </si>
  <si>
    <t xml:space="preserve">Dodávka a montáž bojleru, 50L</t>
  </si>
  <si>
    <t xml:space="preserve">1476619200</t>
  </si>
  <si>
    <t xml:space="preserve">Dodávka a montáž bojleru, 30L</t>
  </si>
  <si>
    <t xml:space="preserve">6427110.R</t>
  </si>
  <si>
    <t xml:space="preserve">Výlevka keramická včetně baterie, dodávka a montáž</t>
  </si>
  <si>
    <t xml:space="preserve">-33804162</t>
  </si>
  <si>
    <t xml:space="preserve">Výlevka keramická</t>
  </si>
  <si>
    <t xml:space="preserve">5544200.R</t>
  </si>
  <si>
    <t xml:space="preserve">Keramické umyvadlo včetně nerezové baterie. Dodávka a montáž</t>
  </si>
  <si>
    <t xml:space="preserve">1451339730</t>
  </si>
  <si>
    <t xml:space="preserve">76,622*1,05 'Přepočtené koeficientem množství</t>
  </si>
  <si>
    <t xml:space="preserve">57,892*1,05 'Přepočtené koeficientem množství</t>
  </si>
  <si>
    <t xml:space="preserve">119,189*1,05 'Přepočtené koeficientem množství</t>
  </si>
  <si>
    <t xml:space="preserve">34,054*1,05 'Přepočtené koeficientem množství</t>
  </si>
  <si>
    <t xml:space="preserve">85,135*1,05 'Přepočtené koeficientem množství</t>
  </si>
  <si>
    <t xml:space="preserve">39,091*1,1 'Přepočtené koeficientem množství</t>
  </si>
  <si>
    <t xml:space="preserve">66</t>
  </si>
  <si>
    <t xml:space="preserve">77642131.R</t>
  </si>
  <si>
    <t xml:space="preserve">Dodávka a montáž přechodové lišty</t>
  </si>
  <si>
    <t xml:space="preserve">-672525338</t>
  </si>
  <si>
    <t xml:space="preserve">65</t>
  </si>
  <si>
    <t xml:space="preserve">-92647730</t>
  </si>
  <si>
    <t xml:space="preserve">odsávání.R</t>
  </si>
  <si>
    <t xml:space="preserve">Vnitřní odsávání místnosti</t>
  </si>
  <si>
    <t xml:space="preserve">-1807845769</t>
  </si>
  <si>
    <t xml:space="preserve">64</t>
  </si>
  <si>
    <t xml:space="preserve">Dodávka a montáž SDK kastlu včetně vyztužení</t>
  </si>
  <si>
    <t xml:space="preserve">51.12.2 - cvičná kuchyň, I.B-9 - elektro</t>
  </si>
  <si>
    <t xml:space="preserve">      741.02.01 - úprava stáv.rozvaděče na chodbě  pro osaz.hl.jističe silového přívodu cvičné kuchyně</t>
  </si>
  <si>
    <t xml:space="preserve">186</t>
  </si>
  <si>
    <t xml:space="preserve">-212878980</t>
  </si>
  <si>
    <t xml:space="preserve">321</t>
  </si>
  <si>
    <t xml:space="preserve">973046191</t>
  </si>
  <si>
    <t xml:space="preserve">Vysekání kapes ve zdivu z betonu pro špalíky a krabice do 150x150x100 mm</t>
  </si>
  <si>
    <t xml:space="preserve">-699670517</t>
  </si>
  <si>
    <t xml:space="preserve">Vysekání výklenků nebo kapes ve zdivu betonovém kapes pro špalíky a krabice, velikosti do 150x150x100 mm</t>
  </si>
  <si>
    <t xml:space="preserve">477</t>
  </si>
  <si>
    <t xml:space="preserve">974042532</t>
  </si>
  <si>
    <t xml:space="preserve">Vysekání rýh v dlažbě betonové nebo jiné monolitické hl do 50 mm š do 70 mm</t>
  </si>
  <si>
    <t xml:space="preserve">1044950666</t>
  </si>
  <si>
    <t xml:space="preserve">Vysekání rýh v betonové nebo jiné monolitické dlažbě s betonovým podkladem do hl. 50 mm a šířky do 70 mm</t>
  </si>
  <si>
    <t xml:space="preserve">974042555</t>
  </si>
  <si>
    <t xml:space="preserve">Vysekání rýh v dlažbě betonové nebo jiné monolitické hl do 100 mm š do 200 mm</t>
  </si>
  <si>
    <t xml:space="preserve">344082602</t>
  </si>
  <si>
    <t xml:space="preserve">Vysekání rýh v betonové nebo jiné monolitické dlažbě s betonovým podkladem do hl. 100 mm a šířky do 200 mm</t>
  </si>
  <si>
    <t xml:space="preserve">153</t>
  </si>
  <si>
    <t xml:space="preserve">974042557</t>
  </si>
  <si>
    <t xml:space="preserve">Vysekání rýh v dlažbě betonové nebo jiné monolitické hl do 100 mm š do 300 mm</t>
  </si>
  <si>
    <t xml:space="preserve">-898610970</t>
  </si>
  <si>
    <t xml:space="preserve">Vysekání rýh v betonové nebo jiné monolitické dlažbě s betonovým podkladem do hl. 100 mm a šířky do 300 mm</t>
  </si>
  <si>
    <t xml:space="preserve">119238491</t>
  </si>
  <si>
    <t xml:space="preserve">422</t>
  </si>
  <si>
    <t xml:space="preserve">35831372.07R</t>
  </si>
  <si>
    <t xml:space="preserve">rozvaděč oceloplechový,  plechové dveře, IP30 pod omítku 60-96modulů</t>
  </si>
  <si>
    <t xml:space="preserve">-1514466813</t>
  </si>
  <si>
    <t xml:space="preserve">rozvaděč oceloplechový,  plechové dveře, IP30 pod omítku 60-72modulů</t>
  </si>
  <si>
    <t xml:space="preserve">1401102206</t>
  </si>
  <si>
    <t xml:space="preserve">35823168.02R</t>
  </si>
  <si>
    <t xml:space="preserve">Chránič s nadproudovou ochranou, 16/1N/B/003 , A, 1+N, 10kA, char.B,</t>
  </si>
  <si>
    <t xml:space="preserve">413019307</t>
  </si>
  <si>
    <t xml:space="preserve">524</t>
  </si>
  <si>
    <t xml:space="preserve">-2100202177</t>
  </si>
  <si>
    <t xml:space="preserve">337</t>
  </si>
  <si>
    <t xml:space="preserve">741320165</t>
  </si>
  <si>
    <t xml:space="preserve">Montáž jističů třípólových nn do 25 A ve skříni se zapojením vodičů</t>
  </si>
  <si>
    <t xml:space="preserve">-713328603</t>
  </si>
  <si>
    <t xml:space="preserve">Montáž jističů se zapojením vodičů třípólových nn do 25 A ve skříni</t>
  </si>
  <si>
    <t xml:space="preserve">425</t>
  </si>
  <si>
    <t xml:space="preserve">35822401.01R</t>
  </si>
  <si>
    <t xml:space="preserve">jistič 3-pólový 16 A vypínací charakteristika B vypínací schopnost 10 kA</t>
  </si>
  <si>
    <t xml:space="preserve">-2094993107</t>
  </si>
  <si>
    <t xml:space="preserve">478</t>
  </si>
  <si>
    <t xml:space="preserve">741320105</t>
  </si>
  <si>
    <t xml:space="preserve">Montáž jističů jednopólových nn do 25 A ve skříni se zapojením vodičů</t>
  </si>
  <si>
    <t xml:space="preserve">-1229607313</t>
  </si>
  <si>
    <t xml:space="preserve">Montáž jističů se zapojením vodičů jednopólových nn do 25 A ve skříni</t>
  </si>
  <si>
    <t xml:space="preserve">479</t>
  </si>
  <si>
    <t xml:space="preserve">35822111</t>
  </si>
  <si>
    <t xml:space="preserve">jistič 1-pólový 16 A vypínací charakteristika B vypínací schopnost 10 kA</t>
  </si>
  <si>
    <t xml:space="preserve">1620661107</t>
  </si>
  <si>
    <t xml:space="preserve">427</t>
  </si>
  <si>
    <t xml:space="preserve">741321043</t>
  </si>
  <si>
    <t xml:space="preserve">Montáž proudových chráničů čtyřpólových nn do 63 A ve skříni se zapojením vodičů</t>
  </si>
  <si>
    <t xml:space="preserve">344893968</t>
  </si>
  <si>
    <t xml:space="preserve">Montáž proudových chráničů se zapojením vodičů čtyřpólových nn do 63 A ve skříni</t>
  </si>
  <si>
    <t xml:space="preserve">428</t>
  </si>
  <si>
    <t xml:space="preserve">35889206.01R</t>
  </si>
  <si>
    <t xml:space="preserve">chránič proudový 4pólový 63A pracovního proudu 0,03A 10kA</t>
  </si>
  <si>
    <t xml:space="preserve">1434458284</t>
  </si>
  <si>
    <t xml:space="preserve">534</t>
  </si>
  <si>
    <t xml:space="preserve">741231001</t>
  </si>
  <si>
    <t xml:space="preserve">Montáž svorkovnice do rozvaděčů - řadová vodič do 2,5 mm2 se zapojením vodičů</t>
  </si>
  <si>
    <t xml:space="preserve">-1115350517</t>
  </si>
  <si>
    <t xml:space="preserve">Montáž svorkovnic do rozváděčů s popisnými štítky se zapojením vodičů na jedné straně řadových, průřezové plochy vodičů do 2,5 mm2</t>
  </si>
  <si>
    <t xml:space="preserve">535</t>
  </si>
  <si>
    <t xml:space="preserve">8500001.01R</t>
  </si>
  <si>
    <t xml:space="preserve">svorkovnice řadová 2,5mm s bočnicí a propojovací svorkou</t>
  </si>
  <si>
    <t xml:space="preserve">-1005679932</t>
  </si>
  <si>
    <t xml:space="preserve">536</t>
  </si>
  <si>
    <t xml:space="preserve">8500001.02R</t>
  </si>
  <si>
    <t xml:space="preserve">upevňovací koncový člen pro svorkovnice řadová</t>
  </si>
  <si>
    <t xml:space="preserve">-155923543</t>
  </si>
  <si>
    <t xml:space="preserve">238</t>
  </si>
  <si>
    <t xml:space="preserve">741320382.01R</t>
  </si>
  <si>
    <t xml:space="preserve">Montáž systému tlačítka pro nouzové odpojení zásuvek 230V studentských pracovišť,  jistič, vypínač, blokovací tlačítko  u dveří, vypínací spoušť se zapojením vodičů</t>
  </si>
  <si>
    <t xml:space="preserve">-727657775</t>
  </si>
  <si>
    <t xml:space="preserve">239</t>
  </si>
  <si>
    <t xml:space="preserve">34535091.01R</t>
  </si>
  <si>
    <t xml:space="preserve">soubor materiálu systému nouzového tlačítka pro odpojení zásuvek 230V studentských pracovišť,  jistič-blokovací tlačítka, vypínač, vypínací spoušť a kabeláž</t>
  </si>
  <si>
    <t xml:space="preserve">467995933</t>
  </si>
  <si>
    <t xml:space="preserve">-58746019</t>
  </si>
  <si>
    <t xml:space="preserve">211</t>
  </si>
  <si>
    <t xml:space="preserve">39061.01R</t>
  </si>
  <si>
    <t xml:space="preserve">rámeček pro elektroinstalační přistroje trojnásobný bílý</t>
  </si>
  <si>
    <t xml:space="preserve">23016538</t>
  </si>
  <si>
    <t xml:space="preserve">449</t>
  </si>
  <si>
    <t xml:space="preserve">Montáž krabice přístrojová zapuštěná plastová kruhová do 100x100 s víčkem a vývodem trubky pro varnou desku</t>
  </si>
  <si>
    <t xml:space="preserve">-1044475163</t>
  </si>
  <si>
    <t xml:space="preserve">446</t>
  </si>
  <si>
    <t xml:space="preserve">34562692.02R</t>
  </si>
  <si>
    <t xml:space="preserve">krabice kulatá vestavná s příslušenstvím pro připojení varné desky</t>
  </si>
  <si>
    <t xml:space="preserve">1803029709</t>
  </si>
  <si>
    <t xml:space="preserve">krabice kulatá vestavná pro připojení varné desky. Součástí je svorkovnice krabicová šroubovací pětipólová pro 5x4 vodiče 1,5-4,0mm2,víčko, trubka D=32 pro vývod kabelu, kabel 3m CGSG 5x2,5</t>
  </si>
  <si>
    <t xml:space="preserve">214</t>
  </si>
  <si>
    <t xml:space="preserve">-1488607761</t>
  </si>
  <si>
    <t xml:space="preserve">221</t>
  </si>
  <si>
    <t xml:space="preserve">-809662422</t>
  </si>
  <si>
    <t xml:space="preserve">Montáž lišt a kanálků elektroinstalačních se spojkami, ohyby a rohy a s nasunutím do krabic vkládacích s víčkem, šířky do přes 120 do 180 mm ve stísněném prostoru</t>
  </si>
  <si>
    <t xml:space="preserve">516</t>
  </si>
  <si>
    <t xml:space="preserve">34571220</t>
  </si>
  <si>
    <t xml:space="preserve">kanál elektroinstalační hranatý PVC 140x60mm</t>
  </si>
  <si>
    <t xml:space="preserve">51798230</t>
  </si>
  <si>
    <t xml:space="preserve">506</t>
  </si>
  <si>
    <t xml:space="preserve">34571220.01R</t>
  </si>
  <si>
    <t xml:space="preserve">přístrojová krabice pro kanál elektroinstalační hranatý PVC 140x60mm</t>
  </si>
  <si>
    <t xml:space="preserve">125249857</t>
  </si>
  <si>
    <t xml:space="preserve">508</t>
  </si>
  <si>
    <t xml:space="preserve">34571220.03R</t>
  </si>
  <si>
    <t xml:space="preserve">přístrojová podložka 1-nás. pro kanál elektroinstalační hranatý PVC 140x60mm</t>
  </si>
  <si>
    <t xml:space="preserve">-932997329</t>
  </si>
  <si>
    <t xml:space="preserve">511</t>
  </si>
  <si>
    <t xml:space="preserve">34571295</t>
  </si>
  <si>
    <t xml:space="preserve">kryt spojovací kanálu elektroinstalační hranatý PVC 140x60mm</t>
  </si>
  <si>
    <t xml:space="preserve">-1286413347</t>
  </si>
  <si>
    <t xml:space="preserve">34571213</t>
  </si>
  <si>
    <t xml:space="preserve">kryt koncový kanálu elektroinstalační hranatý PVC 140x60mm</t>
  </si>
  <si>
    <t xml:space="preserve">-486081434</t>
  </si>
  <si>
    <t xml:space="preserve">344</t>
  </si>
  <si>
    <t xml:space="preserve">741122641</t>
  </si>
  <si>
    <t xml:space="preserve">Montáž kabel Cu plný kulatý žíla 5x1,5 až 2,5 mm2 uložený pevně (např. CYKY)</t>
  </si>
  <si>
    <t xml:space="preserve">2046128371</t>
  </si>
  <si>
    <t xml:space="preserve">Montáž kabelů měděných bez ukončení uložených pevně plných kulatých nebo bezhalogenových (např. CYKY) počtu a průřezu žil 5x1,5 až 2,5 mm2</t>
  </si>
  <si>
    <t xml:space="preserve">341</t>
  </si>
  <si>
    <t xml:space="preserve">34111094</t>
  </si>
  <si>
    <t xml:space="preserve">kabel instalační jádro Cu plné izolace PVC plášť PVC 450/750V (CYKY) 5x2,5mm2</t>
  </si>
  <si>
    <t xml:space="preserve">1536920384</t>
  </si>
  <si>
    <t xml:space="preserve">444</t>
  </si>
  <si>
    <t xml:space="preserve">741110053.01R</t>
  </si>
  <si>
    <t xml:space="preserve">Montáž trubka plastová ohebná D 20-40 mm uložená v podlaze s upevněním pomocí ocel.pásků</t>
  </si>
  <si>
    <t xml:space="preserve">1863597284</t>
  </si>
  <si>
    <t xml:space="preserve">442</t>
  </si>
  <si>
    <t xml:space="preserve">-1581138092</t>
  </si>
  <si>
    <t xml:space="preserve">66,6666666666667*1,05 'Přepočtené koeficientem množství</t>
  </si>
  <si>
    <t xml:space="preserve">450</t>
  </si>
  <si>
    <t xml:space="preserve">578848642</t>
  </si>
  <si>
    <t xml:space="preserve">451</t>
  </si>
  <si>
    <t xml:space="preserve">34571008.01R</t>
  </si>
  <si>
    <t xml:space="preserve">lišta elektroinstalační hranatá PVC 40x40mm pro rozvod za kuch.linkou</t>
  </si>
  <si>
    <t xml:space="preserve">-1133782541</t>
  </si>
  <si>
    <t xml:space="preserve">742110202</t>
  </si>
  <si>
    <t xml:space="preserve">Montáž podlahových krabic pro slaboproud do mazaniny</t>
  </si>
  <si>
    <t xml:space="preserve">1173219905</t>
  </si>
  <si>
    <t xml:space="preserve">Montáž podlahových krabic montovaných do mazaniny</t>
  </si>
  <si>
    <t xml:space="preserve">34571676</t>
  </si>
  <si>
    <t xml:space="preserve">sada nivelační pro podlahové krabice</t>
  </si>
  <si>
    <t xml:space="preserve">sada</t>
  </si>
  <si>
    <t xml:space="preserve">-1730499446</t>
  </si>
  <si>
    <t xml:space="preserve">34571665</t>
  </si>
  <si>
    <t xml:space="preserve">adaptér montážní pro podlahové krabice do betonové podlahy 16/24 modulů</t>
  </si>
  <si>
    <t xml:space="preserve">-1406621707</t>
  </si>
  <si>
    <t xml:space="preserve">34571661</t>
  </si>
  <si>
    <t xml:space="preserve">krabice univerzální instalační do betonové podlahy 55 - 150mm</t>
  </si>
  <si>
    <t xml:space="preserve">560742449</t>
  </si>
  <si>
    <t xml:space="preserve">594</t>
  </si>
  <si>
    <t xml:space="preserve">34571662</t>
  </si>
  <si>
    <t xml:space="preserve">sada zvyšovací pro univerzální instalační krabici do betonové podlahy</t>
  </si>
  <si>
    <t xml:space="preserve">-901028220</t>
  </si>
  <si>
    <t xml:space="preserve">742110271</t>
  </si>
  <si>
    <t xml:space="preserve">Montáž víka k vestavbě přístrojové jednotky k podlahovým krabicím pro slaboproud</t>
  </si>
  <si>
    <t xml:space="preserve">-1225470353</t>
  </si>
  <si>
    <t xml:space="preserve">Montáž příslušenství ke krabicím montážního víka k vestavbě přístrojové jednotky</t>
  </si>
  <si>
    <t xml:space="preserve">34571574</t>
  </si>
  <si>
    <t xml:space="preserve">kryt plastový s rámečkem plast 12/18 modulů</t>
  </si>
  <si>
    <t xml:space="preserve">-2004337286</t>
  </si>
  <si>
    <t xml:space="preserve">438</t>
  </si>
  <si>
    <t xml:space="preserve">741122645.01R</t>
  </si>
  <si>
    <t xml:space="preserve">Montáž kabel Cu plný kulatý žíla 5x25 až 35 mm2 uložený pevně (např. CYKY) ve ztížených podmínkách stáv.podhledů</t>
  </si>
  <si>
    <t xml:space="preserve">-131203756</t>
  </si>
  <si>
    <t xml:space="preserve">435</t>
  </si>
  <si>
    <t xml:space="preserve">34113134</t>
  </si>
  <si>
    <t xml:space="preserve">kabel silový jádro Cu izolace PVC plášť PVC 0,6/1kV (1-CYKY) 5x25mm2</t>
  </si>
  <si>
    <t xml:space="preserve">-453962068</t>
  </si>
  <si>
    <t xml:space="preserve">17,3913043478261*1,15 'Přepočtené koeficientem množství</t>
  </si>
  <si>
    <t xml:space="preserve">436</t>
  </si>
  <si>
    <t xml:space="preserve">741120301.02R</t>
  </si>
  <si>
    <t xml:space="preserve">Montáž vodič Cu izolovaný plný a laněný s PVC pláštěm žíla 16-35 mm2 pevně (např. CY, CHAH-V) ve ztížených podmínkách </t>
  </si>
  <si>
    <t xml:space="preserve">1759644026</t>
  </si>
  <si>
    <t xml:space="preserve">Montáž vodičů izolovaných měděných bez ukončení uložených pevně plných a laněných s PVC pláštěm, bezhalogenových, ohniodolných (např. CY, CHAH-V) průřezu žíly 16-35 mm2 ve ztížených podmínkách stropních podhledů a stávajících tras školy.</t>
  </si>
  <si>
    <t xml:space="preserve">437</t>
  </si>
  <si>
    <t xml:space="preserve">34141028.02R</t>
  </si>
  <si>
    <t xml:space="preserve">vodič propojovací flexibilní jádro Cu lanované izolace PVC zeleno/žlutý 450/750V (H07V-K) 1x35mm2</t>
  </si>
  <si>
    <t xml:space="preserve">-1526113497</t>
  </si>
  <si>
    <t xml:space="preserve">439</t>
  </si>
  <si>
    <t xml:space="preserve">35822173.04R</t>
  </si>
  <si>
    <t xml:space="preserve">jistič 3-pólový 63 A vypínací charakteristika C vypínací schopnost 10 kA</t>
  </si>
  <si>
    <t xml:space="preserve">-483139326</t>
  </si>
  <si>
    <t xml:space="preserve">úprava stáv.rozvaděče na chodbě  pro osaz.hl.jističe silového přívodu cvičné kuchyně</t>
  </si>
  <si>
    <t xml:space="preserve">384</t>
  </si>
  <si>
    <t xml:space="preserve">741122645</t>
  </si>
  <si>
    <t xml:space="preserve">Montáž kabel Cu plný kulatý žíla 5x25 až 35 mm2 uložený pevně (např. CYKY)</t>
  </si>
  <si>
    <t xml:space="preserve">650770568</t>
  </si>
  <si>
    <t xml:space="preserve">Montáž kabelů měděných bez ukončení uložených pevně plných kulatých nebo bezhalogenových (např. CYKY) počtu a průřezu žil 5x25 až 35 mm2</t>
  </si>
  <si>
    <t xml:space="preserve">385</t>
  </si>
  <si>
    <t xml:space="preserve">463896117</t>
  </si>
  <si>
    <t xml:space="preserve">383</t>
  </si>
  <si>
    <t xml:space="preserve">741STROP.01R</t>
  </si>
  <si>
    <t xml:space="preserve">demontáž a zpětná montáž stávajícího chodbového stopního podhledu z hliníkových lamel v šířce 500-1000mm pro přístup ke kabelovým trasám silnoproudu</t>
  </si>
  <si>
    <t xml:space="preserve">1307477705</t>
  </si>
  <si>
    <t xml:space="preserve">355</t>
  </si>
  <si>
    <t xml:space="preserve">1529751603</t>
  </si>
  <si>
    <t xml:space="preserve">356</t>
  </si>
  <si>
    <t xml:space="preserve">1826589351</t>
  </si>
  <si>
    <t xml:space="preserve">151</t>
  </si>
  <si>
    <t xml:space="preserve">742110005</t>
  </si>
  <si>
    <t xml:space="preserve">Montáž trubek pro slaboproud plastových ohebných uložených v podlaze</t>
  </si>
  <si>
    <t xml:space="preserve">-915099995</t>
  </si>
  <si>
    <t xml:space="preserve">Montáž trubek elektroinstalačních plastových ohebných uložených v podlaze</t>
  </si>
  <si>
    <t xml:space="preserve">5,71428571428571*1,05 'Přepočtené koeficientem množství</t>
  </si>
  <si>
    <t xml:space="preserve">226</t>
  </si>
  <si>
    <t xml:space="preserve">742313042.01R</t>
  </si>
  <si>
    <t xml:space="preserve">Montáž datová zásuvka zapuštěná  ve ztížených podmínkách v boku skříňky vedle zás.230 stand.smíšené výuky</t>
  </si>
  <si>
    <t xml:space="preserve">209825740</t>
  </si>
  <si>
    <t xml:space="preserve">387</t>
  </si>
  <si>
    <t xml:space="preserve">-101762362</t>
  </si>
  <si>
    <t xml:space="preserve">440</t>
  </si>
  <si>
    <t xml:space="preserve">01002000.14R</t>
  </si>
  <si>
    <t xml:space="preserve">Ostatní náklady související s provozem - součinnost  s dodavatelem kuchyně  při montáži a zapojení el.inst.přístrojů kuch.linky</t>
  </si>
  <si>
    <t xml:space="preserve">784165474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</si>
</sst>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#,##0.00"/>
    <numFmt numFmtId="167" formatCode="#,##0.00%"/>
    <numFmt numFmtId="168" formatCode="General"/>
    <numFmt numFmtId="169" formatCode="dd\.mm\.yyyy"/>
    <numFmt numFmtId="170" formatCode="#,##0.00000"/>
    <numFmt numFmtId="171" formatCode="#,##0.000"/>
  </numFmts>
  <fonts count="42">
    <font>
      <sz val="8"/>
      <name val="Arial CE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8"/>
      <color rgb="FFFFFFFF"/>
      <name val="Arial CE"/>
      <family val="0"/>
      <charset val="1"/>
    </font>
    <font>
      <b val="true"/>
      <sz val="14"/>
      <name val="Arial CE"/>
      <family val="0"/>
      <charset val="1"/>
    </font>
    <font>
      <sz val="8"/>
      <color rgb="FF3366FF"/>
      <name val="Arial CE"/>
      <family val="0"/>
      <charset val="1"/>
    </font>
    <font>
      <b val="true"/>
      <sz val="12"/>
      <color rgb="FF969696"/>
      <name val="Arial CE"/>
      <family val="0"/>
      <charset val="1"/>
    </font>
    <font>
      <sz val="10"/>
      <color rgb="FF969696"/>
      <name val="Arial CE"/>
      <family val="0"/>
      <charset val="1"/>
    </font>
    <font>
      <sz val="10"/>
      <name val="Arial CE"/>
      <family val="0"/>
      <charset val="1"/>
    </font>
    <font>
      <b val="true"/>
      <sz val="8"/>
      <color rgb="FF969696"/>
      <name val="Arial CE"/>
      <family val="0"/>
      <charset val="1"/>
    </font>
    <font>
      <b val="true"/>
      <sz val="11"/>
      <name val="Arial CE"/>
      <family val="0"/>
      <charset val="1"/>
    </font>
    <font>
      <sz val="10"/>
      <color rgb="FF464646"/>
      <name val="Arial CE"/>
      <family val="0"/>
      <charset val="1"/>
    </font>
    <font>
      <b val="true"/>
      <sz val="10"/>
      <name val="Arial CE"/>
      <family val="0"/>
      <charset val="1"/>
    </font>
    <font>
      <b val="true"/>
      <sz val="10"/>
      <color rgb="FF969696"/>
      <name val="Arial CE"/>
      <family val="0"/>
      <charset val="1"/>
    </font>
    <font>
      <b val="true"/>
      <sz val="12"/>
      <name val="Arial CE"/>
      <family val="0"/>
      <charset val="1"/>
    </font>
    <font>
      <b val="true"/>
      <sz val="10"/>
      <color rgb="FF464646"/>
      <name val="Arial CE"/>
      <family val="0"/>
      <charset val="1"/>
    </font>
    <font>
      <sz val="12"/>
      <color rgb="FF969696"/>
      <name val="Arial CE"/>
      <family val="0"/>
      <charset val="1"/>
    </font>
    <font>
      <sz val="9"/>
      <name val="Arial CE"/>
      <family val="0"/>
      <charset val="1"/>
    </font>
    <font>
      <sz val="9"/>
      <color rgb="FF969696"/>
      <name val="Arial CE"/>
      <family val="0"/>
      <charset val="1"/>
    </font>
    <font>
      <b val="true"/>
      <sz val="12"/>
      <color rgb="FF960000"/>
      <name val="Arial CE"/>
      <family val="0"/>
      <charset val="1"/>
    </font>
    <font>
      <sz val="12"/>
      <name val="Arial CE"/>
      <family val="0"/>
      <charset val="1"/>
    </font>
    <font>
      <sz val="11"/>
      <name val="Arial CE"/>
      <family val="0"/>
      <charset val="1"/>
    </font>
    <font>
      <b val="true"/>
      <sz val="11"/>
      <color rgb="FF003366"/>
      <name val="Arial CE"/>
      <family val="0"/>
      <charset val="1"/>
    </font>
    <font>
      <sz val="11"/>
      <color rgb="FF003366"/>
      <name val="Arial CE"/>
      <family val="0"/>
      <charset val="1"/>
    </font>
    <font>
      <sz val="11"/>
      <color rgb="FF969696"/>
      <name val="Arial CE"/>
      <family val="0"/>
      <charset val="1"/>
    </font>
    <font>
      <sz val="18"/>
      <color rgb="FF0000FF"/>
      <name val="Wingdings 2"/>
      <family val="0"/>
      <charset val="1"/>
    </font>
    <font>
      <u val="single"/>
      <sz val="11"/>
      <color rgb="FF0000FF"/>
      <name val="Calibri"/>
      <family val="0"/>
      <charset val="1"/>
    </font>
    <font>
      <sz val="10"/>
      <color rgb="FF003366"/>
      <name val="Arial CE"/>
      <family val="0"/>
      <charset val="1"/>
    </font>
    <font>
      <b val="true"/>
      <sz val="10"/>
      <color rgb="FF003366"/>
      <name val="Arial CE"/>
      <family val="0"/>
      <charset val="1"/>
    </font>
    <font>
      <sz val="10"/>
      <color rgb="FF3366FF"/>
      <name val="Arial CE"/>
      <family val="0"/>
      <charset val="1"/>
    </font>
    <font>
      <sz val="8"/>
      <color rgb="FF969696"/>
      <name val="Arial CE"/>
      <family val="0"/>
      <charset val="1"/>
    </font>
    <font>
      <b val="true"/>
      <sz val="12"/>
      <color rgb="FF800000"/>
      <name val="Arial CE"/>
      <family val="0"/>
      <charset val="1"/>
    </font>
    <font>
      <sz val="12"/>
      <color rgb="FF003366"/>
      <name val="Arial CE"/>
      <family val="0"/>
      <charset val="1"/>
    </font>
    <font>
      <sz val="8"/>
      <color rgb="FF960000"/>
      <name val="Arial CE"/>
      <family val="0"/>
      <charset val="1"/>
    </font>
    <font>
      <b val="true"/>
      <sz val="8"/>
      <name val="Arial CE"/>
      <family val="0"/>
      <charset val="1"/>
    </font>
    <font>
      <sz val="8"/>
      <color rgb="FF003366"/>
      <name val="Arial CE"/>
      <family val="0"/>
      <charset val="1"/>
    </font>
    <font>
      <sz val="7"/>
      <color rgb="FF969696"/>
      <name val="Arial CE"/>
      <family val="0"/>
      <charset val="1"/>
    </font>
    <font>
      <sz val="7"/>
      <name val="Arial CE"/>
      <family val="0"/>
      <charset val="1"/>
    </font>
    <font>
      <i val="true"/>
      <sz val="9"/>
      <color rgb="FF0000FF"/>
      <name val="Arial CE"/>
      <family val="0"/>
      <charset val="1"/>
    </font>
    <font>
      <i val="true"/>
      <sz val="8"/>
      <color rgb="FF0000FF"/>
      <name val="Arial CE"/>
      <family val="0"/>
      <charset val="1"/>
    </font>
    <font>
      <sz val="8"/>
      <color rgb="FF505050"/>
      <name val="Arial CE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BEBEBE"/>
        <bgColor rgb="FFD2D2D2"/>
      </patternFill>
    </fill>
    <fill>
      <patternFill patternType="solid">
        <fgColor rgb="FFD2D2D2"/>
        <bgColor rgb="FFBEBEBE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hair">
        <color rgb="FF969696"/>
      </left>
      <right/>
      <top style="hair">
        <color rgb="FF969696"/>
      </top>
      <bottom/>
      <diagonal/>
    </border>
    <border diagonalUp="false" diagonalDown="false">
      <left/>
      <right/>
      <top style="hair">
        <color rgb="FF969696"/>
      </top>
      <bottom/>
      <diagonal/>
    </border>
    <border diagonalUp="false" diagonalDown="false">
      <left/>
      <right style="hair">
        <color rgb="FF969696"/>
      </right>
      <top style="hair">
        <color rgb="FF969696"/>
      </top>
      <bottom/>
      <diagonal/>
    </border>
    <border diagonalUp="false" diagonalDown="false">
      <left/>
      <right style="hair">
        <color rgb="FF969696"/>
      </right>
      <top/>
      <bottom/>
      <diagonal/>
    </border>
    <border diagonalUp="false" diagonalDown="false">
      <left style="hair">
        <color rgb="FF969696"/>
      </left>
      <right/>
      <top style="hair">
        <color rgb="FF969696"/>
      </top>
      <bottom style="hair">
        <color rgb="FF969696"/>
      </bottom>
      <diagonal/>
    </border>
    <border diagonalUp="false" diagonalDown="false">
      <left/>
      <right/>
      <top style="hair">
        <color rgb="FF969696"/>
      </top>
      <bottom style="hair">
        <color rgb="FF969696"/>
      </bottom>
      <diagonal/>
    </border>
    <border diagonalUp="false" diagonalDown="false">
      <left/>
      <right style="hair">
        <color rgb="FF969696"/>
      </right>
      <top style="hair">
        <color rgb="FF969696"/>
      </top>
      <bottom style="hair">
        <color rgb="FF969696"/>
      </bottom>
      <diagonal/>
    </border>
    <border diagonalUp="false" diagonalDown="false">
      <left style="hair">
        <color rgb="FF969696"/>
      </left>
      <right/>
      <top/>
      <bottom/>
      <diagonal/>
    </border>
    <border diagonalUp="false" diagonalDown="false">
      <left style="hair">
        <color rgb="FF969696"/>
      </left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/>
      <right style="hair">
        <color rgb="FF969696"/>
      </right>
      <top/>
      <bottom style="hair">
        <color rgb="FF969696"/>
      </bottom>
      <diagonal/>
    </border>
    <border diagonalUp="false" diagonalDown="false">
      <left/>
      <right style="thin"/>
      <top/>
      <bottom/>
      <diagonal/>
    </border>
    <border diagonalUp="false" diagonalDown="false"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5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3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7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8" fillId="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7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7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2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8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28" fillId="2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8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2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4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5" fillId="4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4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8" fillId="4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8" fillId="4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3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28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28" fillId="2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6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6" fontId="20" fillId="4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4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34" fillId="0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3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3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6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36" fillId="0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3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8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2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8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19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39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2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39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39" fillId="2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39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4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1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EBEB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0505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26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27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28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29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30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31.pn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32.pn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33.pn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34.png"/>
</Relationships>
</file>

<file path=xl/drawings/_rels/drawing10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35.png"/>
</Relationships>
</file>

<file path=xl/drawings/_rels/drawing11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36.png"/>
</Relationships>
</file>

<file path=xl/drawings/_rels/drawing12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37.png"/>
</Relationships>
</file>

<file path=xl/drawings/_rels/drawing13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38.png"/>
</Relationships>
</file>

<file path=xl/drawings/_rels/drawing14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39.png"/>
</Relationships>
</file>

<file path=xl/drawings/_rels/drawing15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40.png"/>
</Relationships>
</file>

<file path=xl/drawings/_rels/drawing16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41.png"/>
</Relationships>
</file>

<file path=xl/drawings/_rels/drawing17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42.png"/>
</Relationships>
</file>

<file path=xl/drawings/_rels/drawing18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43.png"/>
</Relationships>
</file>

<file path=xl/drawings/_rels/drawing19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44.png"/>
</Relationships>
</file>

<file path=xl/drawings/_rels/drawing20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45.png"/>
</Relationships>
</file>

<file path=xl/drawings/_rels/drawing21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46.png"/>
</Relationships>
</file>

<file path=xl/drawings/_rels/drawing22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47.png"/>
</Relationships>
</file>

<file path=xl/drawings/_rels/drawing23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48.png"/>
</Relationships>
</file>

<file path=xl/drawings/_rels/drawing24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49.png"/>
</Relationships>
</file>

<file path=xl/drawings/_rels/drawing25.xml.rels><?xml version="1.0" encoding="UTF-8"?>
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/><Relationship Id="rId2" Type="http://schemas.openxmlformats.org/officeDocument/2006/relationships/image" Target="../media/image5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156240</xdr:rowOff>
    </xdr:to>
    <xdr:pic>
      <xdr:nvPicPr>
        <xdr:cNvPr id="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3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4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5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6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7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8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9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1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1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1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13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14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15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16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17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18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19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20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21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22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23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0</xdr:colOff>
      <xdr:row>0</xdr:row>
      <xdr:rowOff>0</xdr:rowOff>
    </xdr:from>
    <xdr:to>
      <xdr:col>0</xdr:col>
      <xdr:colOff>285480</xdr:colOff>
      <xdr:row>1</xdr:row>
      <xdr:rowOff>102600</xdr:rowOff>
    </xdr:to>
    <xdr:pic>
      <xdr:nvPicPr>
        <xdr:cNvPr id="24" name="Picture 1" descr="">
          <a:hlinkClick r:id="rId1"/>
        </xdr:cNvPr>
        <xdr:cNvPicPr/>
      </xdr:nvPicPr>
      <xdr:blipFill>
        <a:blip r:embed="rId2"/>
        <a:stretch/>
      </xdr:blipFill>
      <xdr:spPr>
        <a:xfrm>
          <a:off x="0" y="0"/>
          <a:ext cx="285480" cy="285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13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14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15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16.xml"/>
</Relationships>
</file>

<file path=xl/worksheets/_rels/sheet17.xml.rels><?xml version="1.0" encoding="UTF-8"?>
<Relationships xmlns="http://schemas.openxmlformats.org/package/2006/relationships"><Relationship Id="rId1" Type="http://schemas.openxmlformats.org/officeDocument/2006/relationships/drawing" Target="../drawings/drawing17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drawing" Target="../drawings/drawing18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19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20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21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22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23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drawing" Target="../drawings/drawing24.xml"/>
</Relationships>
</file>

<file path=xl/worksheets/_rels/sheet25.xml.rels><?xml version="1.0" encoding="UTF-8"?>
<Relationships xmlns="http://schemas.openxmlformats.org/package/2006/relationships"><Relationship Id="rId1" Type="http://schemas.openxmlformats.org/officeDocument/2006/relationships/drawing" Target="../drawings/drawing2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M13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W9" activeCellId="0" sqref="W9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72"/>
    <col collapsed="false" customWidth="true" hidden="false" outlineLevel="0" max="3" min="3" style="0" width="4.15"/>
    <col collapsed="false" customWidth="true" hidden="false" outlineLevel="0" max="33" min="4" style="0" width="2.72"/>
    <col collapsed="false" customWidth="true" hidden="false" outlineLevel="0" max="34" min="34" style="0" width="3.29"/>
    <col collapsed="false" customWidth="true" hidden="false" outlineLevel="0" max="35" min="35" style="0" width="31.71"/>
    <col collapsed="false" customWidth="true" hidden="false" outlineLevel="0" max="37" min="36" style="0" width="2.43"/>
    <col collapsed="false" customWidth="true" hidden="false" outlineLevel="0" max="38" min="38" style="0" width="8.29"/>
    <col collapsed="false" customWidth="true" hidden="false" outlineLevel="0" max="39" min="39" style="0" width="3.29"/>
    <col collapsed="false" customWidth="true" hidden="false" outlineLevel="0" max="40" min="40" style="0" width="13.29"/>
    <col collapsed="false" customWidth="true" hidden="false" outlineLevel="0" max="41" min="41" style="0" width="7.43"/>
    <col collapsed="false" customWidth="true" hidden="false" outlineLevel="0" max="42" min="42" style="0" width="4.15"/>
    <col collapsed="false" customWidth="true" hidden="true" outlineLevel="0" max="43" min="43" style="0" width="15.72"/>
    <col collapsed="false" customWidth="true" hidden="false" outlineLevel="0" max="44" min="44" style="0" width="13.72"/>
    <col collapsed="false" customWidth="true" hidden="true" outlineLevel="0" max="47" min="45" style="0" width="25.85"/>
    <col collapsed="false" customWidth="true" hidden="true" outlineLevel="0" max="49" min="48" style="0" width="21.72"/>
    <col collapsed="false" customWidth="true" hidden="true" outlineLevel="0" max="51" min="50" style="0" width="25"/>
    <col collapsed="false" customWidth="true" hidden="true" outlineLevel="0" max="52" min="52" style="0" width="21.72"/>
    <col collapsed="false" customWidth="true" hidden="true" outlineLevel="0" max="53" min="53" style="0" width="19.15"/>
    <col collapsed="false" customWidth="true" hidden="true" outlineLevel="0" max="54" min="54" style="0" width="25"/>
    <col collapsed="false" customWidth="true" hidden="true" outlineLevel="0" max="55" min="55" style="0" width="21.72"/>
    <col collapsed="false" customWidth="true" hidden="true" outlineLevel="0" max="56" min="56" style="0" width="19.15"/>
    <col collapsed="false" customWidth="true" hidden="false" outlineLevel="0" max="57" min="57" style="0" width="66.43"/>
    <col collapsed="false" customWidth="true" hidden="true" outlineLevel="0" max="91" min="71" style="0" width="9.29"/>
  </cols>
  <sheetData>
    <row r="1" customFormat="false" ht="10.2" hidden="false" customHeight="false" outlineLevel="0" collapsed="false">
      <c r="A1" s="1" t="s">
        <v>0</v>
      </c>
      <c r="AZ1" s="1"/>
      <c r="BA1" s="1" t="s">
        <v>1</v>
      </c>
      <c r="BB1" s="1" t="s">
        <v>2</v>
      </c>
      <c r="BT1" s="1" t="s">
        <v>3</v>
      </c>
      <c r="BU1" s="1" t="s">
        <v>3</v>
      </c>
      <c r="BV1" s="1" t="s">
        <v>4</v>
      </c>
    </row>
    <row r="2" customFormat="false" ht="36.9" hidden="false" customHeight="true" outlineLevel="0" collapsed="false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S2" s="3" t="s">
        <v>5</v>
      </c>
      <c r="BT2" s="3" t="s">
        <v>6</v>
      </c>
    </row>
    <row r="3" customFormat="false" ht="6.9" hidden="false" customHeight="true" outlineLevel="0" collapsed="false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5</v>
      </c>
      <c r="BT3" s="3" t="s">
        <v>7</v>
      </c>
    </row>
    <row r="4" customFormat="false" ht="24.9" hidden="false" customHeight="true" outlineLevel="0" collapsed="false">
      <c r="B4" s="7"/>
      <c r="C4" s="8"/>
      <c r="D4" s="9" t="s">
        <v>8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6"/>
      <c r="AS4" s="10" t="s">
        <v>9</v>
      </c>
      <c r="BE4" s="11" t="s">
        <v>10</v>
      </c>
      <c r="BS4" s="3" t="s">
        <v>11</v>
      </c>
    </row>
    <row r="5" customFormat="false" ht="12" hidden="false" customHeight="true" outlineLevel="0" collapsed="false">
      <c r="B5" s="7"/>
      <c r="C5" s="8"/>
      <c r="D5" s="12" t="s">
        <v>12</v>
      </c>
      <c r="E5" s="8"/>
      <c r="F5" s="8"/>
      <c r="G5" s="8"/>
      <c r="H5" s="8"/>
      <c r="I5" s="8"/>
      <c r="J5" s="8"/>
      <c r="K5" s="13" t="s">
        <v>13</v>
      </c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8"/>
      <c r="AQ5" s="8"/>
      <c r="AR5" s="6"/>
      <c r="BE5" s="14" t="s">
        <v>14</v>
      </c>
      <c r="BS5" s="3" t="s">
        <v>5</v>
      </c>
    </row>
    <row r="6" customFormat="false" ht="36.9" hidden="false" customHeight="true" outlineLevel="0" collapsed="false">
      <c r="B6" s="7"/>
      <c r="C6" s="8"/>
      <c r="D6" s="15" t="s">
        <v>15</v>
      </c>
      <c r="E6" s="8"/>
      <c r="F6" s="8"/>
      <c r="G6" s="8"/>
      <c r="H6" s="8"/>
      <c r="I6" s="8"/>
      <c r="J6" s="8"/>
      <c r="K6" s="16" t="s">
        <v>16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8"/>
      <c r="AQ6" s="8"/>
      <c r="AR6" s="6"/>
      <c r="BE6" s="14"/>
      <c r="BS6" s="3" t="s">
        <v>5</v>
      </c>
    </row>
    <row r="7" customFormat="false" ht="12" hidden="false" customHeight="true" outlineLevel="0" collapsed="false">
      <c r="B7" s="7"/>
      <c r="C7" s="8"/>
      <c r="D7" s="17" t="s">
        <v>17</v>
      </c>
      <c r="E7" s="8"/>
      <c r="F7" s="8"/>
      <c r="G7" s="8"/>
      <c r="H7" s="8"/>
      <c r="I7" s="8"/>
      <c r="J7" s="8"/>
      <c r="K7" s="1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17" t="s">
        <v>18</v>
      </c>
      <c r="AL7" s="8"/>
      <c r="AM7" s="8"/>
      <c r="AN7" s="18"/>
      <c r="AO7" s="8"/>
      <c r="AP7" s="8"/>
      <c r="AQ7" s="8"/>
      <c r="AR7" s="6"/>
      <c r="BE7" s="14"/>
      <c r="BS7" s="3" t="s">
        <v>5</v>
      </c>
    </row>
    <row r="8" customFormat="false" ht="12" hidden="false" customHeight="true" outlineLevel="0" collapsed="false">
      <c r="B8" s="7"/>
      <c r="C8" s="8"/>
      <c r="D8" s="17" t="s">
        <v>19</v>
      </c>
      <c r="E8" s="8"/>
      <c r="F8" s="8"/>
      <c r="G8" s="8"/>
      <c r="H8" s="8"/>
      <c r="I8" s="8"/>
      <c r="J8" s="8"/>
      <c r="K8" s="18" t="s">
        <v>20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17" t="s">
        <v>21</v>
      </c>
      <c r="AL8" s="8"/>
      <c r="AM8" s="8"/>
      <c r="AN8" s="19" t="s">
        <v>22</v>
      </c>
      <c r="AO8" s="8"/>
      <c r="AP8" s="8"/>
      <c r="AQ8" s="8"/>
      <c r="AR8" s="6"/>
      <c r="BE8" s="14"/>
      <c r="BS8" s="3" t="s">
        <v>5</v>
      </c>
    </row>
    <row r="9" customFormat="false" ht="14.4" hidden="false" customHeight="true" outlineLevel="0" collapsed="false"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6"/>
      <c r="BE9" s="14"/>
      <c r="BS9" s="3" t="s">
        <v>5</v>
      </c>
    </row>
    <row r="10" customFormat="false" ht="12" hidden="false" customHeight="true" outlineLevel="0" collapsed="false">
      <c r="B10" s="7"/>
      <c r="C10" s="8"/>
      <c r="D10" s="17" t="s">
        <v>23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17" t="s">
        <v>24</v>
      </c>
      <c r="AL10" s="8"/>
      <c r="AM10" s="8"/>
      <c r="AN10" s="18"/>
      <c r="AO10" s="8"/>
      <c r="AP10" s="8"/>
      <c r="AQ10" s="8"/>
      <c r="AR10" s="6"/>
      <c r="BE10" s="14"/>
      <c r="BS10" s="3" t="s">
        <v>5</v>
      </c>
    </row>
    <row r="11" customFormat="false" ht="18.45" hidden="false" customHeight="true" outlineLevel="0" collapsed="false">
      <c r="B11" s="7"/>
      <c r="C11" s="8"/>
      <c r="D11" s="8"/>
      <c r="E11" s="18" t="s">
        <v>20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17" t="s">
        <v>25</v>
      </c>
      <c r="AL11" s="8"/>
      <c r="AM11" s="8"/>
      <c r="AN11" s="18"/>
      <c r="AO11" s="8"/>
      <c r="AP11" s="8"/>
      <c r="AQ11" s="8"/>
      <c r="AR11" s="6"/>
      <c r="BE11" s="14"/>
      <c r="BS11" s="3" t="s">
        <v>5</v>
      </c>
    </row>
    <row r="12" customFormat="false" ht="6.9" hidden="false" customHeight="true" outlineLevel="0" collapsed="false">
      <c r="B12" s="7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6"/>
      <c r="BE12" s="14"/>
      <c r="BS12" s="3" t="s">
        <v>5</v>
      </c>
    </row>
    <row r="13" customFormat="false" ht="12" hidden="false" customHeight="true" outlineLevel="0" collapsed="false">
      <c r="B13" s="7"/>
      <c r="C13" s="8"/>
      <c r="D13" s="17" t="s">
        <v>26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17" t="s">
        <v>24</v>
      </c>
      <c r="AL13" s="8"/>
      <c r="AM13" s="8"/>
      <c r="AN13" s="20" t="s">
        <v>27</v>
      </c>
      <c r="AO13" s="8"/>
      <c r="AP13" s="8"/>
      <c r="AQ13" s="8"/>
      <c r="AR13" s="6"/>
      <c r="BE13" s="14"/>
      <c r="BS13" s="3" t="s">
        <v>5</v>
      </c>
    </row>
    <row r="14" customFormat="false" ht="13.2" hidden="false" customHeight="false" outlineLevel="0" collapsed="false">
      <c r="B14" s="7"/>
      <c r="C14" s="8"/>
      <c r="D14" s="8"/>
      <c r="E14" s="21" t="s">
        <v>27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17" t="s">
        <v>25</v>
      </c>
      <c r="AL14" s="8"/>
      <c r="AM14" s="8"/>
      <c r="AN14" s="20" t="s">
        <v>27</v>
      </c>
      <c r="AO14" s="8"/>
      <c r="AP14" s="8"/>
      <c r="AQ14" s="8"/>
      <c r="AR14" s="6"/>
      <c r="BE14" s="14"/>
      <c r="BS14" s="3" t="s">
        <v>5</v>
      </c>
    </row>
    <row r="15" customFormat="false" ht="6.9" hidden="false" customHeight="true" outlineLevel="0" collapsed="false"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6"/>
      <c r="BE15" s="14"/>
      <c r="BS15" s="3" t="s">
        <v>3</v>
      </c>
    </row>
    <row r="16" customFormat="false" ht="12" hidden="false" customHeight="true" outlineLevel="0" collapsed="false">
      <c r="B16" s="7"/>
      <c r="C16" s="8"/>
      <c r="D16" s="17" t="s">
        <v>28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17" t="s">
        <v>24</v>
      </c>
      <c r="AL16" s="8"/>
      <c r="AM16" s="8"/>
      <c r="AN16" s="18"/>
      <c r="AO16" s="8"/>
      <c r="AP16" s="8"/>
      <c r="AQ16" s="8"/>
      <c r="AR16" s="6"/>
      <c r="BE16" s="14"/>
      <c r="BS16" s="3" t="s">
        <v>3</v>
      </c>
    </row>
    <row r="17" customFormat="false" ht="18.45" hidden="false" customHeight="true" outlineLevel="0" collapsed="false">
      <c r="B17" s="7"/>
      <c r="C17" s="8"/>
      <c r="D17" s="8"/>
      <c r="E17" s="18" t="s">
        <v>20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17" t="s">
        <v>25</v>
      </c>
      <c r="AL17" s="8"/>
      <c r="AM17" s="8"/>
      <c r="AN17" s="18"/>
      <c r="AO17" s="8"/>
      <c r="AP17" s="8"/>
      <c r="AQ17" s="8"/>
      <c r="AR17" s="6"/>
      <c r="BE17" s="14"/>
      <c r="BS17" s="3" t="s">
        <v>29</v>
      </c>
    </row>
    <row r="18" customFormat="false" ht="6.9" hidden="false" customHeight="true" outlineLevel="0" collapsed="false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6"/>
      <c r="BE18" s="14"/>
      <c r="BS18" s="3" t="s">
        <v>5</v>
      </c>
    </row>
    <row r="19" customFormat="false" ht="12" hidden="false" customHeight="true" outlineLevel="0" collapsed="false">
      <c r="B19" s="7"/>
      <c r="C19" s="8"/>
      <c r="D19" s="17" t="s">
        <v>30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17" t="s">
        <v>24</v>
      </c>
      <c r="AL19" s="8"/>
      <c r="AM19" s="8"/>
      <c r="AN19" s="18"/>
      <c r="AO19" s="8"/>
      <c r="AP19" s="8"/>
      <c r="AQ19" s="8"/>
      <c r="AR19" s="6"/>
      <c r="BE19" s="14"/>
      <c r="BS19" s="3" t="s">
        <v>5</v>
      </c>
    </row>
    <row r="20" customFormat="false" ht="18.45" hidden="false" customHeight="true" outlineLevel="0" collapsed="false">
      <c r="B20" s="7"/>
      <c r="C20" s="8"/>
      <c r="D20" s="8"/>
      <c r="E20" s="18" t="s">
        <v>20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17" t="s">
        <v>25</v>
      </c>
      <c r="AL20" s="8"/>
      <c r="AM20" s="8"/>
      <c r="AN20" s="18"/>
      <c r="AO20" s="8"/>
      <c r="AP20" s="8"/>
      <c r="AQ20" s="8"/>
      <c r="AR20" s="6"/>
      <c r="BE20" s="14"/>
      <c r="BS20" s="3" t="s">
        <v>29</v>
      </c>
    </row>
    <row r="21" customFormat="false" ht="6.9" hidden="false" customHeight="true" outlineLevel="0" collapsed="false">
      <c r="B21" s="7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6"/>
      <c r="BE21" s="14"/>
    </row>
    <row r="22" customFormat="false" ht="12" hidden="false" customHeight="true" outlineLevel="0" collapsed="false">
      <c r="B22" s="7"/>
      <c r="C22" s="8"/>
      <c r="D22" s="17" t="s">
        <v>31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6"/>
      <c r="BE22" s="14"/>
    </row>
    <row r="23" customFormat="false" ht="16.5" hidden="false" customHeight="true" outlineLevel="0" collapsed="false">
      <c r="B23" s="7"/>
      <c r="C23" s="8"/>
      <c r="D23" s="8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8"/>
      <c r="AP23" s="8"/>
      <c r="AQ23" s="8"/>
      <c r="AR23" s="6"/>
      <c r="BE23" s="14"/>
    </row>
    <row r="24" customFormat="false" ht="6.9" hidden="false" customHeight="true" outlineLevel="0" collapsed="false">
      <c r="B24" s="7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6"/>
      <c r="BE24" s="14"/>
    </row>
    <row r="25" customFormat="false" ht="6.9" hidden="false" customHeight="true" outlineLevel="0" collapsed="false">
      <c r="B25" s="7"/>
      <c r="C25" s="8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8"/>
      <c r="AQ25" s="8"/>
      <c r="AR25" s="6"/>
      <c r="BE25" s="14"/>
    </row>
    <row r="26" customFormat="false" ht="14.4" hidden="false" customHeight="true" outlineLevel="0" collapsed="false">
      <c r="B26" s="7"/>
      <c r="C26" s="8"/>
      <c r="D26" s="24" t="s">
        <v>32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25" t="n">
        <f aca="false">ROUND(AG94,2)</f>
        <v>0</v>
      </c>
      <c r="AL26" s="25"/>
      <c r="AM26" s="25"/>
      <c r="AN26" s="25"/>
      <c r="AO26" s="25"/>
      <c r="AP26" s="8"/>
      <c r="AQ26" s="8"/>
      <c r="AR26" s="6"/>
      <c r="BE26" s="14"/>
    </row>
    <row r="27" customFormat="false" ht="14.4" hidden="false" customHeight="true" outlineLevel="0" collapsed="false">
      <c r="B27" s="7"/>
      <c r="C27" s="8"/>
      <c r="D27" s="24" t="s">
        <v>33</v>
      </c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25" t="n">
        <f aca="false">ROUND(AG132, 2)</f>
        <v>0</v>
      </c>
      <c r="AL27" s="25"/>
      <c r="AM27" s="25"/>
      <c r="AN27" s="25"/>
      <c r="AO27" s="25"/>
      <c r="AP27" s="8"/>
      <c r="AQ27" s="8"/>
      <c r="AR27" s="6"/>
      <c r="BE27" s="14"/>
    </row>
    <row r="28" s="30" customFormat="true" ht="6.9" hidden="false" customHeight="true" outlineLevel="0" collapsed="false">
      <c r="A28" s="26"/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9"/>
      <c r="BE28" s="14"/>
    </row>
    <row r="29" s="30" customFormat="true" ht="25.95" hidden="false" customHeight="true" outlineLevel="0" collapsed="false">
      <c r="A29" s="26"/>
      <c r="B29" s="27"/>
      <c r="C29" s="28"/>
      <c r="D29" s="31" t="s">
        <v>34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3" t="n">
        <f aca="false">ROUND(AK26 + AK27, 2)</f>
        <v>0</v>
      </c>
      <c r="AL29" s="33"/>
      <c r="AM29" s="33"/>
      <c r="AN29" s="33"/>
      <c r="AO29" s="33"/>
      <c r="AP29" s="28"/>
      <c r="AQ29" s="28"/>
      <c r="AR29" s="29"/>
      <c r="BE29" s="14"/>
    </row>
    <row r="30" s="30" customFormat="true" ht="6.9" hidden="false" customHeight="true" outlineLevel="0" collapsed="false">
      <c r="A30" s="26"/>
      <c r="B30" s="27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9"/>
      <c r="BE30" s="14"/>
    </row>
    <row r="31" s="30" customFormat="true" ht="13.2" hidden="false" customHeight="false" outlineLevel="0" collapsed="false">
      <c r="A31" s="26"/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34" t="s">
        <v>35</v>
      </c>
      <c r="M31" s="34"/>
      <c r="N31" s="34"/>
      <c r="O31" s="34"/>
      <c r="P31" s="34"/>
      <c r="Q31" s="28"/>
      <c r="R31" s="28"/>
      <c r="S31" s="28"/>
      <c r="T31" s="28"/>
      <c r="U31" s="28"/>
      <c r="V31" s="28"/>
      <c r="W31" s="34" t="s">
        <v>36</v>
      </c>
      <c r="X31" s="34"/>
      <c r="Y31" s="34"/>
      <c r="Z31" s="34"/>
      <c r="AA31" s="34"/>
      <c r="AB31" s="34"/>
      <c r="AC31" s="34"/>
      <c r="AD31" s="34"/>
      <c r="AE31" s="34"/>
      <c r="AF31" s="28"/>
      <c r="AG31" s="28"/>
      <c r="AH31" s="28"/>
      <c r="AI31" s="28"/>
      <c r="AJ31" s="28"/>
      <c r="AK31" s="34" t="s">
        <v>37</v>
      </c>
      <c r="AL31" s="34"/>
      <c r="AM31" s="34"/>
      <c r="AN31" s="34"/>
      <c r="AO31" s="34"/>
      <c r="AP31" s="28"/>
      <c r="AQ31" s="28"/>
      <c r="AR31" s="29"/>
      <c r="BE31" s="14"/>
    </row>
    <row r="32" s="35" customFormat="true" ht="14.4" hidden="false" customHeight="true" outlineLevel="0" collapsed="false">
      <c r="B32" s="36"/>
      <c r="C32" s="37"/>
      <c r="D32" s="17" t="s">
        <v>38</v>
      </c>
      <c r="E32" s="37"/>
      <c r="F32" s="17" t="s">
        <v>39</v>
      </c>
      <c r="G32" s="37"/>
      <c r="H32" s="37"/>
      <c r="I32" s="37"/>
      <c r="J32" s="37"/>
      <c r="K32" s="37"/>
      <c r="L32" s="38" t="n">
        <v>0.21</v>
      </c>
      <c r="M32" s="38"/>
      <c r="N32" s="38"/>
      <c r="O32" s="38"/>
      <c r="P32" s="38"/>
      <c r="Q32" s="37"/>
      <c r="R32" s="37"/>
      <c r="S32" s="37"/>
      <c r="T32" s="37"/>
      <c r="U32" s="37"/>
      <c r="V32" s="37"/>
      <c r="W32" s="39" t="n">
        <f aca="false">ROUND(AZ94 + SUM(CD132:CD136), 2)</f>
        <v>0</v>
      </c>
      <c r="X32" s="39"/>
      <c r="Y32" s="39"/>
      <c r="Z32" s="39"/>
      <c r="AA32" s="39"/>
      <c r="AB32" s="39"/>
      <c r="AC32" s="39"/>
      <c r="AD32" s="39"/>
      <c r="AE32" s="39"/>
      <c r="AF32" s="37"/>
      <c r="AG32" s="37"/>
      <c r="AH32" s="37"/>
      <c r="AI32" s="37"/>
      <c r="AJ32" s="37"/>
      <c r="AK32" s="39" t="n">
        <f aca="false">ROUND(AV94 + SUM(BY132:BY136), 2)</f>
        <v>0</v>
      </c>
      <c r="AL32" s="39"/>
      <c r="AM32" s="39"/>
      <c r="AN32" s="39"/>
      <c r="AO32" s="39"/>
      <c r="AP32" s="37"/>
      <c r="AQ32" s="37"/>
      <c r="AR32" s="40"/>
      <c r="BE32" s="14"/>
    </row>
    <row r="33" s="35" customFormat="true" ht="14.4" hidden="false" customHeight="true" outlineLevel="0" collapsed="false">
      <c r="B33" s="36"/>
      <c r="C33" s="37"/>
      <c r="D33" s="37"/>
      <c r="E33" s="37"/>
      <c r="F33" s="17" t="s">
        <v>40</v>
      </c>
      <c r="G33" s="37"/>
      <c r="H33" s="37"/>
      <c r="I33" s="37"/>
      <c r="J33" s="37"/>
      <c r="K33" s="37"/>
      <c r="L33" s="38" t="n">
        <v>0.15</v>
      </c>
      <c r="M33" s="38"/>
      <c r="N33" s="38"/>
      <c r="O33" s="38"/>
      <c r="P33" s="38"/>
      <c r="Q33" s="37"/>
      <c r="R33" s="37"/>
      <c r="S33" s="37"/>
      <c r="T33" s="37"/>
      <c r="U33" s="37"/>
      <c r="V33" s="37"/>
      <c r="W33" s="39" t="n">
        <f aca="false">ROUND(BA94 + SUM(CE132:CE136), 2)</f>
        <v>0</v>
      </c>
      <c r="X33" s="39"/>
      <c r="Y33" s="39"/>
      <c r="Z33" s="39"/>
      <c r="AA33" s="39"/>
      <c r="AB33" s="39"/>
      <c r="AC33" s="39"/>
      <c r="AD33" s="39"/>
      <c r="AE33" s="39"/>
      <c r="AF33" s="37"/>
      <c r="AG33" s="37"/>
      <c r="AH33" s="37"/>
      <c r="AI33" s="37"/>
      <c r="AJ33" s="37"/>
      <c r="AK33" s="39" t="n">
        <f aca="false">ROUND(AW94 + SUM(BZ132:BZ136), 2)</f>
        <v>0</v>
      </c>
      <c r="AL33" s="39"/>
      <c r="AM33" s="39"/>
      <c r="AN33" s="39"/>
      <c r="AO33" s="39"/>
      <c r="AP33" s="37"/>
      <c r="AQ33" s="37"/>
      <c r="AR33" s="40"/>
      <c r="BE33" s="14"/>
    </row>
    <row r="34" s="35" customFormat="true" ht="14.4" hidden="true" customHeight="true" outlineLevel="0" collapsed="false">
      <c r="B34" s="36"/>
      <c r="C34" s="37"/>
      <c r="D34" s="37"/>
      <c r="E34" s="37"/>
      <c r="F34" s="17" t="s">
        <v>41</v>
      </c>
      <c r="G34" s="37"/>
      <c r="H34" s="37"/>
      <c r="I34" s="37"/>
      <c r="J34" s="37"/>
      <c r="K34" s="37"/>
      <c r="L34" s="38" t="n">
        <v>0.21</v>
      </c>
      <c r="M34" s="38"/>
      <c r="N34" s="38"/>
      <c r="O34" s="38"/>
      <c r="P34" s="38"/>
      <c r="Q34" s="37"/>
      <c r="R34" s="37"/>
      <c r="S34" s="37"/>
      <c r="T34" s="37"/>
      <c r="U34" s="37"/>
      <c r="V34" s="37"/>
      <c r="W34" s="39" t="n">
        <f aca="false">ROUND(BB94 + SUM(CF132:CF136), 2)</f>
        <v>0</v>
      </c>
      <c r="X34" s="39"/>
      <c r="Y34" s="39"/>
      <c r="Z34" s="39"/>
      <c r="AA34" s="39"/>
      <c r="AB34" s="39"/>
      <c r="AC34" s="39"/>
      <c r="AD34" s="39"/>
      <c r="AE34" s="39"/>
      <c r="AF34" s="37"/>
      <c r="AG34" s="37"/>
      <c r="AH34" s="37"/>
      <c r="AI34" s="37"/>
      <c r="AJ34" s="37"/>
      <c r="AK34" s="39" t="n">
        <v>0</v>
      </c>
      <c r="AL34" s="39"/>
      <c r="AM34" s="39"/>
      <c r="AN34" s="39"/>
      <c r="AO34" s="39"/>
      <c r="AP34" s="37"/>
      <c r="AQ34" s="37"/>
      <c r="AR34" s="40"/>
      <c r="BE34" s="14"/>
    </row>
    <row r="35" s="35" customFormat="true" ht="14.4" hidden="true" customHeight="true" outlineLevel="0" collapsed="false">
      <c r="B35" s="36"/>
      <c r="C35" s="37"/>
      <c r="D35" s="37"/>
      <c r="E35" s="37"/>
      <c r="F35" s="17" t="s">
        <v>42</v>
      </c>
      <c r="G35" s="37"/>
      <c r="H35" s="37"/>
      <c r="I35" s="37"/>
      <c r="J35" s="37"/>
      <c r="K35" s="37"/>
      <c r="L35" s="38" t="n">
        <v>0.15</v>
      </c>
      <c r="M35" s="38"/>
      <c r="N35" s="38"/>
      <c r="O35" s="38"/>
      <c r="P35" s="38"/>
      <c r="Q35" s="37"/>
      <c r="R35" s="37"/>
      <c r="S35" s="37"/>
      <c r="T35" s="37"/>
      <c r="U35" s="37"/>
      <c r="V35" s="37"/>
      <c r="W35" s="39" t="n">
        <f aca="false">ROUND(BC94 + SUM(CG132:CG136), 2)</f>
        <v>0</v>
      </c>
      <c r="X35" s="39"/>
      <c r="Y35" s="39"/>
      <c r="Z35" s="39"/>
      <c r="AA35" s="39"/>
      <c r="AB35" s="39"/>
      <c r="AC35" s="39"/>
      <c r="AD35" s="39"/>
      <c r="AE35" s="39"/>
      <c r="AF35" s="37"/>
      <c r="AG35" s="37"/>
      <c r="AH35" s="37"/>
      <c r="AI35" s="37"/>
      <c r="AJ35" s="37"/>
      <c r="AK35" s="39" t="n">
        <v>0</v>
      </c>
      <c r="AL35" s="39"/>
      <c r="AM35" s="39"/>
      <c r="AN35" s="39"/>
      <c r="AO35" s="39"/>
      <c r="AP35" s="37"/>
      <c r="AQ35" s="37"/>
      <c r="AR35" s="40"/>
    </row>
    <row r="36" s="35" customFormat="true" ht="14.4" hidden="true" customHeight="true" outlineLevel="0" collapsed="false">
      <c r="B36" s="36"/>
      <c r="C36" s="37"/>
      <c r="D36" s="37"/>
      <c r="E36" s="37"/>
      <c r="F36" s="17" t="s">
        <v>43</v>
      </c>
      <c r="G36" s="37"/>
      <c r="H36" s="37"/>
      <c r="I36" s="37"/>
      <c r="J36" s="37"/>
      <c r="K36" s="37"/>
      <c r="L36" s="38" t="n">
        <v>0</v>
      </c>
      <c r="M36" s="38"/>
      <c r="N36" s="38"/>
      <c r="O36" s="38"/>
      <c r="P36" s="38"/>
      <c r="Q36" s="37"/>
      <c r="R36" s="37"/>
      <c r="S36" s="37"/>
      <c r="T36" s="37"/>
      <c r="U36" s="37"/>
      <c r="V36" s="37"/>
      <c r="W36" s="39" t="n">
        <f aca="false">ROUND(BD94 + SUM(CH132:CH136), 2)</f>
        <v>0</v>
      </c>
      <c r="X36" s="39"/>
      <c r="Y36" s="39"/>
      <c r="Z36" s="39"/>
      <c r="AA36" s="39"/>
      <c r="AB36" s="39"/>
      <c r="AC36" s="39"/>
      <c r="AD36" s="39"/>
      <c r="AE36" s="39"/>
      <c r="AF36" s="37"/>
      <c r="AG36" s="37"/>
      <c r="AH36" s="37"/>
      <c r="AI36" s="37"/>
      <c r="AJ36" s="37"/>
      <c r="AK36" s="39" t="n">
        <v>0</v>
      </c>
      <c r="AL36" s="39"/>
      <c r="AM36" s="39"/>
      <c r="AN36" s="39"/>
      <c r="AO36" s="39"/>
      <c r="AP36" s="37"/>
      <c r="AQ36" s="37"/>
      <c r="AR36" s="40"/>
    </row>
    <row r="37" s="30" customFormat="true" ht="6.9" hidden="false" customHeight="true" outlineLevel="0" collapsed="false">
      <c r="A37" s="26"/>
      <c r="B37" s="27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6"/>
    </row>
    <row r="38" s="30" customFormat="true" ht="25.95" hidden="false" customHeight="true" outlineLevel="0" collapsed="false">
      <c r="A38" s="26"/>
      <c r="B38" s="27"/>
      <c r="C38" s="41"/>
      <c r="D38" s="42" t="s">
        <v>44</v>
      </c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4" t="s">
        <v>45</v>
      </c>
      <c r="U38" s="43"/>
      <c r="V38" s="43"/>
      <c r="W38" s="43"/>
      <c r="X38" s="45" t="s">
        <v>46</v>
      </c>
      <c r="Y38" s="45"/>
      <c r="Z38" s="45"/>
      <c r="AA38" s="45"/>
      <c r="AB38" s="45"/>
      <c r="AC38" s="43"/>
      <c r="AD38" s="43"/>
      <c r="AE38" s="43"/>
      <c r="AF38" s="43"/>
      <c r="AG38" s="43"/>
      <c r="AH38" s="43"/>
      <c r="AI38" s="43"/>
      <c r="AJ38" s="43"/>
      <c r="AK38" s="46" t="n">
        <f aca="false">SUM(AK29:AK36)</f>
        <v>0</v>
      </c>
      <c r="AL38" s="46"/>
      <c r="AM38" s="46"/>
      <c r="AN38" s="46"/>
      <c r="AO38" s="46"/>
      <c r="AP38" s="41"/>
      <c r="AQ38" s="41"/>
      <c r="AR38" s="29"/>
      <c r="BE38" s="26"/>
    </row>
    <row r="39" s="30" customFormat="true" ht="6.9" hidden="false" customHeight="true" outlineLevel="0" collapsed="false">
      <c r="A39" s="26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9"/>
      <c r="BE39" s="26"/>
    </row>
    <row r="40" s="30" customFormat="true" ht="14.4" hidden="false" customHeight="true" outlineLevel="0" collapsed="false">
      <c r="A40" s="26"/>
      <c r="B40" s="27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9"/>
      <c r="BE40" s="26"/>
    </row>
    <row r="41" customFormat="false" ht="14.4" hidden="false" customHeight="true" outlineLevel="0" collapsed="false">
      <c r="B41" s="7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6"/>
    </row>
    <row r="42" customFormat="false" ht="14.4" hidden="false" customHeight="true" outlineLevel="0" collapsed="false"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6"/>
    </row>
    <row r="43" customFormat="false" ht="14.4" hidden="false" customHeight="true" outlineLevel="0" collapsed="false">
      <c r="B43" s="7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6"/>
    </row>
    <row r="44" customFormat="false" ht="14.4" hidden="false" customHeight="true" outlineLevel="0" collapsed="false">
      <c r="B44" s="7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6"/>
    </row>
    <row r="45" customFormat="false" ht="14.4" hidden="false" customHeight="true" outlineLevel="0" collapsed="false">
      <c r="B45" s="7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6"/>
    </row>
    <row r="46" customFormat="false" ht="14.4" hidden="false" customHeight="true" outlineLevel="0" collapsed="false">
      <c r="B46" s="7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6"/>
    </row>
    <row r="47" customFormat="false" ht="14.4" hidden="false" customHeight="true" outlineLevel="0" collapsed="false">
      <c r="B47" s="7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6"/>
    </row>
    <row r="48" customFormat="false" ht="14.4" hidden="false" customHeight="true" outlineLevel="0" collapsed="false">
      <c r="B48" s="7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6"/>
    </row>
    <row r="49" s="30" customFormat="true" ht="14.4" hidden="false" customHeight="true" outlineLevel="0" collapsed="false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customFormat="false" ht="10.2" hidden="false" customHeight="false" outlineLevel="0" collapsed="false">
      <c r="B50" s="7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6"/>
    </row>
    <row r="51" customFormat="false" ht="10.2" hidden="false" customHeight="false" outlineLevel="0" collapsed="false">
      <c r="B51" s="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6"/>
    </row>
    <row r="52" customFormat="false" ht="10.2" hidden="false" customHeight="false" outlineLevel="0" collapsed="false">
      <c r="B52" s="7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6"/>
    </row>
    <row r="53" customFormat="false" ht="10.2" hidden="false" customHeight="false" outlineLevel="0" collapsed="false">
      <c r="B53" s="7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6"/>
    </row>
    <row r="54" customFormat="false" ht="10.2" hidden="false" customHeight="false" outlineLevel="0" collapsed="false">
      <c r="B54" s="7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6"/>
    </row>
    <row r="55" customFormat="false" ht="10.2" hidden="false" customHeight="false" outlineLevel="0" collapsed="false">
      <c r="B55" s="7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6"/>
    </row>
    <row r="56" customFormat="false" ht="10.2" hidden="false" customHeight="false" outlineLevel="0" collapsed="false">
      <c r="B56" s="7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6"/>
    </row>
    <row r="57" customFormat="false" ht="10.2" hidden="false" customHeight="false" outlineLevel="0" collapsed="false">
      <c r="B57" s="7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6"/>
    </row>
    <row r="58" customFormat="false" ht="10.2" hidden="false" customHeight="false" outlineLevel="0" collapsed="false">
      <c r="B58" s="7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6"/>
    </row>
    <row r="59" customFormat="false" ht="10.2" hidden="false" customHeight="false" outlineLevel="0" collapsed="false">
      <c r="B59" s="7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6"/>
    </row>
    <row r="60" s="30" customFormat="true" ht="13.2" hidden="false" customHeight="false" outlineLevel="0" collapsed="false">
      <c r="A60" s="26"/>
      <c r="B60" s="27"/>
      <c r="C60" s="28"/>
      <c r="D60" s="52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52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52" t="s">
        <v>49</v>
      </c>
      <c r="AI60" s="32"/>
      <c r="AJ60" s="32"/>
      <c r="AK60" s="32"/>
      <c r="AL60" s="32"/>
      <c r="AM60" s="52" t="s">
        <v>50</v>
      </c>
      <c r="AN60" s="32"/>
      <c r="AO60" s="32"/>
      <c r="AP60" s="28"/>
      <c r="AQ60" s="28"/>
      <c r="AR60" s="29"/>
      <c r="BE60" s="26"/>
    </row>
    <row r="61" customFormat="false" ht="10.2" hidden="false" customHeight="false" outlineLevel="0" collapsed="false">
      <c r="B61" s="7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6"/>
    </row>
    <row r="62" customFormat="false" ht="10.2" hidden="false" customHeight="false" outlineLevel="0" collapsed="false">
      <c r="B62" s="7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6"/>
    </row>
    <row r="63" customFormat="false" ht="10.2" hidden="false" customHeight="false" outlineLevel="0" collapsed="false"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6"/>
    </row>
    <row r="64" s="30" customFormat="true" ht="13.2" hidden="false" customHeight="false" outlineLevel="0" collapsed="false">
      <c r="A64" s="26"/>
      <c r="B64" s="27"/>
      <c r="C64" s="28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28"/>
      <c r="AQ64" s="28"/>
      <c r="AR64" s="29"/>
      <c r="BE64" s="26"/>
    </row>
    <row r="65" customFormat="false" ht="10.2" hidden="false" customHeight="false" outlineLevel="0" collapsed="false"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6"/>
    </row>
    <row r="66" customFormat="false" ht="10.2" hidden="false" customHeight="false" outlineLevel="0" collapsed="false"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6"/>
    </row>
    <row r="67" customFormat="false" ht="10.2" hidden="false" customHeight="false" outlineLevel="0" collapsed="false"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6"/>
    </row>
    <row r="68" customFormat="false" ht="10.2" hidden="false" customHeight="false" outlineLevel="0" collapsed="false"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6"/>
    </row>
    <row r="69" customFormat="false" ht="10.2" hidden="false" customHeight="false" outlineLevel="0" collapsed="false">
      <c r="B69" s="7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6"/>
    </row>
    <row r="70" customFormat="false" ht="10.2" hidden="false" customHeight="false" outlineLevel="0" collapsed="false">
      <c r="B70" s="7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6"/>
    </row>
    <row r="71" customFormat="false" ht="10.2" hidden="false" customHeight="false" outlineLevel="0" collapsed="false">
      <c r="B71" s="7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6"/>
    </row>
    <row r="72" customFormat="false" ht="10.2" hidden="false" customHeight="false" outlineLevel="0" collapsed="false">
      <c r="B72" s="7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6"/>
    </row>
    <row r="73" customFormat="false" ht="10.2" hidden="false" customHeight="false" outlineLevel="0" collapsed="false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6"/>
    </row>
    <row r="74" customFormat="false" ht="10.2" hidden="false" customHeight="false" outlineLevel="0" collapsed="false">
      <c r="B74" s="7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6"/>
    </row>
    <row r="75" s="30" customFormat="true" ht="13.2" hidden="false" customHeight="false" outlineLevel="0" collapsed="false">
      <c r="A75" s="26"/>
      <c r="B75" s="27"/>
      <c r="C75" s="28"/>
      <c r="D75" s="52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52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52" t="s">
        <v>49</v>
      </c>
      <c r="AI75" s="32"/>
      <c r="AJ75" s="32"/>
      <c r="AK75" s="32"/>
      <c r="AL75" s="32"/>
      <c r="AM75" s="52" t="s">
        <v>50</v>
      </c>
      <c r="AN75" s="32"/>
      <c r="AO75" s="32"/>
      <c r="AP75" s="28"/>
      <c r="AQ75" s="28"/>
      <c r="AR75" s="29"/>
      <c r="BE75" s="26"/>
    </row>
    <row r="76" s="30" customFormat="true" ht="10.2" hidden="false" customHeight="false" outlineLevel="0" collapsed="false">
      <c r="A76" s="26"/>
      <c r="B76" s="27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6"/>
    </row>
    <row r="77" s="30" customFormat="true" ht="6.9" hidden="false" customHeight="true" outlineLevel="0" collapsed="false">
      <c r="A77" s="26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29"/>
      <c r="BE77" s="26"/>
    </row>
    <row r="81" s="30" customFormat="true" ht="6.9" hidden="false" customHeight="true" outlineLevel="0" collapsed="false">
      <c r="A81" s="26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29"/>
      <c r="BE81" s="26"/>
    </row>
    <row r="82" s="30" customFormat="true" ht="24.9" hidden="false" customHeight="true" outlineLevel="0" collapsed="false">
      <c r="A82" s="26"/>
      <c r="B82" s="27"/>
      <c r="C82" s="9" t="s">
        <v>53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6"/>
    </row>
    <row r="84" s="58" customFormat="true" ht="12" hidden="false" customHeight="true" outlineLevel="0" collapsed="false">
      <c r="B84" s="59"/>
      <c r="C84" s="17" t="s">
        <v>12</v>
      </c>
      <c r="D84" s="60"/>
      <c r="E84" s="60"/>
      <c r="F84" s="60"/>
      <c r="G84" s="60"/>
      <c r="H84" s="60"/>
      <c r="I84" s="60"/>
      <c r="J84" s="60"/>
      <c r="K84" s="60"/>
      <c r="L84" s="60" t="str">
        <f aca="false">K5</f>
        <v>51-spoj_final</v>
      </c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1"/>
    </row>
    <row r="85" s="62" customFormat="true" ht="36.9" hidden="false" customHeight="true" outlineLevel="0" collapsed="false">
      <c r="B85" s="63"/>
      <c r="C85" s="64" t="s">
        <v>15</v>
      </c>
      <c r="D85" s="65"/>
      <c r="E85" s="65"/>
      <c r="F85" s="65"/>
      <c r="G85" s="65"/>
      <c r="H85" s="65"/>
      <c r="I85" s="65"/>
      <c r="J85" s="65"/>
      <c r="K85" s="65"/>
      <c r="L85" s="66" t="str">
        <f aca="false">K6</f>
        <v>Zlepšování kvality a dostupnosti vzdělávání  ZŠ Ivančická 218, Moravský Krumlov</v>
      </c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5"/>
      <c r="AQ85" s="65"/>
      <c r="AR85" s="67"/>
    </row>
    <row r="86" s="30" customFormat="true" ht="6.9" hidden="false" customHeight="true" outlineLevel="0" collapsed="false">
      <c r="A86" s="26"/>
      <c r="B86" s="27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6"/>
    </row>
    <row r="87" s="30" customFormat="true" ht="12" hidden="false" customHeight="true" outlineLevel="0" collapsed="false">
      <c r="A87" s="26"/>
      <c r="B87" s="27"/>
      <c r="C87" s="17" t="s">
        <v>19</v>
      </c>
      <c r="D87" s="28"/>
      <c r="E87" s="28"/>
      <c r="F87" s="28"/>
      <c r="G87" s="28"/>
      <c r="H87" s="28"/>
      <c r="I87" s="28"/>
      <c r="J87" s="28"/>
      <c r="K87" s="28"/>
      <c r="L87" s="68" t="str">
        <f aca="false">IF(K8="","",K8)</f>
        <v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17" t="s">
        <v>21</v>
      </c>
      <c r="AJ87" s="28"/>
      <c r="AK87" s="28"/>
      <c r="AL87" s="28"/>
      <c r="AM87" s="69" t="str">
        <f aca="false">IF(AN8= "","",AN8)</f>
        <v>14. 8. 2023</v>
      </c>
      <c r="AN87" s="69"/>
      <c r="AO87" s="28"/>
      <c r="AP87" s="28"/>
      <c r="AQ87" s="28"/>
      <c r="AR87" s="29"/>
      <c r="BE87" s="26"/>
    </row>
    <row r="88" s="30" customFormat="true" ht="6.9" hidden="false" customHeight="true" outlineLevel="0" collapsed="false">
      <c r="A88" s="26"/>
      <c r="B88" s="27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6"/>
    </row>
    <row r="89" s="30" customFormat="true" ht="15.15" hidden="false" customHeight="true" outlineLevel="0" collapsed="false">
      <c r="A89" s="26"/>
      <c r="B89" s="27"/>
      <c r="C89" s="17" t="s">
        <v>23</v>
      </c>
      <c r="D89" s="28"/>
      <c r="E89" s="28"/>
      <c r="F89" s="28"/>
      <c r="G89" s="28"/>
      <c r="H89" s="28"/>
      <c r="I89" s="28"/>
      <c r="J89" s="28"/>
      <c r="K89" s="28"/>
      <c r="L89" s="60" t="str">
        <f aca="false">IF(E11= "","",E11)</f>
        <v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17" t="s">
        <v>28</v>
      </c>
      <c r="AJ89" s="28"/>
      <c r="AK89" s="28"/>
      <c r="AL89" s="28"/>
      <c r="AM89" s="70" t="str">
        <f aca="false">IF(E17="","",E17)</f>
        <v> </v>
      </c>
      <c r="AN89" s="70"/>
      <c r="AO89" s="70"/>
      <c r="AP89" s="70"/>
      <c r="AQ89" s="28"/>
      <c r="AR89" s="29"/>
      <c r="AS89" s="71" t="s">
        <v>54</v>
      </c>
      <c r="AT89" s="71"/>
      <c r="AU89" s="72"/>
      <c r="AV89" s="72"/>
      <c r="AW89" s="72"/>
      <c r="AX89" s="72"/>
      <c r="AY89" s="72"/>
      <c r="AZ89" s="72"/>
      <c r="BA89" s="72"/>
      <c r="BB89" s="72"/>
      <c r="BC89" s="72"/>
      <c r="BD89" s="73"/>
      <c r="BE89" s="26"/>
    </row>
    <row r="90" s="30" customFormat="true" ht="15.15" hidden="false" customHeight="true" outlineLevel="0" collapsed="false">
      <c r="A90" s="26"/>
      <c r="B90" s="27"/>
      <c r="C90" s="17" t="s">
        <v>26</v>
      </c>
      <c r="D90" s="28"/>
      <c r="E90" s="28"/>
      <c r="F90" s="28"/>
      <c r="G90" s="28"/>
      <c r="H90" s="28"/>
      <c r="I90" s="28"/>
      <c r="J90" s="28"/>
      <c r="K90" s="28"/>
      <c r="L90" s="60" t="str">
        <f aca="false"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17" t="s">
        <v>30</v>
      </c>
      <c r="AJ90" s="28"/>
      <c r="AK90" s="28"/>
      <c r="AL90" s="28"/>
      <c r="AM90" s="70" t="str">
        <f aca="false">IF(E20="","",E20)</f>
        <v> </v>
      </c>
      <c r="AN90" s="70"/>
      <c r="AO90" s="70"/>
      <c r="AP90" s="70"/>
      <c r="AQ90" s="28"/>
      <c r="AR90" s="29"/>
      <c r="AS90" s="71"/>
      <c r="AT90" s="71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26"/>
    </row>
    <row r="91" s="30" customFormat="true" ht="10.8" hidden="false" customHeight="true" outlineLevel="0" collapsed="false">
      <c r="A91" s="26"/>
      <c r="B91" s="27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71"/>
      <c r="AT91" s="71"/>
      <c r="AU91" s="76"/>
      <c r="AV91" s="76"/>
      <c r="AW91" s="76"/>
      <c r="AX91" s="76"/>
      <c r="AY91" s="76"/>
      <c r="AZ91" s="76"/>
      <c r="BA91" s="76"/>
      <c r="BB91" s="76"/>
      <c r="BC91" s="76"/>
      <c r="BD91" s="77"/>
      <c r="BE91" s="26"/>
    </row>
    <row r="92" s="30" customFormat="true" ht="29.25" hidden="false" customHeight="true" outlineLevel="0" collapsed="false">
      <c r="A92" s="26"/>
      <c r="B92" s="27"/>
      <c r="C92" s="78" t="s">
        <v>55</v>
      </c>
      <c r="D92" s="78"/>
      <c r="E92" s="78"/>
      <c r="F92" s="78"/>
      <c r="G92" s="78"/>
      <c r="H92" s="79"/>
      <c r="I92" s="80" t="s">
        <v>56</v>
      </c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1" t="s">
        <v>57</v>
      </c>
      <c r="AH92" s="81"/>
      <c r="AI92" s="81"/>
      <c r="AJ92" s="81"/>
      <c r="AK92" s="81"/>
      <c r="AL92" s="81"/>
      <c r="AM92" s="81"/>
      <c r="AN92" s="82" t="s">
        <v>58</v>
      </c>
      <c r="AO92" s="82"/>
      <c r="AP92" s="82"/>
      <c r="AQ92" s="83" t="s">
        <v>59</v>
      </c>
      <c r="AR92" s="29"/>
      <c r="AS92" s="84" t="s">
        <v>60</v>
      </c>
      <c r="AT92" s="85" t="s">
        <v>61</v>
      </c>
      <c r="AU92" s="85" t="s">
        <v>62</v>
      </c>
      <c r="AV92" s="85" t="s">
        <v>63</v>
      </c>
      <c r="AW92" s="85" t="s">
        <v>64</v>
      </c>
      <c r="AX92" s="85" t="s">
        <v>65</v>
      </c>
      <c r="AY92" s="85" t="s">
        <v>66</v>
      </c>
      <c r="AZ92" s="85" t="s">
        <v>67</v>
      </c>
      <c r="BA92" s="85" t="s">
        <v>68</v>
      </c>
      <c r="BB92" s="85" t="s">
        <v>69</v>
      </c>
      <c r="BC92" s="85" t="s">
        <v>70</v>
      </c>
      <c r="BD92" s="86" t="s">
        <v>71</v>
      </c>
      <c r="BE92" s="26"/>
    </row>
    <row r="93" s="30" customFormat="true" ht="10.8" hidden="false" customHeight="true" outlineLevel="0" collapsed="false">
      <c r="A93" s="26"/>
      <c r="B93" s="27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87"/>
      <c r="AT93" s="88"/>
      <c r="AU93" s="88"/>
      <c r="AV93" s="88"/>
      <c r="AW93" s="88"/>
      <c r="AX93" s="88"/>
      <c r="AY93" s="88"/>
      <c r="AZ93" s="88"/>
      <c r="BA93" s="88"/>
      <c r="BB93" s="88"/>
      <c r="BC93" s="88"/>
      <c r="BD93" s="89"/>
      <c r="BE93" s="26"/>
    </row>
    <row r="94" s="90" customFormat="true" ht="32.4" hidden="false" customHeight="true" outlineLevel="0" collapsed="false">
      <c r="B94" s="91"/>
      <c r="C94" s="92" t="s">
        <v>72</v>
      </c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  <c r="AF94" s="93"/>
      <c r="AG94" s="94" t="n">
        <f aca="false">ROUND(AG95+AG98+AG101+AG104+AG107+AG110+AG113+AG116+AG119+AG122+AG125+AG128,2)</f>
        <v>0</v>
      </c>
      <c r="AH94" s="94"/>
      <c r="AI94" s="94"/>
      <c r="AJ94" s="94"/>
      <c r="AK94" s="94"/>
      <c r="AL94" s="94"/>
      <c r="AM94" s="94"/>
      <c r="AN94" s="95" t="n">
        <f aca="false">SUM(AG94,AT94)</f>
        <v>0</v>
      </c>
      <c r="AO94" s="95"/>
      <c r="AP94" s="95"/>
      <c r="AQ94" s="96"/>
      <c r="AR94" s="97"/>
      <c r="AS94" s="98" t="n">
        <f aca="false">ROUND(AS95+AS98+AS101+AS104+AS107+AS110+AS113+AS116+AS119+AS122+AS125+AS128,2)</f>
        <v>0</v>
      </c>
      <c r="AT94" s="99" t="n">
        <f aca="false">ROUND(SUM(AV94:AW94),2)</f>
        <v>0</v>
      </c>
      <c r="AU94" s="100" t="n">
        <f aca="false">ROUND(AU95+AU98+AU101+AU104+AU107+AU110+AU113+AU116+AU119+AU122+AU125+AU128,5)</f>
        <v>0</v>
      </c>
      <c r="AV94" s="99" t="n">
        <f aca="false">ROUND(AZ94*L32,2)</f>
        <v>0</v>
      </c>
      <c r="AW94" s="99" t="n">
        <f aca="false">ROUND(BA94*L33,2)</f>
        <v>0</v>
      </c>
      <c r="AX94" s="99" t="n">
        <f aca="false">ROUND(BB94*L32,2)</f>
        <v>0</v>
      </c>
      <c r="AY94" s="99" t="n">
        <f aca="false">ROUND(BC94*L33,2)</f>
        <v>0</v>
      </c>
      <c r="AZ94" s="99" t="n">
        <f aca="false">ROUND(AZ95+AZ98+AZ101+AZ104+AZ107+AZ110+AZ113+AZ116+AZ119+AZ122+AZ125+AZ128,2)</f>
        <v>0</v>
      </c>
      <c r="BA94" s="99" t="n">
        <f aca="false">ROUND(BA95+BA98+BA101+BA104+BA107+BA110+BA113+BA116+BA119+BA122+BA125+BA128,2)</f>
        <v>0</v>
      </c>
      <c r="BB94" s="99" t="n">
        <f aca="false">ROUND(BB95+BB98+BB101+BB104+BB107+BB110+BB113+BB116+BB119+BB122+BB125+BB128,2)</f>
        <v>0</v>
      </c>
      <c r="BC94" s="99" t="n">
        <f aca="false">ROUND(BC95+BC98+BC101+BC104+BC107+BC110+BC113+BC116+BC119+BC122+BC125+BC128,2)</f>
        <v>0</v>
      </c>
      <c r="BD94" s="101" t="n">
        <f aca="false">ROUND(BD95+BD98+BD101+BD104+BD107+BD110+BD113+BD116+BD119+BD122+BD125+BD128,2)</f>
        <v>0</v>
      </c>
      <c r="BS94" s="102" t="s">
        <v>73</v>
      </c>
      <c r="BT94" s="102" t="s">
        <v>74</v>
      </c>
      <c r="BU94" s="103" t="s">
        <v>75</v>
      </c>
      <c r="BV94" s="102" t="s">
        <v>76</v>
      </c>
      <c r="BW94" s="102" t="s">
        <v>4</v>
      </c>
      <c r="BX94" s="102" t="s">
        <v>77</v>
      </c>
      <c r="CL94" s="102"/>
    </row>
    <row r="95" s="104" customFormat="true" ht="24.75" hidden="false" customHeight="true" outlineLevel="0" collapsed="false">
      <c r="B95" s="105"/>
      <c r="C95" s="106"/>
      <c r="D95" s="107" t="s">
        <v>78</v>
      </c>
      <c r="E95" s="107"/>
      <c r="F95" s="107"/>
      <c r="G95" s="107"/>
      <c r="H95" s="107"/>
      <c r="I95" s="108"/>
      <c r="J95" s="107" t="s">
        <v>79</v>
      </c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9" t="n">
        <f aca="false">ROUND(SUM(AG96:AG97),2)</f>
        <v>0</v>
      </c>
      <c r="AH95" s="109"/>
      <c r="AI95" s="109"/>
      <c r="AJ95" s="109"/>
      <c r="AK95" s="109"/>
      <c r="AL95" s="109"/>
      <c r="AM95" s="109"/>
      <c r="AN95" s="110" t="n">
        <f aca="false">SUM(AG95,AT95)</f>
        <v>0</v>
      </c>
      <c r="AO95" s="110"/>
      <c r="AP95" s="110"/>
      <c r="AQ95" s="111" t="s">
        <v>80</v>
      </c>
      <c r="AR95" s="112"/>
      <c r="AS95" s="113" t="n">
        <f aca="false">ROUND(SUM(AS96:AS97),2)</f>
        <v>0</v>
      </c>
      <c r="AT95" s="114" t="n">
        <f aca="false">ROUND(SUM(AV95:AW95),2)</f>
        <v>0</v>
      </c>
      <c r="AU95" s="115" t="n">
        <f aca="false">ROUND(SUM(AU96:AU97),5)</f>
        <v>0</v>
      </c>
      <c r="AV95" s="114" t="n">
        <f aca="false">ROUND(AZ95*L32,2)</f>
        <v>0</v>
      </c>
      <c r="AW95" s="114" t="n">
        <f aca="false">ROUND(BA95*L33,2)</f>
        <v>0</v>
      </c>
      <c r="AX95" s="114" t="n">
        <f aca="false">ROUND(BB95*L32,2)</f>
        <v>0</v>
      </c>
      <c r="AY95" s="114" t="n">
        <f aca="false">ROUND(BC95*L33,2)</f>
        <v>0</v>
      </c>
      <c r="AZ95" s="114" t="n">
        <f aca="false">ROUND(SUM(AZ96:AZ97),2)</f>
        <v>0</v>
      </c>
      <c r="BA95" s="114" t="n">
        <f aca="false">ROUND(SUM(BA96:BA97),2)</f>
        <v>0</v>
      </c>
      <c r="BB95" s="114" t="n">
        <f aca="false">ROUND(SUM(BB96:BB97),2)</f>
        <v>0</v>
      </c>
      <c r="BC95" s="114" t="n">
        <f aca="false">ROUND(SUM(BC96:BC97),2)</f>
        <v>0</v>
      </c>
      <c r="BD95" s="116" t="n">
        <f aca="false">ROUND(SUM(BD96:BD97),2)</f>
        <v>0</v>
      </c>
      <c r="BS95" s="117" t="s">
        <v>73</v>
      </c>
      <c r="BT95" s="117" t="s">
        <v>81</v>
      </c>
      <c r="BU95" s="117" t="s">
        <v>75</v>
      </c>
      <c r="BV95" s="117" t="s">
        <v>76</v>
      </c>
      <c r="BW95" s="117" t="s">
        <v>82</v>
      </c>
      <c r="BX95" s="117" t="s">
        <v>4</v>
      </c>
      <c r="CL95" s="117"/>
      <c r="CM95" s="117" t="s">
        <v>83</v>
      </c>
    </row>
    <row r="96" s="58" customFormat="true" ht="16.5" hidden="false" customHeight="true" outlineLevel="0" collapsed="false">
      <c r="A96" s="118" t="s">
        <v>84</v>
      </c>
      <c r="B96" s="59"/>
      <c r="C96" s="119"/>
      <c r="D96" s="119"/>
      <c r="E96" s="120" t="s">
        <v>85</v>
      </c>
      <c r="F96" s="120"/>
      <c r="G96" s="120"/>
      <c r="H96" s="120"/>
      <c r="I96" s="120"/>
      <c r="J96" s="119"/>
      <c r="K96" s="120" t="s">
        <v>86</v>
      </c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1" t="n">
        <f aca="false">'51.1.1 - jazyková malá, I...'!J34</f>
        <v>0</v>
      </c>
      <c r="AH96" s="121"/>
      <c r="AI96" s="121"/>
      <c r="AJ96" s="121"/>
      <c r="AK96" s="121"/>
      <c r="AL96" s="121"/>
      <c r="AM96" s="121"/>
      <c r="AN96" s="121" t="n">
        <f aca="false">SUM(AG96,AT96)</f>
        <v>0</v>
      </c>
      <c r="AO96" s="121"/>
      <c r="AP96" s="121"/>
      <c r="AQ96" s="122" t="s">
        <v>87</v>
      </c>
      <c r="AR96" s="61"/>
      <c r="AS96" s="123" t="n">
        <v>0</v>
      </c>
      <c r="AT96" s="124" t="n">
        <f aca="false">ROUND(SUM(AV96:AW96),2)</f>
        <v>0</v>
      </c>
      <c r="AU96" s="125" t="n">
        <f aca="false">'51.1.1 - jazyková malá, I...'!P142</f>
        <v>0</v>
      </c>
      <c r="AV96" s="124" t="n">
        <f aca="false">'51.1.1 - jazyková malá, I...'!J37</f>
        <v>0</v>
      </c>
      <c r="AW96" s="124" t="n">
        <f aca="false">'51.1.1 - jazyková malá, I...'!J38</f>
        <v>0</v>
      </c>
      <c r="AX96" s="124" t="n">
        <f aca="false">'51.1.1 - jazyková malá, I...'!J39</f>
        <v>0</v>
      </c>
      <c r="AY96" s="124" t="n">
        <f aca="false">'51.1.1 - jazyková malá, I...'!J40</f>
        <v>0</v>
      </c>
      <c r="AZ96" s="124" t="n">
        <f aca="false">'51.1.1 - jazyková malá, I...'!F37</f>
        <v>0</v>
      </c>
      <c r="BA96" s="124" t="n">
        <f aca="false">'51.1.1 - jazyková malá, I...'!F38</f>
        <v>0</v>
      </c>
      <c r="BB96" s="124" t="n">
        <f aca="false">'51.1.1 - jazyková malá, I...'!F39</f>
        <v>0</v>
      </c>
      <c r="BC96" s="124" t="n">
        <f aca="false">'51.1.1 - jazyková malá, I...'!F40</f>
        <v>0</v>
      </c>
      <c r="BD96" s="126" t="n">
        <f aca="false">'51.1.1 - jazyková malá, I...'!F41</f>
        <v>0</v>
      </c>
      <c r="BT96" s="127" t="s">
        <v>83</v>
      </c>
      <c r="BV96" s="127" t="s">
        <v>76</v>
      </c>
      <c r="BW96" s="127" t="s">
        <v>88</v>
      </c>
      <c r="BX96" s="127" t="s">
        <v>82</v>
      </c>
      <c r="CL96" s="127"/>
    </row>
    <row r="97" s="58" customFormat="true" ht="16.5" hidden="false" customHeight="true" outlineLevel="0" collapsed="false">
      <c r="A97" s="118" t="s">
        <v>84</v>
      </c>
      <c r="B97" s="59"/>
      <c r="C97" s="119"/>
      <c r="D97" s="119"/>
      <c r="E97" s="120" t="s">
        <v>89</v>
      </c>
      <c r="F97" s="120"/>
      <c r="G97" s="120"/>
      <c r="H97" s="120"/>
      <c r="I97" s="120"/>
      <c r="J97" s="119"/>
      <c r="K97" s="120" t="s">
        <v>90</v>
      </c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1" t="n">
        <f aca="false">'51.1.2 - jazyková malá, I...'!J34</f>
        <v>0</v>
      </c>
      <c r="AH97" s="121"/>
      <c r="AI97" s="121"/>
      <c r="AJ97" s="121"/>
      <c r="AK97" s="121"/>
      <c r="AL97" s="121"/>
      <c r="AM97" s="121"/>
      <c r="AN97" s="121" t="n">
        <f aca="false">SUM(AG97,AT97)</f>
        <v>0</v>
      </c>
      <c r="AO97" s="121"/>
      <c r="AP97" s="121"/>
      <c r="AQ97" s="122" t="s">
        <v>87</v>
      </c>
      <c r="AR97" s="61"/>
      <c r="AS97" s="123" t="n">
        <v>0</v>
      </c>
      <c r="AT97" s="124" t="n">
        <f aca="false">ROUND(SUM(AV97:AW97),2)</f>
        <v>0</v>
      </c>
      <c r="AU97" s="125" t="n">
        <f aca="false">'51.1.2 - jazyková malá, I...'!P144</f>
        <v>0</v>
      </c>
      <c r="AV97" s="124" t="n">
        <f aca="false">'51.1.2 - jazyková malá, I...'!J37</f>
        <v>0</v>
      </c>
      <c r="AW97" s="124" t="n">
        <f aca="false">'51.1.2 - jazyková malá, I...'!J38</f>
        <v>0</v>
      </c>
      <c r="AX97" s="124" t="n">
        <f aca="false">'51.1.2 - jazyková malá, I...'!J39</f>
        <v>0</v>
      </c>
      <c r="AY97" s="124" t="n">
        <f aca="false">'51.1.2 - jazyková malá, I...'!J40</f>
        <v>0</v>
      </c>
      <c r="AZ97" s="124" t="n">
        <f aca="false">'51.1.2 - jazyková malá, I...'!F37</f>
        <v>0</v>
      </c>
      <c r="BA97" s="124" t="n">
        <f aca="false">'51.1.2 - jazyková malá, I...'!F38</f>
        <v>0</v>
      </c>
      <c r="BB97" s="124" t="n">
        <f aca="false">'51.1.2 - jazyková malá, I...'!F39</f>
        <v>0</v>
      </c>
      <c r="BC97" s="124" t="n">
        <f aca="false">'51.1.2 - jazyková malá, I...'!F40</f>
        <v>0</v>
      </c>
      <c r="BD97" s="126" t="n">
        <f aca="false">'51.1.2 - jazyková malá, I...'!F41</f>
        <v>0</v>
      </c>
      <c r="BT97" s="127" t="s">
        <v>83</v>
      </c>
      <c r="BV97" s="127" t="s">
        <v>76</v>
      </c>
      <c r="BW97" s="127" t="s">
        <v>91</v>
      </c>
      <c r="BX97" s="127" t="s">
        <v>82</v>
      </c>
      <c r="CL97" s="127"/>
    </row>
    <row r="98" s="104" customFormat="true" ht="24.75" hidden="false" customHeight="true" outlineLevel="0" collapsed="false">
      <c r="B98" s="105"/>
      <c r="C98" s="106"/>
      <c r="D98" s="107" t="s">
        <v>92</v>
      </c>
      <c r="E98" s="107"/>
      <c r="F98" s="107"/>
      <c r="G98" s="107"/>
      <c r="H98" s="107"/>
      <c r="I98" s="108"/>
      <c r="J98" s="107" t="s">
        <v>93</v>
      </c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9" t="n">
        <f aca="false">ROUND(SUM(AG99:AG100),2)</f>
        <v>0</v>
      </c>
      <c r="AH98" s="109"/>
      <c r="AI98" s="109"/>
      <c r="AJ98" s="109"/>
      <c r="AK98" s="109"/>
      <c r="AL98" s="109"/>
      <c r="AM98" s="109"/>
      <c r="AN98" s="110" t="n">
        <f aca="false">SUM(AG98,AT98)</f>
        <v>0</v>
      </c>
      <c r="AO98" s="110"/>
      <c r="AP98" s="110"/>
      <c r="AQ98" s="111" t="s">
        <v>80</v>
      </c>
      <c r="AR98" s="112"/>
      <c r="AS98" s="113" t="n">
        <f aca="false">ROUND(SUM(AS99:AS100),2)</f>
        <v>0</v>
      </c>
      <c r="AT98" s="114" t="n">
        <f aca="false">ROUND(SUM(AV98:AW98),2)</f>
        <v>0</v>
      </c>
      <c r="AU98" s="115" t="n">
        <f aca="false">ROUND(SUM(AU99:AU100),5)</f>
        <v>0</v>
      </c>
      <c r="AV98" s="114" t="n">
        <f aca="false">ROUND(AZ98*L32,2)</f>
        <v>0</v>
      </c>
      <c r="AW98" s="114" t="n">
        <f aca="false">ROUND(BA98*L33,2)</f>
        <v>0</v>
      </c>
      <c r="AX98" s="114" t="n">
        <f aca="false">ROUND(BB98*L32,2)</f>
        <v>0</v>
      </c>
      <c r="AY98" s="114" t="n">
        <f aca="false">ROUND(BC98*L33,2)</f>
        <v>0</v>
      </c>
      <c r="AZ98" s="114" t="n">
        <f aca="false">ROUND(SUM(AZ99:AZ100),2)</f>
        <v>0</v>
      </c>
      <c r="BA98" s="114" t="n">
        <f aca="false">ROUND(SUM(BA99:BA100),2)</f>
        <v>0</v>
      </c>
      <c r="BB98" s="114" t="n">
        <f aca="false">ROUND(SUM(BB99:BB100),2)</f>
        <v>0</v>
      </c>
      <c r="BC98" s="114" t="n">
        <f aca="false">ROUND(SUM(BC99:BC100),2)</f>
        <v>0</v>
      </c>
      <c r="BD98" s="116" t="n">
        <f aca="false">ROUND(SUM(BD99:BD100),2)</f>
        <v>0</v>
      </c>
      <c r="BS98" s="117" t="s">
        <v>73</v>
      </c>
      <c r="BT98" s="117" t="s">
        <v>81</v>
      </c>
      <c r="BU98" s="117" t="s">
        <v>75</v>
      </c>
      <c r="BV98" s="117" t="s">
        <v>76</v>
      </c>
      <c r="BW98" s="117" t="s">
        <v>94</v>
      </c>
      <c r="BX98" s="117" t="s">
        <v>4</v>
      </c>
      <c r="CL98" s="117"/>
      <c r="CM98" s="117" t="s">
        <v>83</v>
      </c>
    </row>
    <row r="99" s="58" customFormat="true" ht="16.5" hidden="false" customHeight="true" outlineLevel="0" collapsed="false">
      <c r="A99" s="118" t="s">
        <v>84</v>
      </c>
      <c r="B99" s="59"/>
      <c r="C99" s="119"/>
      <c r="D99" s="119"/>
      <c r="E99" s="120" t="s">
        <v>95</v>
      </c>
      <c r="F99" s="120"/>
      <c r="G99" s="120"/>
      <c r="H99" s="120"/>
      <c r="I99" s="120"/>
      <c r="J99" s="119"/>
      <c r="K99" s="120" t="s">
        <v>96</v>
      </c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1" t="n">
        <f aca="false">'51.2.1 - němčina, II.B-4 ...'!J34</f>
        <v>0</v>
      </c>
      <c r="AH99" s="121"/>
      <c r="AI99" s="121"/>
      <c r="AJ99" s="121"/>
      <c r="AK99" s="121"/>
      <c r="AL99" s="121"/>
      <c r="AM99" s="121"/>
      <c r="AN99" s="121" t="n">
        <f aca="false">SUM(AG99,AT99)</f>
        <v>0</v>
      </c>
      <c r="AO99" s="121"/>
      <c r="AP99" s="121"/>
      <c r="AQ99" s="122" t="s">
        <v>87</v>
      </c>
      <c r="AR99" s="61"/>
      <c r="AS99" s="123" t="n">
        <v>0</v>
      </c>
      <c r="AT99" s="124" t="n">
        <f aca="false">ROUND(SUM(AV99:AW99),2)</f>
        <v>0</v>
      </c>
      <c r="AU99" s="125" t="n">
        <f aca="false">'51.2.1 - němčina, II.B-4 ...'!P143</f>
        <v>0</v>
      </c>
      <c r="AV99" s="124" t="n">
        <f aca="false">'51.2.1 - němčina, II.B-4 ...'!J37</f>
        <v>0</v>
      </c>
      <c r="AW99" s="124" t="n">
        <f aca="false">'51.2.1 - němčina, II.B-4 ...'!J38</f>
        <v>0</v>
      </c>
      <c r="AX99" s="124" t="n">
        <f aca="false">'51.2.1 - němčina, II.B-4 ...'!J39</f>
        <v>0</v>
      </c>
      <c r="AY99" s="124" t="n">
        <f aca="false">'51.2.1 - němčina, II.B-4 ...'!J40</f>
        <v>0</v>
      </c>
      <c r="AZ99" s="124" t="n">
        <f aca="false">'51.2.1 - němčina, II.B-4 ...'!F37</f>
        <v>0</v>
      </c>
      <c r="BA99" s="124" t="n">
        <f aca="false">'51.2.1 - němčina, II.B-4 ...'!F38</f>
        <v>0</v>
      </c>
      <c r="BB99" s="124" t="n">
        <f aca="false">'51.2.1 - němčina, II.B-4 ...'!F39</f>
        <v>0</v>
      </c>
      <c r="BC99" s="124" t="n">
        <f aca="false">'51.2.1 - němčina, II.B-4 ...'!F40</f>
        <v>0</v>
      </c>
      <c r="BD99" s="126" t="n">
        <f aca="false">'51.2.1 - němčina, II.B-4 ...'!F41</f>
        <v>0</v>
      </c>
      <c r="BT99" s="127" t="s">
        <v>83</v>
      </c>
      <c r="BV99" s="127" t="s">
        <v>76</v>
      </c>
      <c r="BW99" s="127" t="s">
        <v>97</v>
      </c>
      <c r="BX99" s="127" t="s">
        <v>94</v>
      </c>
      <c r="CL99" s="127"/>
    </row>
    <row r="100" s="58" customFormat="true" ht="16.5" hidden="false" customHeight="true" outlineLevel="0" collapsed="false">
      <c r="A100" s="118" t="s">
        <v>84</v>
      </c>
      <c r="B100" s="59"/>
      <c r="C100" s="119"/>
      <c r="D100" s="119"/>
      <c r="E100" s="120" t="s">
        <v>98</v>
      </c>
      <c r="F100" s="120"/>
      <c r="G100" s="120"/>
      <c r="H100" s="120"/>
      <c r="I100" s="120"/>
      <c r="J100" s="119"/>
      <c r="K100" s="120" t="s">
        <v>99</v>
      </c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1" t="n">
        <f aca="false">'51.2.2 - němčina, II.B-4 ...'!J34</f>
        <v>0</v>
      </c>
      <c r="AH100" s="121"/>
      <c r="AI100" s="121"/>
      <c r="AJ100" s="121"/>
      <c r="AK100" s="121"/>
      <c r="AL100" s="121"/>
      <c r="AM100" s="121"/>
      <c r="AN100" s="121" t="n">
        <f aca="false">SUM(AG100,AT100)</f>
        <v>0</v>
      </c>
      <c r="AO100" s="121"/>
      <c r="AP100" s="121"/>
      <c r="AQ100" s="122" t="s">
        <v>87</v>
      </c>
      <c r="AR100" s="61"/>
      <c r="AS100" s="123" t="n">
        <v>0</v>
      </c>
      <c r="AT100" s="124" t="n">
        <f aca="false">ROUND(SUM(AV100:AW100),2)</f>
        <v>0</v>
      </c>
      <c r="AU100" s="125" t="n">
        <f aca="false">'51.2.2 - němčina, II.B-4 ...'!P144</f>
        <v>0</v>
      </c>
      <c r="AV100" s="124" t="n">
        <f aca="false">'51.2.2 - němčina, II.B-4 ...'!J37</f>
        <v>0</v>
      </c>
      <c r="AW100" s="124" t="n">
        <f aca="false">'51.2.2 - němčina, II.B-4 ...'!J38</f>
        <v>0</v>
      </c>
      <c r="AX100" s="124" t="n">
        <f aca="false">'51.2.2 - němčina, II.B-4 ...'!J39</f>
        <v>0</v>
      </c>
      <c r="AY100" s="124" t="n">
        <f aca="false">'51.2.2 - němčina, II.B-4 ...'!J40</f>
        <v>0</v>
      </c>
      <c r="AZ100" s="124" t="n">
        <f aca="false">'51.2.2 - němčina, II.B-4 ...'!F37</f>
        <v>0</v>
      </c>
      <c r="BA100" s="124" t="n">
        <f aca="false">'51.2.2 - němčina, II.B-4 ...'!F38</f>
        <v>0</v>
      </c>
      <c r="BB100" s="124" t="n">
        <f aca="false">'51.2.2 - němčina, II.B-4 ...'!F39</f>
        <v>0</v>
      </c>
      <c r="BC100" s="124" t="n">
        <f aca="false">'51.2.2 - němčina, II.B-4 ...'!F40</f>
        <v>0</v>
      </c>
      <c r="BD100" s="126" t="n">
        <f aca="false">'51.2.2 - němčina, II.B-4 ...'!F41</f>
        <v>0</v>
      </c>
      <c r="BT100" s="127" t="s">
        <v>83</v>
      </c>
      <c r="BV100" s="127" t="s">
        <v>76</v>
      </c>
      <c r="BW100" s="127" t="s">
        <v>100</v>
      </c>
      <c r="BX100" s="127" t="s">
        <v>94</v>
      </c>
      <c r="CL100" s="127"/>
    </row>
    <row r="101" s="104" customFormat="true" ht="24.75" hidden="false" customHeight="true" outlineLevel="0" collapsed="false">
      <c r="B101" s="105"/>
      <c r="C101" s="106"/>
      <c r="D101" s="107" t="s">
        <v>101</v>
      </c>
      <c r="E101" s="107"/>
      <c r="F101" s="107"/>
      <c r="G101" s="107"/>
      <c r="H101" s="107"/>
      <c r="I101" s="108"/>
      <c r="J101" s="107" t="s">
        <v>102</v>
      </c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9" t="n">
        <f aca="false">ROUND(SUM(AG102:AG103),2)</f>
        <v>0</v>
      </c>
      <c r="AH101" s="109"/>
      <c r="AI101" s="109"/>
      <c r="AJ101" s="109"/>
      <c r="AK101" s="109"/>
      <c r="AL101" s="109"/>
      <c r="AM101" s="109"/>
      <c r="AN101" s="110" t="n">
        <f aca="false">SUM(AG101,AT101)</f>
        <v>0</v>
      </c>
      <c r="AO101" s="110"/>
      <c r="AP101" s="110"/>
      <c r="AQ101" s="111" t="s">
        <v>80</v>
      </c>
      <c r="AR101" s="112"/>
      <c r="AS101" s="113" t="n">
        <f aca="false">ROUND(SUM(AS102:AS103),2)</f>
        <v>0</v>
      </c>
      <c r="AT101" s="114" t="n">
        <f aca="false">ROUND(SUM(AV101:AW101),2)</f>
        <v>0</v>
      </c>
      <c r="AU101" s="115" t="n">
        <f aca="false">ROUND(SUM(AU102:AU103),5)</f>
        <v>0</v>
      </c>
      <c r="AV101" s="114" t="n">
        <f aca="false">ROUND(AZ101*L32,2)</f>
        <v>0</v>
      </c>
      <c r="AW101" s="114" t="n">
        <f aca="false">ROUND(BA101*L33,2)</f>
        <v>0</v>
      </c>
      <c r="AX101" s="114" t="n">
        <f aca="false">ROUND(BB101*L32,2)</f>
        <v>0</v>
      </c>
      <c r="AY101" s="114" t="n">
        <f aca="false">ROUND(BC101*L33,2)</f>
        <v>0</v>
      </c>
      <c r="AZ101" s="114" t="n">
        <f aca="false">ROUND(SUM(AZ102:AZ103),2)</f>
        <v>0</v>
      </c>
      <c r="BA101" s="114" t="n">
        <f aca="false">ROUND(SUM(BA102:BA103),2)</f>
        <v>0</v>
      </c>
      <c r="BB101" s="114" t="n">
        <f aca="false">ROUND(SUM(BB102:BB103),2)</f>
        <v>0</v>
      </c>
      <c r="BC101" s="114" t="n">
        <f aca="false">ROUND(SUM(BC102:BC103),2)</f>
        <v>0</v>
      </c>
      <c r="BD101" s="116" t="n">
        <f aca="false">ROUND(SUM(BD102:BD103),2)</f>
        <v>0</v>
      </c>
      <c r="BS101" s="117" t="s">
        <v>73</v>
      </c>
      <c r="BT101" s="117" t="s">
        <v>81</v>
      </c>
      <c r="BU101" s="117" t="s">
        <v>75</v>
      </c>
      <c r="BV101" s="117" t="s">
        <v>76</v>
      </c>
      <c r="BW101" s="117" t="s">
        <v>103</v>
      </c>
      <c r="BX101" s="117" t="s">
        <v>4</v>
      </c>
      <c r="CL101" s="117"/>
      <c r="CM101" s="117" t="s">
        <v>83</v>
      </c>
    </row>
    <row r="102" s="58" customFormat="true" ht="16.5" hidden="false" customHeight="true" outlineLevel="0" collapsed="false">
      <c r="A102" s="118" t="s">
        <v>84</v>
      </c>
      <c r="B102" s="59"/>
      <c r="C102" s="119"/>
      <c r="D102" s="119"/>
      <c r="E102" s="120" t="s">
        <v>104</v>
      </c>
      <c r="F102" s="120"/>
      <c r="G102" s="120"/>
      <c r="H102" s="120"/>
      <c r="I102" s="120"/>
      <c r="J102" s="119"/>
      <c r="K102" s="120" t="s">
        <v>105</v>
      </c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1" t="n">
        <f aca="false">'51.3.1 - informatika 2, I...'!J34</f>
        <v>0</v>
      </c>
      <c r="AH102" s="121"/>
      <c r="AI102" s="121"/>
      <c r="AJ102" s="121"/>
      <c r="AK102" s="121"/>
      <c r="AL102" s="121"/>
      <c r="AM102" s="121"/>
      <c r="AN102" s="121" t="n">
        <f aca="false">SUM(AG102,AT102)</f>
        <v>0</v>
      </c>
      <c r="AO102" s="121"/>
      <c r="AP102" s="121"/>
      <c r="AQ102" s="122" t="s">
        <v>87</v>
      </c>
      <c r="AR102" s="61"/>
      <c r="AS102" s="123" t="n">
        <v>0</v>
      </c>
      <c r="AT102" s="124" t="n">
        <f aca="false">ROUND(SUM(AV102:AW102),2)</f>
        <v>0</v>
      </c>
      <c r="AU102" s="125" t="n">
        <f aca="false">'51.3.1 - informatika 2, I...'!P143</f>
        <v>0</v>
      </c>
      <c r="AV102" s="124" t="n">
        <f aca="false">'51.3.1 - informatika 2, I...'!J37</f>
        <v>0</v>
      </c>
      <c r="AW102" s="124" t="n">
        <f aca="false">'51.3.1 - informatika 2, I...'!J38</f>
        <v>0</v>
      </c>
      <c r="AX102" s="124" t="n">
        <f aca="false">'51.3.1 - informatika 2, I...'!J39</f>
        <v>0</v>
      </c>
      <c r="AY102" s="124" t="n">
        <f aca="false">'51.3.1 - informatika 2, I...'!J40</f>
        <v>0</v>
      </c>
      <c r="AZ102" s="124" t="n">
        <f aca="false">'51.3.1 - informatika 2, I...'!F37</f>
        <v>0</v>
      </c>
      <c r="BA102" s="124" t="n">
        <f aca="false">'51.3.1 - informatika 2, I...'!F38</f>
        <v>0</v>
      </c>
      <c r="BB102" s="124" t="n">
        <f aca="false">'51.3.1 - informatika 2, I...'!F39</f>
        <v>0</v>
      </c>
      <c r="BC102" s="124" t="n">
        <f aca="false">'51.3.1 - informatika 2, I...'!F40</f>
        <v>0</v>
      </c>
      <c r="BD102" s="126" t="n">
        <f aca="false">'51.3.1 - informatika 2, I...'!F41</f>
        <v>0</v>
      </c>
      <c r="BT102" s="127" t="s">
        <v>83</v>
      </c>
      <c r="BV102" s="127" t="s">
        <v>76</v>
      </c>
      <c r="BW102" s="127" t="s">
        <v>106</v>
      </c>
      <c r="BX102" s="127" t="s">
        <v>103</v>
      </c>
      <c r="CL102" s="127"/>
    </row>
    <row r="103" s="58" customFormat="true" ht="16.5" hidden="false" customHeight="true" outlineLevel="0" collapsed="false">
      <c r="A103" s="118" t="s">
        <v>84</v>
      </c>
      <c r="B103" s="59"/>
      <c r="C103" s="119"/>
      <c r="D103" s="119"/>
      <c r="E103" s="120" t="s">
        <v>107</v>
      </c>
      <c r="F103" s="120"/>
      <c r="G103" s="120"/>
      <c r="H103" s="120"/>
      <c r="I103" s="120"/>
      <c r="J103" s="119"/>
      <c r="K103" s="120" t="s">
        <v>108</v>
      </c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1" t="n">
        <f aca="false">'51.3.2 - informatika 2, I...'!J34</f>
        <v>0</v>
      </c>
      <c r="AH103" s="121"/>
      <c r="AI103" s="121"/>
      <c r="AJ103" s="121"/>
      <c r="AK103" s="121"/>
      <c r="AL103" s="121"/>
      <c r="AM103" s="121"/>
      <c r="AN103" s="121" t="n">
        <f aca="false">SUM(AG103,AT103)</f>
        <v>0</v>
      </c>
      <c r="AO103" s="121"/>
      <c r="AP103" s="121"/>
      <c r="AQ103" s="122" t="s">
        <v>87</v>
      </c>
      <c r="AR103" s="61"/>
      <c r="AS103" s="123" t="n">
        <v>0</v>
      </c>
      <c r="AT103" s="124" t="n">
        <f aca="false">ROUND(SUM(AV103:AW103),2)</f>
        <v>0</v>
      </c>
      <c r="AU103" s="125" t="n">
        <f aca="false">'51.3.2 - informatika 2, I...'!P144</f>
        <v>0</v>
      </c>
      <c r="AV103" s="124" t="n">
        <f aca="false">'51.3.2 - informatika 2, I...'!J37</f>
        <v>0</v>
      </c>
      <c r="AW103" s="124" t="n">
        <f aca="false">'51.3.2 - informatika 2, I...'!J38</f>
        <v>0</v>
      </c>
      <c r="AX103" s="124" t="n">
        <f aca="false">'51.3.2 - informatika 2, I...'!J39</f>
        <v>0</v>
      </c>
      <c r="AY103" s="124" t="n">
        <f aca="false">'51.3.2 - informatika 2, I...'!J40</f>
        <v>0</v>
      </c>
      <c r="AZ103" s="124" t="n">
        <f aca="false">'51.3.2 - informatika 2, I...'!F37</f>
        <v>0</v>
      </c>
      <c r="BA103" s="124" t="n">
        <f aca="false">'51.3.2 - informatika 2, I...'!F38</f>
        <v>0</v>
      </c>
      <c r="BB103" s="124" t="n">
        <f aca="false">'51.3.2 - informatika 2, I...'!F39</f>
        <v>0</v>
      </c>
      <c r="BC103" s="124" t="n">
        <f aca="false">'51.3.2 - informatika 2, I...'!F40</f>
        <v>0</v>
      </c>
      <c r="BD103" s="126" t="n">
        <f aca="false">'51.3.2 - informatika 2, I...'!F41</f>
        <v>0</v>
      </c>
      <c r="BT103" s="127" t="s">
        <v>83</v>
      </c>
      <c r="BV103" s="127" t="s">
        <v>76</v>
      </c>
      <c r="BW103" s="127" t="s">
        <v>109</v>
      </c>
      <c r="BX103" s="127" t="s">
        <v>103</v>
      </c>
      <c r="CL103" s="127"/>
    </row>
    <row r="104" s="104" customFormat="true" ht="24.75" hidden="false" customHeight="true" outlineLevel="0" collapsed="false">
      <c r="B104" s="105"/>
      <c r="C104" s="106"/>
      <c r="D104" s="107" t="s">
        <v>110</v>
      </c>
      <c r="E104" s="107"/>
      <c r="F104" s="107"/>
      <c r="G104" s="107"/>
      <c r="H104" s="107"/>
      <c r="I104" s="108"/>
      <c r="J104" s="107" t="s">
        <v>111</v>
      </c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9" t="n">
        <f aca="false">ROUND(SUM(AG105:AG106),2)</f>
        <v>0</v>
      </c>
      <c r="AH104" s="109"/>
      <c r="AI104" s="109"/>
      <c r="AJ104" s="109"/>
      <c r="AK104" s="109"/>
      <c r="AL104" s="109"/>
      <c r="AM104" s="109"/>
      <c r="AN104" s="110" t="n">
        <f aca="false">SUM(AG104,AT104)</f>
        <v>0</v>
      </c>
      <c r="AO104" s="110"/>
      <c r="AP104" s="110"/>
      <c r="AQ104" s="111" t="s">
        <v>80</v>
      </c>
      <c r="AR104" s="112"/>
      <c r="AS104" s="113" t="n">
        <f aca="false">ROUND(SUM(AS105:AS106),2)</f>
        <v>0</v>
      </c>
      <c r="AT104" s="114" t="n">
        <f aca="false">ROUND(SUM(AV104:AW104),2)</f>
        <v>0</v>
      </c>
      <c r="AU104" s="115" t="n">
        <f aca="false">ROUND(SUM(AU105:AU106),5)</f>
        <v>0</v>
      </c>
      <c r="AV104" s="114" t="n">
        <f aca="false">ROUND(AZ104*L32,2)</f>
        <v>0</v>
      </c>
      <c r="AW104" s="114" t="n">
        <f aca="false">ROUND(BA104*L33,2)</f>
        <v>0</v>
      </c>
      <c r="AX104" s="114" t="n">
        <f aca="false">ROUND(BB104*L32,2)</f>
        <v>0</v>
      </c>
      <c r="AY104" s="114" t="n">
        <f aca="false">ROUND(BC104*L33,2)</f>
        <v>0</v>
      </c>
      <c r="AZ104" s="114" t="n">
        <f aca="false">ROUND(SUM(AZ105:AZ106),2)</f>
        <v>0</v>
      </c>
      <c r="BA104" s="114" t="n">
        <f aca="false">ROUND(SUM(BA105:BA106),2)</f>
        <v>0</v>
      </c>
      <c r="BB104" s="114" t="n">
        <f aca="false">ROUND(SUM(BB105:BB106),2)</f>
        <v>0</v>
      </c>
      <c r="BC104" s="114" t="n">
        <f aca="false">ROUND(SUM(BC105:BC106),2)</f>
        <v>0</v>
      </c>
      <c r="BD104" s="116" t="n">
        <f aca="false">ROUND(SUM(BD105:BD106),2)</f>
        <v>0</v>
      </c>
      <c r="BS104" s="117" t="s">
        <v>73</v>
      </c>
      <c r="BT104" s="117" t="s">
        <v>81</v>
      </c>
      <c r="BU104" s="117" t="s">
        <v>75</v>
      </c>
      <c r="BV104" s="117" t="s">
        <v>76</v>
      </c>
      <c r="BW104" s="117" t="s">
        <v>112</v>
      </c>
      <c r="BX104" s="117" t="s">
        <v>4</v>
      </c>
      <c r="CL104" s="117"/>
      <c r="CM104" s="117" t="s">
        <v>83</v>
      </c>
    </row>
    <row r="105" s="58" customFormat="true" ht="16.5" hidden="false" customHeight="true" outlineLevel="0" collapsed="false">
      <c r="A105" s="118" t="s">
        <v>84</v>
      </c>
      <c r="B105" s="59"/>
      <c r="C105" s="119"/>
      <c r="D105" s="119"/>
      <c r="E105" s="120" t="s">
        <v>113</v>
      </c>
      <c r="F105" s="120"/>
      <c r="G105" s="120"/>
      <c r="H105" s="120"/>
      <c r="I105" s="120"/>
      <c r="J105" s="119"/>
      <c r="K105" s="120" t="s">
        <v>114</v>
      </c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1" t="n">
        <f aca="false">'51.4.1 - polytechnika-rob...'!J34</f>
        <v>0</v>
      </c>
      <c r="AH105" s="121"/>
      <c r="AI105" s="121"/>
      <c r="AJ105" s="121"/>
      <c r="AK105" s="121"/>
      <c r="AL105" s="121"/>
      <c r="AM105" s="121"/>
      <c r="AN105" s="121" t="n">
        <f aca="false">SUM(AG105,AT105)</f>
        <v>0</v>
      </c>
      <c r="AO105" s="121"/>
      <c r="AP105" s="121"/>
      <c r="AQ105" s="122" t="s">
        <v>87</v>
      </c>
      <c r="AR105" s="61"/>
      <c r="AS105" s="123" t="n">
        <v>0</v>
      </c>
      <c r="AT105" s="124" t="n">
        <f aca="false">ROUND(SUM(AV105:AW105),2)</f>
        <v>0</v>
      </c>
      <c r="AU105" s="125" t="n">
        <f aca="false">'51.4.1 - polytechnika-rob...'!P143</f>
        <v>0</v>
      </c>
      <c r="AV105" s="124" t="n">
        <f aca="false">'51.4.1 - polytechnika-rob...'!J37</f>
        <v>0</v>
      </c>
      <c r="AW105" s="124" t="n">
        <f aca="false">'51.4.1 - polytechnika-rob...'!J38</f>
        <v>0</v>
      </c>
      <c r="AX105" s="124" t="n">
        <f aca="false">'51.4.1 - polytechnika-rob...'!J39</f>
        <v>0</v>
      </c>
      <c r="AY105" s="124" t="n">
        <f aca="false">'51.4.1 - polytechnika-rob...'!J40</f>
        <v>0</v>
      </c>
      <c r="AZ105" s="124" t="n">
        <f aca="false">'51.4.1 - polytechnika-rob...'!F37</f>
        <v>0</v>
      </c>
      <c r="BA105" s="124" t="n">
        <f aca="false">'51.4.1 - polytechnika-rob...'!F38</f>
        <v>0</v>
      </c>
      <c r="BB105" s="124" t="n">
        <f aca="false">'51.4.1 - polytechnika-rob...'!F39</f>
        <v>0</v>
      </c>
      <c r="BC105" s="124" t="n">
        <f aca="false">'51.4.1 - polytechnika-rob...'!F40</f>
        <v>0</v>
      </c>
      <c r="BD105" s="126" t="n">
        <f aca="false">'51.4.1 - polytechnika-rob...'!F41</f>
        <v>0</v>
      </c>
      <c r="BT105" s="127" t="s">
        <v>83</v>
      </c>
      <c r="BV105" s="127" t="s">
        <v>76</v>
      </c>
      <c r="BW105" s="127" t="s">
        <v>115</v>
      </c>
      <c r="BX105" s="127" t="s">
        <v>112</v>
      </c>
      <c r="CL105" s="127"/>
    </row>
    <row r="106" s="58" customFormat="true" ht="16.5" hidden="false" customHeight="true" outlineLevel="0" collapsed="false">
      <c r="A106" s="118" t="s">
        <v>84</v>
      </c>
      <c r="B106" s="59"/>
      <c r="C106" s="119"/>
      <c r="D106" s="119"/>
      <c r="E106" s="120" t="s">
        <v>116</v>
      </c>
      <c r="F106" s="120"/>
      <c r="G106" s="120"/>
      <c r="H106" s="120"/>
      <c r="I106" s="120"/>
      <c r="J106" s="119"/>
      <c r="K106" s="120" t="s">
        <v>117</v>
      </c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1" t="n">
        <f aca="false">'51.4.2 - polytechnika-rob...'!J34</f>
        <v>0</v>
      </c>
      <c r="AH106" s="121"/>
      <c r="AI106" s="121"/>
      <c r="AJ106" s="121"/>
      <c r="AK106" s="121"/>
      <c r="AL106" s="121"/>
      <c r="AM106" s="121"/>
      <c r="AN106" s="121" t="n">
        <f aca="false">SUM(AG106,AT106)</f>
        <v>0</v>
      </c>
      <c r="AO106" s="121"/>
      <c r="AP106" s="121"/>
      <c r="AQ106" s="122" t="s">
        <v>87</v>
      </c>
      <c r="AR106" s="61"/>
      <c r="AS106" s="123" t="n">
        <v>0</v>
      </c>
      <c r="AT106" s="124" t="n">
        <f aca="false">ROUND(SUM(AV106:AW106),2)</f>
        <v>0</v>
      </c>
      <c r="AU106" s="125" t="n">
        <f aca="false">'51.4.2 - polytechnika-rob...'!P144</f>
        <v>0</v>
      </c>
      <c r="AV106" s="124" t="n">
        <f aca="false">'51.4.2 - polytechnika-rob...'!J37</f>
        <v>0</v>
      </c>
      <c r="AW106" s="124" t="n">
        <f aca="false">'51.4.2 - polytechnika-rob...'!J38</f>
        <v>0</v>
      </c>
      <c r="AX106" s="124" t="n">
        <f aca="false">'51.4.2 - polytechnika-rob...'!J39</f>
        <v>0</v>
      </c>
      <c r="AY106" s="124" t="n">
        <f aca="false">'51.4.2 - polytechnika-rob...'!J40</f>
        <v>0</v>
      </c>
      <c r="AZ106" s="124" t="n">
        <f aca="false">'51.4.2 - polytechnika-rob...'!F37</f>
        <v>0</v>
      </c>
      <c r="BA106" s="124" t="n">
        <f aca="false">'51.4.2 - polytechnika-rob...'!F38</f>
        <v>0</v>
      </c>
      <c r="BB106" s="124" t="n">
        <f aca="false">'51.4.2 - polytechnika-rob...'!F39</f>
        <v>0</v>
      </c>
      <c r="BC106" s="124" t="n">
        <f aca="false">'51.4.2 - polytechnika-rob...'!F40</f>
        <v>0</v>
      </c>
      <c r="BD106" s="126" t="n">
        <f aca="false">'51.4.2 - polytechnika-rob...'!F41</f>
        <v>0</v>
      </c>
      <c r="BT106" s="127" t="s">
        <v>83</v>
      </c>
      <c r="BV106" s="127" t="s">
        <v>76</v>
      </c>
      <c r="BW106" s="127" t="s">
        <v>118</v>
      </c>
      <c r="BX106" s="127" t="s">
        <v>112</v>
      </c>
      <c r="CL106" s="127"/>
    </row>
    <row r="107" s="104" customFormat="true" ht="24.75" hidden="false" customHeight="true" outlineLevel="0" collapsed="false">
      <c r="B107" s="105"/>
      <c r="C107" s="106"/>
      <c r="D107" s="107" t="s">
        <v>119</v>
      </c>
      <c r="E107" s="107"/>
      <c r="F107" s="107"/>
      <c r="G107" s="107"/>
      <c r="H107" s="107"/>
      <c r="I107" s="108"/>
      <c r="J107" s="107" t="s">
        <v>120</v>
      </c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9" t="n">
        <f aca="false">ROUND(SUM(AG108:AG109),2)</f>
        <v>0</v>
      </c>
      <c r="AH107" s="109"/>
      <c r="AI107" s="109"/>
      <c r="AJ107" s="109"/>
      <c r="AK107" s="109"/>
      <c r="AL107" s="109"/>
      <c r="AM107" s="109"/>
      <c r="AN107" s="110" t="n">
        <f aca="false">SUM(AG107,AT107)</f>
        <v>0</v>
      </c>
      <c r="AO107" s="110"/>
      <c r="AP107" s="110"/>
      <c r="AQ107" s="111" t="s">
        <v>80</v>
      </c>
      <c r="AR107" s="112"/>
      <c r="AS107" s="113" t="n">
        <f aca="false">ROUND(SUM(AS108:AS109),2)</f>
        <v>0</v>
      </c>
      <c r="AT107" s="114" t="n">
        <f aca="false">ROUND(SUM(AV107:AW107),2)</f>
        <v>0</v>
      </c>
      <c r="AU107" s="115" t="n">
        <f aca="false">ROUND(SUM(AU108:AU109),5)</f>
        <v>0</v>
      </c>
      <c r="AV107" s="114" t="n">
        <f aca="false">ROUND(AZ107*L32,2)</f>
        <v>0</v>
      </c>
      <c r="AW107" s="114" t="n">
        <f aca="false">ROUND(BA107*L33,2)</f>
        <v>0</v>
      </c>
      <c r="AX107" s="114" t="n">
        <f aca="false">ROUND(BB107*L32,2)</f>
        <v>0</v>
      </c>
      <c r="AY107" s="114" t="n">
        <f aca="false">ROUND(BC107*L33,2)</f>
        <v>0</v>
      </c>
      <c r="AZ107" s="114" t="n">
        <f aca="false">ROUND(SUM(AZ108:AZ109),2)</f>
        <v>0</v>
      </c>
      <c r="BA107" s="114" t="n">
        <f aca="false">ROUND(SUM(BA108:BA109),2)</f>
        <v>0</v>
      </c>
      <c r="BB107" s="114" t="n">
        <f aca="false">ROUND(SUM(BB108:BB109),2)</f>
        <v>0</v>
      </c>
      <c r="BC107" s="114" t="n">
        <f aca="false">ROUND(SUM(BC108:BC109),2)</f>
        <v>0</v>
      </c>
      <c r="BD107" s="116" t="n">
        <f aca="false">ROUND(SUM(BD108:BD109),2)</f>
        <v>0</v>
      </c>
      <c r="BS107" s="117" t="s">
        <v>73</v>
      </c>
      <c r="BT107" s="117" t="s">
        <v>81</v>
      </c>
      <c r="BU107" s="117" t="s">
        <v>75</v>
      </c>
      <c r="BV107" s="117" t="s">
        <v>76</v>
      </c>
      <c r="BW107" s="117" t="s">
        <v>121</v>
      </c>
      <c r="BX107" s="117" t="s">
        <v>4</v>
      </c>
      <c r="CL107" s="117"/>
      <c r="CM107" s="117" t="s">
        <v>83</v>
      </c>
    </row>
    <row r="108" s="58" customFormat="true" ht="16.5" hidden="false" customHeight="true" outlineLevel="0" collapsed="false">
      <c r="A108" s="118" t="s">
        <v>84</v>
      </c>
      <c r="B108" s="59"/>
      <c r="C108" s="119"/>
      <c r="D108" s="119"/>
      <c r="E108" s="120" t="s">
        <v>122</v>
      </c>
      <c r="F108" s="120"/>
      <c r="G108" s="120"/>
      <c r="H108" s="120"/>
      <c r="I108" s="120"/>
      <c r="J108" s="119"/>
      <c r="K108" s="120" t="s">
        <v>123</v>
      </c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1" t="n">
        <f aca="false">'51.5.1 - informatika, II....'!J34</f>
        <v>0</v>
      </c>
      <c r="AH108" s="121"/>
      <c r="AI108" s="121"/>
      <c r="AJ108" s="121"/>
      <c r="AK108" s="121"/>
      <c r="AL108" s="121"/>
      <c r="AM108" s="121"/>
      <c r="AN108" s="121" t="n">
        <f aca="false">SUM(AG108,AT108)</f>
        <v>0</v>
      </c>
      <c r="AO108" s="121"/>
      <c r="AP108" s="121"/>
      <c r="AQ108" s="122" t="s">
        <v>87</v>
      </c>
      <c r="AR108" s="61"/>
      <c r="AS108" s="123" t="n">
        <v>0</v>
      </c>
      <c r="AT108" s="124" t="n">
        <f aca="false">ROUND(SUM(AV108:AW108),2)</f>
        <v>0</v>
      </c>
      <c r="AU108" s="125" t="n">
        <f aca="false">'51.5.1 - informatika, II....'!P143</f>
        <v>0</v>
      </c>
      <c r="AV108" s="124" t="n">
        <f aca="false">'51.5.1 - informatika, II....'!J37</f>
        <v>0</v>
      </c>
      <c r="AW108" s="124" t="n">
        <f aca="false">'51.5.1 - informatika, II....'!J38</f>
        <v>0</v>
      </c>
      <c r="AX108" s="124" t="n">
        <f aca="false">'51.5.1 - informatika, II....'!J39</f>
        <v>0</v>
      </c>
      <c r="AY108" s="124" t="n">
        <f aca="false">'51.5.1 - informatika, II....'!J40</f>
        <v>0</v>
      </c>
      <c r="AZ108" s="124" t="n">
        <f aca="false">'51.5.1 - informatika, II....'!F37</f>
        <v>0</v>
      </c>
      <c r="BA108" s="124" t="n">
        <f aca="false">'51.5.1 - informatika, II....'!F38</f>
        <v>0</v>
      </c>
      <c r="BB108" s="124" t="n">
        <f aca="false">'51.5.1 - informatika, II....'!F39</f>
        <v>0</v>
      </c>
      <c r="BC108" s="124" t="n">
        <f aca="false">'51.5.1 - informatika, II....'!F40</f>
        <v>0</v>
      </c>
      <c r="BD108" s="126" t="n">
        <f aca="false">'51.5.1 - informatika, II....'!F41</f>
        <v>0</v>
      </c>
      <c r="BT108" s="127" t="s">
        <v>83</v>
      </c>
      <c r="BV108" s="127" t="s">
        <v>76</v>
      </c>
      <c r="BW108" s="127" t="s">
        <v>124</v>
      </c>
      <c r="BX108" s="127" t="s">
        <v>121</v>
      </c>
      <c r="CL108" s="127"/>
    </row>
    <row r="109" s="58" customFormat="true" ht="16.5" hidden="false" customHeight="true" outlineLevel="0" collapsed="false">
      <c r="A109" s="118" t="s">
        <v>84</v>
      </c>
      <c r="B109" s="59"/>
      <c r="C109" s="119"/>
      <c r="D109" s="119"/>
      <c r="E109" s="120" t="s">
        <v>125</v>
      </c>
      <c r="F109" s="120"/>
      <c r="G109" s="120"/>
      <c r="H109" s="120"/>
      <c r="I109" s="120"/>
      <c r="J109" s="119"/>
      <c r="K109" s="120" t="s">
        <v>126</v>
      </c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1" t="n">
        <f aca="false">'51.5.2 - informatika, II....'!J34</f>
        <v>0</v>
      </c>
      <c r="AH109" s="121"/>
      <c r="AI109" s="121"/>
      <c r="AJ109" s="121"/>
      <c r="AK109" s="121"/>
      <c r="AL109" s="121"/>
      <c r="AM109" s="121"/>
      <c r="AN109" s="121" t="n">
        <f aca="false">SUM(AG109,AT109)</f>
        <v>0</v>
      </c>
      <c r="AO109" s="121"/>
      <c r="AP109" s="121"/>
      <c r="AQ109" s="122" t="s">
        <v>87</v>
      </c>
      <c r="AR109" s="61"/>
      <c r="AS109" s="123" t="n">
        <v>0</v>
      </c>
      <c r="AT109" s="124" t="n">
        <f aca="false">ROUND(SUM(AV109:AW109),2)</f>
        <v>0</v>
      </c>
      <c r="AU109" s="125" t="n">
        <f aca="false">'51.5.2 - informatika, II....'!P144</f>
        <v>0</v>
      </c>
      <c r="AV109" s="124" t="n">
        <f aca="false">'51.5.2 - informatika, II....'!J37</f>
        <v>0</v>
      </c>
      <c r="AW109" s="124" t="n">
        <f aca="false">'51.5.2 - informatika, II....'!J38</f>
        <v>0</v>
      </c>
      <c r="AX109" s="124" t="n">
        <f aca="false">'51.5.2 - informatika, II....'!J39</f>
        <v>0</v>
      </c>
      <c r="AY109" s="124" t="n">
        <f aca="false">'51.5.2 - informatika, II....'!J40</f>
        <v>0</v>
      </c>
      <c r="AZ109" s="124" t="n">
        <f aca="false">'51.5.2 - informatika, II....'!F37</f>
        <v>0</v>
      </c>
      <c r="BA109" s="124" t="n">
        <f aca="false">'51.5.2 - informatika, II....'!F38</f>
        <v>0</v>
      </c>
      <c r="BB109" s="124" t="n">
        <f aca="false">'51.5.2 - informatika, II....'!F39</f>
        <v>0</v>
      </c>
      <c r="BC109" s="124" t="n">
        <f aca="false">'51.5.2 - informatika, II....'!F40</f>
        <v>0</v>
      </c>
      <c r="BD109" s="126" t="n">
        <f aca="false">'51.5.2 - informatika, II....'!F41</f>
        <v>0</v>
      </c>
      <c r="BT109" s="127" t="s">
        <v>83</v>
      </c>
      <c r="BV109" s="127" t="s">
        <v>76</v>
      </c>
      <c r="BW109" s="127" t="s">
        <v>127</v>
      </c>
      <c r="BX109" s="127" t="s">
        <v>121</v>
      </c>
      <c r="CL109" s="127"/>
    </row>
    <row r="110" s="104" customFormat="true" ht="24.75" hidden="false" customHeight="true" outlineLevel="0" collapsed="false">
      <c r="B110" s="105"/>
      <c r="C110" s="106"/>
      <c r="D110" s="107" t="s">
        <v>128</v>
      </c>
      <c r="E110" s="107"/>
      <c r="F110" s="107"/>
      <c r="G110" s="107"/>
      <c r="H110" s="107"/>
      <c r="I110" s="108"/>
      <c r="J110" s="107" t="s">
        <v>129</v>
      </c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9" t="n">
        <f aca="false">ROUND(SUM(AG111:AG112),2)</f>
        <v>0</v>
      </c>
      <c r="AH110" s="109"/>
      <c r="AI110" s="109"/>
      <c r="AJ110" s="109"/>
      <c r="AK110" s="109"/>
      <c r="AL110" s="109"/>
      <c r="AM110" s="109"/>
      <c r="AN110" s="110" t="n">
        <f aca="false">SUM(AG110,AT110)</f>
        <v>0</v>
      </c>
      <c r="AO110" s="110"/>
      <c r="AP110" s="110"/>
      <c r="AQ110" s="111" t="s">
        <v>80</v>
      </c>
      <c r="AR110" s="112"/>
      <c r="AS110" s="113" t="n">
        <f aca="false">ROUND(SUM(AS111:AS112),2)</f>
        <v>0</v>
      </c>
      <c r="AT110" s="114" t="n">
        <f aca="false">ROUND(SUM(AV110:AW110),2)</f>
        <v>0</v>
      </c>
      <c r="AU110" s="115" t="n">
        <f aca="false">ROUND(SUM(AU111:AU112),5)</f>
        <v>0</v>
      </c>
      <c r="AV110" s="114" t="n">
        <f aca="false">ROUND(AZ110*L32,2)</f>
        <v>0</v>
      </c>
      <c r="AW110" s="114" t="n">
        <f aca="false">ROUND(BA110*L33,2)</f>
        <v>0</v>
      </c>
      <c r="AX110" s="114" t="n">
        <f aca="false">ROUND(BB110*L32,2)</f>
        <v>0</v>
      </c>
      <c r="AY110" s="114" t="n">
        <f aca="false">ROUND(BC110*L33,2)</f>
        <v>0</v>
      </c>
      <c r="AZ110" s="114" t="n">
        <f aca="false">ROUND(SUM(AZ111:AZ112),2)</f>
        <v>0</v>
      </c>
      <c r="BA110" s="114" t="n">
        <f aca="false">ROUND(SUM(BA111:BA112),2)</f>
        <v>0</v>
      </c>
      <c r="BB110" s="114" t="n">
        <f aca="false">ROUND(SUM(BB111:BB112),2)</f>
        <v>0</v>
      </c>
      <c r="BC110" s="114" t="n">
        <f aca="false">ROUND(SUM(BC111:BC112),2)</f>
        <v>0</v>
      </c>
      <c r="BD110" s="116" t="n">
        <f aca="false">ROUND(SUM(BD111:BD112),2)</f>
        <v>0</v>
      </c>
      <c r="BS110" s="117" t="s">
        <v>73</v>
      </c>
      <c r="BT110" s="117" t="s">
        <v>81</v>
      </c>
      <c r="BU110" s="117" t="s">
        <v>75</v>
      </c>
      <c r="BV110" s="117" t="s">
        <v>76</v>
      </c>
      <c r="BW110" s="117" t="s">
        <v>130</v>
      </c>
      <c r="BX110" s="117" t="s">
        <v>4</v>
      </c>
      <c r="CL110" s="117"/>
      <c r="CM110" s="117" t="s">
        <v>83</v>
      </c>
    </row>
    <row r="111" s="58" customFormat="true" ht="16.5" hidden="false" customHeight="true" outlineLevel="0" collapsed="false">
      <c r="A111" s="118" t="s">
        <v>84</v>
      </c>
      <c r="B111" s="59"/>
      <c r="C111" s="119"/>
      <c r="D111" s="119"/>
      <c r="E111" s="120" t="s">
        <v>131</v>
      </c>
      <c r="F111" s="120"/>
      <c r="G111" s="120"/>
      <c r="H111" s="120"/>
      <c r="I111" s="120"/>
      <c r="J111" s="119"/>
      <c r="K111" s="120" t="s">
        <v>132</v>
      </c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1" t="n">
        <f aca="false">'51.6.1 - kabinet AJ, II.A...'!J34</f>
        <v>0</v>
      </c>
      <c r="AH111" s="121"/>
      <c r="AI111" s="121"/>
      <c r="AJ111" s="121"/>
      <c r="AK111" s="121"/>
      <c r="AL111" s="121"/>
      <c r="AM111" s="121"/>
      <c r="AN111" s="121" t="n">
        <f aca="false">SUM(AG111,AT111)</f>
        <v>0</v>
      </c>
      <c r="AO111" s="121"/>
      <c r="AP111" s="121"/>
      <c r="AQ111" s="122" t="s">
        <v>87</v>
      </c>
      <c r="AR111" s="61"/>
      <c r="AS111" s="123" t="n">
        <v>0</v>
      </c>
      <c r="AT111" s="124" t="n">
        <f aca="false">ROUND(SUM(AV111:AW111),2)</f>
        <v>0</v>
      </c>
      <c r="AU111" s="125" t="n">
        <f aca="false">'51.6.1 - kabinet AJ, II.A...'!P143</f>
        <v>0</v>
      </c>
      <c r="AV111" s="124" t="n">
        <f aca="false">'51.6.1 - kabinet AJ, II.A...'!J37</f>
        <v>0</v>
      </c>
      <c r="AW111" s="124" t="n">
        <f aca="false">'51.6.1 - kabinet AJ, II.A...'!J38</f>
        <v>0</v>
      </c>
      <c r="AX111" s="124" t="n">
        <f aca="false">'51.6.1 - kabinet AJ, II.A...'!J39</f>
        <v>0</v>
      </c>
      <c r="AY111" s="124" t="n">
        <f aca="false">'51.6.1 - kabinet AJ, II.A...'!J40</f>
        <v>0</v>
      </c>
      <c r="AZ111" s="124" t="n">
        <f aca="false">'51.6.1 - kabinet AJ, II.A...'!F37</f>
        <v>0</v>
      </c>
      <c r="BA111" s="124" t="n">
        <f aca="false">'51.6.1 - kabinet AJ, II.A...'!F38</f>
        <v>0</v>
      </c>
      <c r="BB111" s="124" t="n">
        <f aca="false">'51.6.1 - kabinet AJ, II.A...'!F39</f>
        <v>0</v>
      </c>
      <c r="BC111" s="124" t="n">
        <f aca="false">'51.6.1 - kabinet AJ, II.A...'!F40</f>
        <v>0</v>
      </c>
      <c r="BD111" s="126" t="n">
        <f aca="false">'51.6.1 - kabinet AJ, II.A...'!F41</f>
        <v>0</v>
      </c>
      <c r="BT111" s="127" t="s">
        <v>83</v>
      </c>
      <c r="BV111" s="127" t="s">
        <v>76</v>
      </c>
      <c r="BW111" s="127" t="s">
        <v>133</v>
      </c>
      <c r="BX111" s="127" t="s">
        <v>130</v>
      </c>
      <c r="CL111" s="127"/>
    </row>
    <row r="112" s="58" customFormat="true" ht="16.5" hidden="false" customHeight="true" outlineLevel="0" collapsed="false">
      <c r="A112" s="118" t="s">
        <v>84</v>
      </c>
      <c r="B112" s="59"/>
      <c r="C112" s="119"/>
      <c r="D112" s="119"/>
      <c r="E112" s="120" t="s">
        <v>134</v>
      </c>
      <c r="F112" s="120"/>
      <c r="G112" s="120"/>
      <c r="H112" s="120"/>
      <c r="I112" s="120"/>
      <c r="J112" s="119"/>
      <c r="K112" s="120" t="s">
        <v>135</v>
      </c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1" t="n">
        <f aca="false">'51.6.2 - kabinet AJ, II.A...'!J34</f>
        <v>0</v>
      </c>
      <c r="AH112" s="121"/>
      <c r="AI112" s="121"/>
      <c r="AJ112" s="121"/>
      <c r="AK112" s="121"/>
      <c r="AL112" s="121"/>
      <c r="AM112" s="121"/>
      <c r="AN112" s="121" t="n">
        <f aca="false">SUM(AG112,AT112)</f>
        <v>0</v>
      </c>
      <c r="AO112" s="121"/>
      <c r="AP112" s="121"/>
      <c r="AQ112" s="122" t="s">
        <v>87</v>
      </c>
      <c r="AR112" s="61"/>
      <c r="AS112" s="123" t="n">
        <v>0</v>
      </c>
      <c r="AT112" s="124" t="n">
        <f aca="false">ROUND(SUM(AV112:AW112),2)</f>
        <v>0</v>
      </c>
      <c r="AU112" s="125" t="n">
        <f aca="false">'51.6.2 - kabinet AJ, II.A...'!P143</f>
        <v>0</v>
      </c>
      <c r="AV112" s="124" t="n">
        <f aca="false">'51.6.2 - kabinet AJ, II.A...'!J37</f>
        <v>0</v>
      </c>
      <c r="AW112" s="124" t="n">
        <f aca="false">'51.6.2 - kabinet AJ, II.A...'!J38</f>
        <v>0</v>
      </c>
      <c r="AX112" s="124" t="n">
        <f aca="false">'51.6.2 - kabinet AJ, II.A...'!J39</f>
        <v>0</v>
      </c>
      <c r="AY112" s="124" t="n">
        <f aca="false">'51.6.2 - kabinet AJ, II.A...'!J40</f>
        <v>0</v>
      </c>
      <c r="AZ112" s="124" t="n">
        <f aca="false">'51.6.2 - kabinet AJ, II.A...'!F37</f>
        <v>0</v>
      </c>
      <c r="BA112" s="124" t="n">
        <f aca="false">'51.6.2 - kabinet AJ, II.A...'!F38</f>
        <v>0</v>
      </c>
      <c r="BB112" s="124" t="n">
        <f aca="false">'51.6.2 - kabinet AJ, II.A...'!F39</f>
        <v>0</v>
      </c>
      <c r="BC112" s="124" t="n">
        <f aca="false">'51.6.2 - kabinet AJ, II.A...'!F40</f>
        <v>0</v>
      </c>
      <c r="BD112" s="126" t="n">
        <f aca="false">'51.6.2 - kabinet AJ, II.A...'!F41</f>
        <v>0</v>
      </c>
      <c r="BT112" s="127" t="s">
        <v>83</v>
      </c>
      <c r="BV112" s="127" t="s">
        <v>76</v>
      </c>
      <c r="BW112" s="127" t="s">
        <v>136</v>
      </c>
      <c r="BX112" s="127" t="s">
        <v>130</v>
      </c>
      <c r="CL112" s="127"/>
    </row>
    <row r="113" s="104" customFormat="true" ht="24.75" hidden="false" customHeight="true" outlineLevel="0" collapsed="false">
      <c r="B113" s="105"/>
      <c r="C113" s="106"/>
      <c r="D113" s="107" t="s">
        <v>137</v>
      </c>
      <c r="E113" s="107"/>
      <c r="F113" s="107"/>
      <c r="G113" s="107"/>
      <c r="H113" s="107"/>
      <c r="I113" s="108"/>
      <c r="J113" s="107" t="s">
        <v>138</v>
      </c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9" t="n">
        <f aca="false">ROUND(SUM(AG114:AG115),2)</f>
        <v>0</v>
      </c>
      <c r="AH113" s="109"/>
      <c r="AI113" s="109"/>
      <c r="AJ113" s="109"/>
      <c r="AK113" s="109"/>
      <c r="AL113" s="109"/>
      <c r="AM113" s="109"/>
      <c r="AN113" s="110" t="n">
        <f aca="false">SUM(AG113,AT113)</f>
        <v>0</v>
      </c>
      <c r="AO113" s="110"/>
      <c r="AP113" s="110"/>
      <c r="AQ113" s="111" t="s">
        <v>80</v>
      </c>
      <c r="AR113" s="112"/>
      <c r="AS113" s="113" t="n">
        <f aca="false">ROUND(SUM(AS114:AS115),2)</f>
        <v>0</v>
      </c>
      <c r="AT113" s="114" t="n">
        <f aca="false">ROUND(SUM(AV113:AW113),2)</f>
        <v>0</v>
      </c>
      <c r="AU113" s="115" t="n">
        <f aca="false">ROUND(SUM(AU114:AU115),5)</f>
        <v>0</v>
      </c>
      <c r="AV113" s="114" t="n">
        <f aca="false">ROUND(AZ113*L32,2)</f>
        <v>0</v>
      </c>
      <c r="AW113" s="114" t="n">
        <f aca="false">ROUND(BA113*L33,2)</f>
        <v>0</v>
      </c>
      <c r="AX113" s="114" t="n">
        <f aca="false">ROUND(BB113*L32,2)</f>
        <v>0</v>
      </c>
      <c r="AY113" s="114" t="n">
        <f aca="false">ROUND(BC113*L33,2)</f>
        <v>0</v>
      </c>
      <c r="AZ113" s="114" t="n">
        <f aca="false">ROUND(SUM(AZ114:AZ115),2)</f>
        <v>0</v>
      </c>
      <c r="BA113" s="114" t="n">
        <f aca="false">ROUND(SUM(BA114:BA115),2)</f>
        <v>0</v>
      </c>
      <c r="BB113" s="114" t="n">
        <f aca="false">ROUND(SUM(BB114:BB115),2)</f>
        <v>0</v>
      </c>
      <c r="BC113" s="114" t="n">
        <f aca="false">ROUND(SUM(BC114:BC115),2)</f>
        <v>0</v>
      </c>
      <c r="BD113" s="116" t="n">
        <f aca="false">ROUND(SUM(BD114:BD115),2)</f>
        <v>0</v>
      </c>
      <c r="BS113" s="117" t="s">
        <v>73</v>
      </c>
      <c r="BT113" s="117" t="s">
        <v>81</v>
      </c>
      <c r="BU113" s="117" t="s">
        <v>75</v>
      </c>
      <c r="BV113" s="117" t="s">
        <v>76</v>
      </c>
      <c r="BW113" s="117" t="s">
        <v>139</v>
      </c>
      <c r="BX113" s="117" t="s">
        <v>4</v>
      </c>
      <c r="CL113" s="117"/>
      <c r="CM113" s="117" t="s">
        <v>83</v>
      </c>
    </row>
    <row r="114" s="58" customFormat="true" ht="16.5" hidden="false" customHeight="true" outlineLevel="0" collapsed="false">
      <c r="A114" s="118" t="s">
        <v>84</v>
      </c>
      <c r="B114" s="59"/>
      <c r="C114" s="119"/>
      <c r="D114" s="119"/>
      <c r="E114" s="120" t="s">
        <v>140</v>
      </c>
      <c r="F114" s="120"/>
      <c r="G114" s="120"/>
      <c r="H114" s="120"/>
      <c r="I114" s="120"/>
      <c r="J114" s="119"/>
      <c r="K114" s="120" t="s">
        <v>141</v>
      </c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1" t="n">
        <f aca="false">'51.7.1 - kabinet informat...'!J34</f>
        <v>0</v>
      </c>
      <c r="AH114" s="121"/>
      <c r="AI114" s="121"/>
      <c r="AJ114" s="121"/>
      <c r="AK114" s="121"/>
      <c r="AL114" s="121"/>
      <c r="AM114" s="121"/>
      <c r="AN114" s="121" t="n">
        <f aca="false">SUM(AG114,AT114)</f>
        <v>0</v>
      </c>
      <c r="AO114" s="121"/>
      <c r="AP114" s="121"/>
      <c r="AQ114" s="122" t="s">
        <v>87</v>
      </c>
      <c r="AR114" s="61"/>
      <c r="AS114" s="123" t="n">
        <v>0</v>
      </c>
      <c r="AT114" s="124" t="n">
        <f aca="false">ROUND(SUM(AV114:AW114),2)</f>
        <v>0</v>
      </c>
      <c r="AU114" s="125" t="n">
        <f aca="false">'51.7.1 - kabinet informat...'!P143</f>
        <v>0</v>
      </c>
      <c r="AV114" s="124" t="n">
        <f aca="false">'51.7.1 - kabinet informat...'!J37</f>
        <v>0</v>
      </c>
      <c r="AW114" s="124" t="n">
        <f aca="false">'51.7.1 - kabinet informat...'!J38</f>
        <v>0</v>
      </c>
      <c r="AX114" s="124" t="n">
        <f aca="false">'51.7.1 - kabinet informat...'!J39</f>
        <v>0</v>
      </c>
      <c r="AY114" s="124" t="n">
        <f aca="false">'51.7.1 - kabinet informat...'!J40</f>
        <v>0</v>
      </c>
      <c r="AZ114" s="124" t="n">
        <f aca="false">'51.7.1 - kabinet informat...'!F37</f>
        <v>0</v>
      </c>
      <c r="BA114" s="124" t="n">
        <f aca="false">'51.7.1 - kabinet informat...'!F38</f>
        <v>0</v>
      </c>
      <c r="BB114" s="124" t="n">
        <f aca="false">'51.7.1 - kabinet informat...'!F39</f>
        <v>0</v>
      </c>
      <c r="BC114" s="124" t="n">
        <f aca="false">'51.7.1 - kabinet informat...'!F40</f>
        <v>0</v>
      </c>
      <c r="BD114" s="126" t="n">
        <f aca="false">'51.7.1 - kabinet informat...'!F41</f>
        <v>0</v>
      </c>
      <c r="BT114" s="127" t="s">
        <v>83</v>
      </c>
      <c r="BV114" s="127" t="s">
        <v>76</v>
      </c>
      <c r="BW114" s="127" t="s">
        <v>142</v>
      </c>
      <c r="BX114" s="127" t="s">
        <v>139</v>
      </c>
      <c r="CL114" s="127"/>
    </row>
    <row r="115" s="58" customFormat="true" ht="16.5" hidden="false" customHeight="true" outlineLevel="0" collapsed="false">
      <c r="A115" s="118" t="s">
        <v>84</v>
      </c>
      <c r="B115" s="59"/>
      <c r="C115" s="119"/>
      <c r="D115" s="119"/>
      <c r="E115" s="120" t="s">
        <v>143</v>
      </c>
      <c r="F115" s="120"/>
      <c r="G115" s="120"/>
      <c r="H115" s="120"/>
      <c r="I115" s="120"/>
      <c r="J115" s="119"/>
      <c r="K115" s="120" t="s">
        <v>144</v>
      </c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1" t="n">
        <f aca="false">'51.7.2 - kabinet informat...'!J34</f>
        <v>0</v>
      </c>
      <c r="AH115" s="121"/>
      <c r="AI115" s="121"/>
      <c r="AJ115" s="121"/>
      <c r="AK115" s="121"/>
      <c r="AL115" s="121"/>
      <c r="AM115" s="121"/>
      <c r="AN115" s="121" t="n">
        <f aca="false">SUM(AG115,AT115)</f>
        <v>0</v>
      </c>
      <c r="AO115" s="121"/>
      <c r="AP115" s="121"/>
      <c r="AQ115" s="122" t="s">
        <v>87</v>
      </c>
      <c r="AR115" s="61"/>
      <c r="AS115" s="123" t="n">
        <v>0</v>
      </c>
      <c r="AT115" s="124" t="n">
        <f aca="false">ROUND(SUM(AV115:AW115),2)</f>
        <v>0</v>
      </c>
      <c r="AU115" s="125" t="n">
        <f aca="false">'51.7.2 - kabinet informat...'!P143</f>
        <v>0</v>
      </c>
      <c r="AV115" s="124" t="n">
        <f aca="false">'51.7.2 - kabinet informat...'!J37</f>
        <v>0</v>
      </c>
      <c r="AW115" s="124" t="n">
        <f aca="false">'51.7.2 - kabinet informat...'!J38</f>
        <v>0</v>
      </c>
      <c r="AX115" s="124" t="n">
        <f aca="false">'51.7.2 - kabinet informat...'!J39</f>
        <v>0</v>
      </c>
      <c r="AY115" s="124" t="n">
        <f aca="false">'51.7.2 - kabinet informat...'!J40</f>
        <v>0</v>
      </c>
      <c r="AZ115" s="124" t="n">
        <f aca="false">'51.7.2 - kabinet informat...'!F37</f>
        <v>0</v>
      </c>
      <c r="BA115" s="124" t="n">
        <f aca="false">'51.7.2 - kabinet informat...'!F38</f>
        <v>0</v>
      </c>
      <c r="BB115" s="124" t="n">
        <f aca="false">'51.7.2 - kabinet informat...'!F39</f>
        <v>0</v>
      </c>
      <c r="BC115" s="124" t="n">
        <f aca="false">'51.7.2 - kabinet informat...'!F40</f>
        <v>0</v>
      </c>
      <c r="BD115" s="126" t="n">
        <f aca="false">'51.7.2 - kabinet informat...'!F41</f>
        <v>0</v>
      </c>
      <c r="BT115" s="127" t="s">
        <v>83</v>
      </c>
      <c r="BV115" s="127" t="s">
        <v>76</v>
      </c>
      <c r="BW115" s="127" t="s">
        <v>145</v>
      </c>
      <c r="BX115" s="127" t="s">
        <v>139</v>
      </c>
      <c r="CL115" s="127"/>
    </row>
    <row r="116" s="104" customFormat="true" ht="24.75" hidden="false" customHeight="true" outlineLevel="0" collapsed="false">
      <c r="B116" s="105"/>
      <c r="C116" s="106"/>
      <c r="D116" s="107" t="s">
        <v>146</v>
      </c>
      <c r="E116" s="107"/>
      <c r="F116" s="107"/>
      <c r="G116" s="107"/>
      <c r="H116" s="107"/>
      <c r="I116" s="108"/>
      <c r="J116" s="107" t="s">
        <v>147</v>
      </c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9" t="n">
        <f aca="false">ROUND(SUM(AG117:AG118),2)</f>
        <v>0</v>
      </c>
      <c r="AH116" s="109"/>
      <c r="AI116" s="109"/>
      <c r="AJ116" s="109"/>
      <c r="AK116" s="109"/>
      <c r="AL116" s="109"/>
      <c r="AM116" s="109"/>
      <c r="AN116" s="110" t="n">
        <f aca="false">SUM(AG116,AT116)</f>
        <v>0</v>
      </c>
      <c r="AO116" s="110"/>
      <c r="AP116" s="110"/>
      <c r="AQ116" s="111" t="s">
        <v>80</v>
      </c>
      <c r="AR116" s="112"/>
      <c r="AS116" s="113" t="n">
        <f aca="false">ROUND(SUM(AS117:AS118),2)</f>
        <v>0</v>
      </c>
      <c r="AT116" s="114" t="n">
        <f aca="false">ROUND(SUM(AV116:AW116),2)</f>
        <v>0</v>
      </c>
      <c r="AU116" s="115" t="n">
        <f aca="false">ROUND(SUM(AU117:AU118),5)</f>
        <v>0</v>
      </c>
      <c r="AV116" s="114" t="n">
        <f aca="false">ROUND(AZ116*L32,2)</f>
        <v>0</v>
      </c>
      <c r="AW116" s="114" t="n">
        <f aca="false">ROUND(BA116*L33,2)</f>
        <v>0</v>
      </c>
      <c r="AX116" s="114" t="n">
        <f aca="false">ROUND(BB116*L32,2)</f>
        <v>0</v>
      </c>
      <c r="AY116" s="114" t="n">
        <f aca="false">ROUND(BC116*L33,2)</f>
        <v>0</v>
      </c>
      <c r="AZ116" s="114" t="n">
        <f aca="false">ROUND(SUM(AZ117:AZ118),2)</f>
        <v>0</v>
      </c>
      <c r="BA116" s="114" t="n">
        <f aca="false">ROUND(SUM(BA117:BA118),2)</f>
        <v>0</v>
      </c>
      <c r="BB116" s="114" t="n">
        <f aca="false">ROUND(SUM(BB117:BB118),2)</f>
        <v>0</v>
      </c>
      <c r="BC116" s="114" t="n">
        <f aca="false">ROUND(SUM(BC117:BC118),2)</f>
        <v>0</v>
      </c>
      <c r="BD116" s="116" t="n">
        <f aca="false">ROUND(SUM(BD117:BD118),2)</f>
        <v>0</v>
      </c>
      <c r="BS116" s="117" t="s">
        <v>73</v>
      </c>
      <c r="BT116" s="117" t="s">
        <v>81</v>
      </c>
      <c r="BU116" s="117" t="s">
        <v>75</v>
      </c>
      <c r="BV116" s="117" t="s">
        <v>76</v>
      </c>
      <c r="BW116" s="117" t="s">
        <v>148</v>
      </c>
      <c r="BX116" s="117" t="s">
        <v>4</v>
      </c>
      <c r="CL116" s="117"/>
      <c r="CM116" s="117" t="s">
        <v>83</v>
      </c>
    </row>
    <row r="117" s="58" customFormat="true" ht="16.5" hidden="false" customHeight="true" outlineLevel="0" collapsed="false">
      <c r="A117" s="118" t="s">
        <v>84</v>
      </c>
      <c r="B117" s="59"/>
      <c r="C117" s="119"/>
      <c r="D117" s="119"/>
      <c r="E117" s="120" t="s">
        <v>149</v>
      </c>
      <c r="F117" s="120"/>
      <c r="G117" s="120"/>
      <c r="H117" s="120"/>
      <c r="I117" s="120"/>
      <c r="J117" s="119"/>
      <c r="K117" s="120" t="s">
        <v>150</v>
      </c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1" t="n">
        <f aca="false">'51.8.2 - kabinet jazyků, ...'!J34</f>
        <v>0</v>
      </c>
      <c r="AH117" s="121"/>
      <c r="AI117" s="121"/>
      <c r="AJ117" s="121"/>
      <c r="AK117" s="121"/>
      <c r="AL117" s="121"/>
      <c r="AM117" s="121"/>
      <c r="AN117" s="121" t="n">
        <f aca="false">SUM(AG117,AT117)</f>
        <v>0</v>
      </c>
      <c r="AO117" s="121"/>
      <c r="AP117" s="121"/>
      <c r="AQ117" s="122" t="s">
        <v>87</v>
      </c>
      <c r="AR117" s="61"/>
      <c r="AS117" s="123" t="n">
        <v>0</v>
      </c>
      <c r="AT117" s="124" t="n">
        <f aca="false">ROUND(SUM(AV117:AW117),2)</f>
        <v>0</v>
      </c>
      <c r="AU117" s="125" t="n">
        <f aca="false">'51.8.2 - kabinet jazyků, ...'!P143</f>
        <v>0</v>
      </c>
      <c r="AV117" s="124" t="n">
        <f aca="false">'51.8.2 - kabinet jazyků, ...'!J37</f>
        <v>0</v>
      </c>
      <c r="AW117" s="124" t="n">
        <f aca="false">'51.8.2 - kabinet jazyků, ...'!J38</f>
        <v>0</v>
      </c>
      <c r="AX117" s="124" t="n">
        <f aca="false">'51.8.2 - kabinet jazyků, ...'!J39</f>
        <v>0</v>
      </c>
      <c r="AY117" s="124" t="n">
        <f aca="false">'51.8.2 - kabinet jazyků, ...'!J40</f>
        <v>0</v>
      </c>
      <c r="AZ117" s="124" t="n">
        <f aca="false">'51.8.2 - kabinet jazyků, ...'!F37</f>
        <v>0</v>
      </c>
      <c r="BA117" s="124" t="n">
        <f aca="false">'51.8.2 - kabinet jazyků, ...'!F38</f>
        <v>0</v>
      </c>
      <c r="BB117" s="124" t="n">
        <f aca="false">'51.8.2 - kabinet jazyků, ...'!F39</f>
        <v>0</v>
      </c>
      <c r="BC117" s="124" t="n">
        <f aca="false">'51.8.2 - kabinet jazyků, ...'!F40</f>
        <v>0</v>
      </c>
      <c r="BD117" s="126" t="n">
        <f aca="false">'51.8.2 - kabinet jazyků, ...'!F41</f>
        <v>0</v>
      </c>
      <c r="BT117" s="127" t="s">
        <v>83</v>
      </c>
      <c r="BV117" s="127" t="s">
        <v>76</v>
      </c>
      <c r="BW117" s="127" t="s">
        <v>151</v>
      </c>
      <c r="BX117" s="127" t="s">
        <v>148</v>
      </c>
      <c r="CL117" s="127"/>
    </row>
    <row r="118" s="58" customFormat="true" ht="16.5" hidden="false" customHeight="true" outlineLevel="0" collapsed="false">
      <c r="A118" s="118" t="s">
        <v>84</v>
      </c>
      <c r="B118" s="59"/>
      <c r="C118" s="119"/>
      <c r="D118" s="119"/>
      <c r="E118" s="120" t="s">
        <v>152</v>
      </c>
      <c r="F118" s="120"/>
      <c r="G118" s="120"/>
      <c r="H118" s="120"/>
      <c r="I118" s="120"/>
      <c r="J118" s="119"/>
      <c r="K118" s="120" t="s">
        <v>153</v>
      </c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1" t="n">
        <f aca="false">'51.8.1 - kabinet jazyků, ...'!J34</f>
        <v>0</v>
      </c>
      <c r="AH118" s="121"/>
      <c r="AI118" s="121"/>
      <c r="AJ118" s="121"/>
      <c r="AK118" s="121"/>
      <c r="AL118" s="121"/>
      <c r="AM118" s="121"/>
      <c r="AN118" s="121" t="n">
        <f aca="false">SUM(AG118,AT118)</f>
        <v>0</v>
      </c>
      <c r="AO118" s="121"/>
      <c r="AP118" s="121"/>
      <c r="AQ118" s="122" t="s">
        <v>87</v>
      </c>
      <c r="AR118" s="61"/>
      <c r="AS118" s="123" t="n">
        <v>0</v>
      </c>
      <c r="AT118" s="124" t="n">
        <f aca="false">ROUND(SUM(AV118:AW118),2)</f>
        <v>0</v>
      </c>
      <c r="AU118" s="125" t="n">
        <f aca="false">'51.8.1 - kabinet jazyků, ...'!P143</f>
        <v>0</v>
      </c>
      <c r="AV118" s="124" t="n">
        <f aca="false">'51.8.1 - kabinet jazyků, ...'!J37</f>
        <v>0</v>
      </c>
      <c r="AW118" s="124" t="n">
        <f aca="false">'51.8.1 - kabinet jazyků, ...'!J38</f>
        <v>0</v>
      </c>
      <c r="AX118" s="124" t="n">
        <f aca="false">'51.8.1 - kabinet jazyků, ...'!J39</f>
        <v>0</v>
      </c>
      <c r="AY118" s="124" t="n">
        <f aca="false">'51.8.1 - kabinet jazyků, ...'!J40</f>
        <v>0</v>
      </c>
      <c r="AZ118" s="124" t="n">
        <f aca="false">'51.8.1 - kabinet jazyků, ...'!F37</f>
        <v>0</v>
      </c>
      <c r="BA118" s="124" t="n">
        <f aca="false">'51.8.1 - kabinet jazyků, ...'!F38</f>
        <v>0</v>
      </c>
      <c r="BB118" s="124" t="n">
        <f aca="false">'51.8.1 - kabinet jazyků, ...'!F39</f>
        <v>0</v>
      </c>
      <c r="BC118" s="124" t="n">
        <f aca="false">'51.8.1 - kabinet jazyků, ...'!F40</f>
        <v>0</v>
      </c>
      <c r="BD118" s="126" t="n">
        <f aca="false">'51.8.1 - kabinet jazyků, ...'!F41</f>
        <v>0</v>
      </c>
      <c r="BT118" s="127" t="s">
        <v>83</v>
      </c>
      <c r="BV118" s="127" t="s">
        <v>76</v>
      </c>
      <c r="BW118" s="127" t="s">
        <v>154</v>
      </c>
      <c r="BX118" s="127" t="s">
        <v>148</v>
      </c>
      <c r="CL118" s="127"/>
    </row>
    <row r="119" s="104" customFormat="true" ht="24.75" hidden="false" customHeight="true" outlineLevel="0" collapsed="false">
      <c r="B119" s="105"/>
      <c r="C119" s="106"/>
      <c r="D119" s="107" t="s">
        <v>155</v>
      </c>
      <c r="E119" s="107"/>
      <c r="F119" s="107"/>
      <c r="G119" s="107"/>
      <c r="H119" s="107"/>
      <c r="I119" s="108"/>
      <c r="J119" s="107" t="s">
        <v>156</v>
      </c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9" t="n">
        <f aca="false">ROUND(SUM(AG120:AG121),2)</f>
        <v>0</v>
      </c>
      <c r="AH119" s="109"/>
      <c r="AI119" s="109"/>
      <c r="AJ119" s="109"/>
      <c r="AK119" s="109"/>
      <c r="AL119" s="109"/>
      <c r="AM119" s="109"/>
      <c r="AN119" s="110" t="n">
        <f aca="false">SUM(AG119,AT119)</f>
        <v>0</v>
      </c>
      <c r="AO119" s="110"/>
      <c r="AP119" s="110"/>
      <c r="AQ119" s="111" t="s">
        <v>80</v>
      </c>
      <c r="AR119" s="112"/>
      <c r="AS119" s="113" t="n">
        <f aca="false">ROUND(SUM(AS120:AS121),2)</f>
        <v>0</v>
      </c>
      <c r="AT119" s="114" t="n">
        <f aca="false">ROUND(SUM(AV119:AW119),2)</f>
        <v>0</v>
      </c>
      <c r="AU119" s="115" t="n">
        <f aca="false">ROUND(SUM(AU120:AU121),5)</f>
        <v>0</v>
      </c>
      <c r="AV119" s="114" t="n">
        <f aca="false">ROUND(AZ119*L32,2)</f>
        <v>0</v>
      </c>
      <c r="AW119" s="114" t="n">
        <f aca="false">ROUND(BA119*L33,2)</f>
        <v>0</v>
      </c>
      <c r="AX119" s="114" t="n">
        <f aca="false">ROUND(BB119*L32,2)</f>
        <v>0</v>
      </c>
      <c r="AY119" s="114" t="n">
        <f aca="false">ROUND(BC119*L33,2)</f>
        <v>0</v>
      </c>
      <c r="AZ119" s="114" t="n">
        <f aca="false">ROUND(SUM(AZ120:AZ121),2)</f>
        <v>0</v>
      </c>
      <c r="BA119" s="114" t="n">
        <f aca="false">ROUND(SUM(BA120:BA121),2)</f>
        <v>0</v>
      </c>
      <c r="BB119" s="114" t="n">
        <f aca="false">ROUND(SUM(BB120:BB121),2)</f>
        <v>0</v>
      </c>
      <c r="BC119" s="114" t="n">
        <f aca="false">ROUND(SUM(BC120:BC121),2)</f>
        <v>0</v>
      </c>
      <c r="BD119" s="116" t="n">
        <f aca="false">ROUND(SUM(BD120:BD121),2)</f>
        <v>0</v>
      </c>
      <c r="BS119" s="117" t="s">
        <v>73</v>
      </c>
      <c r="BT119" s="117" t="s">
        <v>81</v>
      </c>
      <c r="BU119" s="117" t="s">
        <v>75</v>
      </c>
      <c r="BV119" s="117" t="s">
        <v>76</v>
      </c>
      <c r="BW119" s="117" t="s">
        <v>157</v>
      </c>
      <c r="BX119" s="117" t="s">
        <v>4</v>
      </c>
      <c r="CL119" s="117"/>
      <c r="CM119" s="117" t="s">
        <v>83</v>
      </c>
    </row>
    <row r="120" s="58" customFormat="true" ht="16.5" hidden="false" customHeight="true" outlineLevel="0" collapsed="false">
      <c r="A120" s="118" t="s">
        <v>84</v>
      </c>
      <c r="B120" s="59"/>
      <c r="C120" s="119"/>
      <c r="D120" s="119"/>
      <c r="E120" s="120" t="s">
        <v>158</v>
      </c>
      <c r="F120" s="120"/>
      <c r="G120" s="120"/>
      <c r="H120" s="120"/>
      <c r="I120" s="120"/>
      <c r="J120" s="119"/>
      <c r="K120" s="120" t="s">
        <v>159</v>
      </c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1" t="n">
        <f aca="false">'51.9.1 - kabinet výtvarná...'!J34</f>
        <v>0</v>
      </c>
      <c r="AH120" s="121"/>
      <c r="AI120" s="121"/>
      <c r="AJ120" s="121"/>
      <c r="AK120" s="121"/>
      <c r="AL120" s="121"/>
      <c r="AM120" s="121"/>
      <c r="AN120" s="121" t="n">
        <f aca="false">SUM(AG120,AT120)</f>
        <v>0</v>
      </c>
      <c r="AO120" s="121"/>
      <c r="AP120" s="121"/>
      <c r="AQ120" s="122" t="s">
        <v>87</v>
      </c>
      <c r="AR120" s="61"/>
      <c r="AS120" s="123" t="n">
        <v>0</v>
      </c>
      <c r="AT120" s="124" t="n">
        <f aca="false">ROUND(SUM(AV120:AW120),2)</f>
        <v>0</v>
      </c>
      <c r="AU120" s="125" t="n">
        <f aca="false">'51.9.1 - kabinet výtvarná...'!P142</f>
        <v>0</v>
      </c>
      <c r="AV120" s="124" t="n">
        <f aca="false">'51.9.1 - kabinet výtvarná...'!J37</f>
        <v>0</v>
      </c>
      <c r="AW120" s="124" t="n">
        <f aca="false">'51.9.1 - kabinet výtvarná...'!J38</f>
        <v>0</v>
      </c>
      <c r="AX120" s="124" t="n">
        <f aca="false">'51.9.1 - kabinet výtvarná...'!J39</f>
        <v>0</v>
      </c>
      <c r="AY120" s="124" t="n">
        <f aca="false">'51.9.1 - kabinet výtvarná...'!J40</f>
        <v>0</v>
      </c>
      <c r="AZ120" s="124" t="n">
        <f aca="false">'51.9.1 - kabinet výtvarná...'!F37</f>
        <v>0</v>
      </c>
      <c r="BA120" s="124" t="n">
        <f aca="false">'51.9.1 - kabinet výtvarná...'!F38</f>
        <v>0</v>
      </c>
      <c r="BB120" s="124" t="n">
        <f aca="false">'51.9.1 - kabinet výtvarná...'!F39</f>
        <v>0</v>
      </c>
      <c r="BC120" s="124" t="n">
        <f aca="false">'51.9.1 - kabinet výtvarná...'!F40</f>
        <v>0</v>
      </c>
      <c r="BD120" s="126" t="n">
        <f aca="false">'51.9.1 - kabinet výtvarná...'!F41</f>
        <v>0</v>
      </c>
      <c r="BT120" s="127" t="s">
        <v>83</v>
      </c>
      <c r="BV120" s="127" t="s">
        <v>76</v>
      </c>
      <c r="BW120" s="127" t="s">
        <v>160</v>
      </c>
      <c r="BX120" s="127" t="s">
        <v>157</v>
      </c>
      <c r="CL120" s="127"/>
    </row>
    <row r="121" s="58" customFormat="true" ht="16.5" hidden="false" customHeight="true" outlineLevel="0" collapsed="false">
      <c r="A121" s="118" t="s">
        <v>84</v>
      </c>
      <c r="B121" s="59"/>
      <c r="C121" s="119"/>
      <c r="D121" s="119"/>
      <c r="E121" s="120" t="s">
        <v>161</v>
      </c>
      <c r="F121" s="120"/>
      <c r="G121" s="120"/>
      <c r="H121" s="120"/>
      <c r="I121" s="120"/>
      <c r="J121" s="119"/>
      <c r="K121" s="120" t="s">
        <v>162</v>
      </c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1" t="n">
        <f aca="false">'51.9.2 - kabinet výtvarná...'!J34</f>
        <v>0</v>
      </c>
      <c r="AH121" s="121"/>
      <c r="AI121" s="121"/>
      <c r="AJ121" s="121"/>
      <c r="AK121" s="121"/>
      <c r="AL121" s="121"/>
      <c r="AM121" s="121"/>
      <c r="AN121" s="121" t="n">
        <f aca="false">SUM(AG121,AT121)</f>
        <v>0</v>
      </c>
      <c r="AO121" s="121"/>
      <c r="AP121" s="121"/>
      <c r="AQ121" s="122" t="s">
        <v>87</v>
      </c>
      <c r="AR121" s="61"/>
      <c r="AS121" s="123" t="n">
        <v>0</v>
      </c>
      <c r="AT121" s="124" t="n">
        <f aca="false">ROUND(SUM(AV121:AW121),2)</f>
        <v>0</v>
      </c>
      <c r="AU121" s="125" t="n">
        <f aca="false">'51.9.2 - kabinet výtvarná...'!P143</f>
        <v>0</v>
      </c>
      <c r="AV121" s="124" t="n">
        <f aca="false">'51.9.2 - kabinet výtvarná...'!J37</f>
        <v>0</v>
      </c>
      <c r="AW121" s="124" t="n">
        <f aca="false">'51.9.2 - kabinet výtvarná...'!J38</f>
        <v>0</v>
      </c>
      <c r="AX121" s="124" t="n">
        <f aca="false">'51.9.2 - kabinet výtvarná...'!J39</f>
        <v>0</v>
      </c>
      <c r="AY121" s="124" t="n">
        <f aca="false">'51.9.2 - kabinet výtvarná...'!J40</f>
        <v>0</v>
      </c>
      <c r="AZ121" s="124" t="n">
        <f aca="false">'51.9.2 - kabinet výtvarná...'!F37</f>
        <v>0</v>
      </c>
      <c r="BA121" s="124" t="n">
        <f aca="false">'51.9.2 - kabinet výtvarná...'!F38</f>
        <v>0</v>
      </c>
      <c r="BB121" s="124" t="n">
        <f aca="false">'51.9.2 - kabinet výtvarná...'!F39</f>
        <v>0</v>
      </c>
      <c r="BC121" s="124" t="n">
        <f aca="false">'51.9.2 - kabinet výtvarná...'!F40</f>
        <v>0</v>
      </c>
      <c r="BD121" s="126" t="n">
        <f aca="false">'51.9.2 - kabinet výtvarná...'!F41</f>
        <v>0</v>
      </c>
      <c r="BT121" s="127" t="s">
        <v>83</v>
      </c>
      <c r="BV121" s="127" t="s">
        <v>76</v>
      </c>
      <c r="BW121" s="127" t="s">
        <v>163</v>
      </c>
      <c r="BX121" s="127" t="s">
        <v>157</v>
      </c>
      <c r="CL121" s="127"/>
    </row>
    <row r="122" s="104" customFormat="true" ht="24.75" hidden="false" customHeight="true" outlineLevel="0" collapsed="false">
      <c r="B122" s="105"/>
      <c r="C122" s="106"/>
      <c r="D122" s="107" t="s">
        <v>164</v>
      </c>
      <c r="E122" s="107"/>
      <c r="F122" s="107"/>
      <c r="G122" s="107"/>
      <c r="H122" s="107"/>
      <c r="I122" s="108"/>
      <c r="J122" s="107" t="s">
        <v>165</v>
      </c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9" t="n">
        <f aca="false">ROUND(SUM(AG123:AG124),2)</f>
        <v>0</v>
      </c>
      <c r="AH122" s="109"/>
      <c r="AI122" s="109"/>
      <c r="AJ122" s="109"/>
      <c r="AK122" s="109"/>
      <c r="AL122" s="109"/>
      <c r="AM122" s="109"/>
      <c r="AN122" s="110" t="n">
        <f aca="false">SUM(AG122,AT122)</f>
        <v>0</v>
      </c>
      <c r="AO122" s="110"/>
      <c r="AP122" s="110"/>
      <c r="AQ122" s="111" t="s">
        <v>80</v>
      </c>
      <c r="AR122" s="112"/>
      <c r="AS122" s="113" t="n">
        <f aca="false">ROUND(SUM(AS123:AS124),2)</f>
        <v>0</v>
      </c>
      <c r="AT122" s="114" t="n">
        <f aca="false">ROUND(SUM(AV122:AW122),2)</f>
        <v>0</v>
      </c>
      <c r="AU122" s="115" t="n">
        <f aca="false">ROUND(SUM(AU123:AU124),5)</f>
        <v>0</v>
      </c>
      <c r="AV122" s="114" t="n">
        <f aca="false">ROUND(AZ122*L32,2)</f>
        <v>0</v>
      </c>
      <c r="AW122" s="114" t="n">
        <f aca="false">ROUND(BA122*L33,2)</f>
        <v>0</v>
      </c>
      <c r="AX122" s="114" t="n">
        <f aca="false">ROUND(BB122*L32,2)</f>
        <v>0</v>
      </c>
      <c r="AY122" s="114" t="n">
        <f aca="false">ROUND(BC122*L33,2)</f>
        <v>0</v>
      </c>
      <c r="AZ122" s="114" t="n">
        <f aca="false">ROUND(SUM(AZ123:AZ124),2)</f>
        <v>0</v>
      </c>
      <c r="BA122" s="114" t="n">
        <f aca="false">ROUND(SUM(BA123:BA124),2)</f>
        <v>0</v>
      </c>
      <c r="BB122" s="114" t="n">
        <f aca="false">ROUND(SUM(BB123:BB124),2)</f>
        <v>0</v>
      </c>
      <c r="BC122" s="114" t="n">
        <f aca="false">ROUND(SUM(BC123:BC124),2)</f>
        <v>0</v>
      </c>
      <c r="BD122" s="116" t="n">
        <f aca="false">ROUND(SUM(BD123:BD124),2)</f>
        <v>0</v>
      </c>
      <c r="BS122" s="117" t="s">
        <v>73</v>
      </c>
      <c r="BT122" s="117" t="s">
        <v>81</v>
      </c>
      <c r="BU122" s="117" t="s">
        <v>75</v>
      </c>
      <c r="BV122" s="117" t="s">
        <v>76</v>
      </c>
      <c r="BW122" s="117" t="s">
        <v>166</v>
      </c>
      <c r="BX122" s="117" t="s">
        <v>4</v>
      </c>
      <c r="CL122" s="117"/>
      <c r="CM122" s="117" t="s">
        <v>83</v>
      </c>
    </row>
    <row r="123" s="58" customFormat="true" ht="16.5" hidden="false" customHeight="true" outlineLevel="0" collapsed="false">
      <c r="A123" s="118" t="s">
        <v>84</v>
      </c>
      <c r="B123" s="59"/>
      <c r="C123" s="119"/>
      <c r="D123" s="119"/>
      <c r="E123" s="120" t="s">
        <v>167</v>
      </c>
      <c r="F123" s="120"/>
      <c r="G123" s="120"/>
      <c r="H123" s="120"/>
      <c r="I123" s="120"/>
      <c r="J123" s="119"/>
      <c r="K123" s="120" t="s">
        <v>168</v>
      </c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1" t="n">
        <f aca="false">'51.10.1 - kabinet zeměpis...'!J34</f>
        <v>0</v>
      </c>
      <c r="AH123" s="121"/>
      <c r="AI123" s="121"/>
      <c r="AJ123" s="121"/>
      <c r="AK123" s="121"/>
      <c r="AL123" s="121"/>
      <c r="AM123" s="121"/>
      <c r="AN123" s="121" t="n">
        <f aca="false">SUM(AG123,AT123)</f>
        <v>0</v>
      </c>
      <c r="AO123" s="121"/>
      <c r="AP123" s="121"/>
      <c r="AQ123" s="122" t="s">
        <v>87</v>
      </c>
      <c r="AR123" s="61"/>
      <c r="AS123" s="123" t="n">
        <v>0</v>
      </c>
      <c r="AT123" s="124" t="n">
        <f aca="false">ROUND(SUM(AV123:AW123),2)</f>
        <v>0</v>
      </c>
      <c r="AU123" s="125" t="n">
        <f aca="false">'51.10.1 - kabinet zeměpis...'!P142</f>
        <v>0</v>
      </c>
      <c r="AV123" s="124" t="n">
        <f aca="false">'51.10.1 - kabinet zeměpis...'!J37</f>
        <v>0</v>
      </c>
      <c r="AW123" s="124" t="n">
        <f aca="false">'51.10.1 - kabinet zeměpis...'!J38</f>
        <v>0</v>
      </c>
      <c r="AX123" s="124" t="n">
        <f aca="false">'51.10.1 - kabinet zeměpis...'!J39</f>
        <v>0</v>
      </c>
      <c r="AY123" s="124" t="n">
        <f aca="false">'51.10.1 - kabinet zeměpis...'!J40</f>
        <v>0</v>
      </c>
      <c r="AZ123" s="124" t="n">
        <f aca="false">'51.10.1 - kabinet zeměpis...'!F37</f>
        <v>0</v>
      </c>
      <c r="BA123" s="124" t="n">
        <f aca="false">'51.10.1 - kabinet zeměpis...'!F38</f>
        <v>0</v>
      </c>
      <c r="BB123" s="124" t="n">
        <f aca="false">'51.10.1 - kabinet zeměpis...'!F39</f>
        <v>0</v>
      </c>
      <c r="BC123" s="124" t="n">
        <f aca="false">'51.10.1 - kabinet zeměpis...'!F40</f>
        <v>0</v>
      </c>
      <c r="BD123" s="126" t="n">
        <f aca="false">'51.10.1 - kabinet zeměpis...'!F41</f>
        <v>0</v>
      </c>
      <c r="BT123" s="127" t="s">
        <v>83</v>
      </c>
      <c r="BV123" s="127" t="s">
        <v>76</v>
      </c>
      <c r="BW123" s="127" t="s">
        <v>169</v>
      </c>
      <c r="BX123" s="127" t="s">
        <v>166</v>
      </c>
      <c r="CL123" s="127"/>
    </row>
    <row r="124" s="58" customFormat="true" ht="16.5" hidden="false" customHeight="true" outlineLevel="0" collapsed="false">
      <c r="A124" s="118" t="s">
        <v>84</v>
      </c>
      <c r="B124" s="59"/>
      <c r="C124" s="119"/>
      <c r="D124" s="119"/>
      <c r="E124" s="120" t="s">
        <v>170</v>
      </c>
      <c r="F124" s="120"/>
      <c r="G124" s="120"/>
      <c r="H124" s="120"/>
      <c r="I124" s="120"/>
      <c r="J124" s="119"/>
      <c r="K124" s="120" t="s">
        <v>171</v>
      </c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1" t="n">
        <f aca="false">'51.10.2 - kabinet zeměpis...'!J34</f>
        <v>0</v>
      </c>
      <c r="AH124" s="121"/>
      <c r="AI124" s="121"/>
      <c r="AJ124" s="121"/>
      <c r="AK124" s="121"/>
      <c r="AL124" s="121"/>
      <c r="AM124" s="121"/>
      <c r="AN124" s="121" t="n">
        <f aca="false">SUM(AG124,AT124)</f>
        <v>0</v>
      </c>
      <c r="AO124" s="121"/>
      <c r="AP124" s="121"/>
      <c r="AQ124" s="122" t="s">
        <v>87</v>
      </c>
      <c r="AR124" s="61"/>
      <c r="AS124" s="123" t="n">
        <v>0</v>
      </c>
      <c r="AT124" s="124" t="n">
        <f aca="false">ROUND(SUM(AV124:AW124),2)</f>
        <v>0</v>
      </c>
      <c r="AU124" s="125" t="n">
        <f aca="false">'51.10.2 - kabinet zeměpis...'!P143</f>
        <v>0</v>
      </c>
      <c r="AV124" s="124" t="n">
        <f aca="false">'51.10.2 - kabinet zeměpis...'!J37</f>
        <v>0</v>
      </c>
      <c r="AW124" s="124" t="n">
        <f aca="false">'51.10.2 - kabinet zeměpis...'!J38</f>
        <v>0</v>
      </c>
      <c r="AX124" s="124" t="n">
        <f aca="false">'51.10.2 - kabinet zeměpis...'!J39</f>
        <v>0</v>
      </c>
      <c r="AY124" s="124" t="n">
        <f aca="false">'51.10.2 - kabinet zeměpis...'!J40</f>
        <v>0</v>
      </c>
      <c r="AZ124" s="124" t="n">
        <f aca="false">'51.10.2 - kabinet zeměpis...'!F37</f>
        <v>0</v>
      </c>
      <c r="BA124" s="124" t="n">
        <f aca="false">'51.10.2 - kabinet zeměpis...'!F38</f>
        <v>0</v>
      </c>
      <c r="BB124" s="124" t="n">
        <f aca="false">'51.10.2 - kabinet zeměpis...'!F39</f>
        <v>0</v>
      </c>
      <c r="BC124" s="124" t="n">
        <f aca="false">'51.10.2 - kabinet zeměpis...'!F40</f>
        <v>0</v>
      </c>
      <c r="BD124" s="126" t="n">
        <f aca="false">'51.10.2 - kabinet zeměpis...'!F41</f>
        <v>0</v>
      </c>
      <c r="BT124" s="127" t="s">
        <v>83</v>
      </c>
      <c r="BV124" s="127" t="s">
        <v>76</v>
      </c>
      <c r="BW124" s="127" t="s">
        <v>172</v>
      </c>
      <c r="BX124" s="127" t="s">
        <v>166</v>
      </c>
      <c r="CL124" s="127"/>
    </row>
    <row r="125" s="104" customFormat="true" ht="24.75" hidden="false" customHeight="true" outlineLevel="0" collapsed="false">
      <c r="B125" s="105"/>
      <c r="C125" s="106"/>
      <c r="D125" s="107" t="s">
        <v>173</v>
      </c>
      <c r="E125" s="107"/>
      <c r="F125" s="107"/>
      <c r="G125" s="107"/>
      <c r="H125" s="107"/>
      <c r="I125" s="108"/>
      <c r="J125" s="107" t="s">
        <v>174</v>
      </c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9" t="n">
        <f aca="false">ROUND(SUM(AG126:AG127),2)</f>
        <v>0</v>
      </c>
      <c r="AH125" s="109"/>
      <c r="AI125" s="109"/>
      <c r="AJ125" s="109"/>
      <c r="AK125" s="109"/>
      <c r="AL125" s="109"/>
      <c r="AM125" s="109"/>
      <c r="AN125" s="110" t="n">
        <f aca="false">SUM(AG125,AT125)</f>
        <v>0</v>
      </c>
      <c r="AO125" s="110"/>
      <c r="AP125" s="110"/>
      <c r="AQ125" s="111" t="s">
        <v>80</v>
      </c>
      <c r="AR125" s="112"/>
      <c r="AS125" s="113" t="n">
        <f aca="false">ROUND(SUM(AS126:AS127),2)</f>
        <v>0</v>
      </c>
      <c r="AT125" s="114" t="n">
        <f aca="false">ROUND(SUM(AV125:AW125),2)</f>
        <v>0</v>
      </c>
      <c r="AU125" s="115" t="n">
        <f aca="false">ROUND(SUM(AU126:AU127),5)</f>
        <v>0</v>
      </c>
      <c r="AV125" s="114" t="n">
        <f aca="false">ROUND(AZ125*L32,2)</f>
        <v>0</v>
      </c>
      <c r="AW125" s="114" t="n">
        <f aca="false">ROUND(BA125*L33,2)</f>
        <v>0</v>
      </c>
      <c r="AX125" s="114" t="n">
        <f aca="false">ROUND(BB125*L32,2)</f>
        <v>0</v>
      </c>
      <c r="AY125" s="114" t="n">
        <f aca="false">ROUND(BC125*L33,2)</f>
        <v>0</v>
      </c>
      <c r="AZ125" s="114" t="n">
        <f aca="false">ROUND(SUM(AZ126:AZ127),2)</f>
        <v>0</v>
      </c>
      <c r="BA125" s="114" t="n">
        <f aca="false">ROUND(SUM(BA126:BA127),2)</f>
        <v>0</v>
      </c>
      <c r="BB125" s="114" t="n">
        <f aca="false">ROUND(SUM(BB126:BB127),2)</f>
        <v>0</v>
      </c>
      <c r="BC125" s="114" t="n">
        <f aca="false">ROUND(SUM(BC126:BC127),2)</f>
        <v>0</v>
      </c>
      <c r="BD125" s="116" t="n">
        <f aca="false">ROUND(SUM(BD126:BD127),2)</f>
        <v>0</v>
      </c>
      <c r="BS125" s="117" t="s">
        <v>73</v>
      </c>
      <c r="BT125" s="117" t="s">
        <v>81</v>
      </c>
      <c r="BU125" s="117" t="s">
        <v>75</v>
      </c>
      <c r="BV125" s="117" t="s">
        <v>76</v>
      </c>
      <c r="BW125" s="117" t="s">
        <v>175</v>
      </c>
      <c r="BX125" s="117" t="s">
        <v>4</v>
      </c>
      <c r="CL125" s="117"/>
      <c r="CM125" s="117" t="s">
        <v>83</v>
      </c>
    </row>
    <row r="126" s="58" customFormat="true" ht="16.5" hidden="false" customHeight="true" outlineLevel="0" collapsed="false">
      <c r="A126" s="118" t="s">
        <v>84</v>
      </c>
      <c r="B126" s="59"/>
      <c r="C126" s="119"/>
      <c r="D126" s="119"/>
      <c r="E126" s="120" t="s">
        <v>176</v>
      </c>
      <c r="F126" s="120"/>
      <c r="G126" s="120"/>
      <c r="H126" s="120"/>
      <c r="I126" s="120"/>
      <c r="J126" s="119"/>
      <c r="K126" s="120" t="s">
        <v>177</v>
      </c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1" t="n">
        <f aca="false">'51.11.1 - kabinet matemat...'!J34</f>
        <v>0</v>
      </c>
      <c r="AH126" s="121"/>
      <c r="AI126" s="121"/>
      <c r="AJ126" s="121"/>
      <c r="AK126" s="121"/>
      <c r="AL126" s="121"/>
      <c r="AM126" s="121"/>
      <c r="AN126" s="121" t="n">
        <f aca="false">SUM(AG126,AT126)</f>
        <v>0</v>
      </c>
      <c r="AO126" s="121"/>
      <c r="AP126" s="121"/>
      <c r="AQ126" s="122" t="s">
        <v>87</v>
      </c>
      <c r="AR126" s="61"/>
      <c r="AS126" s="123" t="n">
        <v>0</v>
      </c>
      <c r="AT126" s="124" t="n">
        <f aca="false">ROUND(SUM(AV126:AW126),2)</f>
        <v>0</v>
      </c>
      <c r="AU126" s="125" t="n">
        <f aca="false">'51.11.1 - kabinet matemat...'!P142</f>
        <v>0</v>
      </c>
      <c r="AV126" s="124" t="n">
        <f aca="false">'51.11.1 - kabinet matemat...'!J37</f>
        <v>0</v>
      </c>
      <c r="AW126" s="124" t="n">
        <f aca="false">'51.11.1 - kabinet matemat...'!J38</f>
        <v>0</v>
      </c>
      <c r="AX126" s="124" t="n">
        <f aca="false">'51.11.1 - kabinet matemat...'!J39</f>
        <v>0</v>
      </c>
      <c r="AY126" s="124" t="n">
        <f aca="false">'51.11.1 - kabinet matemat...'!J40</f>
        <v>0</v>
      </c>
      <c r="AZ126" s="124" t="n">
        <f aca="false">'51.11.1 - kabinet matemat...'!F37</f>
        <v>0</v>
      </c>
      <c r="BA126" s="124" t="n">
        <f aca="false">'51.11.1 - kabinet matemat...'!F38</f>
        <v>0</v>
      </c>
      <c r="BB126" s="124" t="n">
        <f aca="false">'51.11.1 - kabinet matemat...'!F39</f>
        <v>0</v>
      </c>
      <c r="BC126" s="124" t="n">
        <f aca="false">'51.11.1 - kabinet matemat...'!F40</f>
        <v>0</v>
      </c>
      <c r="BD126" s="126" t="n">
        <f aca="false">'51.11.1 - kabinet matemat...'!F41</f>
        <v>0</v>
      </c>
      <c r="BT126" s="127" t="s">
        <v>83</v>
      </c>
      <c r="BV126" s="127" t="s">
        <v>76</v>
      </c>
      <c r="BW126" s="127" t="s">
        <v>178</v>
      </c>
      <c r="BX126" s="127" t="s">
        <v>175</v>
      </c>
      <c r="CL126" s="127"/>
    </row>
    <row r="127" s="58" customFormat="true" ht="16.5" hidden="false" customHeight="true" outlineLevel="0" collapsed="false">
      <c r="A127" s="118" t="s">
        <v>84</v>
      </c>
      <c r="B127" s="59"/>
      <c r="C127" s="119"/>
      <c r="D127" s="119"/>
      <c r="E127" s="120" t="s">
        <v>179</v>
      </c>
      <c r="F127" s="120"/>
      <c r="G127" s="120"/>
      <c r="H127" s="120"/>
      <c r="I127" s="120"/>
      <c r="J127" s="119"/>
      <c r="K127" s="120" t="s">
        <v>180</v>
      </c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1" t="n">
        <f aca="false">'51.11.2 - kabinet matemat...'!J34</f>
        <v>0</v>
      </c>
      <c r="AH127" s="121"/>
      <c r="AI127" s="121"/>
      <c r="AJ127" s="121"/>
      <c r="AK127" s="121"/>
      <c r="AL127" s="121"/>
      <c r="AM127" s="121"/>
      <c r="AN127" s="121" t="n">
        <f aca="false">SUM(AG127,AT127)</f>
        <v>0</v>
      </c>
      <c r="AO127" s="121"/>
      <c r="AP127" s="121"/>
      <c r="AQ127" s="122" t="s">
        <v>87</v>
      </c>
      <c r="AR127" s="61"/>
      <c r="AS127" s="123" t="n">
        <v>0</v>
      </c>
      <c r="AT127" s="124" t="n">
        <f aca="false">ROUND(SUM(AV127:AW127),2)</f>
        <v>0</v>
      </c>
      <c r="AU127" s="125" t="n">
        <f aca="false">'51.11.2 - kabinet matemat...'!P143</f>
        <v>0</v>
      </c>
      <c r="AV127" s="124" t="n">
        <f aca="false">'51.11.2 - kabinet matemat...'!J37</f>
        <v>0</v>
      </c>
      <c r="AW127" s="124" t="n">
        <f aca="false">'51.11.2 - kabinet matemat...'!J38</f>
        <v>0</v>
      </c>
      <c r="AX127" s="124" t="n">
        <f aca="false">'51.11.2 - kabinet matemat...'!J39</f>
        <v>0</v>
      </c>
      <c r="AY127" s="124" t="n">
        <f aca="false">'51.11.2 - kabinet matemat...'!J40</f>
        <v>0</v>
      </c>
      <c r="AZ127" s="124" t="n">
        <f aca="false">'51.11.2 - kabinet matemat...'!F37</f>
        <v>0</v>
      </c>
      <c r="BA127" s="124" t="n">
        <f aca="false">'51.11.2 - kabinet matemat...'!F38</f>
        <v>0</v>
      </c>
      <c r="BB127" s="124" t="n">
        <f aca="false">'51.11.2 - kabinet matemat...'!F39</f>
        <v>0</v>
      </c>
      <c r="BC127" s="124" t="n">
        <f aca="false">'51.11.2 - kabinet matemat...'!F40</f>
        <v>0</v>
      </c>
      <c r="BD127" s="126" t="n">
        <f aca="false">'51.11.2 - kabinet matemat...'!F41</f>
        <v>0</v>
      </c>
      <c r="BT127" s="127" t="s">
        <v>83</v>
      </c>
      <c r="BV127" s="127" t="s">
        <v>76</v>
      </c>
      <c r="BW127" s="127" t="s">
        <v>181</v>
      </c>
      <c r="BX127" s="127" t="s">
        <v>175</v>
      </c>
      <c r="CL127" s="127"/>
    </row>
    <row r="128" s="104" customFormat="true" ht="24.75" hidden="false" customHeight="true" outlineLevel="0" collapsed="false">
      <c r="B128" s="105"/>
      <c r="C128" s="106"/>
      <c r="D128" s="107" t="s">
        <v>182</v>
      </c>
      <c r="E128" s="107"/>
      <c r="F128" s="107"/>
      <c r="G128" s="107"/>
      <c r="H128" s="107"/>
      <c r="I128" s="108"/>
      <c r="J128" s="107" t="s">
        <v>183</v>
      </c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9" t="n">
        <f aca="false">ROUND(SUM(AG129:AG130),2)</f>
        <v>0</v>
      </c>
      <c r="AH128" s="109"/>
      <c r="AI128" s="109"/>
      <c r="AJ128" s="109"/>
      <c r="AK128" s="109"/>
      <c r="AL128" s="109"/>
      <c r="AM128" s="109"/>
      <c r="AN128" s="110" t="n">
        <f aca="false">SUM(AG128,AT128)</f>
        <v>0</v>
      </c>
      <c r="AO128" s="110"/>
      <c r="AP128" s="110"/>
      <c r="AQ128" s="111" t="s">
        <v>80</v>
      </c>
      <c r="AR128" s="112"/>
      <c r="AS128" s="113" t="n">
        <f aca="false">ROUND(SUM(AS129:AS130),2)</f>
        <v>0</v>
      </c>
      <c r="AT128" s="114" t="n">
        <f aca="false">ROUND(SUM(AV128:AW128),2)</f>
        <v>0</v>
      </c>
      <c r="AU128" s="115" t="n">
        <f aca="false">ROUND(SUM(AU129:AU130),5)</f>
        <v>0</v>
      </c>
      <c r="AV128" s="114" t="n">
        <f aca="false">ROUND(AZ128*L32,2)</f>
        <v>0</v>
      </c>
      <c r="AW128" s="114" t="n">
        <f aca="false">ROUND(BA128*L33,2)</f>
        <v>0</v>
      </c>
      <c r="AX128" s="114" t="n">
        <f aca="false">ROUND(BB128*L32,2)</f>
        <v>0</v>
      </c>
      <c r="AY128" s="114" t="n">
        <f aca="false">ROUND(BC128*L33,2)</f>
        <v>0</v>
      </c>
      <c r="AZ128" s="114" t="n">
        <f aca="false">ROUND(SUM(AZ129:AZ130),2)</f>
        <v>0</v>
      </c>
      <c r="BA128" s="114" t="n">
        <f aca="false">ROUND(SUM(BA129:BA130),2)</f>
        <v>0</v>
      </c>
      <c r="BB128" s="114" t="n">
        <f aca="false">ROUND(SUM(BB129:BB130),2)</f>
        <v>0</v>
      </c>
      <c r="BC128" s="114" t="n">
        <f aca="false">ROUND(SUM(BC129:BC130),2)</f>
        <v>0</v>
      </c>
      <c r="BD128" s="116" t="n">
        <f aca="false">ROUND(SUM(BD129:BD130),2)</f>
        <v>0</v>
      </c>
      <c r="BS128" s="117" t="s">
        <v>73</v>
      </c>
      <c r="BT128" s="117" t="s">
        <v>81</v>
      </c>
      <c r="BU128" s="117" t="s">
        <v>75</v>
      </c>
      <c r="BV128" s="117" t="s">
        <v>76</v>
      </c>
      <c r="BW128" s="117" t="s">
        <v>184</v>
      </c>
      <c r="BX128" s="117" t="s">
        <v>4</v>
      </c>
      <c r="CL128" s="117"/>
      <c r="CM128" s="117" t="s">
        <v>83</v>
      </c>
    </row>
    <row r="129" s="58" customFormat="true" ht="16.5" hidden="false" customHeight="true" outlineLevel="0" collapsed="false">
      <c r="A129" s="118" t="s">
        <v>84</v>
      </c>
      <c r="B129" s="59"/>
      <c r="C129" s="119"/>
      <c r="D129" s="119"/>
      <c r="E129" s="120" t="s">
        <v>185</v>
      </c>
      <c r="F129" s="120"/>
      <c r="G129" s="120"/>
      <c r="H129" s="120"/>
      <c r="I129" s="120"/>
      <c r="J129" s="119"/>
      <c r="K129" s="120" t="s">
        <v>186</v>
      </c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1" t="n">
        <f aca="false">'51.12.1 - cvičná kuchyň, ...'!J34</f>
        <v>0</v>
      </c>
      <c r="AH129" s="121"/>
      <c r="AI129" s="121"/>
      <c r="AJ129" s="121"/>
      <c r="AK129" s="121"/>
      <c r="AL129" s="121"/>
      <c r="AM129" s="121"/>
      <c r="AN129" s="121" t="n">
        <f aca="false">SUM(AG129,AT129)</f>
        <v>0</v>
      </c>
      <c r="AO129" s="121"/>
      <c r="AP129" s="121"/>
      <c r="AQ129" s="122" t="s">
        <v>87</v>
      </c>
      <c r="AR129" s="61"/>
      <c r="AS129" s="123" t="n">
        <v>0</v>
      </c>
      <c r="AT129" s="124" t="n">
        <f aca="false">ROUND(SUM(AV129:AW129),2)</f>
        <v>0</v>
      </c>
      <c r="AU129" s="125" t="n">
        <f aca="false">'51.12.1 - cvičná kuchyň, ...'!P144</f>
        <v>0</v>
      </c>
      <c r="AV129" s="124" t="n">
        <f aca="false">'51.12.1 - cvičná kuchyň, ...'!J37</f>
        <v>0</v>
      </c>
      <c r="AW129" s="124" t="n">
        <f aca="false">'51.12.1 - cvičná kuchyň, ...'!J38</f>
        <v>0</v>
      </c>
      <c r="AX129" s="124" t="n">
        <f aca="false">'51.12.1 - cvičná kuchyň, ...'!J39</f>
        <v>0</v>
      </c>
      <c r="AY129" s="124" t="n">
        <f aca="false">'51.12.1 - cvičná kuchyň, ...'!J40</f>
        <v>0</v>
      </c>
      <c r="AZ129" s="124" t="n">
        <f aca="false">'51.12.1 - cvičná kuchyň, ...'!F37</f>
        <v>0</v>
      </c>
      <c r="BA129" s="124" t="n">
        <f aca="false">'51.12.1 - cvičná kuchyň, ...'!F38</f>
        <v>0</v>
      </c>
      <c r="BB129" s="124" t="n">
        <f aca="false">'51.12.1 - cvičná kuchyň, ...'!F39</f>
        <v>0</v>
      </c>
      <c r="BC129" s="124" t="n">
        <f aca="false">'51.12.1 - cvičná kuchyň, ...'!F40</f>
        <v>0</v>
      </c>
      <c r="BD129" s="126" t="n">
        <f aca="false">'51.12.1 - cvičná kuchyň, ...'!F41</f>
        <v>0</v>
      </c>
      <c r="BT129" s="127" t="s">
        <v>83</v>
      </c>
      <c r="BV129" s="127" t="s">
        <v>76</v>
      </c>
      <c r="BW129" s="127" t="s">
        <v>187</v>
      </c>
      <c r="BX129" s="127" t="s">
        <v>184</v>
      </c>
      <c r="CL129" s="127"/>
    </row>
    <row r="130" s="58" customFormat="true" ht="16.5" hidden="false" customHeight="true" outlineLevel="0" collapsed="false">
      <c r="A130" s="118" t="s">
        <v>84</v>
      </c>
      <c r="B130" s="59"/>
      <c r="C130" s="119"/>
      <c r="D130" s="119"/>
      <c r="E130" s="120" t="s">
        <v>188</v>
      </c>
      <c r="F130" s="120"/>
      <c r="G130" s="120"/>
      <c r="H130" s="120"/>
      <c r="I130" s="120"/>
      <c r="J130" s="119"/>
      <c r="K130" s="120" t="s">
        <v>189</v>
      </c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1" t="n">
        <f aca="false">'51.12.2 - cvičná kuchyň, ...'!J34</f>
        <v>0</v>
      </c>
      <c r="AH130" s="121"/>
      <c r="AI130" s="121"/>
      <c r="AJ130" s="121"/>
      <c r="AK130" s="121"/>
      <c r="AL130" s="121"/>
      <c r="AM130" s="121"/>
      <c r="AN130" s="121" t="n">
        <f aca="false">SUM(AG130,AT130)</f>
        <v>0</v>
      </c>
      <c r="AO130" s="121"/>
      <c r="AP130" s="121"/>
      <c r="AQ130" s="122" t="s">
        <v>87</v>
      </c>
      <c r="AR130" s="61"/>
      <c r="AS130" s="128" t="n">
        <v>0</v>
      </c>
      <c r="AT130" s="129" t="n">
        <f aca="false">ROUND(SUM(AV130:AW130),2)</f>
        <v>0</v>
      </c>
      <c r="AU130" s="130" t="n">
        <f aca="false">'51.12.2 - cvičná kuchyň, ...'!P143</f>
        <v>0</v>
      </c>
      <c r="AV130" s="129" t="n">
        <f aca="false">'51.12.2 - cvičná kuchyň, ...'!J37</f>
        <v>0</v>
      </c>
      <c r="AW130" s="129" t="n">
        <f aca="false">'51.12.2 - cvičná kuchyň, ...'!J38</f>
        <v>0</v>
      </c>
      <c r="AX130" s="129" t="n">
        <f aca="false">'51.12.2 - cvičná kuchyň, ...'!J39</f>
        <v>0</v>
      </c>
      <c r="AY130" s="129" t="n">
        <f aca="false">'51.12.2 - cvičná kuchyň, ...'!J40</f>
        <v>0</v>
      </c>
      <c r="AZ130" s="129" t="n">
        <f aca="false">'51.12.2 - cvičná kuchyň, ...'!F37</f>
        <v>0</v>
      </c>
      <c r="BA130" s="129" t="n">
        <f aca="false">'51.12.2 - cvičná kuchyň, ...'!F38</f>
        <v>0</v>
      </c>
      <c r="BB130" s="129" t="n">
        <f aca="false">'51.12.2 - cvičná kuchyň, ...'!F39</f>
        <v>0</v>
      </c>
      <c r="BC130" s="129" t="n">
        <f aca="false">'51.12.2 - cvičná kuchyň, ...'!F40</f>
        <v>0</v>
      </c>
      <c r="BD130" s="131" t="n">
        <f aca="false">'51.12.2 - cvičná kuchyň, ...'!F41</f>
        <v>0</v>
      </c>
      <c r="BT130" s="127" t="s">
        <v>83</v>
      </c>
      <c r="BV130" s="127" t="s">
        <v>76</v>
      </c>
      <c r="BW130" s="127" t="s">
        <v>190</v>
      </c>
      <c r="BX130" s="127" t="s">
        <v>184</v>
      </c>
      <c r="CL130" s="127"/>
    </row>
    <row r="131" customFormat="false" ht="10.2" hidden="false" customHeight="false" outlineLevel="0" collapsed="false">
      <c r="B131" s="7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6"/>
    </row>
    <row r="132" s="30" customFormat="true" ht="30" hidden="false" customHeight="true" outlineLevel="0" collapsed="false">
      <c r="A132" s="26"/>
      <c r="B132" s="27"/>
      <c r="C132" s="92" t="s">
        <v>191</v>
      </c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95" t="n">
        <f aca="false">ROUND(SUM(AG133:AG136), 2)</f>
        <v>0</v>
      </c>
      <c r="AH132" s="95"/>
      <c r="AI132" s="95"/>
      <c r="AJ132" s="95"/>
      <c r="AK132" s="95"/>
      <c r="AL132" s="95"/>
      <c r="AM132" s="95"/>
      <c r="AN132" s="95" t="n">
        <f aca="false">ROUND(SUM(AN133:AN136), 2)</f>
        <v>0</v>
      </c>
      <c r="AO132" s="95"/>
      <c r="AP132" s="95"/>
      <c r="AQ132" s="132"/>
      <c r="AR132" s="29"/>
      <c r="AS132" s="84" t="s">
        <v>192</v>
      </c>
      <c r="AT132" s="85" t="s">
        <v>193</v>
      </c>
      <c r="AU132" s="85" t="s">
        <v>38</v>
      </c>
      <c r="AV132" s="86" t="s">
        <v>61</v>
      </c>
      <c r="AW132" s="26"/>
      <c r="AX132" s="26"/>
      <c r="AY132" s="26"/>
      <c r="AZ132" s="26"/>
      <c r="BA132" s="26"/>
      <c r="BB132" s="26"/>
      <c r="BC132" s="26"/>
      <c r="BD132" s="26"/>
      <c r="BE132" s="26"/>
    </row>
    <row r="133" s="30" customFormat="true" ht="19.95" hidden="false" customHeight="true" outlineLevel="0" collapsed="false">
      <c r="A133" s="26"/>
      <c r="B133" s="27"/>
      <c r="C133" s="28"/>
      <c r="D133" s="133" t="s">
        <v>194</v>
      </c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28"/>
      <c r="AD133" s="28"/>
      <c r="AE133" s="28"/>
      <c r="AF133" s="28"/>
      <c r="AG133" s="134" t="n">
        <f aca="false">ROUND(AG94 * AS133, 2)</f>
        <v>0</v>
      </c>
      <c r="AH133" s="134"/>
      <c r="AI133" s="134"/>
      <c r="AJ133" s="134"/>
      <c r="AK133" s="134"/>
      <c r="AL133" s="134"/>
      <c r="AM133" s="134"/>
      <c r="AN133" s="121" t="n">
        <f aca="false">ROUND(AG133 + AV133, 2)</f>
        <v>0</v>
      </c>
      <c r="AO133" s="121"/>
      <c r="AP133" s="121"/>
      <c r="AQ133" s="28"/>
      <c r="AR133" s="29"/>
      <c r="AS133" s="135" t="n">
        <v>0</v>
      </c>
      <c r="AT133" s="136" t="s">
        <v>195</v>
      </c>
      <c r="AU133" s="136" t="s">
        <v>39</v>
      </c>
      <c r="AV133" s="126" t="n">
        <f aca="false">ROUND(IF(AU133="základní",AG133*L32,IF(AU133="snížená",AG133*L33,0)), 2)</f>
        <v>0</v>
      </c>
      <c r="AW133" s="26"/>
      <c r="AX133" s="26"/>
      <c r="AY133" s="26"/>
      <c r="AZ133" s="26"/>
      <c r="BA133" s="26"/>
      <c r="BB133" s="26"/>
      <c r="BC133" s="26"/>
      <c r="BD133" s="26"/>
      <c r="BE133" s="26"/>
      <c r="BV133" s="3" t="s">
        <v>196</v>
      </c>
      <c r="BY133" s="137" t="n">
        <f aca="false">IF(AU133="základní",AV133,0)</f>
        <v>0</v>
      </c>
      <c r="BZ133" s="137" t="n">
        <f aca="false">IF(AU133="snížená",AV133,0)</f>
        <v>0</v>
      </c>
      <c r="CA133" s="137" t="n">
        <v>0</v>
      </c>
      <c r="CB133" s="137" t="n">
        <v>0</v>
      </c>
      <c r="CC133" s="137" t="n">
        <v>0</v>
      </c>
      <c r="CD133" s="137" t="n">
        <f aca="false">IF(AU133="základní",AG133,0)</f>
        <v>0</v>
      </c>
      <c r="CE133" s="137" t="n">
        <f aca="false">IF(AU133="snížená",AG133,0)</f>
        <v>0</v>
      </c>
      <c r="CF133" s="137" t="n">
        <f aca="false">IF(AU133="zákl. přenesená",AG133,0)</f>
        <v>0</v>
      </c>
      <c r="CG133" s="137" t="n">
        <f aca="false">IF(AU133="sníž. přenesená",AG133,0)</f>
        <v>0</v>
      </c>
      <c r="CH133" s="137" t="n">
        <f aca="false">IF(AU133="nulová",AG133,0)</f>
        <v>0</v>
      </c>
      <c r="CI133" s="3" t="n">
        <f aca="false">IF(AU133="základní",1,IF(AU133="snížená",2,IF(AU133="zákl. přenesená",4,IF(AU133="sníž. přenesená",5,3))))</f>
        <v>1</v>
      </c>
      <c r="CJ133" s="3" t="n">
        <f aca="false">IF(AT133="stavební čast",1,IF(AT133="investiční čast",2,3))</f>
        <v>1</v>
      </c>
      <c r="CK133" s="3" t="str">
        <f aca="false">IF(D133="Vyplň vlastní","","x")</f>
        <v>x</v>
      </c>
    </row>
    <row r="134" s="30" customFormat="true" ht="19.95" hidden="false" customHeight="true" outlineLevel="0" collapsed="false">
      <c r="A134" s="26"/>
      <c r="B134" s="27"/>
      <c r="C134" s="28"/>
      <c r="D134" s="138" t="s">
        <v>197</v>
      </c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28"/>
      <c r="AD134" s="28"/>
      <c r="AE134" s="28"/>
      <c r="AF134" s="28"/>
      <c r="AG134" s="134" t="n">
        <f aca="false">ROUND(AG94 * AS134, 2)</f>
        <v>0</v>
      </c>
      <c r="AH134" s="134"/>
      <c r="AI134" s="134"/>
      <c r="AJ134" s="134"/>
      <c r="AK134" s="134"/>
      <c r="AL134" s="134"/>
      <c r="AM134" s="134"/>
      <c r="AN134" s="121" t="n">
        <f aca="false">ROUND(AG134 + AV134, 2)</f>
        <v>0</v>
      </c>
      <c r="AO134" s="121"/>
      <c r="AP134" s="121"/>
      <c r="AQ134" s="28"/>
      <c r="AR134" s="29"/>
      <c r="AS134" s="135" t="n">
        <v>0</v>
      </c>
      <c r="AT134" s="136" t="s">
        <v>195</v>
      </c>
      <c r="AU134" s="136" t="s">
        <v>39</v>
      </c>
      <c r="AV134" s="126" t="n">
        <f aca="false">ROUND(IF(AU134="základní",AG134*L32,IF(AU134="snížená",AG134*L33,0)), 2)</f>
        <v>0</v>
      </c>
      <c r="AW134" s="26"/>
      <c r="AX134" s="26"/>
      <c r="AY134" s="26"/>
      <c r="AZ134" s="26"/>
      <c r="BA134" s="26"/>
      <c r="BB134" s="26"/>
      <c r="BC134" s="26"/>
      <c r="BD134" s="26"/>
      <c r="BE134" s="26"/>
      <c r="BV134" s="3" t="s">
        <v>198</v>
      </c>
      <c r="BY134" s="137" t="n">
        <f aca="false">IF(AU134="základní",AV134,0)</f>
        <v>0</v>
      </c>
      <c r="BZ134" s="137" t="n">
        <f aca="false">IF(AU134="snížená",AV134,0)</f>
        <v>0</v>
      </c>
      <c r="CA134" s="137" t="n">
        <v>0</v>
      </c>
      <c r="CB134" s="137" t="n">
        <v>0</v>
      </c>
      <c r="CC134" s="137" t="n">
        <v>0</v>
      </c>
      <c r="CD134" s="137" t="n">
        <f aca="false">IF(AU134="základní",AG134,0)</f>
        <v>0</v>
      </c>
      <c r="CE134" s="137" t="n">
        <f aca="false">IF(AU134="snížená",AG134,0)</f>
        <v>0</v>
      </c>
      <c r="CF134" s="137" t="n">
        <f aca="false">IF(AU134="zákl. přenesená",AG134,0)</f>
        <v>0</v>
      </c>
      <c r="CG134" s="137" t="n">
        <f aca="false">IF(AU134="sníž. přenesená",AG134,0)</f>
        <v>0</v>
      </c>
      <c r="CH134" s="137" t="n">
        <f aca="false">IF(AU134="nulová",AG134,0)</f>
        <v>0</v>
      </c>
      <c r="CI134" s="3" t="n">
        <f aca="false">IF(AU134="základní",1,IF(AU134="snížená",2,IF(AU134="zákl. přenesená",4,IF(AU134="sníž. přenesená",5,3))))</f>
        <v>1</v>
      </c>
      <c r="CJ134" s="3" t="n">
        <f aca="false">IF(AT134="stavební čast",1,IF(AT134="investiční čast",2,3))</f>
        <v>1</v>
      </c>
      <c r="CK134" s="3" t="str">
        <f aca="false">IF(D134="Vyplň vlastní","","x")</f>
        <v/>
      </c>
    </row>
    <row r="135" s="30" customFormat="true" ht="19.95" hidden="false" customHeight="true" outlineLevel="0" collapsed="false">
      <c r="A135" s="26"/>
      <c r="B135" s="27"/>
      <c r="C135" s="28"/>
      <c r="D135" s="138" t="s">
        <v>197</v>
      </c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28"/>
      <c r="AD135" s="28"/>
      <c r="AE135" s="28"/>
      <c r="AF135" s="28"/>
      <c r="AG135" s="134" t="n">
        <f aca="false">ROUND(AG94 * AS135, 2)</f>
        <v>0</v>
      </c>
      <c r="AH135" s="134"/>
      <c r="AI135" s="134"/>
      <c r="AJ135" s="134"/>
      <c r="AK135" s="134"/>
      <c r="AL135" s="134"/>
      <c r="AM135" s="134"/>
      <c r="AN135" s="121" t="n">
        <f aca="false">ROUND(AG135 + AV135, 2)</f>
        <v>0</v>
      </c>
      <c r="AO135" s="121"/>
      <c r="AP135" s="121"/>
      <c r="AQ135" s="28"/>
      <c r="AR135" s="29"/>
      <c r="AS135" s="135" t="n">
        <v>0</v>
      </c>
      <c r="AT135" s="136" t="s">
        <v>195</v>
      </c>
      <c r="AU135" s="136" t="s">
        <v>39</v>
      </c>
      <c r="AV135" s="126" t="n">
        <f aca="false">ROUND(IF(AU135="základní",AG135*L32,IF(AU135="snížená",AG135*L33,0)), 2)</f>
        <v>0</v>
      </c>
      <c r="AW135" s="26"/>
      <c r="AX135" s="26"/>
      <c r="AY135" s="26"/>
      <c r="AZ135" s="26"/>
      <c r="BA135" s="26"/>
      <c r="BB135" s="26"/>
      <c r="BC135" s="26"/>
      <c r="BD135" s="26"/>
      <c r="BE135" s="26"/>
      <c r="BV135" s="3" t="s">
        <v>198</v>
      </c>
      <c r="BY135" s="137" t="n">
        <f aca="false">IF(AU135="základní",AV135,0)</f>
        <v>0</v>
      </c>
      <c r="BZ135" s="137" t="n">
        <f aca="false">IF(AU135="snížená",AV135,0)</f>
        <v>0</v>
      </c>
      <c r="CA135" s="137" t="n">
        <v>0</v>
      </c>
      <c r="CB135" s="137" t="n">
        <v>0</v>
      </c>
      <c r="CC135" s="137" t="n">
        <v>0</v>
      </c>
      <c r="CD135" s="137" t="n">
        <f aca="false">IF(AU135="základní",AG135,0)</f>
        <v>0</v>
      </c>
      <c r="CE135" s="137" t="n">
        <f aca="false">IF(AU135="snížená",AG135,0)</f>
        <v>0</v>
      </c>
      <c r="CF135" s="137" t="n">
        <f aca="false">IF(AU135="zákl. přenesená",AG135,0)</f>
        <v>0</v>
      </c>
      <c r="CG135" s="137" t="n">
        <f aca="false">IF(AU135="sníž. přenesená",AG135,0)</f>
        <v>0</v>
      </c>
      <c r="CH135" s="137" t="n">
        <f aca="false">IF(AU135="nulová",AG135,0)</f>
        <v>0</v>
      </c>
      <c r="CI135" s="3" t="n">
        <f aca="false">IF(AU135="základní",1,IF(AU135="snížená",2,IF(AU135="zákl. přenesená",4,IF(AU135="sníž. přenesená",5,3))))</f>
        <v>1</v>
      </c>
      <c r="CJ135" s="3" t="n">
        <f aca="false">IF(AT135="stavební čast",1,IF(AT135="investiční čast",2,3))</f>
        <v>1</v>
      </c>
      <c r="CK135" s="3" t="str">
        <f aca="false">IF(D135="Vyplň vlastní","","x")</f>
        <v/>
      </c>
    </row>
    <row r="136" s="30" customFormat="true" ht="19.95" hidden="false" customHeight="true" outlineLevel="0" collapsed="false">
      <c r="A136" s="26"/>
      <c r="B136" s="27"/>
      <c r="C136" s="28"/>
      <c r="D136" s="138" t="s">
        <v>197</v>
      </c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28"/>
      <c r="AD136" s="28"/>
      <c r="AE136" s="28"/>
      <c r="AF136" s="28"/>
      <c r="AG136" s="134" t="n">
        <f aca="false">ROUND(AG94 * AS136, 2)</f>
        <v>0</v>
      </c>
      <c r="AH136" s="134"/>
      <c r="AI136" s="134"/>
      <c r="AJ136" s="134"/>
      <c r="AK136" s="134"/>
      <c r="AL136" s="134"/>
      <c r="AM136" s="134"/>
      <c r="AN136" s="121" t="n">
        <f aca="false">ROUND(AG136 + AV136, 2)</f>
        <v>0</v>
      </c>
      <c r="AO136" s="121"/>
      <c r="AP136" s="121"/>
      <c r="AQ136" s="28"/>
      <c r="AR136" s="29"/>
      <c r="AS136" s="139" t="n">
        <v>0</v>
      </c>
      <c r="AT136" s="140" t="s">
        <v>195</v>
      </c>
      <c r="AU136" s="140" t="s">
        <v>39</v>
      </c>
      <c r="AV136" s="131" t="n">
        <f aca="false">ROUND(IF(AU136="základní",AG136*L32,IF(AU136="snížená",AG136*L33,0)), 2)</f>
        <v>0</v>
      </c>
      <c r="AW136" s="26"/>
      <c r="AX136" s="26"/>
      <c r="AY136" s="26"/>
      <c r="AZ136" s="26"/>
      <c r="BA136" s="26"/>
      <c r="BB136" s="26"/>
      <c r="BC136" s="26"/>
      <c r="BD136" s="26"/>
      <c r="BE136" s="26"/>
      <c r="BV136" s="3" t="s">
        <v>198</v>
      </c>
      <c r="BY136" s="137" t="n">
        <f aca="false">IF(AU136="základní",AV136,0)</f>
        <v>0</v>
      </c>
      <c r="BZ136" s="137" t="n">
        <f aca="false">IF(AU136="snížená",AV136,0)</f>
        <v>0</v>
      </c>
      <c r="CA136" s="137" t="n">
        <v>0</v>
      </c>
      <c r="CB136" s="137" t="n">
        <v>0</v>
      </c>
      <c r="CC136" s="137" t="n">
        <v>0</v>
      </c>
      <c r="CD136" s="137" t="n">
        <f aca="false">IF(AU136="základní",AG136,0)</f>
        <v>0</v>
      </c>
      <c r="CE136" s="137" t="n">
        <f aca="false">IF(AU136="snížená",AG136,0)</f>
        <v>0</v>
      </c>
      <c r="CF136" s="137" t="n">
        <f aca="false">IF(AU136="zákl. přenesená",AG136,0)</f>
        <v>0</v>
      </c>
      <c r="CG136" s="137" t="n">
        <f aca="false">IF(AU136="sníž. přenesená",AG136,0)</f>
        <v>0</v>
      </c>
      <c r="CH136" s="137" t="n">
        <f aca="false">IF(AU136="nulová",AG136,0)</f>
        <v>0</v>
      </c>
      <c r="CI136" s="3" t="n">
        <f aca="false">IF(AU136="základní",1,IF(AU136="snížená",2,IF(AU136="zákl. přenesená",4,IF(AU136="sníž. přenesená",5,3))))</f>
        <v>1</v>
      </c>
      <c r="CJ136" s="3" t="n">
        <f aca="false">IF(AT136="stavební čast",1,IF(AT136="investiční čast",2,3))</f>
        <v>1</v>
      </c>
      <c r="CK136" s="3" t="str">
        <f aca="false">IF(D136="Vyplň vlastní","","x")</f>
        <v/>
      </c>
    </row>
    <row r="137" s="30" customFormat="true" ht="10.8" hidden="false" customHeight="true" outlineLevel="0" collapsed="false">
      <c r="A137" s="26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9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</row>
    <row r="138" s="30" customFormat="true" ht="30" hidden="false" customHeight="true" outlineLevel="0" collapsed="false">
      <c r="A138" s="26"/>
      <c r="B138" s="27"/>
      <c r="C138" s="141" t="s">
        <v>199</v>
      </c>
      <c r="D138" s="142"/>
      <c r="E138" s="142"/>
      <c r="F138" s="142"/>
      <c r="G138" s="142"/>
      <c r="H138" s="142"/>
      <c r="I138" s="142"/>
      <c r="J138" s="142"/>
      <c r="K138" s="142"/>
      <c r="L138" s="142"/>
      <c r="M138" s="142"/>
      <c r="N138" s="142"/>
      <c r="O138" s="142"/>
      <c r="P138" s="142"/>
      <c r="Q138" s="142"/>
      <c r="R138" s="142"/>
      <c r="S138" s="142"/>
      <c r="T138" s="142"/>
      <c r="U138" s="142"/>
      <c r="V138" s="142"/>
      <c r="W138" s="142"/>
      <c r="X138" s="142"/>
      <c r="Y138" s="142"/>
      <c r="Z138" s="142"/>
      <c r="AA138" s="142"/>
      <c r="AB138" s="142"/>
      <c r="AC138" s="142"/>
      <c r="AD138" s="142"/>
      <c r="AE138" s="142"/>
      <c r="AF138" s="142"/>
      <c r="AG138" s="143" t="n">
        <f aca="false">ROUND(AG94 + AG132, 2)</f>
        <v>0</v>
      </c>
      <c r="AH138" s="143"/>
      <c r="AI138" s="143"/>
      <c r="AJ138" s="143"/>
      <c r="AK138" s="143"/>
      <c r="AL138" s="143"/>
      <c r="AM138" s="143"/>
      <c r="AN138" s="143" t="n">
        <f aca="false">ROUND(AN94 + AN132, 2)</f>
        <v>0</v>
      </c>
      <c r="AO138" s="143"/>
      <c r="AP138" s="143"/>
      <c r="AQ138" s="142"/>
      <c r="AR138" s="29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</row>
    <row r="139" s="30" customFormat="true" ht="6.9" hidden="false" customHeight="true" outlineLevel="0" collapsed="false">
      <c r="A139" s="26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29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</row>
  </sheetData>
  <mergeCells count="200">
    <mergeCell ref="AR2:BE2"/>
    <mergeCell ref="K5:AO5"/>
    <mergeCell ref="BE5:BE34"/>
    <mergeCell ref="K6:AO6"/>
    <mergeCell ref="E14:AJ14"/>
    <mergeCell ref="E23:AN23"/>
    <mergeCell ref="AK26:AO26"/>
    <mergeCell ref="AK27:AO27"/>
    <mergeCell ref="AK29:AO29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L34:P34"/>
    <mergeCell ref="W34:AE34"/>
    <mergeCell ref="AK34:AO34"/>
    <mergeCell ref="L35:P35"/>
    <mergeCell ref="W35:AE35"/>
    <mergeCell ref="AK35:AO35"/>
    <mergeCell ref="L36:P36"/>
    <mergeCell ref="W36:AE36"/>
    <mergeCell ref="AK36:AO36"/>
    <mergeCell ref="X38:AB38"/>
    <mergeCell ref="AK38:AO38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  <mergeCell ref="E96:I96"/>
    <mergeCell ref="K96:AF96"/>
    <mergeCell ref="AG96:AM96"/>
    <mergeCell ref="AN96:AP96"/>
    <mergeCell ref="E97:I97"/>
    <mergeCell ref="K97:AF97"/>
    <mergeCell ref="AG97:AM97"/>
    <mergeCell ref="AN97:AP97"/>
    <mergeCell ref="D98:H98"/>
    <mergeCell ref="J98:AF98"/>
    <mergeCell ref="AG98:AM98"/>
    <mergeCell ref="AN98:AP98"/>
    <mergeCell ref="E99:I99"/>
    <mergeCell ref="K99:AF99"/>
    <mergeCell ref="AG99:AM99"/>
    <mergeCell ref="AN99:AP99"/>
    <mergeCell ref="E100:I100"/>
    <mergeCell ref="K100:AF100"/>
    <mergeCell ref="AG100:AM100"/>
    <mergeCell ref="AN100:AP100"/>
    <mergeCell ref="D101:H101"/>
    <mergeCell ref="J101:AF101"/>
    <mergeCell ref="AG101:AM101"/>
    <mergeCell ref="AN101:AP101"/>
    <mergeCell ref="E102:I102"/>
    <mergeCell ref="K102:AF102"/>
    <mergeCell ref="AG102:AM102"/>
    <mergeCell ref="AN102:AP102"/>
    <mergeCell ref="E103:I103"/>
    <mergeCell ref="K103:AF103"/>
    <mergeCell ref="AG103:AM103"/>
    <mergeCell ref="AN103:AP103"/>
    <mergeCell ref="D104:H104"/>
    <mergeCell ref="J104:AF104"/>
    <mergeCell ref="AG104:AM104"/>
    <mergeCell ref="AN104:AP104"/>
    <mergeCell ref="E105:I105"/>
    <mergeCell ref="K105:AF105"/>
    <mergeCell ref="AG105:AM105"/>
    <mergeCell ref="AN105:AP105"/>
    <mergeCell ref="E106:I106"/>
    <mergeCell ref="K106:AF106"/>
    <mergeCell ref="AG106:AM106"/>
    <mergeCell ref="AN106:AP106"/>
    <mergeCell ref="D107:H107"/>
    <mergeCell ref="J107:AF107"/>
    <mergeCell ref="AG107:AM107"/>
    <mergeCell ref="AN107:AP107"/>
    <mergeCell ref="E108:I108"/>
    <mergeCell ref="K108:AF108"/>
    <mergeCell ref="AG108:AM108"/>
    <mergeCell ref="AN108:AP108"/>
    <mergeCell ref="E109:I109"/>
    <mergeCell ref="K109:AF109"/>
    <mergeCell ref="AG109:AM109"/>
    <mergeCell ref="AN109:AP109"/>
    <mergeCell ref="D110:H110"/>
    <mergeCell ref="J110:AF110"/>
    <mergeCell ref="AG110:AM110"/>
    <mergeCell ref="AN110:AP110"/>
    <mergeCell ref="E111:I111"/>
    <mergeCell ref="K111:AF111"/>
    <mergeCell ref="AG111:AM111"/>
    <mergeCell ref="AN111:AP111"/>
    <mergeCell ref="E112:I112"/>
    <mergeCell ref="K112:AF112"/>
    <mergeCell ref="AG112:AM112"/>
    <mergeCell ref="AN112:AP112"/>
    <mergeCell ref="D113:H113"/>
    <mergeCell ref="J113:AF113"/>
    <mergeCell ref="AG113:AM113"/>
    <mergeCell ref="AN113:AP113"/>
    <mergeCell ref="E114:I114"/>
    <mergeCell ref="K114:AF114"/>
    <mergeCell ref="AG114:AM114"/>
    <mergeCell ref="AN114:AP114"/>
    <mergeCell ref="E115:I115"/>
    <mergeCell ref="K115:AF115"/>
    <mergeCell ref="AG115:AM115"/>
    <mergeCell ref="AN115:AP115"/>
    <mergeCell ref="D116:H116"/>
    <mergeCell ref="J116:AF116"/>
    <mergeCell ref="AG116:AM116"/>
    <mergeCell ref="AN116:AP116"/>
    <mergeCell ref="E117:I117"/>
    <mergeCell ref="K117:AF117"/>
    <mergeCell ref="AG117:AM117"/>
    <mergeCell ref="AN117:AP117"/>
    <mergeCell ref="E118:I118"/>
    <mergeCell ref="K118:AF118"/>
    <mergeCell ref="AG118:AM118"/>
    <mergeCell ref="AN118:AP118"/>
    <mergeCell ref="D119:H119"/>
    <mergeCell ref="J119:AF119"/>
    <mergeCell ref="AG119:AM119"/>
    <mergeCell ref="AN119:AP119"/>
    <mergeCell ref="E120:I120"/>
    <mergeCell ref="K120:AF120"/>
    <mergeCell ref="AG120:AM120"/>
    <mergeCell ref="AN120:AP120"/>
    <mergeCell ref="E121:I121"/>
    <mergeCell ref="K121:AF121"/>
    <mergeCell ref="AG121:AM121"/>
    <mergeCell ref="AN121:AP121"/>
    <mergeCell ref="D122:H122"/>
    <mergeCell ref="J122:AF122"/>
    <mergeCell ref="AG122:AM122"/>
    <mergeCell ref="AN122:AP122"/>
    <mergeCell ref="E123:I123"/>
    <mergeCell ref="K123:AF123"/>
    <mergeCell ref="AG123:AM123"/>
    <mergeCell ref="AN123:AP123"/>
    <mergeCell ref="E124:I124"/>
    <mergeCell ref="K124:AF124"/>
    <mergeCell ref="AG124:AM124"/>
    <mergeCell ref="AN124:AP124"/>
    <mergeCell ref="D125:H125"/>
    <mergeCell ref="J125:AF125"/>
    <mergeCell ref="AG125:AM125"/>
    <mergeCell ref="AN125:AP125"/>
    <mergeCell ref="E126:I126"/>
    <mergeCell ref="K126:AF126"/>
    <mergeCell ref="AG126:AM126"/>
    <mergeCell ref="AN126:AP126"/>
    <mergeCell ref="E127:I127"/>
    <mergeCell ref="K127:AF127"/>
    <mergeCell ref="AG127:AM127"/>
    <mergeCell ref="AN127:AP127"/>
    <mergeCell ref="D128:H128"/>
    <mergeCell ref="J128:AF128"/>
    <mergeCell ref="AG128:AM128"/>
    <mergeCell ref="AN128:AP128"/>
    <mergeCell ref="E129:I129"/>
    <mergeCell ref="K129:AF129"/>
    <mergeCell ref="AG129:AM129"/>
    <mergeCell ref="AN129:AP129"/>
    <mergeCell ref="E130:I130"/>
    <mergeCell ref="K130:AF130"/>
    <mergeCell ref="AG130:AM130"/>
    <mergeCell ref="AN130:AP130"/>
    <mergeCell ref="AG132:AM132"/>
    <mergeCell ref="AN132:AP132"/>
    <mergeCell ref="D133:AB133"/>
    <mergeCell ref="AG133:AM133"/>
    <mergeCell ref="AN133:AP133"/>
    <mergeCell ref="D134:AB134"/>
    <mergeCell ref="AG134:AM134"/>
    <mergeCell ref="AN134:AP134"/>
    <mergeCell ref="D135:AB135"/>
    <mergeCell ref="AG135:AM135"/>
    <mergeCell ref="AN135:AP135"/>
    <mergeCell ref="D136:AB136"/>
    <mergeCell ref="AG136:AM136"/>
    <mergeCell ref="AN136:AP136"/>
    <mergeCell ref="AG138:AM138"/>
    <mergeCell ref="AN138:AP138"/>
  </mergeCells>
  <dataValidations count="2">
    <dataValidation allowBlank="true" error="Povoleny jsou hodnoty základní, snížená, zákl. přenesená, sníž. přenesená, nulová." errorStyle="stop" operator="between" showDropDown="false" showErrorMessage="true" showInputMessage="true" sqref="AU132:AU136" type="list">
      <formula1>"základní,snížená,zákl. přenesená,sníž. přenesená,nulová"</formula1>
      <formula2>0</formula2>
    </dataValidation>
    <dataValidation allowBlank="true" error="Povoleny jsou hodnoty stavební čast, technologická čast, investiční čast." errorStyle="stop" operator="between" showDropDown="false" showErrorMessage="true" showInputMessage="true" sqref="AT132:AT136" type="list">
      <formula1>"stavební čast,technologická čast,investiční čast"</formula1>
      <formula2>0</formula2>
    </dataValidation>
  </dataValidations>
  <hyperlinks>
    <hyperlink ref="A96" location="'51.1.1 - jazyková malá, I...'!C2" display="/"/>
    <hyperlink ref="A97" location="'51.1.2 - jazyková malá, I...'!C2" display="/"/>
    <hyperlink ref="A99" location="'51.2.1 - němčina, II.B-4 ...'!C2" display="/"/>
    <hyperlink ref="A100" location="'51.2.2 - němčina, II.B-4 ...'!C2" display="/"/>
    <hyperlink ref="A102" location="'51.3.1 - informatika 2, I...'!C2" display="/"/>
    <hyperlink ref="A103" location="'51.3.2 - informatika 2, I...'!C2" display="/"/>
    <hyperlink ref="A105" location="'51.4.1 - polytechnika-rob...'!C2" display="/"/>
    <hyperlink ref="A106" location="'51.4.2 - polytechnika-rob...'!C2" display="/"/>
    <hyperlink ref="A108" location="'51.5.1 - informatika, II....'!C2" display="/"/>
    <hyperlink ref="A109" location="'51.5.2 - informatika, II....'!C2" display="/"/>
    <hyperlink ref="A111" location="'51.6.1 - kabinet AJ, II.A...'!C2" display="/"/>
    <hyperlink ref="A112" location="'51.6.2 - kabinet AJ, II.A...'!C2" display="/"/>
    <hyperlink ref="A114" location="'51.7.1 - kabinet informat...'!C2" display="/"/>
    <hyperlink ref="A115" location="'51.7.2 - kabinet informat...'!C2" display="/"/>
    <hyperlink ref="A117" location="'51.8.2 - kabinet jazyků, ...'!C2" display="/"/>
    <hyperlink ref="A118" location="'51.8.1 - kabinet jazyků, ...'!C2" display="/"/>
    <hyperlink ref="A120" location="'51.9.1 - kabinet výtvarná...'!C2" display="/"/>
    <hyperlink ref="A121" location="'51.9.2 - kabinet výtvarná...'!C2" display="/"/>
    <hyperlink ref="A123" location="'51.10.1 - kabinet zeměpis...'!C2" display="/"/>
    <hyperlink ref="A124" location="'51.10.2 - kabinet zeměpis...'!C2" display="/"/>
    <hyperlink ref="A126" location="'51.11.1 - kabinet matemat...'!C2" display="/"/>
    <hyperlink ref="A127" location="'51.11.2 - kabinet matemat...'!C2" display="/"/>
    <hyperlink ref="A129" location="'51.12.1 - cvičná kuchyň, ...'!C2" display="/"/>
    <hyperlink ref="A130" location="'51.12.2 - cvičná kuchyň, ...'!C2" display="/"/>
  </hyperlink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66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88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202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204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J113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ROUND((SUM(BE113:BE120) + SUM(BE142:BE265)),  2)</f>
        <v>0</v>
      </c>
      <c r="G37" s="26"/>
      <c r="H37" s="26"/>
      <c r="I37" s="166" t="n">
        <v>0.21</v>
      </c>
      <c r="J37" s="165" t="n">
        <f aca="false">ROUND(((SUM(BE113:BE120) + SUM(BE142:BE265))*I37),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ROUND((SUM(BF113:BF120) + SUM(BF142:BF265)),  2)</f>
        <v>0</v>
      </c>
      <c r="G38" s="26"/>
      <c r="H38" s="26"/>
      <c r="I38" s="166" t="n">
        <v>0.15</v>
      </c>
      <c r="J38" s="165" t="n">
        <f aca="false">ROUND(((SUM(BF113:BF120) + SUM(BF142:BF265))*I38),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ROUND((SUM(BG113:BG120) + SUM(BG142:BG265)),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ROUND((SUM(BH113:BH120) + SUM(BH142:BH265)),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ROUND((SUM(BI113:BI120) + SUM(BI142:BI265)),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202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51.1.1 - jazyková malá, III.D-7 - stavba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J142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J143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212</v>
      </c>
      <c r="E100" s="202"/>
      <c r="F100" s="202"/>
      <c r="G100" s="202"/>
      <c r="H100" s="202"/>
      <c r="I100" s="202"/>
      <c r="J100" s="203" t="n">
        <f aca="false">J144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J147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J152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J161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216</v>
      </c>
      <c r="E104" s="202"/>
      <c r="F104" s="202"/>
      <c r="G104" s="202"/>
      <c r="H104" s="202"/>
      <c r="I104" s="202"/>
      <c r="J104" s="203" t="n">
        <f aca="false">J162</f>
        <v>0</v>
      </c>
      <c r="K104" s="119"/>
      <c r="L104" s="204"/>
    </row>
    <row r="105" s="199" customFormat="true" ht="19.95" hidden="false" customHeight="true" outlineLevel="0" collapsed="false">
      <c r="B105" s="200"/>
      <c r="C105" s="119"/>
      <c r="D105" s="201" t="s">
        <v>217</v>
      </c>
      <c r="E105" s="202"/>
      <c r="F105" s="202"/>
      <c r="G105" s="202"/>
      <c r="H105" s="202"/>
      <c r="I105" s="202"/>
      <c r="J105" s="203" t="n">
        <f aca="false">J169</f>
        <v>0</v>
      </c>
      <c r="K105" s="119"/>
      <c r="L105" s="204"/>
    </row>
    <row r="106" s="199" customFormat="true" ht="19.95" hidden="false" customHeight="true" outlineLevel="0" collapsed="false">
      <c r="B106" s="200"/>
      <c r="C106" s="119"/>
      <c r="D106" s="201" t="s">
        <v>218</v>
      </c>
      <c r="E106" s="202"/>
      <c r="F106" s="202"/>
      <c r="G106" s="202"/>
      <c r="H106" s="202"/>
      <c r="I106" s="202"/>
      <c r="J106" s="203" t="n">
        <f aca="false">J194</f>
        <v>0</v>
      </c>
      <c r="K106" s="119"/>
      <c r="L106" s="204"/>
    </row>
    <row r="107" s="199" customFormat="true" ht="19.95" hidden="false" customHeight="true" outlineLevel="0" collapsed="false">
      <c r="B107" s="200"/>
      <c r="C107" s="119"/>
      <c r="D107" s="201" t="s">
        <v>219</v>
      </c>
      <c r="E107" s="202"/>
      <c r="F107" s="202"/>
      <c r="G107" s="202"/>
      <c r="H107" s="202"/>
      <c r="I107" s="202"/>
      <c r="J107" s="203" t="n">
        <f aca="false">J222</f>
        <v>0</v>
      </c>
      <c r="K107" s="119"/>
      <c r="L107" s="204"/>
    </row>
    <row r="108" s="199" customFormat="true" ht="19.95" hidden="false" customHeight="true" outlineLevel="0" collapsed="false">
      <c r="B108" s="200"/>
      <c r="C108" s="119"/>
      <c r="D108" s="201" t="s">
        <v>220</v>
      </c>
      <c r="E108" s="202"/>
      <c r="F108" s="202"/>
      <c r="G108" s="202"/>
      <c r="H108" s="202"/>
      <c r="I108" s="202"/>
      <c r="J108" s="203" t="n">
        <f aca="false">J239</f>
        <v>0</v>
      </c>
      <c r="K108" s="119"/>
      <c r="L108" s="204"/>
    </row>
    <row r="109" s="192" customFormat="true" ht="24.9" hidden="false" customHeight="true" outlineLevel="0" collapsed="false">
      <c r="B109" s="193"/>
      <c r="C109" s="194"/>
      <c r="D109" s="195" t="s">
        <v>221</v>
      </c>
      <c r="E109" s="196"/>
      <c r="F109" s="196"/>
      <c r="G109" s="196"/>
      <c r="H109" s="196"/>
      <c r="I109" s="196"/>
      <c r="J109" s="197" t="n">
        <f aca="false">J256</f>
        <v>0</v>
      </c>
      <c r="K109" s="194"/>
      <c r="L109" s="198"/>
    </row>
    <row r="110" s="199" customFormat="true" ht="19.95" hidden="false" customHeight="true" outlineLevel="0" collapsed="false">
      <c r="B110" s="200"/>
      <c r="C110" s="119"/>
      <c r="D110" s="201" t="s">
        <v>222</v>
      </c>
      <c r="E110" s="202"/>
      <c r="F110" s="202"/>
      <c r="G110" s="202"/>
      <c r="H110" s="202"/>
      <c r="I110" s="202"/>
      <c r="J110" s="203" t="n">
        <f aca="false">J257</f>
        <v>0</v>
      </c>
      <c r="K110" s="119"/>
      <c r="L110" s="204"/>
    </row>
    <row r="111" s="30" customFormat="true" ht="21.75" hidden="false" customHeight="true" outlineLevel="0" collapsed="false">
      <c r="A111" s="26"/>
      <c r="B111" s="27"/>
      <c r="C111" s="28"/>
      <c r="D111" s="28"/>
      <c r="E111" s="28"/>
      <c r="F111" s="28"/>
      <c r="G111" s="28"/>
      <c r="H111" s="28"/>
      <c r="I111" s="28"/>
      <c r="J111" s="28"/>
      <c r="K111" s="28"/>
      <c r="L111" s="5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="30" customFormat="true" ht="6.9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29.25" hidden="false" customHeight="true" outlineLevel="0" collapsed="false">
      <c r="A113" s="26"/>
      <c r="B113" s="27"/>
      <c r="C113" s="190" t="s">
        <v>223</v>
      </c>
      <c r="D113" s="28"/>
      <c r="E113" s="28"/>
      <c r="F113" s="28"/>
      <c r="G113" s="28"/>
      <c r="H113" s="28"/>
      <c r="I113" s="28"/>
      <c r="J113" s="205" t="n">
        <f aca="false">ROUND(J114 + J115 + J116 + J117 + J118 + J119,2)</f>
        <v>0</v>
      </c>
      <c r="K113" s="28"/>
      <c r="L113" s="51"/>
      <c r="N113" s="206" t="s">
        <v>38</v>
      </c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18" hidden="false" customHeight="true" outlineLevel="0" collapsed="false">
      <c r="A114" s="26"/>
      <c r="B114" s="27"/>
      <c r="C114" s="28"/>
      <c r="D114" s="138" t="s">
        <v>224</v>
      </c>
      <c r="E114" s="138"/>
      <c r="F114" s="138"/>
      <c r="G114" s="28"/>
      <c r="H114" s="28"/>
      <c r="I114" s="28"/>
      <c r="J114" s="207" t="n">
        <v>0</v>
      </c>
      <c r="K114" s="28"/>
      <c r="L114" s="208"/>
      <c r="M114" s="209"/>
      <c r="N114" s="210" t="s">
        <v>39</v>
      </c>
      <c r="O114" s="209"/>
      <c r="P114" s="209"/>
      <c r="Q114" s="209"/>
      <c r="R114" s="209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12" t="s">
        <v>225</v>
      </c>
      <c r="AZ114" s="209"/>
      <c r="BA114" s="209"/>
      <c r="BB114" s="209"/>
      <c r="BC114" s="209"/>
      <c r="BD114" s="209"/>
      <c r="BE114" s="213" t="n">
        <f aca="false">IF(N114="základní",J114,0)</f>
        <v>0</v>
      </c>
      <c r="BF114" s="213" t="n">
        <f aca="false">IF(N114="snížená",J114,0)</f>
        <v>0</v>
      </c>
      <c r="BG114" s="213" t="n">
        <f aca="false">IF(N114="zákl. přenesená",J114,0)</f>
        <v>0</v>
      </c>
      <c r="BH114" s="213" t="n">
        <f aca="false">IF(N114="sníž. přenesená",J114,0)</f>
        <v>0</v>
      </c>
      <c r="BI114" s="213" t="n">
        <f aca="false">IF(N114="nulová",J114,0)</f>
        <v>0</v>
      </c>
      <c r="BJ114" s="212" t="s">
        <v>81</v>
      </c>
      <c r="BK114" s="209"/>
      <c r="BL114" s="209"/>
      <c r="BM114" s="209"/>
    </row>
    <row r="115" s="30" customFormat="true" ht="18" hidden="false" customHeight="true" outlineLevel="0" collapsed="false">
      <c r="A115" s="26"/>
      <c r="B115" s="27"/>
      <c r="C115" s="28"/>
      <c r="D115" s="138" t="s">
        <v>226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227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228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229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214" t="s">
        <v>230</v>
      </c>
      <c r="E119" s="28"/>
      <c r="F119" s="28"/>
      <c r="G119" s="28"/>
      <c r="H119" s="28"/>
      <c r="I119" s="28"/>
      <c r="J119" s="207" t="n">
        <f aca="false">ROUND(J32*T119,2)</f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231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0.2" hidden="false" customHeight="false" outlineLevel="0" collapsed="false">
      <c r="A120" s="26"/>
      <c r="B120" s="27"/>
      <c r="C120" s="28"/>
      <c r="D120" s="28"/>
      <c r="E120" s="28"/>
      <c r="F120" s="28"/>
      <c r="G120" s="28"/>
      <c r="H120" s="28"/>
      <c r="I120" s="28"/>
      <c r="J120" s="28"/>
      <c r="K120" s="28"/>
      <c r="L120" s="51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="30" customFormat="true" ht="29.25" hidden="false" customHeight="true" outlineLevel="0" collapsed="false">
      <c r="A121" s="26"/>
      <c r="B121" s="27"/>
      <c r="C121" s="141" t="s">
        <v>199</v>
      </c>
      <c r="D121" s="142"/>
      <c r="E121" s="142"/>
      <c r="F121" s="142"/>
      <c r="G121" s="142"/>
      <c r="H121" s="142"/>
      <c r="I121" s="142"/>
      <c r="J121" s="215" t="n">
        <f aca="false">ROUND(J98+J113,2)</f>
        <v>0</v>
      </c>
      <c r="K121" s="142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6.9" hidden="false" customHeight="true" outlineLevel="0" collapsed="false">
      <c r="A122" s="26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6" s="30" customFormat="true" ht="6.9" hidden="false" customHeight="true" outlineLevel="0" collapsed="false">
      <c r="A126" s="26"/>
      <c r="B126" s="56"/>
      <c r="C126" s="57"/>
      <c r="D126" s="57"/>
      <c r="E126" s="57"/>
      <c r="F126" s="57"/>
      <c r="G126" s="57"/>
      <c r="H126" s="57"/>
      <c r="I126" s="57"/>
      <c r="J126" s="57"/>
      <c r="K126" s="57"/>
      <c r="L126" s="51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="30" customFormat="true" ht="24.9" hidden="false" customHeight="true" outlineLevel="0" collapsed="false">
      <c r="A127" s="26"/>
      <c r="B127" s="27"/>
      <c r="C127" s="9" t="s">
        <v>232</v>
      </c>
      <c r="D127" s="28"/>
      <c r="E127" s="28"/>
      <c r="F127" s="28"/>
      <c r="G127" s="28"/>
      <c r="H127" s="28"/>
      <c r="I127" s="28"/>
      <c r="J127" s="28"/>
      <c r="K127" s="28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6.9" hidden="false" customHeight="true" outlineLevel="0" collapsed="false">
      <c r="A128" s="26"/>
      <c r="B128" s="27"/>
      <c r="C128" s="28"/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12" hidden="false" customHeight="true" outlineLevel="0" collapsed="false">
      <c r="A129" s="26"/>
      <c r="B129" s="27"/>
      <c r="C129" s="17" t="s">
        <v>15</v>
      </c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6.5" hidden="false" customHeight="true" outlineLevel="0" collapsed="false">
      <c r="A130" s="26"/>
      <c r="B130" s="27"/>
      <c r="C130" s="28"/>
      <c r="D130" s="28"/>
      <c r="E130" s="185" t="str">
        <f aca="false">E7</f>
        <v>Zlepšování kvality a dostupnosti vzdělávání  ZŠ Ivančická 218, Moravský Krumlov</v>
      </c>
      <c r="F130" s="185"/>
      <c r="G130" s="185"/>
      <c r="H130" s="185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customFormat="false" ht="12" hidden="false" customHeight="true" outlineLevel="0" collapsed="false">
      <c r="B131" s="7"/>
      <c r="C131" s="17" t="s">
        <v>201</v>
      </c>
      <c r="D131" s="8"/>
      <c r="E131" s="8"/>
      <c r="F131" s="8"/>
      <c r="G131" s="8"/>
      <c r="H131" s="8"/>
      <c r="I131" s="8"/>
      <c r="J131" s="8"/>
      <c r="K131" s="8"/>
      <c r="L131" s="6"/>
    </row>
    <row r="132" s="30" customFormat="true" ht="16.5" hidden="false" customHeight="true" outlineLevel="0" collapsed="false">
      <c r="A132" s="26"/>
      <c r="B132" s="27"/>
      <c r="C132" s="28"/>
      <c r="D132" s="28"/>
      <c r="E132" s="185" t="s">
        <v>202</v>
      </c>
      <c r="F132" s="185"/>
      <c r="G132" s="185"/>
      <c r="H132" s="185"/>
      <c r="I132" s="28"/>
      <c r="J132" s="28"/>
      <c r="K132" s="28"/>
      <c r="L132" s="51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="30" customFormat="true" ht="12" hidden="false" customHeight="true" outlineLevel="0" collapsed="false">
      <c r="A133" s="26"/>
      <c r="B133" s="27"/>
      <c r="C133" s="17" t="s">
        <v>203</v>
      </c>
      <c r="D133" s="28"/>
      <c r="E133" s="28"/>
      <c r="F133" s="28"/>
      <c r="G133" s="28"/>
      <c r="H133" s="28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6.5" hidden="false" customHeight="true" outlineLevel="0" collapsed="false">
      <c r="A134" s="26"/>
      <c r="B134" s="27"/>
      <c r="C134" s="28"/>
      <c r="D134" s="28"/>
      <c r="E134" s="66" t="str">
        <f aca="false">E11</f>
        <v>51.1.1 - jazyková malá, III.D-7 - stavba</v>
      </c>
      <c r="F134" s="66"/>
      <c r="G134" s="66"/>
      <c r="H134" s="66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6.9" hidden="false" customHeight="true" outlineLevel="0" collapsed="false">
      <c r="A135" s="26"/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12" hidden="false" customHeight="true" outlineLevel="0" collapsed="false">
      <c r="A136" s="26"/>
      <c r="B136" s="27"/>
      <c r="C136" s="17" t="s">
        <v>19</v>
      </c>
      <c r="D136" s="28"/>
      <c r="E136" s="28"/>
      <c r="F136" s="18" t="str">
        <f aca="false">F14</f>
        <v> </v>
      </c>
      <c r="G136" s="28"/>
      <c r="H136" s="28"/>
      <c r="I136" s="17" t="s">
        <v>21</v>
      </c>
      <c r="J136" s="186" t="str">
        <f aca="false">IF(J14="","",J14)</f>
        <v>14. 8. 2023</v>
      </c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6.9" hidden="false" customHeight="true" outlineLevel="0" collapsed="false">
      <c r="A137" s="26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15.15" hidden="false" customHeight="true" outlineLevel="0" collapsed="false">
      <c r="A138" s="26"/>
      <c r="B138" s="27"/>
      <c r="C138" s="17" t="s">
        <v>23</v>
      </c>
      <c r="D138" s="28"/>
      <c r="E138" s="28"/>
      <c r="F138" s="18" t="str">
        <f aca="false">E17</f>
        <v> </v>
      </c>
      <c r="G138" s="28"/>
      <c r="H138" s="28"/>
      <c r="I138" s="17" t="s">
        <v>28</v>
      </c>
      <c r="J138" s="187" t="str">
        <f aca="false">E23</f>
        <v> </v>
      </c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26</v>
      </c>
      <c r="D139" s="28"/>
      <c r="E139" s="28"/>
      <c r="F139" s="18" t="str">
        <f aca="false">IF(E20="","",E20)</f>
        <v>Vyplň údaj</v>
      </c>
      <c r="G139" s="28"/>
      <c r="H139" s="28"/>
      <c r="I139" s="17" t="s">
        <v>30</v>
      </c>
      <c r="J139" s="187" t="str">
        <f aca="false">E26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0.35" hidden="false" customHeight="true" outlineLevel="0" collapsed="false">
      <c r="A140" s="26"/>
      <c r="B140" s="27"/>
      <c r="C140" s="28"/>
      <c r="D140" s="28"/>
      <c r="E140" s="28"/>
      <c r="F140" s="28"/>
      <c r="G140" s="28"/>
      <c r="H140" s="28"/>
      <c r="I140" s="28"/>
      <c r="J140" s="28"/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223" customFormat="true" ht="29.25" hidden="false" customHeight="true" outlineLevel="0" collapsed="false">
      <c r="A141" s="216"/>
      <c r="B141" s="217"/>
      <c r="C141" s="218" t="s">
        <v>233</v>
      </c>
      <c r="D141" s="219" t="s">
        <v>59</v>
      </c>
      <c r="E141" s="219" t="s">
        <v>55</v>
      </c>
      <c r="F141" s="219" t="s">
        <v>56</v>
      </c>
      <c r="G141" s="219" t="s">
        <v>234</v>
      </c>
      <c r="H141" s="219" t="s">
        <v>235</v>
      </c>
      <c r="I141" s="219" t="s">
        <v>236</v>
      </c>
      <c r="J141" s="220" t="s">
        <v>208</v>
      </c>
      <c r="K141" s="221" t="s">
        <v>237</v>
      </c>
      <c r="L141" s="222"/>
      <c r="M141" s="84"/>
      <c r="N141" s="85" t="s">
        <v>38</v>
      </c>
      <c r="O141" s="85" t="s">
        <v>238</v>
      </c>
      <c r="P141" s="85" t="s">
        <v>239</v>
      </c>
      <c r="Q141" s="85" t="s">
        <v>240</v>
      </c>
      <c r="R141" s="85" t="s">
        <v>241</v>
      </c>
      <c r="S141" s="85" t="s">
        <v>242</v>
      </c>
      <c r="T141" s="86" t="s">
        <v>243</v>
      </c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</row>
    <row r="142" s="30" customFormat="true" ht="22.8" hidden="false" customHeight="true" outlineLevel="0" collapsed="false">
      <c r="A142" s="26"/>
      <c r="B142" s="27"/>
      <c r="C142" s="92" t="s">
        <v>244</v>
      </c>
      <c r="D142" s="28"/>
      <c r="E142" s="28"/>
      <c r="F142" s="28"/>
      <c r="G142" s="28"/>
      <c r="H142" s="28"/>
      <c r="I142" s="28"/>
      <c r="J142" s="224" t="n">
        <f aca="false">BK142</f>
        <v>0</v>
      </c>
      <c r="K142" s="28"/>
      <c r="L142" s="29"/>
      <c r="M142" s="87"/>
      <c r="N142" s="225"/>
      <c r="O142" s="88"/>
      <c r="P142" s="226" t="n">
        <f aca="false">P143+P161+P256</f>
        <v>0</v>
      </c>
      <c r="Q142" s="88"/>
      <c r="R142" s="226" t="n">
        <f aca="false">R143+R161+R256</f>
        <v>1.0165438</v>
      </c>
      <c r="S142" s="88"/>
      <c r="T142" s="227" t="n">
        <f aca="false">T143+T161+T256</f>
        <v>0.117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3" t="s">
        <v>73</v>
      </c>
      <c r="AU142" s="3" t="s">
        <v>210</v>
      </c>
      <c r="BK142" s="228" t="n">
        <f aca="false">BK143+BK161+BK256</f>
        <v>0</v>
      </c>
    </row>
    <row r="143" s="229" customFormat="true" ht="25.95" hidden="false" customHeight="true" outlineLevel="0" collapsed="false">
      <c r="B143" s="230"/>
      <c r="C143" s="231"/>
      <c r="D143" s="232" t="s">
        <v>73</v>
      </c>
      <c r="E143" s="233" t="s">
        <v>245</v>
      </c>
      <c r="F143" s="233" t="s">
        <v>246</v>
      </c>
      <c r="G143" s="231"/>
      <c r="H143" s="231"/>
      <c r="I143" s="234"/>
      <c r="J143" s="235" t="n">
        <f aca="false">BK143</f>
        <v>0</v>
      </c>
      <c r="K143" s="231"/>
      <c r="L143" s="236"/>
      <c r="M143" s="237"/>
      <c r="N143" s="238"/>
      <c r="O143" s="238"/>
      <c r="P143" s="239" t="n">
        <f aca="false">P144+P147+P152</f>
        <v>0</v>
      </c>
      <c r="Q143" s="238"/>
      <c r="R143" s="239" t="n">
        <f aca="false">R144+R147+R152</f>
        <v>0</v>
      </c>
      <c r="S143" s="238"/>
      <c r="T143" s="240" t="n">
        <f aca="false">T144+T147+T152</f>
        <v>0</v>
      </c>
      <c r="AR143" s="241" t="s">
        <v>81</v>
      </c>
      <c r="AT143" s="242" t="s">
        <v>73</v>
      </c>
      <c r="AU143" s="242" t="s">
        <v>74</v>
      </c>
      <c r="AY143" s="241" t="s">
        <v>247</v>
      </c>
      <c r="BK143" s="243" t="n">
        <f aca="false">BK144+BK147+BK152</f>
        <v>0</v>
      </c>
    </row>
    <row r="144" s="229" customFormat="true" ht="22.8" hidden="false" customHeight="true" outlineLevel="0" collapsed="false">
      <c r="B144" s="230"/>
      <c r="C144" s="231"/>
      <c r="D144" s="232" t="s">
        <v>73</v>
      </c>
      <c r="E144" s="244" t="s">
        <v>248</v>
      </c>
      <c r="F144" s="244" t="s">
        <v>249</v>
      </c>
      <c r="G144" s="231"/>
      <c r="H144" s="231"/>
      <c r="I144" s="234"/>
      <c r="J144" s="245" t="n">
        <f aca="false">BK144</f>
        <v>0</v>
      </c>
      <c r="K144" s="231"/>
      <c r="L144" s="236"/>
      <c r="M144" s="237"/>
      <c r="N144" s="238"/>
      <c r="O144" s="238"/>
      <c r="P144" s="239" t="n">
        <f aca="false">SUM(P145:P146)</f>
        <v>0</v>
      </c>
      <c r="Q144" s="238"/>
      <c r="R144" s="239" t="n">
        <f aca="false">SUM(R145:R146)</f>
        <v>0</v>
      </c>
      <c r="S144" s="238"/>
      <c r="T144" s="240" t="n">
        <f aca="false">SUM(T145:T146)</f>
        <v>0</v>
      </c>
      <c r="AR144" s="241" t="s">
        <v>81</v>
      </c>
      <c r="AT144" s="242" t="s">
        <v>73</v>
      </c>
      <c r="AU144" s="242" t="s">
        <v>81</v>
      </c>
      <c r="AY144" s="241" t="s">
        <v>247</v>
      </c>
      <c r="BK144" s="243" t="n">
        <f aca="false">SUM(BK145:BK146)</f>
        <v>0</v>
      </c>
    </row>
    <row r="145" s="30" customFormat="true" ht="16.5" hidden="false" customHeight="true" outlineLevel="0" collapsed="false">
      <c r="A145" s="26"/>
      <c r="B145" s="27"/>
      <c r="C145" s="246" t="s">
        <v>81</v>
      </c>
      <c r="D145" s="246" t="s">
        <v>250</v>
      </c>
      <c r="E145" s="247" t="s">
        <v>251</v>
      </c>
      <c r="F145" s="248" t="s">
        <v>252</v>
      </c>
      <c r="G145" s="249" t="s">
        <v>253</v>
      </c>
      <c r="H145" s="250" t="n">
        <v>1</v>
      </c>
      <c r="I145" s="251"/>
      <c r="J145" s="252" t="n">
        <f aca="false">ROUND(I145*H145,2)</f>
        <v>0</v>
      </c>
      <c r="K145" s="253"/>
      <c r="L145" s="29"/>
      <c r="M145" s="254"/>
      <c r="N145" s="255" t="s">
        <v>39</v>
      </c>
      <c r="O145" s="76"/>
      <c r="P145" s="256" t="n">
        <f aca="false">O145*H145</f>
        <v>0</v>
      </c>
      <c r="Q145" s="256" t="n">
        <v>0</v>
      </c>
      <c r="R145" s="256" t="n">
        <f aca="false">Q145*H145</f>
        <v>0</v>
      </c>
      <c r="S145" s="256" t="n">
        <v>0</v>
      </c>
      <c r="T145" s="257" t="n">
        <f aca="false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258" t="s">
        <v>254</v>
      </c>
      <c r="AT145" s="258" t="s">
        <v>250</v>
      </c>
      <c r="AU145" s="258" t="s">
        <v>83</v>
      </c>
      <c r="AY145" s="3" t="s">
        <v>247</v>
      </c>
      <c r="BE145" s="137" t="n">
        <f aca="false">IF(N145="základní",J145,0)</f>
        <v>0</v>
      </c>
      <c r="BF145" s="137" t="n">
        <f aca="false">IF(N145="snížená",J145,0)</f>
        <v>0</v>
      </c>
      <c r="BG145" s="137" t="n">
        <f aca="false">IF(N145="zákl. přenesená",J145,0)</f>
        <v>0</v>
      </c>
      <c r="BH145" s="137" t="n">
        <f aca="false">IF(N145="sníž. přenesená",J145,0)</f>
        <v>0</v>
      </c>
      <c r="BI145" s="137" t="n">
        <f aca="false">IF(N145="nulová",J145,0)</f>
        <v>0</v>
      </c>
      <c r="BJ145" s="3" t="s">
        <v>81</v>
      </c>
      <c r="BK145" s="137" t="n">
        <f aca="false">ROUND(I145*H145,2)</f>
        <v>0</v>
      </c>
      <c r="BL145" s="3" t="s">
        <v>254</v>
      </c>
      <c r="BM145" s="258" t="s">
        <v>255</v>
      </c>
    </row>
    <row r="146" s="30" customFormat="true" ht="10.2" hidden="false" customHeight="false" outlineLevel="0" collapsed="false">
      <c r="A146" s="26"/>
      <c r="B146" s="27"/>
      <c r="C146" s="28"/>
      <c r="D146" s="259" t="s">
        <v>256</v>
      </c>
      <c r="E146" s="28"/>
      <c r="F146" s="260" t="s">
        <v>257</v>
      </c>
      <c r="G146" s="28"/>
      <c r="H146" s="28"/>
      <c r="I146" s="211"/>
      <c r="J146" s="28"/>
      <c r="K146" s="28"/>
      <c r="L146" s="29"/>
      <c r="M146" s="261"/>
      <c r="N146" s="262"/>
      <c r="O146" s="76"/>
      <c r="P146" s="76"/>
      <c r="Q146" s="76"/>
      <c r="R146" s="76"/>
      <c r="S146" s="76"/>
      <c r="T146" s="77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3" t="s">
        <v>256</v>
      </c>
      <c r="AU146" s="3" t="s">
        <v>83</v>
      </c>
    </row>
    <row r="147" s="229" customFormat="true" ht="22.8" hidden="false" customHeight="true" outlineLevel="0" collapsed="false">
      <c r="B147" s="230"/>
      <c r="C147" s="231"/>
      <c r="D147" s="232" t="s">
        <v>73</v>
      </c>
      <c r="E147" s="244" t="s">
        <v>258</v>
      </c>
      <c r="F147" s="244" t="s">
        <v>259</v>
      </c>
      <c r="G147" s="231"/>
      <c r="H147" s="231"/>
      <c r="I147" s="234"/>
      <c r="J147" s="245" t="n">
        <f aca="false">BK147</f>
        <v>0</v>
      </c>
      <c r="K147" s="231"/>
      <c r="L147" s="236"/>
      <c r="M147" s="237"/>
      <c r="N147" s="238"/>
      <c r="O147" s="238"/>
      <c r="P147" s="239" t="n">
        <f aca="false">SUM(P148:P151)</f>
        <v>0</v>
      </c>
      <c r="Q147" s="238"/>
      <c r="R147" s="239" t="n">
        <f aca="false">SUM(R148:R151)</f>
        <v>0</v>
      </c>
      <c r="S147" s="238"/>
      <c r="T147" s="240" t="n">
        <f aca="false">SUM(T148:T151)</f>
        <v>0</v>
      </c>
      <c r="AR147" s="241" t="s">
        <v>81</v>
      </c>
      <c r="AT147" s="242" t="s">
        <v>73</v>
      </c>
      <c r="AU147" s="242" t="s">
        <v>81</v>
      </c>
      <c r="AY147" s="241" t="s">
        <v>247</v>
      </c>
      <c r="BK147" s="243" t="n">
        <f aca="false">SUM(BK148:BK151)</f>
        <v>0</v>
      </c>
    </row>
    <row r="148" s="30" customFormat="true" ht="16.5" hidden="false" customHeight="true" outlineLevel="0" collapsed="false">
      <c r="A148" s="26"/>
      <c r="B148" s="27"/>
      <c r="C148" s="246" t="s">
        <v>83</v>
      </c>
      <c r="D148" s="246" t="s">
        <v>250</v>
      </c>
      <c r="E148" s="247" t="s">
        <v>260</v>
      </c>
      <c r="F148" s="248" t="s">
        <v>261</v>
      </c>
      <c r="G148" s="249" t="s">
        <v>262</v>
      </c>
      <c r="H148" s="250" t="n">
        <v>1</v>
      </c>
      <c r="I148" s="251"/>
      <c r="J148" s="252" t="n">
        <f aca="false">ROUND(I148*H148,2)</f>
        <v>0</v>
      </c>
      <c r="K148" s="253"/>
      <c r="L148" s="29"/>
      <c r="M148" s="254"/>
      <c r="N148" s="255" t="s">
        <v>39</v>
      </c>
      <c r="O148" s="76"/>
      <c r="P148" s="256" t="n">
        <f aca="false">O148*H148</f>
        <v>0</v>
      </c>
      <c r="Q148" s="256" t="n">
        <v>0</v>
      </c>
      <c r="R148" s="256" t="n">
        <f aca="false">Q148*H148</f>
        <v>0</v>
      </c>
      <c r="S148" s="256" t="n">
        <v>0</v>
      </c>
      <c r="T148" s="257" t="n">
        <f aca="false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258" t="s">
        <v>254</v>
      </c>
      <c r="AT148" s="258" t="s">
        <v>250</v>
      </c>
      <c r="AU148" s="258" t="s">
        <v>83</v>
      </c>
      <c r="AY148" s="3" t="s">
        <v>247</v>
      </c>
      <c r="BE148" s="137" t="n">
        <f aca="false">IF(N148="základní",J148,0)</f>
        <v>0</v>
      </c>
      <c r="BF148" s="137" t="n">
        <f aca="false">IF(N148="snížená",J148,0)</f>
        <v>0</v>
      </c>
      <c r="BG148" s="137" t="n">
        <f aca="false">IF(N148="zákl. přenesená",J148,0)</f>
        <v>0</v>
      </c>
      <c r="BH148" s="137" t="n">
        <f aca="false">IF(N148="sníž. přenesená",J148,0)</f>
        <v>0</v>
      </c>
      <c r="BI148" s="137" t="n">
        <f aca="false">IF(N148="nulová",J148,0)</f>
        <v>0</v>
      </c>
      <c r="BJ148" s="3" t="s">
        <v>81</v>
      </c>
      <c r="BK148" s="137" t="n">
        <f aca="false">ROUND(I148*H148,2)</f>
        <v>0</v>
      </c>
      <c r="BL148" s="3" t="s">
        <v>254</v>
      </c>
      <c r="BM148" s="258" t="s">
        <v>263</v>
      </c>
    </row>
    <row r="149" s="30" customFormat="true" ht="10.2" hidden="false" customHeight="false" outlineLevel="0" collapsed="false">
      <c r="A149" s="26"/>
      <c r="B149" s="27"/>
      <c r="C149" s="28"/>
      <c r="D149" s="259" t="s">
        <v>256</v>
      </c>
      <c r="E149" s="28"/>
      <c r="F149" s="260" t="s">
        <v>264</v>
      </c>
      <c r="G149" s="28"/>
      <c r="H149" s="28"/>
      <c r="I149" s="211"/>
      <c r="J149" s="28"/>
      <c r="K149" s="28"/>
      <c r="L149" s="29"/>
      <c r="M149" s="261"/>
      <c r="N149" s="262"/>
      <c r="O149" s="76"/>
      <c r="P149" s="76"/>
      <c r="Q149" s="76"/>
      <c r="R149" s="76"/>
      <c r="S149" s="76"/>
      <c r="T149" s="77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3" t="s">
        <v>256</v>
      </c>
      <c r="AU149" s="3" t="s">
        <v>83</v>
      </c>
    </row>
    <row r="150" s="30" customFormat="true" ht="16.5" hidden="false" customHeight="true" outlineLevel="0" collapsed="false">
      <c r="A150" s="26"/>
      <c r="B150" s="27"/>
      <c r="C150" s="246" t="s">
        <v>265</v>
      </c>
      <c r="D150" s="246" t="s">
        <v>250</v>
      </c>
      <c r="E150" s="247" t="s">
        <v>266</v>
      </c>
      <c r="F150" s="248" t="s">
        <v>267</v>
      </c>
      <c r="G150" s="249" t="s">
        <v>253</v>
      </c>
      <c r="H150" s="250" t="n">
        <v>1</v>
      </c>
      <c r="I150" s="251"/>
      <c r="J150" s="252" t="n">
        <f aca="false">ROUND(I150*H150,2)</f>
        <v>0</v>
      </c>
      <c r="K150" s="253"/>
      <c r="L150" s="29"/>
      <c r="M150" s="254"/>
      <c r="N150" s="255" t="s">
        <v>39</v>
      </c>
      <c r="O150" s="76"/>
      <c r="P150" s="256" t="n">
        <f aca="false">O150*H150</f>
        <v>0</v>
      </c>
      <c r="Q150" s="256" t="n">
        <v>0</v>
      </c>
      <c r="R150" s="256" t="n">
        <f aca="false">Q150*H150</f>
        <v>0</v>
      </c>
      <c r="S150" s="256" t="n">
        <v>0</v>
      </c>
      <c r="T150" s="257" t="n">
        <f aca="false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258" t="s">
        <v>254</v>
      </c>
      <c r="AT150" s="258" t="s">
        <v>250</v>
      </c>
      <c r="AU150" s="258" t="s">
        <v>83</v>
      </c>
      <c r="AY150" s="3" t="s">
        <v>247</v>
      </c>
      <c r="BE150" s="137" t="n">
        <f aca="false">IF(N150="základní",J150,0)</f>
        <v>0</v>
      </c>
      <c r="BF150" s="137" t="n">
        <f aca="false">IF(N150="snížená",J150,0)</f>
        <v>0</v>
      </c>
      <c r="BG150" s="137" t="n">
        <f aca="false">IF(N150="zákl. přenesená",J150,0)</f>
        <v>0</v>
      </c>
      <c r="BH150" s="137" t="n">
        <f aca="false">IF(N150="sníž. přenesená",J150,0)</f>
        <v>0</v>
      </c>
      <c r="BI150" s="137" t="n">
        <f aca="false">IF(N150="nulová",J150,0)</f>
        <v>0</v>
      </c>
      <c r="BJ150" s="3" t="s">
        <v>81</v>
      </c>
      <c r="BK150" s="137" t="n">
        <f aca="false">ROUND(I150*H150,2)</f>
        <v>0</v>
      </c>
      <c r="BL150" s="3" t="s">
        <v>254</v>
      </c>
      <c r="BM150" s="258" t="s">
        <v>268</v>
      </c>
    </row>
    <row r="151" s="30" customFormat="true" ht="10.2" hidden="false" customHeight="false" outlineLevel="0" collapsed="false">
      <c r="A151" s="26"/>
      <c r="B151" s="27"/>
      <c r="C151" s="28"/>
      <c r="D151" s="259" t="s">
        <v>256</v>
      </c>
      <c r="E151" s="28"/>
      <c r="F151" s="260" t="s">
        <v>269</v>
      </c>
      <c r="G151" s="28"/>
      <c r="H151" s="28"/>
      <c r="I151" s="211"/>
      <c r="J151" s="28"/>
      <c r="K151" s="28"/>
      <c r="L151" s="29"/>
      <c r="M151" s="261"/>
      <c r="N151" s="262"/>
      <c r="O151" s="76"/>
      <c r="P151" s="76"/>
      <c r="Q151" s="76"/>
      <c r="R151" s="76"/>
      <c r="S151" s="76"/>
      <c r="T151" s="77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T151" s="3" t="s">
        <v>256</v>
      </c>
      <c r="AU151" s="3" t="s">
        <v>83</v>
      </c>
    </row>
    <row r="152" s="229" customFormat="true" ht="22.8" hidden="false" customHeight="true" outlineLevel="0" collapsed="false">
      <c r="B152" s="230"/>
      <c r="C152" s="231"/>
      <c r="D152" s="232" t="s">
        <v>73</v>
      </c>
      <c r="E152" s="244" t="s">
        <v>270</v>
      </c>
      <c r="F152" s="244" t="s">
        <v>271</v>
      </c>
      <c r="G152" s="231"/>
      <c r="H152" s="231"/>
      <c r="I152" s="234"/>
      <c r="J152" s="245" t="n">
        <f aca="false">BK152</f>
        <v>0</v>
      </c>
      <c r="K152" s="231"/>
      <c r="L152" s="236"/>
      <c r="M152" s="237"/>
      <c r="N152" s="238"/>
      <c r="O152" s="238"/>
      <c r="P152" s="239" t="n">
        <f aca="false">SUM(P153:P160)</f>
        <v>0</v>
      </c>
      <c r="Q152" s="238"/>
      <c r="R152" s="239" t="n">
        <f aca="false">SUM(R153:R160)</f>
        <v>0</v>
      </c>
      <c r="S152" s="238"/>
      <c r="T152" s="240" t="n">
        <f aca="false">SUM(T153:T160)</f>
        <v>0</v>
      </c>
      <c r="AR152" s="241" t="s">
        <v>81</v>
      </c>
      <c r="AT152" s="242" t="s">
        <v>73</v>
      </c>
      <c r="AU152" s="242" t="s">
        <v>81</v>
      </c>
      <c r="AY152" s="241" t="s">
        <v>247</v>
      </c>
      <c r="BK152" s="243" t="n">
        <f aca="false">SUM(BK153:BK160)</f>
        <v>0</v>
      </c>
    </row>
    <row r="153" s="30" customFormat="true" ht="24.15" hidden="false" customHeight="true" outlineLevel="0" collapsed="false">
      <c r="A153" s="26"/>
      <c r="B153" s="27"/>
      <c r="C153" s="246" t="s">
        <v>272</v>
      </c>
      <c r="D153" s="246" t="s">
        <v>250</v>
      </c>
      <c r="E153" s="247" t="s">
        <v>273</v>
      </c>
      <c r="F153" s="248" t="s">
        <v>274</v>
      </c>
      <c r="G153" s="249" t="s">
        <v>275</v>
      </c>
      <c r="H153" s="250" t="n">
        <v>0.5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272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272</v>
      </c>
      <c r="BM153" s="258" t="s">
        <v>276</v>
      </c>
    </row>
    <row r="154" s="30" customFormat="true" ht="28.8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277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30" customFormat="true" ht="24.15" hidden="false" customHeight="true" outlineLevel="0" collapsed="false">
      <c r="A155" s="26"/>
      <c r="B155" s="27"/>
      <c r="C155" s="246" t="s">
        <v>278</v>
      </c>
      <c r="D155" s="246" t="s">
        <v>250</v>
      </c>
      <c r="E155" s="247" t="s">
        <v>279</v>
      </c>
      <c r="F155" s="248" t="s">
        <v>280</v>
      </c>
      <c r="G155" s="249" t="s">
        <v>275</v>
      </c>
      <c r="H155" s="250" t="n">
        <v>0.5</v>
      </c>
      <c r="I155" s="251"/>
      <c r="J155" s="252" t="n">
        <f aca="false">ROUND(I155*H155,2)</f>
        <v>0</v>
      </c>
      <c r="K155" s="253"/>
      <c r="L155" s="29"/>
      <c r="M155" s="254"/>
      <c r="N155" s="255" t="s">
        <v>39</v>
      </c>
      <c r="O155" s="76"/>
      <c r="P155" s="256" t="n">
        <f aca="false">O155*H155</f>
        <v>0</v>
      </c>
      <c r="Q155" s="256" t="n">
        <v>0</v>
      </c>
      <c r="R155" s="256" t="n">
        <f aca="false">Q155*H155</f>
        <v>0</v>
      </c>
      <c r="S155" s="256" t="n">
        <v>0</v>
      </c>
      <c r="T155" s="257" t="n">
        <f aca="false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258" t="s">
        <v>272</v>
      </c>
      <c r="AT155" s="258" t="s">
        <v>250</v>
      </c>
      <c r="AU155" s="258" t="s">
        <v>83</v>
      </c>
      <c r="AY155" s="3" t="s">
        <v>247</v>
      </c>
      <c r="BE155" s="137" t="n">
        <f aca="false">IF(N155="základní",J155,0)</f>
        <v>0</v>
      </c>
      <c r="BF155" s="137" t="n">
        <f aca="false">IF(N155="snížená",J155,0)</f>
        <v>0</v>
      </c>
      <c r="BG155" s="137" t="n">
        <f aca="false">IF(N155="zákl. přenesená",J155,0)</f>
        <v>0</v>
      </c>
      <c r="BH155" s="137" t="n">
        <f aca="false">IF(N155="sníž. přenesená",J155,0)</f>
        <v>0</v>
      </c>
      <c r="BI155" s="137" t="n">
        <f aca="false">IF(N155="nulová",J155,0)</f>
        <v>0</v>
      </c>
      <c r="BJ155" s="3" t="s">
        <v>81</v>
      </c>
      <c r="BK155" s="137" t="n">
        <f aca="false">ROUND(I155*H155,2)</f>
        <v>0</v>
      </c>
      <c r="BL155" s="3" t="s">
        <v>272</v>
      </c>
      <c r="BM155" s="258" t="s">
        <v>281</v>
      </c>
    </row>
    <row r="156" s="30" customFormat="true" ht="19.2" hidden="false" customHeight="false" outlineLevel="0" collapsed="false">
      <c r="A156" s="26"/>
      <c r="B156" s="27"/>
      <c r="C156" s="28"/>
      <c r="D156" s="259" t="s">
        <v>256</v>
      </c>
      <c r="E156" s="28"/>
      <c r="F156" s="260" t="s">
        <v>282</v>
      </c>
      <c r="G156" s="28"/>
      <c r="H156" s="28"/>
      <c r="I156" s="211"/>
      <c r="J156" s="28"/>
      <c r="K156" s="28"/>
      <c r="L156" s="29"/>
      <c r="M156" s="261"/>
      <c r="N156" s="262"/>
      <c r="O156" s="76"/>
      <c r="P156" s="76"/>
      <c r="Q156" s="76"/>
      <c r="R156" s="76"/>
      <c r="S156" s="76"/>
      <c r="T156" s="77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T156" s="3" t="s">
        <v>256</v>
      </c>
      <c r="AU156" s="3" t="s">
        <v>83</v>
      </c>
    </row>
    <row r="157" s="30" customFormat="true" ht="16.5" hidden="false" customHeight="true" outlineLevel="0" collapsed="false">
      <c r="A157" s="26"/>
      <c r="B157" s="27"/>
      <c r="C157" s="246" t="s">
        <v>248</v>
      </c>
      <c r="D157" s="246" t="s">
        <v>250</v>
      </c>
      <c r="E157" s="247" t="s">
        <v>283</v>
      </c>
      <c r="F157" s="248" t="s">
        <v>284</v>
      </c>
      <c r="G157" s="249" t="s">
        <v>275</v>
      </c>
      <c r="H157" s="250" t="n">
        <v>0.5</v>
      </c>
      <c r="I157" s="251"/>
      <c r="J157" s="252" t="n">
        <f aca="false">ROUND(I157*H157,2)</f>
        <v>0</v>
      </c>
      <c r="K157" s="253"/>
      <c r="L157" s="29"/>
      <c r="M157" s="254"/>
      <c r="N157" s="255" t="s">
        <v>39</v>
      </c>
      <c r="O157" s="76"/>
      <c r="P157" s="256" t="n">
        <f aca="false">O157*H157</f>
        <v>0</v>
      </c>
      <c r="Q157" s="256" t="n">
        <v>0</v>
      </c>
      <c r="R157" s="256" t="n">
        <f aca="false">Q157*H157</f>
        <v>0</v>
      </c>
      <c r="S157" s="256" t="n">
        <v>0</v>
      </c>
      <c r="T157" s="257" t="n">
        <f aca="false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258" t="s">
        <v>272</v>
      </c>
      <c r="AT157" s="258" t="s">
        <v>250</v>
      </c>
      <c r="AU157" s="258" t="s">
        <v>83</v>
      </c>
      <c r="AY157" s="3" t="s">
        <v>247</v>
      </c>
      <c r="BE157" s="137" t="n">
        <f aca="false">IF(N157="základní",J157,0)</f>
        <v>0</v>
      </c>
      <c r="BF157" s="137" t="n">
        <f aca="false">IF(N157="snížená",J157,0)</f>
        <v>0</v>
      </c>
      <c r="BG157" s="137" t="n">
        <f aca="false">IF(N157="zákl. přenesená",J157,0)</f>
        <v>0</v>
      </c>
      <c r="BH157" s="137" t="n">
        <f aca="false">IF(N157="sníž. přenesená",J157,0)</f>
        <v>0</v>
      </c>
      <c r="BI157" s="137" t="n">
        <f aca="false">IF(N157="nulová",J157,0)</f>
        <v>0</v>
      </c>
      <c r="BJ157" s="3" t="s">
        <v>81</v>
      </c>
      <c r="BK157" s="137" t="n">
        <f aca="false">ROUND(I157*H157,2)</f>
        <v>0</v>
      </c>
      <c r="BL157" s="3" t="s">
        <v>272</v>
      </c>
      <c r="BM157" s="258" t="s">
        <v>285</v>
      </c>
    </row>
    <row r="158" s="30" customFormat="true" ht="19.2" hidden="false" customHeight="false" outlineLevel="0" collapsed="false">
      <c r="A158" s="26"/>
      <c r="B158" s="27"/>
      <c r="C158" s="28"/>
      <c r="D158" s="259" t="s">
        <v>256</v>
      </c>
      <c r="E158" s="28"/>
      <c r="F158" s="260" t="s">
        <v>286</v>
      </c>
      <c r="G158" s="28"/>
      <c r="H158" s="28"/>
      <c r="I158" s="211"/>
      <c r="J158" s="28"/>
      <c r="K158" s="28"/>
      <c r="L158" s="29"/>
      <c r="M158" s="261"/>
      <c r="N158" s="262"/>
      <c r="O158" s="76"/>
      <c r="P158" s="76"/>
      <c r="Q158" s="76"/>
      <c r="R158" s="76"/>
      <c r="S158" s="76"/>
      <c r="T158" s="7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3" t="s">
        <v>256</v>
      </c>
      <c r="AU158" s="3" t="s">
        <v>83</v>
      </c>
    </row>
    <row r="159" s="30" customFormat="true" ht="24.15" hidden="false" customHeight="true" outlineLevel="0" collapsed="false">
      <c r="A159" s="26"/>
      <c r="B159" s="27"/>
      <c r="C159" s="263" t="s">
        <v>287</v>
      </c>
      <c r="D159" s="263" t="s">
        <v>288</v>
      </c>
      <c r="E159" s="264" t="s">
        <v>289</v>
      </c>
      <c r="F159" s="265" t="s">
        <v>290</v>
      </c>
      <c r="G159" s="266" t="s">
        <v>291</v>
      </c>
      <c r="H159" s="267" t="n">
        <v>1</v>
      </c>
      <c r="I159" s="268"/>
      <c r="J159" s="269" t="n">
        <f aca="false">ROUND(I159*H159,2)</f>
        <v>0</v>
      </c>
      <c r="K159" s="270"/>
      <c r="L159" s="271"/>
      <c r="M159" s="272"/>
      <c r="N159" s="273" t="s">
        <v>39</v>
      </c>
      <c r="O159" s="76"/>
      <c r="P159" s="256" t="n">
        <f aca="false">O159*H159</f>
        <v>0</v>
      </c>
      <c r="Q159" s="256" t="n">
        <v>0</v>
      </c>
      <c r="R159" s="256" t="n">
        <f aca="false">Q159*H159</f>
        <v>0</v>
      </c>
      <c r="S159" s="256" t="n">
        <v>0</v>
      </c>
      <c r="T159" s="257" t="n">
        <f aca="false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258" t="s">
        <v>292</v>
      </c>
      <c r="AT159" s="258" t="s">
        <v>288</v>
      </c>
      <c r="AU159" s="258" t="s">
        <v>83</v>
      </c>
      <c r="AY159" s="3" t="s">
        <v>247</v>
      </c>
      <c r="BE159" s="137" t="n">
        <f aca="false">IF(N159="základní",J159,0)</f>
        <v>0</v>
      </c>
      <c r="BF159" s="137" t="n">
        <f aca="false">IF(N159="snížená",J159,0)</f>
        <v>0</v>
      </c>
      <c r="BG159" s="137" t="n">
        <f aca="false">IF(N159="zákl. přenesená",J159,0)</f>
        <v>0</v>
      </c>
      <c r="BH159" s="137" t="n">
        <f aca="false">IF(N159="sníž. přenesená",J159,0)</f>
        <v>0</v>
      </c>
      <c r="BI159" s="137" t="n">
        <f aca="false">IF(N159="nulová",J159,0)</f>
        <v>0</v>
      </c>
      <c r="BJ159" s="3" t="s">
        <v>81</v>
      </c>
      <c r="BK159" s="137" t="n">
        <f aca="false">ROUND(I159*H159,2)</f>
        <v>0</v>
      </c>
      <c r="BL159" s="3" t="s">
        <v>272</v>
      </c>
      <c r="BM159" s="258" t="s">
        <v>293</v>
      </c>
    </row>
    <row r="160" s="30" customFormat="true" ht="28.8" hidden="false" customHeight="false" outlineLevel="0" collapsed="false">
      <c r="A160" s="26"/>
      <c r="B160" s="27"/>
      <c r="C160" s="28"/>
      <c r="D160" s="259" t="s">
        <v>256</v>
      </c>
      <c r="E160" s="28"/>
      <c r="F160" s="260" t="s">
        <v>294</v>
      </c>
      <c r="G160" s="28"/>
      <c r="H160" s="28"/>
      <c r="I160" s="211"/>
      <c r="J160" s="28"/>
      <c r="K160" s="28"/>
      <c r="L160" s="29"/>
      <c r="M160" s="261"/>
      <c r="N160" s="262"/>
      <c r="O160" s="76"/>
      <c r="P160" s="76"/>
      <c r="Q160" s="76"/>
      <c r="R160" s="76"/>
      <c r="S160" s="76"/>
      <c r="T160" s="7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3" t="s">
        <v>256</v>
      </c>
      <c r="AU160" s="3" t="s">
        <v>83</v>
      </c>
    </row>
    <row r="161" s="229" customFormat="true" ht="25.95" hidden="false" customHeight="true" outlineLevel="0" collapsed="false">
      <c r="B161" s="230"/>
      <c r="C161" s="231"/>
      <c r="D161" s="232" t="s">
        <v>73</v>
      </c>
      <c r="E161" s="233" t="s">
        <v>295</v>
      </c>
      <c r="F161" s="233" t="s">
        <v>296</v>
      </c>
      <c r="G161" s="231"/>
      <c r="H161" s="231"/>
      <c r="I161" s="234"/>
      <c r="J161" s="235" t="n">
        <f aca="false">BK161</f>
        <v>0</v>
      </c>
      <c r="K161" s="231"/>
      <c r="L161" s="236"/>
      <c r="M161" s="237"/>
      <c r="N161" s="238"/>
      <c r="O161" s="238"/>
      <c r="P161" s="239" t="n">
        <f aca="false">P162+P169+P194+P222+P239</f>
        <v>0</v>
      </c>
      <c r="Q161" s="238"/>
      <c r="R161" s="239" t="n">
        <f aca="false">R162+R169+R194+R222+R239</f>
        <v>1.0165438</v>
      </c>
      <c r="S161" s="238"/>
      <c r="T161" s="240" t="n">
        <f aca="false">T162+T169+T194+T222+T239</f>
        <v>0.117</v>
      </c>
      <c r="AR161" s="241" t="s">
        <v>83</v>
      </c>
      <c r="AT161" s="242" t="s">
        <v>73</v>
      </c>
      <c r="AU161" s="242" t="s">
        <v>74</v>
      </c>
      <c r="AY161" s="241" t="s">
        <v>247</v>
      </c>
      <c r="BK161" s="243" t="n">
        <f aca="false">BK162+BK169+BK194+BK222+BK239</f>
        <v>0</v>
      </c>
    </row>
    <row r="162" s="229" customFormat="true" ht="22.8" hidden="false" customHeight="true" outlineLevel="0" collapsed="false">
      <c r="B162" s="230"/>
      <c r="C162" s="231"/>
      <c r="D162" s="232" t="s">
        <v>73</v>
      </c>
      <c r="E162" s="244" t="s">
        <v>297</v>
      </c>
      <c r="F162" s="244" t="s">
        <v>298</v>
      </c>
      <c r="G162" s="231"/>
      <c r="H162" s="231"/>
      <c r="I162" s="234"/>
      <c r="J162" s="245" t="n">
        <f aca="false">BK162</f>
        <v>0</v>
      </c>
      <c r="K162" s="231"/>
      <c r="L162" s="236"/>
      <c r="M162" s="237"/>
      <c r="N162" s="238"/>
      <c r="O162" s="238"/>
      <c r="P162" s="239" t="n">
        <f aca="false">SUM(P163:P168)</f>
        <v>0</v>
      </c>
      <c r="Q162" s="238"/>
      <c r="R162" s="239" t="n">
        <f aca="false">SUM(R163:R168)</f>
        <v>0</v>
      </c>
      <c r="S162" s="238"/>
      <c r="T162" s="240" t="n">
        <f aca="false">SUM(T163:T168)</f>
        <v>0</v>
      </c>
      <c r="AR162" s="241" t="s">
        <v>83</v>
      </c>
      <c r="AT162" s="242" t="s">
        <v>73</v>
      </c>
      <c r="AU162" s="242" t="s">
        <v>81</v>
      </c>
      <c r="AY162" s="241" t="s">
        <v>247</v>
      </c>
      <c r="BK162" s="243" t="n">
        <f aca="false">SUM(BK163:BK168)</f>
        <v>0</v>
      </c>
    </row>
    <row r="163" s="30" customFormat="true" ht="16.5" hidden="false" customHeight="true" outlineLevel="0" collapsed="false">
      <c r="A163" s="26"/>
      <c r="B163" s="27"/>
      <c r="C163" s="246" t="s">
        <v>292</v>
      </c>
      <c r="D163" s="246" t="s">
        <v>250</v>
      </c>
      <c r="E163" s="247" t="s">
        <v>299</v>
      </c>
      <c r="F163" s="248" t="s">
        <v>300</v>
      </c>
      <c r="G163" s="249" t="s">
        <v>301</v>
      </c>
      <c r="H163" s="250" t="n">
        <v>2</v>
      </c>
      <c r="I163" s="251"/>
      <c r="J163" s="252" t="n">
        <f aca="false">ROUND(I163*H163,2)</f>
        <v>0</v>
      </c>
      <c r="K163" s="253"/>
      <c r="L163" s="29"/>
      <c r="M163" s="254"/>
      <c r="N163" s="255" t="s">
        <v>39</v>
      </c>
      <c r="O163" s="76"/>
      <c r="P163" s="256" t="n">
        <f aca="false">O163*H163</f>
        <v>0</v>
      </c>
      <c r="Q163" s="256" t="n">
        <v>0</v>
      </c>
      <c r="R163" s="256" t="n">
        <f aca="false">Q163*H163</f>
        <v>0</v>
      </c>
      <c r="S163" s="256" t="n">
        <v>0</v>
      </c>
      <c r="T163" s="257" t="n">
        <f aca="false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258" t="s">
        <v>302</v>
      </c>
      <c r="AT163" s="258" t="s">
        <v>250</v>
      </c>
      <c r="AU163" s="258" t="s">
        <v>83</v>
      </c>
      <c r="AY163" s="3" t="s">
        <v>247</v>
      </c>
      <c r="BE163" s="137" t="n">
        <f aca="false">IF(N163="základní",J163,0)</f>
        <v>0</v>
      </c>
      <c r="BF163" s="137" t="n">
        <f aca="false">IF(N163="snížená",J163,0)</f>
        <v>0</v>
      </c>
      <c r="BG163" s="137" t="n">
        <f aca="false">IF(N163="zákl. přenesená",J163,0)</f>
        <v>0</v>
      </c>
      <c r="BH163" s="137" t="n">
        <f aca="false">IF(N163="sníž. přenesená",J163,0)</f>
        <v>0</v>
      </c>
      <c r="BI163" s="137" t="n">
        <f aca="false">IF(N163="nulová",J163,0)</f>
        <v>0</v>
      </c>
      <c r="BJ163" s="3" t="s">
        <v>81</v>
      </c>
      <c r="BK163" s="137" t="n">
        <f aca="false">ROUND(I163*H163,2)</f>
        <v>0</v>
      </c>
      <c r="BL163" s="3" t="s">
        <v>302</v>
      </c>
      <c r="BM163" s="258" t="s">
        <v>303</v>
      </c>
    </row>
    <row r="164" s="30" customFormat="true" ht="10.2" hidden="false" customHeight="false" outlineLevel="0" collapsed="false">
      <c r="A164" s="26"/>
      <c r="B164" s="27"/>
      <c r="C164" s="28"/>
      <c r="D164" s="259" t="s">
        <v>256</v>
      </c>
      <c r="E164" s="28"/>
      <c r="F164" s="260" t="s">
        <v>304</v>
      </c>
      <c r="G164" s="28"/>
      <c r="H164" s="28"/>
      <c r="I164" s="211"/>
      <c r="J164" s="28"/>
      <c r="K164" s="28"/>
      <c r="L164" s="29"/>
      <c r="M164" s="261"/>
      <c r="N164" s="262"/>
      <c r="O164" s="76"/>
      <c r="P164" s="76"/>
      <c r="Q164" s="76"/>
      <c r="R164" s="76"/>
      <c r="S164" s="76"/>
      <c r="T164" s="77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3" t="s">
        <v>256</v>
      </c>
      <c r="AU164" s="3" t="s">
        <v>83</v>
      </c>
    </row>
    <row r="165" s="30" customFormat="true" ht="16.5" hidden="false" customHeight="true" outlineLevel="0" collapsed="false">
      <c r="A165" s="26"/>
      <c r="B165" s="27"/>
      <c r="C165" s="246" t="s">
        <v>258</v>
      </c>
      <c r="D165" s="246" t="s">
        <v>250</v>
      </c>
      <c r="E165" s="247" t="s">
        <v>305</v>
      </c>
      <c r="F165" s="248" t="s">
        <v>306</v>
      </c>
      <c r="G165" s="249" t="s">
        <v>307</v>
      </c>
      <c r="H165" s="250" t="n">
        <v>1</v>
      </c>
      <c r="I165" s="251"/>
      <c r="J165" s="252" t="n">
        <f aca="false">ROUND(I165*H165,2)</f>
        <v>0</v>
      </c>
      <c r="K165" s="253"/>
      <c r="L165" s="29"/>
      <c r="M165" s="254"/>
      <c r="N165" s="255" t="s">
        <v>39</v>
      </c>
      <c r="O165" s="76"/>
      <c r="P165" s="256" t="n">
        <f aca="false">O165*H165</f>
        <v>0</v>
      </c>
      <c r="Q165" s="256" t="n">
        <v>0</v>
      </c>
      <c r="R165" s="256" t="n">
        <f aca="false">Q165*H165</f>
        <v>0</v>
      </c>
      <c r="S165" s="256" t="n">
        <v>0</v>
      </c>
      <c r="T165" s="257" t="n">
        <f aca="false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258" t="s">
        <v>254</v>
      </c>
      <c r="AT165" s="258" t="s">
        <v>250</v>
      </c>
      <c r="AU165" s="258" t="s">
        <v>83</v>
      </c>
      <c r="AY165" s="3" t="s">
        <v>247</v>
      </c>
      <c r="BE165" s="137" t="n">
        <f aca="false">IF(N165="základní",J165,0)</f>
        <v>0</v>
      </c>
      <c r="BF165" s="137" t="n">
        <f aca="false">IF(N165="snížená",J165,0)</f>
        <v>0</v>
      </c>
      <c r="BG165" s="137" t="n">
        <f aca="false">IF(N165="zákl. přenesená",J165,0)</f>
        <v>0</v>
      </c>
      <c r="BH165" s="137" t="n">
        <f aca="false">IF(N165="sníž. přenesená",J165,0)</f>
        <v>0</v>
      </c>
      <c r="BI165" s="137" t="n">
        <f aca="false">IF(N165="nulová",J165,0)</f>
        <v>0</v>
      </c>
      <c r="BJ165" s="3" t="s">
        <v>81</v>
      </c>
      <c r="BK165" s="137" t="n">
        <f aca="false">ROUND(I165*H165,2)</f>
        <v>0</v>
      </c>
      <c r="BL165" s="3" t="s">
        <v>254</v>
      </c>
      <c r="BM165" s="258" t="s">
        <v>308</v>
      </c>
    </row>
    <row r="166" s="30" customFormat="true" ht="10.2" hidden="false" customHeight="false" outlineLevel="0" collapsed="false">
      <c r="A166" s="26"/>
      <c r="B166" s="27"/>
      <c r="C166" s="28"/>
      <c r="D166" s="259" t="s">
        <v>256</v>
      </c>
      <c r="E166" s="28"/>
      <c r="F166" s="260" t="s">
        <v>309</v>
      </c>
      <c r="G166" s="28"/>
      <c r="H166" s="28"/>
      <c r="I166" s="211"/>
      <c r="J166" s="28"/>
      <c r="K166" s="28"/>
      <c r="L166" s="29"/>
      <c r="M166" s="261"/>
      <c r="N166" s="262"/>
      <c r="O166" s="76"/>
      <c r="P166" s="76"/>
      <c r="Q166" s="76"/>
      <c r="R166" s="76"/>
      <c r="S166" s="76"/>
      <c r="T166" s="77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T166" s="3" t="s">
        <v>256</v>
      </c>
      <c r="AU166" s="3" t="s">
        <v>83</v>
      </c>
    </row>
    <row r="167" s="30" customFormat="true" ht="16.5" hidden="false" customHeight="true" outlineLevel="0" collapsed="false">
      <c r="A167" s="26"/>
      <c r="B167" s="27"/>
      <c r="C167" s="246" t="s">
        <v>310</v>
      </c>
      <c r="D167" s="246" t="s">
        <v>250</v>
      </c>
      <c r="E167" s="247" t="s">
        <v>311</v>
      </c>
      <c r="F167" s="248" t="s">
        <v>312</v>
      </c>
      <c r="G167" s="249" t="s">
        <v>307</v>
      </c>
      <c r="H167" s="250" t="n">
        <v>1</v>
      </c>
      <c r="I167" s="251"/>
      <c r="J167" s="252" t="n">
        <f aca="false">ROUND(I167*H167,2)</f>
        <v>0</v>
      </c>
      <c r="K167" s="253"/>
      <c r="L167" s="29"/>
      <c r="M167" s="254"/>
      <c r="N167" s="255" t="s">
        <v>39</v>
      </c>
      <c r="O167" s="76"/>
      <c r="P167" s="256" t="n">
        <f aca="false">O167*H167</f>
        <v>0</v>
      </c>
      <c r="Q167" s="256" t="n">
        <v>0</v>
      </c>
      <c r="R167" s="256" t="n">
        <f aca="false">Q167*H167</f>
        <v>0</v>
      </c>
      <c r="S167" s="256" t="n">
        <v>0</v>
      </c>
      <c r="T167" s="257" t="n">
        <f aca="false">S167*H167</f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258" t="s">
        <v>254</v>
      </c>
      <c r="AT167" s="258" t="s">
        <v>250</v>
      </c>
      <c r="AU167" s="258" t="s">
        <v>83</v>
      </c>
      <c r="AY167" s="3" t="s">
        <v>247</v>
      </c>
      <c r="BE167" s="137" t="n">
        <f aca="false">IF(N167="základní",J167,0)</f>
        <v>0</v>
      </c>
      <c r="BF167" s="137" t="n">
        <f aca="false">IF(N167="snížená",J167,0)</f>
        <v>0</v>
      </c>
      <c r="BG167" s="137" t="n">
        <f aca="false">IF(N167="zákl. přenesená",J167,0)</f>
        <v>0</v>
      </c>
      <c r="BH167" s="137" t="n">
        <f aca="false">IF(N167="sníž. přenesená",J167,0)</f>
        <v>0</v>
      </c>
      <c r="BI167" s="137" t="n">
        <f aca="false">IF(N167="nulová",J167,0)</f>
        <v>0</v>
      </c>
      <c r="BJ167" s="3" t="s">
        <v>81</v>
      </c>
      <c r="BK167" s="137" t="n">
        <f aca="false">ROUND(I167*H167,2)</f>
        <v>0</v>
      </c>
      <c r="BL167" s="3" t="s">
        <v>254</v>
      </c>
      <c r="BM167" s="258" t="s">
        <v>313</v>
      </c>
    </row>
    <row r="168" s="30" customFormat="true" ht="10.2" hidden="false" customHeight="false" outlineLevel="0" collapsed="false">
      <c r="A168" s="26"/>
      <c r="B168" s="27"/>
      <c r="C168" s="28"/>
      <c r="D168" s="259" t="s">
        <v>256</v>
      </c>
      <c r="E168" s="28"/>
      <c r="F168" s="260" t="s">
        <v>312</v>
      </c>
      <c r="G168" s="28"/>
      <c r="H168" s="28"/>
      <c r="I168" s="211"/>
      <c r="J168" s="28"/>
      <c r="K168" s="28"/>
      <c r="L168" s="29"/>
      <c r="M168" s="261"/>
      <c r="N168" s="262"/>
      <c r="O168" s="76"/>
      <c r="P168" s="76"/>
      <c r="Q168" s="76"/>
      <c r="R168" s="76"/>
      <c r="S168" s="76"/>
      <c r="T168" s="77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T168" s="3" t="s">
        <v>256</v>
      </c>
      <c r="AU168" s="3" t="s">
        <v>83</v>
      </c>
    </row>
    <row r="169" s="229" customFormat="true" ht="22.8" hidden="false" customHeight="true" outlineLevel="0" collapsed="false">
      <c r="B169" s="230"/>
      <c r="C169" s="231"/>
      <c r="D169" s="232" t="s">
        <v>73</v>
      </c>
      <c r="E169" s="244" t="s">
        <v>314</v>
      </c>
      <c r="F169" s="244" t="s">
        <v>315</v>
      </c>
      <c r="G169" s="231"/>
      <c r="H169" s="231"/>
      <c r="I169" s="234"/>
      <c r="J169" s="245" t="n">
        <f aca="false">BK169</f>
        <v>0</v>
      </c>
      <c r="K169" s="231"/>
      <c r="L169" s="236"/>
      <c r="M169" s="237"/>
      <c r="N169" s="238"/>
      <c r="O169" s="238"/>
      <c r="P169" s="239" t="n">
        <f aca="false">SUM(P170:P193)</f>
        <v>0</v>
      </c>
      <c r="Q169" s="238"/>
      <c r="R169" s="239" t="n">
        <f aca="false">SUM(R170:R193)</f>
        <v>0.3348838</v>
      </c>
      <c r="S169" s="238"/>
      <c r="T169" s="240" t="n">
        <f aca="false">SUM(T170:T193)</f>
        <v>0</v>
      </c>
      <c r="AR169" s="241" t="s">
        <v>83</v>
      </c>
      <c r="AT169" s="242" t="s">
        <v>73</v>
      </c>
      <c r="AU169" s="242" t="s">
        <v>81</v>
      </c>
      <c r="AY169" s="241" t="s">
        <v>247</v>
      </c>
      <c r="BK169" s="243" t="n">
        <f aca="false">SUM(BK170:BK193)</f>
        <v>0</v>
      </c>
    </row>
    <row r="170" s="30" customFormat="true" ht="33" hidden="false" customHeight="true" outlineLevel="0" collapsed="false">
      <c r="A170" s="26"/>
      <c r="B170" s="27"/>
      <c r="C170" s="246" t="s">
        <v>316</v>
      </c>
      <c r="D170" s="246" t="s">
        <v>250</v>
      </c>
      <c r="E170" s="247" t="s">
        <v>317</v>
      </c>
      <c r="F170" s="248" t="s">
        <v>318</v>
      </c>
      <c r="G170" s="249" t="s">
        <v>301</v>
      </c>
      <c r="H170" s="250" t="n">
        <v>30</v>
      </c>
      <c r="I170" s="251"/>
      <c r="J170" s="252" t="n">
        <f aca="false">ROUND(I170*H170,2)</f>
        <v>0</v>
      </c>
      <c r="K170" s="253"/>
      <c r="L170" s="29"/>
      <c r="M170" s="254"/>
      <c r="N170" s="255" t="s">
        <v>39</v>
      </c>
      <c r="O170" s="76"/>
      <c r="P170" s="256" t="n">
        <f aca="false">O170*H170</f>
        <v>0</v>
      </c>
      <c r="Q170" s="256" t="n">
        <v>0.00125</v>
      </c>
      <c r="R170" s="256" t="n">
        <f aca="false">Q170*H170</f>
        <v>0.0375</v>
      </c>
      <c r="S170" s="256" t="n">
        <v>0</v>
      </c>
      <c r="T170" s="257" t="n">
        <f aca="false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258" t="s">
        <v>302</v>
      </c>
      <c r="AT170" s="258" t="s">
        <v>250</v>
      </c>
      <c r="AU170" s="258" t="s">
        <v>83</v>
      </c>
      <c r="AY170" s="3" t="s">
        <v>247</v>
      </c>
      <c r="BE170" s="137" t="n">
        <f aca="false">IF(N170="základní",J170,0)</f>
        <v>0</v>
      </c>
      <c r="BF170" s="137" t="n">
        <f aca="false">IF(N170="snížená",J170,0)</f>
        <v>0</v>
      </c>
      <c r="BG170" s="137" t="n">
        <f aca="false">IF(N170="zákl. přenesená",J170,0)</f>
        <v>0</v>
      </c>
      <c r="BH170" s="137" t="n">
        <f aca="false">IF(N170="sníž. přenesená",J170,0)</f>
        <v>0</v>
      </c>
      <c r="BI170" s="137" t="n">
        <f aca="false">IF(N170="nulová",J170,0)</f>
        <v>0</v>
      </c>
      <c r="BJ170" s="3" t="s">
        <v>81</v>
      </c>
      <c r="BK170" s="137" t="n">
        <f aca="false">ROUND(I170*H170,2)</f>
        <v>0</v>
      </c>
      <c r="BL170" s="3" t="s">
        <v>302</v>
      </c>
      <c r="BM170" s="258" t="s">
        <v>319</v>
      </c>
    </row>
    <row r="171" s="30" customFormat="true" ht="28.8" hidden="false" customHeight="false" outlineLevel="0" collapsed="false">
      <c r="A171" s="26"/>
      <c r="B171" s="27"/>
      <c r="C171" s="28"/>
      <c r="D171" s="259" t="s">
        <v>256</v>
      </c>
      <c r="E171" s="28"/>
      <c r="F171" s="260" t="s">
        <v>320</v>
      </c>
      <c r="G171" s="28"/>
      <c r="H171" s="28"/>
      <c r="I171" s="211"/>
      <c r="J171" s="28"/>
      <c r="K171" s="28"/>
      <c r="L171" s="29"/>
      <c r="M171" s="261"/>
      <c r="N171" s="262"/>
      <c r="O171" s="76"/>
      <c r="P171" s="76"/>
      <c r="Q171" s="76"/>
      <c r="R171" s="76"/>
      <c r="S171" s="76"/>
      <c r="T171" s="77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T171" s="3" t="s">
        <v>256</v>
      </c>
      <c r="AU171" s="3" t="s">
        <v>83</v>
      </c>
    </row>
    <row r="172" s="30" customFormat="true" ht="16.5" hidden="false" customHeight="true" outlineLevel="0" collapsed="false">
      <c r="A172" s="26"/>
      <c r="B172" s="27"/>
      <c r="C172" s="263" t="s">
        <v>321</v>
      </c>
      <c r="D172" s="263" t="s">
        <v>288</v>
      </c>
      <c r="E172" s="264" t="s">
        <v>322</v>
      </c>
      <c r="F172" s="265" t="s">
        <v>323</v>
      </c>
      <c r="G172" s="266" t="s">
        <v>301</v>
      </c>
      <c r="H172" s="267" t="n">
        <v>40.227</v>
      </c>
      <c r="I172" s="268"/>
      <c r="J172" s="269" t="n">
        <f aca="false">ROUND(I172*H172,2)</f>
        <v>0</v>
      </c>
      <c r="K172" s="270"/>
      <c r="L172" s="271"/>
      <c r="M172" s="272"/>
      <c r="N172" s="273" t="s">
        <v>39</v>
      </c>
      <c r="O172" s="76"/>
      <c r="P172" s="256" t="n">
        <f aca="false">O172*H172</f>
        <v>0</v>
      </c>
      <c r="Q172" s="256" t="n">
        <v>0.006</v>
      </c>
      <c r="R172" s="256" t="n">
        <f aca="false">Q172*H172</f>
        <v>0.241362</v>
      </c>
      <c r="S172" s="256" t="n">
        <v>0</v>
      </c>
      <c r="T172" s="257" t="n">
        <f aca="false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258" t="s">
        <v>324</v>
      </c>
      <c r="AT172" s="258" t="s">
        <v>288</v>
      </c>
      <c r="AU172" s="258" t="s">
        <v>83</v>
      </c>
      <c r="AY172" s="3" t="s">
        <v>247</v>
      </c>
      <c r="BE172" s="137" t="n">
        <f aca="false">IF(N172="základní",J172,0)</f>
        <v>0</v>
      </c>
      <c r="BF172" s="137" t="n">
        <f aca="false">IF(N172="snížená",J172,0)</f>
        <v>0</v>
      </c>
      <c r="BG172" s="137" t="n">
        <f aca="false">IF(N172="zákl. přenesená",J172,0)</f>
        <v>0</v>
      </c>
      <c r="BH172" s="137" t="n">
        <f aca="false">IF(N172="sníž. přenesená",J172,0)</f>
        <v>0</v>
      </c>
      <c r="BI172" s="137" t="n">
        <f aca="false">IF(N172="nulová",J172,0)</f>
        <v>0</v>
      </c>
      <c r="BJ172" s="3" t="s">
        <v>81</v>
      </c>
      <c r="BK172" s="137" t="n">
        <f aca="false">ROUND(I172*H172,2)</f>
        <v>0</v>
      </c>
      <c r="BL172" s="3" t="s">
        <v>302</v>
      </c>
      <c r="BM172" s="258" t="s">
        <v>325</v>
      </c>
    </row>
    <row r="173" s="30" customFormat="true" ht="10.2" hidden="false" customHeight="false" outlineLevel="0" collapsed="false">
      <c r="A173" s="26"/>
      <c r="B173" s="27"/>
      <c r="C173" s="28"/>
      <c r="D173" s="259" t="s">
        <v>256</v>
      </c>
      <c r="E173" s="28"/>
      <c r="F173" s="260" t="s">
        <v>326</v>
      </c>
      <c r="G173" s="28"/>
      <c r="H173" s="28"/>
      <c r="I173" s="211"/>
      <c r="J173" s="28"/>
      <c r="K173" s="28"/>
      <c r="L173" s="29"/>
      <c r="M173" s="261"/>
      <c r="N173" s="262"/>
      <c r="O173" s="76"/>
      <c r="P173" s="76"/>
      <c r="Q173" s="76"/>
      <c r="R173" s="76"/>
      <c r="S173" s="76"/>
      <c r="T173" s="77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T173" s="3" t="s">
        <v>256</v>
      </c>
      <c r="AU173" s="3" t="s">
        <v>83</v>
      </c>
    </row>
    <row r="174" s="274" customFormat="true" ht="10.2" hidden="false" customHeight="false" outlineLevel="0" collapsed="false">
      <c r="B174" s="275"/>
      <c r="C174" s="276"/>
      <c r="D174" s="259" t="s">
        <v>327</v>
      </c>
      <c r="E174" s="276"/>
      <c r="F174" s="277" t="s">
        <v>328</v>
      </c>
      <c r="G174" s="276"/>
      <c r="H174" s="278" t="n">
        <v>40.227</v>
      </c>
      <c r="I174" s="279"/>
      <c r="J174" s="276"/>
      <c r="K174" s="276"/>
      <c r="L174" s="280"/>
      <c r="M174" s="281"/>
      <c r="N174" s="282"/>
      <c r="O174" s="282"/>
      <c r="P174" s="282"/>
      <c r="Q174" s="282"/>
      <c r="R174" s="282"/>
      <c r="S174" s="282"/>
      <c r="T174" s="283"/>
      <c r="AT174" s="284" t="s">
        <v>327</v>
      </c>
      <c r="AU174" s="284" t="s">
        <v>83</v>
      </c>
      <c r="AV174" s="274" t="s">
        <v>83</v>
      </c>
      <c r="AW174" s="274" t="s">
        <v>3</v>
      </c>
      <c r="AX174" s="274" t="s">
        <v>81</v>
      </c>
      <c r="AY174" s="284" t="s">
        <v>247</v>
      </c>
    </row>
    <row r="175" s="30" customFormat="true" ht="16.5" hidden="false" customHeight="true" outlineLevel="0" collapsed="false">
      <c r="A175" s="26"/>
      <c r="B175" s="27"/>
      <c r="C175" s="263" t="s">
        <v>329</v>
      </c>
      <c r="D175" s="263" t="s">
        <v>288</v>
      </c>
      <c r="E175" s="264" t="s">
        <v>330</v>
      </c>
      <c r="F175" s="265" t="s">
        <v>331</v>
      </c>
      <c r="G175" s="266" t="s">
        <v>332</v>
      </c>
      <c r="H175" s="267" t="n">
        <v>30.393</v>
      </c>
      <c r="I175" s="268"/>
      <c r="J175" s="269" t="n">
        <f aca="false">ROUND(I175*H175,2)</f>
        <v>0</v>
      </c>
      <c r="K175" s="270"/>
      <c r="L175" s="271"/>
      <c r="M175" s="272"/>
      <c r="N175" s="273" t="s">
        <v>39</v>
      </c>
      <c r="O175" s="76"/>
      <c r="P175" s="256" t="n">
        <f aca="false">O175*H175</f>
        <v>0</v>
      </c>
      <c r="Q175" s="256" t="n">
        <v>0.00038</v>
      </c>
      <c r="R175" s="256" t="n">
        <f aca="false">Q175*H175</f>
        <v>0.01154934</v>
      </c>
      <c r="S175" s="256" t="n">
        <v>0</v>
      </c>
      <c r="T175" s="257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258" t="s">
        <v>324</v>
      </c>
      <c r="AT175" s="258" t="s">
        <v>288</v>
      </c>
      <c r="AU175" s="258" t="s">
        <v>83</v>
      </c>
      <c r="AY175" s="3" t="s">
        <v>247</v>
      </c>
      <c r="BE175" s="137" t="n">
        <f aca="false">IF(N175="základní",J175,0)</f>
        <v>0</v>
      </c>
      <c r="BF175" s="137" t="n">
        <f aca="false">IF(N175="snížená",J175,0)</f>
        <v>0</v>
      </c>
      <c r="BG175" s="137" t="n">
        <f aca="false">IF(N175="zákl. přenesená",J175,0)</f>
        <v>0</v>
      </c>
      <c r="BH175" s="137" t="n">
        <f aca="false">IF(N175="sníž. přenesená",J175,0)</f>
        <v>0</v>
      </c>
      <c r="BI175" s="137" t="n">
        <f aca="false">IF(N175="nulová",J175,0)</f>
        <v>0</v>
      </c>
      <c r="BJ175" s="3" t="s">
        <v>81</v>
      </c>
      <c r="BK175" s="137" t="n">
        <f aca="false">ROUND(I175*H175,2)</f>
        <v>0</v>
      </c>
      <c r="BL175" s="3" t="s">
        <v>302</v>
      </c>
      <c r="BM175" s="258" t="s">
        <v>333</v>
      </c>
    </row>
    <row r="176" s="30" customFormat="true" ht="10.2" hidden="false" customHeight="false" outlineLevel="0" collapsed="false">
      <c r="A176" s="26"/>
      <c r="B176" s="27"/>
      <c r="C176" s="28"/>
      <c r="D176" s="259" t="s">
        <v>256</v>
      </c>
      <c r="E176" s="28"/>
      <c r="F176" s="260" t="s">
        <v>334</v>
      </c>
      <c r="G176" s="28"/>
      <c r="H176" s="28"/>
      <c r="I176" s="211"/>
      <c r="J176" s="28"/>
      <c r="K176" s="28"/>
      <c r="L176" s="29"/>
      <c r="M176" s="261"/>
      <c r="N176" s="262"/>
      <c r="O176" s="76"/>
      <c r="P176" s="76"/>
      <c r="Q176" s="76"/>
      <c r="R176" s="76"/>
      <c r="S176" s="76"/>
      <c r="T176" s="7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T176" s="3" t="s">
        <v>256</v>
      </c>
      <c r="AU176" s="3" t="s">
        <v>83</v>
      </c>
    </row>
    <row r="177" s="274" customFormat="true" ht="10.2" hidden="false" customHeight="false" outlineLevel="0" collapsed="false">
      <c r="B177" s="275"/>
      <c r="C177" s="276"/>
      <c r="D177" s="259" t="s">
        <v>327</v>
      </c>
      <c r="E177" s="276"/>
      <c r="F177" s="277" t="s">
        <v>335</v>
      </c>
      <c r="G177" s="276"/>
      <c r="H177" s="278" t="n">
        <v>30.393</v>
      </c>
      <c r="I177" s="279"/>
      <c r="J177" s="276"/>
      <c r="K177" s="276"/>
      <c r="L177" s="280"/>
      <c r="M177" s="281"/>
      <c r="N177" s="282"/>
      <c r="O177" s="282"/>
      <c r="P177" s="282"/>
      <c r="Q177" s="282"/>
      <c r="R177" s="282"/>
      <c r="S177" s="282"/>
      <c r="T177" s="283"/>
      <c r="AT177" s="284" t="s">
        <v>327</v>
      </c>
      <c r="AU177" s="284" t="s">
        <v>83</v>
      </c>
      <c r="AV177" s="274" t="s">
        <v>83</v>
      </c>
      <c r="AW177" s="274" t="s">
        <v>3</v>
      </c>
      <c r="AX177" s="274" t="s">
        <v>81</v>
      </c>
      <c r="AY177" s="284" t="s">
        <v>247</v>
      </c>
    </row>
    <row r="178" s="30" customFormat="true" ht="16.5" hidden="false" customHeight="true" outlineLevel="0" collapsed="false">
      <c r="A178" s="26"/>
      <c r="B178" s="27"/>
      <c r="C178" s="263" t="s">
        <v>336</v>
      </c>
      <c r="D178" s="263" t="s">
        <v>288</v>
      </c>
      <c r="E178" s="264" t="s">
        <v>337</v>
      </c>
      <c r="F178" s="265" t="s">
        <v>338</v>
      </c>
      <c r="G178" s="266" t="s">
        <v>332</v>
      </c>
      <c r="H178" s="267" t="n">
        <v>62.575</v>
      </c>
      <c r="I178" s="268"/>
      <c r="J178" s="269" t="n">
        <f aca="false">ROUND(I178*H178,2)</f>
        <v>0</v>
      </c>
      <c r="K178" s="270"/>
      <c r="L178" s="271"/>
      <c r="M178" s="272"/>
      <c r="N178" s="273" t="s">
        <v>39</v>
      </c>
      <c r="O178" s="76"/>
      <c r="P178" s="256" t="n">
        <f aca="false">O178*H178</f>
        <v>0</v>
      </c>
      <c r="Q178" s="256" t="n">
        <v>0.00035</v>
      </c>
      <c r="R178" s="256" t="n">
        <f aca="false">Q178*H178</f>
        <v>0.02190125</v>
      </c>
      <c r="S178" s="256" t="n">
        <v>0</v>
      </c>
      <c r="T178" s="257" t="n">
        <f aca="false"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258" t="s">
        <v>324</v>
      </c>
      <c r="AT178" s="258" t="s">
        <v>288</v>
      </c>
      <c r="AU178" s="258" t="s">
        <v>83</v>
      </c>
      <c r="AY178" s="3" t="s">
        <v>247</v>
      </c>
      <c r="BE178" s="137" t="n">
        <f aca="false">IF(N178="základní",J178,0)</f>
        <v>0</v>
      </c>
      <c r="BF178" s="137" t="n">
        <f aca="false">IF(N178="snížená",J178,0)</f>
        <v>0</v>
      </c>
      <c r="BG178" s="137" t="n">
        <f aca="false">IF(N178="zákl. přenesená",J178,0)</f>
        <v>0</v>
      </c>
      <c r="BH178" s="137" t="n">
        <f aca="false">IF(N178="sníž. přenesená",J178,0)</f>
        <v>0</v>
      </c>
      <c r="BI178" s="137" t="n">
        <f aca="false">IF(N178="nulová",J178,0)</f>
        <v>0</v>
      </c>
      <c r="BJ178" s="3" t="s">
        <v>81</v>
      </c>
      <c r="BK178" s="137" t="n">
        <f aca="false">ROUND(I178*H178,2)</f>
        <v>0</v>
      </c>
      <c r="BL178" s="3" t="s">
        <v>302</v>
      </c>
      <c r="BM178" s="258" t="s">
        <v>339</v>
      </c>
    </row>
    <row r="179" s="30" customFormat="true" ht="10.2" hidden="false" customHeight="false" outlineLevel="0" collapsed="false">
      <c r="A179" s="26"/>
      <c r="B179" s="27"/>
      <c r="C179" s="28"/>
      <c r="D179" s="259" t="s">
        <v>256</v>
      </c>
      <c r="E179" s="28"/>
      <c r="F179" s="260" t="s">
        <v>340</v>
      </c>
      <c r="G179" s="28"/>
      <c r="H179" s="28"/>
      <c r="I179" s="211"/>
      <c r="J179" s="28"/>
      <c r="K179" s="28"/>
      <c r="L179" s="29"/>
      <c r="M179" s="261"/>
      <c r="N179" s="262"/>
      <c r="O179" s="76"/>
      <c r="P179" s="76"/>
      <c r="Q179" s="76"/>
      <c r="R179" s="76"/>
      <c r="S179" s="76"/>
      <c r="T179" s="77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T179" s="3" t="s">
        <v>256</v>
      </c>
      <c r="AU179" s="3" t="s">
        <v>83</v>
      </c>
    </row>
    <row r="180" s="274" customFormat="true" ht="10.2" hidden="false" customHeight="false" outlineLevel="0" collapsed="false">
      <c r="B180" s="275"/>
      <c r="C180" s="276"/>
      <c r="D180" s="259" t="s">
        <v>327</v>
      </c>
      <c r="E180" s="276"/>
      <c r="F180" s="277" t="s">
        <v>341</v>
      </c>
      <c r="G180" s="276"/>
      <c r="H180" s="278" t="n">
        <v>62.575</v>
      </c>
      <c r="I180" s="279"/>
      <c r="J180" s="276"/>
      <c r="K180" s="276"/>
      <c r="L180" s="280"/>
      <c r="M180" s="281"/>
      <c r="N180" s="282"/>
      <c r="O180" s="282"/>
      <c r="P180" s="282"/>
      <c r="Q180" s="282"/>
      <c r="R180" s="282"/>
      <c r="S180" s="282"/>
      <c r="T180" s="283"/>
      <c r="AT180" s="284" t="s">
        <v>327</v>
      </c>
      <c r="AU180" s="284" t="s">
        <v>83</v>
      </c>
      <c r="AV180" s="274" t="s">
        <v>83</v>
      </c>
      <c r="AW180" s="274" t="s">
        <v>3</v>
      </c>
      <c r="AX180" s="274" t="s">
        <v>81</v>
      </c>
      <c r="AY180" s="284" t="s">
        <v>247</v>
      </c>
    </row>
    <row r="181" s="30" customFormat="true" ht="16.5" hidden="false" customHeight="true" outlineLevel="0" collapsed="false">
      <c r="A181" s="26"/>
      <c r="B181" s="27"/>
      <c r="C181" s="263" t="s">
        <v>7</v>
      </c>
      <c r="D181" s="263" t="s">
        <v>288</v>
      </c>
      <c r="E181" s="264" t="s">
        <v>342</v>
      </c>
      <c r="F181" s="265" t="s">
        <v>343</v>
      </c>
      <c r="G181" s="266" t="s">
        <v>332</v>
      </c>
      <c r="H181" s="267" t="n">
        <v>31.287</v>
      </c>
      <c r="I181" s="268"/>
      <c r="J181" s="269" t="n">
        <f aca="false">ROUND(I181*H181,2)</f>
        <v>0</v>
      </c>
      <c r="K181" s="270"/>
      <c r="L181" s="271"/>
      <c r="M181" s="272"/>
      <c r="N181" s="273" t="s">
        <v>39</v>
      </c>
      <c r="O181" s="76"/>
      <c r="P181" s="256" t="n">
        <f aca="false">O181*H181</f>
        <v>0</v>
      </c>
      <c r="Q181" s="256" t="n">
        <v>0.00035</v>
      </c>
      <c r="R181" s="256" t="n">
        <f aca="false">Q181*H181</f>
        <v>0.01095045</v>
      </c>
      <c r="S181" s="256" t="n">
        <v>0</v>
      </c>
      <c r="T181" s="257" t="n">
        <f aca="false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258" t="s">
        <v>324</v>
      </c>
      <c r="AT181" s="258" t="s">
        <v>288</v>
      </c>
      <c r="AU181" s="258" t="s">
        <v>83</v>
      </c>
      <c r="AY181" s="3" t="s">
        <v>247</v>
      </c>
      <c r="BE181" s="137" t="n">
        <f aca="false">IF(N181="základní",J181,0)</f>
        <v>0</v>
      </c>
      <c r="BF181" s="137" t="n">
        <f aca="false">IF(N181="snížená",J181,0)</f>
        <v>0</v>
      </c>
      <c r="BG181" s="137" t="n">
        <f aca="false">IF(N181="zákl. přenesená",J181,0)</f>
        <v>0</v>
      </c>
      <c r="BH181" s="137" t="n">
        <f aca="false">IF(N181="sníž. přenesená",J181,0)</f>
        <v>0</v>
      </c>
      <c r="BI181" s="137" t="n">
        <f aca="false">IF(N181="nulová",J181,0)</f>
        <v>0</v>
      </c>
      <c r="BJ181" s="3" t="s">
        <v>81</v>
      </c>
      <c r="BK181" s="137" t="n">
        <f aca="false">ROUND(I181*H181,2)</f>
        <v>0</v>
      </c>
      <c r="BL181" s="3" t="s">
        <v>302</v>
      </c>
      <c r="BM181" s="258" t="s">
        <v>344</v>
      </c>
    </row>
    <row r="182" s="274" customFormat="true" ht="10.2" hidden="false" customHeight="false" outlineLevel="0" collapsed="false">
      <c r="B182" s="275"/>
      <c r="C182" s="276"/>
      <c r="D182" s="259" t="s">
        <v>327</v>
      </c>
      <c r="E182" s="276"/>
      <c r="F182" s="277" t="s">
        <v>345</v>
      </c>
      <c r="G182" s="276"/>
      <c r="H182" s="278" t="n">
        <v>31.287</v>
      </c>
      <c r="I182" s="279"/>
      <c r="J182" s="276"/>
      <c r="K182" s="276"/>
      <c r="L182" s="280"/>
      <c r="M182" s="281"/>
      <c r="N182" s="282"/>
      <c r="O182" s="282"/>
      <c r="P182" s="282"/>
      <c r="Q182" s="282"/>
      <c r="R182" s="282"/>
      <c r="S182" s="282"/>
      <c r="T182" s="283"/>
      <c r="AT182" s="284" t="s">
        <v>327</v>
      </c>
      <c r="AU182" s="284" t="s">
        <v>83</v>
      </c>
      <c r="AV182" s="274" t="s">
        <v>83</v>
      </c>
      <c r="AW182" s="274" t="s">
        <v>3</v>
      </c>
      <c r="AX182" s="274" t="s">
        <v>81</v>
      </c>
      <c r="AY182" s="284" t="s">
        <v>247</v>
      </c>
    </row>
    <row r="183" s="30" customFormat="true" ht="16.5" hidden="false" customHeight="true" outlineLevel="0" collapsed="false">
      <c r="A183" s="26"/>
      <c r="B183" s="27"/>
      <c r="C183" s="263" t="s">
        <v>302</v>
      </c>
      <c r="D183" s="263" t="s">
        <v>288</v>
      </c>
      <c r="E183" s="264" t="s">
        <v>346</v>
      </c>
      <c r="F183" s="265" t="s">
        <v>347</v>
      </c>
      <c r="G183" s="266" t="s">
        <v>332</v>
      </c>
      <c r="H183" s="267" t="n">
        <v>17.878</v>
      </c>
      <c r="I183" s="268"/>
      <c r="J183" s="269" t="n">
        <f aca="false">ROUND(I183*H183,2)</f>
        <v>0</v>
      </c>
      <c r="K183" s="270"/>
      <c r="L183" s="271"/>
      <c r="M183" s="272"/>
      <c r="N183" s="273" t="s">
        <v>39</v>
      </c>
      <c r="O183" s="76"/>
      <c r="P183" s="256" t="n">
        <f aca="false">O183*H183</f>
        <v>0</v>
      </c>
      <c r="Q183" s="256" t="n">
        <v>0.0005</v>
      </c>
      <c r="R183" s="256" t="n">
        <f aca="false">Q183*H183</f>
        <v>0.008939</v>
      </c>
      <c r="S183" s="256" t="n">
        <v>0</v>
      </c>
      <c r="T183" s="257" t="n">
        <f aca="false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258" t="s">
        <v>324</v>
      </c>
      <c r="AT183" s="258" t="s">
        <v>288</v>
      </c>
      <c r="AU183" s="258" t="s">
        <v>83</v>
      </c>
      <c r="AY183" s="3" t="s">
        <v>247</v>
      </c>
      <c r="BE183" s="137" t="n">
        <f aca="false">IF(N183="základní",J183,0)</f>
        <v>0</v>
      </c>
      <c r="BF183" s="137" t="n">
        <f aca="false">IF(N183="snížená",J183,0)</f>
        <v>0</v>
      </c>
      <c r="BG183" s="137" t="n">
        <f aca="false">IF(N183="zákl. přenesená",J183,0)</f>
        <v>0</v>
      </c>
      <c r="BH183" s="137" t="n">
        <f aca="false">IF(N183="sníž. přenesená",J183,0)</f>
        <v>0</v>
      </c>
      <c r="BI183" s="137" t="n">
        <f aca="false">IF(N183="nulová",J183,0)</f>
        <v>0</v>
      </c>
      <c r="BJ183" s="3" t="s">
        <v>81</v>
      </c>
      <c r="BK183" s="137" t="n">
        <f aca="false">ROUND(I183*H183,2)</f>
        <v>0</v>
      </c>
      <c r="BL183" s="3" t="s">
        <v>302</v>
      </c>
      <c r="BM183" s="258" t="s">
        <v>348</v>
      </c>
    </row>
    <row r="184" s="30" customFormat="true" ht="10.2" hidden="false" customHeight="false" outlineLevel="0" collapsed="false">
      <c r="A184" s="26"/>
      <c r="B184" s="27"/>
      <c r="C184" s="28"/>
      <c r="D184" s="259" t="s">
        <v>256</v>
      </c>
      <c r="E184" s="28"/>
      <c r="F184" s="260" t="s">
        <v>347</v>
      </c>
      <c r="G184" s="28"/>
      <c r="H184" s="28"/>
      <c r="I184" s="211"/>
      <c r="J184" s="28"/>
      <c r="K184" s="28"/>
      <c r="L184" s="29"/>
      <c r="M184" s="261"/>
      <c r="N184" s="262"/>
      <c r="O184" s="76"/>
      <c r="P184" s="76"/>
      <c r="Q184" s="76"/>
      <c r="R184" s="76"/>
      <c r="S184" s="76"/>
      <c r="T184" s="77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T184" s="3" t="s">
        <v>256</v>
      </c>
      <c r="AU184" s="3" t="s">
        <v>83</v>
      </c>
    </row>
    <row r="185" s="274" customFormat="true" ht="10.2" hidden="false" customHeight="false" outlineLevel="0" collapsed="false">
      <c r="B185" s="275"/>
      <c r="C185" s="276"/>
      <c r="D185" s="259" t="s">
        <v>327</v>
      </c>
      <c r="E185" s="276"/>
      <c r="F185" s="277" t="s">
        <v>349</v>
      </c>
      <c r="G185" s="276"/>
      <c r="H185" s="278" t="n">
        <v>17.878</v>
      </c>
      <c r="I185" s="279"/>
      <c r="J185" s="276"/>
      <c r="K185" s="276"/>
      <c r="L185" s="280"/>
      <c r="M185" s="281"/>
      <c r="N185" s="282"/>
      <c r="O185" s="282"/>
      <c r="P185" s="282"/>
      <c r="Q185" s="282"/>
      <c r="R185" s="282"/>
      <c r="S185" s="282"/>
      <c r="T185" s="283"/>
      <c r="AT185" s="284" t="s">
        <v>327</v>
      </c>
      <c r="AU185" s="284" t="s">
        <v>83</v>
      </c>
      <c r="AV185" s="274" t="s">
        <v>83</v>
      </c>
      <c r="AW185" s="274" t="s">
        <v>3</v>
      </c>
      <c r="AX185" s="274" t="s">
        <v>81</v>
      </c>
      <c r="AY185" s="284" t="s">
        <v>247</v>
      </c>
    </row>
    <row r="186" s="30" customFormat="true" ht="16.5" hidden="false" customHeight="true" outlineLevel="0" collapsed="false">
      <c r="A186" s="26"/>
      <c r="B186" s="27"/>
      <c r="C186" s="263" t="s">
        <v>350</v>
      </c>
      <c r="D186" s="263" t="s">
        <v>288</v>
      </c>
      <c r="E186" s="264" t="s">
        <v>351</v>
      </c>
      <c r="F186" s="265" t="s">
        <v>352</v>
      </c>
      <c r="G186" s="266" t="s">
        <v>291</v>
      </c>
      <c r="H186" s="267" t="n">
        <v>44.696</v>
      </c>
      <c r="I186" s="268"/>
      <c r="J186" s="269" t="n">
        <f aca="false">ROUND(I186*H186,2)</f>
        <v>0</v>
      </c>
      <c r="K186" s="270"/>
      <c r="L186" s="271"/>
      <c r="M186" s="272"/>
      <c r="N186" s="273" t="s">
        <v>39</v>
      </c>
      <c r="O186" s="76"/>
      <c r="P186" s="256" t="n">
        <f aca="false">O186*H186</f>
        <v>0</v>
      </c>
      <c r="Q186" s="256" t="n">
        <v>4E-005</v>
      </c>
      <c r="R186" s="256" t="n">
        <f aca="false">Q186*H186</f>
        <v>0.00178784</v>
      </c>
      <c r="S186" s="256" t="n">
        <v>0</v>
      </c>
      <c r="T186" s="257" t="n">
        <f aca="false"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258" t="s">
        <v>324</v>
      </c>
      <c r="AT186" s="258" t="s">
        <v>288</v>
      </c>
      <c r="AU186" s="258" t="s">
        <v>83</v>
      </c>
      <c r="AY186" s="3" t="s">
        <v>247</v>
      </c>
      <c r="BE186" s="137" t="n">
        <f aca="false">IF(N186="základní",J186,0)</f>
        <v>0</v>
      </c>
      <c r="BF186" s="137" t="n">
        <f aca="false">IF(N186="snížená",J186,0)</f>
        <v>0</v>
      </c>
      <c r="BG186" s="137" t="n">
        <f aca="false">IF(N186="zákl. přenesená",J186,0)</f>
        <v>0</v>
      </c>
      <c r="BH186" s="137" t="n">
        <f aca="false">IF(N186="sníž. přenesená",J186,0)</f>
        <v>0</v>
      </c>
      <c r="BI186" s="137" t="n">
        <f aca="false">IF(N186="nulová",J186,0)</f>
        <v>0</v>
      </c>
      <c r="BJ186" s="3" t="s">
        <v>81</v>
      </c>
      <c r="BK186" s="137" t="n">
        <f aca="false">ROUND(I186*H186,2)</f>
        <v>0</v>
      </c>
      <c r="BL186" s="3" t="s">
        <v>302</v>
      </c>
      <c r="BM186" s="258" t="s">
        <v>353</v>
      </c>
    </row>
    <row r="187" s="30" customFormat="true" ht="10.2" hidden="false" customHeight="false" outlineLevel="0" collapsed="false">
      <c r="A187" s="26"/>
      <c r="B187" s="27"/>
      <c r="C187" s="28"/>
      <c r="D187" s="259" t="s">
        <v>256</v>
      </c>
      <c r="E187" s="28"/>
      <c r="F187" s="260" t="s">
        <v>352</v>
      </c>
      <c r="G187" s="28"/>
      <c r="H187" s="28"/>
      <c r="I187" s="211"/>
      <c r="J187" s="28"/>
      <c r="K187" s="28"/>
      <c r="L187" s="29"/>
      <c r="M187" s="261"/>
      <c r="N187" s="262"/>
      <c r="O187" s="76"/>
      <c r="P187" s="76"/>
      <c r="Q187" s="76"/>
      <c r="R187" s="76"/>
      <c r="S187" s="76"/>
      <c r="T187" s="77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T187" s="3" t="s">
        <v>256</v>
      </c>
      <c r="AU187" s="3" t="s">
        <v>83</v>
      </c>
    </row>
    <row r="188" s="274" customFormat="true" ht="10.2" hidden="false" customHeight="false" outlineLevel="0" collapsed="false">
      <c r="B188" s="275"/>
      <c r="C188" s="276"/>
      <c r="D188" s="259" t="s">
        <v>327</v>
      </c>
      <c r="E188" s="276"/>
      <c r="F188" s="277" t="s">
        <v>354</v>
      </c>
      <c r="G188" s="276"/>
      <c r="H188" s="278" t="n">
        <v>44.696</v>
      </c>
      <c r="I188" s="279"/>
      <c r="J188" s="276"/>
      <c r="K188" s="276"/>
      <c r="L188" s="280"/>
      <c r="M188" s="281"/>
      <c r="N188" s="282"/>
      <c r="O188" s="282"/>
      <c r="P188" s="282"/>
      <c r="Q188" s="282"/>
      <c r="R188" s="282"/>
      <c r="S188" s="282"/>
      <c r="T188" s="283"/>
      <c r="AT188" s="284" t="s">
        <v>327</v>
      </c>
      <c r="AU188" s="284" t="s">
        <v>83</v>
      </c>
      <c r="AV188" s="274" t="s">
        <v>83</v>
      </c>
      <c r="AW188" s="274" t="s">
        <v>3</v>
      </c>
      <c r="AX188" s="274" t="s">
        <v>81</v>
      </c>
      <c r="AY188" s="284" t="s">
        <v>247</v>
      </c>
    </row>
    <row r="189" s="30" customFormat="true" ht="16.5" hidden="false" customHeight="true" outlineLevel="0" collapsed="false">
      <c r="A189" s="26"/>
      <c r="B189" s="27"/>
      <c r="C189" s="263" t="s">
        <v>355</v>
      </c>
      <c r="D189" s="263" t="s">
        <v>288</v>
      </c>
      <c r="E189" s="264" t="s">
        <v>356</v>
      </c>
      <c r="F189" s="265" t="s">
        <v>357</v>
      </c>
      <c r="G189" s="266" t="s">
        <v>291</v>
      </c>
      <c r="H189" s="267" t="n">
        <v>44.696</v>
      </c>
      <c r="I189" s="268"/>
      <c r="J189" s="269" t="n">
        <f aca="false">ROUND(I189*H189,2)</f>
        <v>0</v>
      </c>
      <c r="K189" s="270"/>
      <c r="L189" s="271"/>
      <c r="M189" s="272"/>
      <c r="N189" s="273" t="s">
        <v>39</v>
      </c>
      <c r="O189" s="76"/>
      <c r="P189" s="256" t="n">
        <f aca="false">O189*H189</f>
        <v>0</v>
      </c>
      <c r="Q189" s="256" t="n">
        <v>2E-005</v>
      </c>
      <c r="R189" s="256" t="n">
        <f aca="false">Q189*H189</f>
        <v>0.00089392</v>
      </c>
      <c r="S189" s="256" t="n">
        <v>0</v>
      </c>
      <c r="T189" s="257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258" t="s">
        <v>324</v>
      </c>
      <c r="AT189" s="258" t="s">
        <v>288</v>
      </c>
      <c r="AU189" s="258" t="s">
        <v>83</v>
      </c>
      <c r="AY189" s="3" t="s">
        <v>247</v>
      </c>
      <c r="BE189" s="137" t="n">
        <f aca="false">IF(N189="základní",J189,0)</f>
        <v>0</v>
      </c>
      <c r="BF189" s="137" t="n">
        <f aca="false">IF(N189="snížená",J189,0)</f>
        <v>0</v>
      </c>
      <c r="BG189" s="137" t="n">
        <f aca="false">IF(N189="zákl. přenesená",J189,0)</f>
        <v>0</v>
      </c>
      <c r="BH189" s="137" t="n">
        <f aca="false">IF(N189="sníž. přenesená",J189,0)</f>
        <v>0</v>
      </c>
      <c r="BI189" s="137" t="n">
        <f aca="false">IF(N189="nulová",J189,0)</f>
        <v>0</v>
      </c>
      <c r="BJ189" s="3" t="s">
        <v>81</v>
      </c>
      <c r="BK189" s="137" t="n">
        <f aca="false">ROUND(I189*H189,2)</f>
        <v>0</v>
      </c>
      <c r="BL189" s="3" t="s">
        <v>302</v>
      </c>
      <c r="BM189" s="258" t="s">
        <v>358</v>
      </c>
    </row>
    <row r="190" s="30" customFormat="true" ht="10.2" hidden="false" customHeight="false" outlineLevel="0" collapsed="false">
      <c r="A190" s="26"/>
      <c r="B190" s="27"/>
      <c r="C190" s="28"/>
      <c r="D190" s="259" t="s">
        <v>256</v>
      </c>
      <c r="E190" s="28"/>
      <c r="F190" s="260" t="s">
        <v>357</v>
      </c>
      <c r="G190" s="28"/>
      <c r="H190" s="28"/>
      <c r="I190" s="211"/>
      <c r="J190" s="28"/>
      <c r="K190" s="28"/>
      <c r="L190" s="29"/>
      <c r="M190" s="261"/>
      <c r="N190" s="262"/>
      <c r="O190" s="76"/>
      <c r="P190" s="76"/>
      <c r="Q190" s="76"/>
      <c r="R190" s="76"/>
      <c r="S190" s="76"/>
      <c r="T190" s="7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T190" s="3" t="s">
        <v>256</v>
      </c>
      <c r="AU190" s="3" t="s">
        <v>83</v>
      </c>
    </row>
    <row r="191" s="274" customFormat="true" ht="10.2" hidden="false" customHeight="false" outlineLevel="0" collapsed="false">
      <c r="B191" s="275"/>
      <c r="C191" s="276"/>
      <c r="D191" s="259" t="s">
        <v>327</v>
      </c>
      <c r="E191" s="276"/>
      <c r="F191" s="277" t="s">
        <v>354</v>
      </c>
      <c r="G191" s="276"/>
      <c r="H191" s="278" t="n">
        <v>44.696</v>
      </c>
      <c r="I191" s="279"/>
      <c r="J191" s="276"/>
      <c r="K191" s="276"/>
      <c r="L191" s="280"/>
      <c r="M191" s="281"/>
      <c r="N191" s="282"/>
      <c r="O191" s="282"/>
      <c r="P191" s="282"/>
      <c r="Q191" s="282"/>
      <c r="R191" s="282"/>
      <c r="S191" s="282"/>
      <c r="T191" s="283"/>
      <c r="AT191" s="284" t="s">
        <v>327</v>
      </c>
      <c r="AU191" s="284" t="s">
        <v>83</v>
      </c>
      <c r="AV191" s="274" t="s">
        <v>83</v>
      </c>
      <c r="AW191" s="274" t="s">
        <v>3</v>
      </c>
      <c r="AX191" s="274" t="s">
        <v>81</v>
      </c>
      <c r="AY191" s="284" t="s">
        <v>247</v>
      </c>
    </row>
    <row r="192" s="30" customFormat="true" ht="16.5" hidden="false" customHeight="true" outlineLevel="0" collapsed="false">
      <c r="A192" s="26"/>
      <c r="B192" s="27"/>
      <c r="C192" s="246" t="s">
        <v>359</v>
      </c>
      <c r="D192" s="246" t="s">
        <v>250</v>
      </c>
      <c r="E192" s="247" t="s">
        <v>360</v>
      </c>
      <c r="F192" s="248" t="s">
        <v>361</v>
      </c>
      <c r="G192" s="249" t="s">
        <v>253</v>
      </c>
      <c r="H192" s="250" t="n">
        <v>1</v>
      </c>
      <c r="I192" s="251"/>
      <c r="J192" s="252" t="n">
        <f aca="false">ROUND(I192*H192,2)</f>
        <v>0</v>
      </c>
      <c r="K192" s="253"/>
      <c r="L192" s="29"/>
      <c r="M192" s="254"/>
      <c r="N192" s="255" t="s">
        <v>39</v>
      </c>
      <c r="O192" s="76"/>
      <c r="P192" s="256" t="n">
        <f aca="false">O192*H192</f>
        <v>0</v>
      </c>
      <c r="Q192" s="256" t="n">
        <v>0</v>
      </c>
      <c r="R192" s="256" t="n">
        <f aca="false">Q192*H192</f>
        <v>0</v>
      </c>
      <c r="S192" s="256" t="n">
        <v>0</v>
      </c>
      <c r="T192" s="257" t="n">
        <f aca="false"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258" t="s">
        <v>254</v>
      </c>
      <c r="AT192" s="258" t="s">
        <v>250</v>
      </c>
      <c r="AU192" s="258" t="s">
        <v>83</v>
      </c>
      <c r="AY192" s="3" t="s">
        <v>247</v>
      </c>
      <c r="BE192" s="137" t="n">
        <f aca="false">IF(N192="základní",J192,0)</f>
        <v>0</v>
      </c>
      <c r="BF192" s="137" t="n">
        <f aca="false">IF(N192="snížená",J192,0)</f>
        <v>0</v>
      </c>
      <c r="BG192" s="137" t="n">
        <f aca="false">IF(N192="zákl. přenesená",J192,0)</f>
        <v>0</v>
      </c>
      <c r="BH192" s="137" t="n">
        <f aca="false">IF(N192="sníž. přenesená",J192,0)</f>
        <v>0</v>
      </c>
      <c r="BI192" s="137" t="n">
        <f aca="false">IF(N192="nulová",J192,0)</f>
        <v>0</v>
      </c>
      <c r="BJ192" s="3" t="s">
        <v>81</v>
      </c>
      <c r="BK192" s="137" t="n">
        <f aca="false">ROUND(I192*H192,2)</f>
        <v>0</v>
      </c>
      <c r="BL192" s="3" t="s">
        <v>254</v>
      </c>
      <c r="BM192" s="258" t="s">
        <v>362</v>
      </c>
    </row>
    <row r="193" s="30" customFormat="true" ht="10.2" hidden="false" customHeight="false" outlineLevel="0" collapsed="false">
      <c r="A193" s="26"/>
      <c r="B193" s="27"/>
      <c r="C193" s="28"/>
      <c r="D193" s="259" t="s">
        <v>256</v>
      </c>
      <c r="E193" s="28"/>
      <c r="F193" s="260" t="s">
        <v>361</v>
      </c>
      <c r="G193" s="28"/>
      <c r="H193" s="28"/>
      <c r="I193" s="211"/>
      <c r="J193" s="28"/>
      <c r="K193" s="28"/>
      <c r="L193" s="29"/>
      <c r="M193" s="261"/>
      <c r="N193" s="262"/>
      <c r="O193" s="76"/>
      <c r="P193" s="76"/>
      <c r="Q193" s="76"/>
      <c r="R193" s="76"/>
      <c r="S193" s="76"/>
      <c r="T193" s="77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T193" s="3" t="s">
        <v>256</v>
      </c>
      <c r="AU193" s="3" t="s">
        <v>83</v>
      </c>
    </row>
    <row r="194" s="229" customFormat="true" ht="22.8" hidden="false" customHeight="true" outlineLevel="0" collapsed="false">
      <c r="B194" s="230"/>
      <c r="C194" s="231"/>
      <c r="D194" s="232" t="s">
        <v>73</v>
      </c>
      <c r="E194" s="244" t="s">
        <v>363</v>
      </c>
      <c r="F194" s="244" t="s">
        <v>364</v>
      </c>
      <c r="G194" s="231"/>
      <c r="H194" s="231"/>
      <c r="I194" s="234"/>
      <c r="J194" s="245" t="n">
        <f aca="false">BK194</f>
        <v>0</v>
      </c>
      <c r="K194" s="231"/>
      <c r="L194" s="236"/>
      <c r="M194" s="237"/>
      <c r="N194" s="238"/>
      <c r="O194" s="238"/>
      <c r="P194" s="239" t="n">
        <f aca="false">SUM(P195:P221)</f>
        <v>0</v>
      </c>
      <c r="Q194" s="238"/>
      <c r="R194" s="239" t="n">
        <f aca="false">SUM(R195:R221)</f>
        <v>0.53164</v>
      </c>
      <c r="S194" s="238"/>
      <c r="T194" s="240" t="n">
        <f aca="false">SUM(T195:T221)</f>
        <v>0.0922</v>
      </c>
      <c r="AR194" s="241" t="s">
        <v>83</v>
      </c>
      <c r="AT194" s="242" t="s">
        <v>73</v>
      </c>
      <c r="AU194" s="242" t="s">
        <v>81</v>
      </c>
      <c r="AY194" s="241" t="s">
        <v>247</v>
      </c>
      <c r="BK194" s="243" t="n">
        <f aca="false">SUM(BK195:BK221)</f>
        <v>0</v>
      </c>
    </row>
    <row r="195" s="30" customFormat="true" ht="24.15" hidden="false" customHeight="true" outlineLevel="0" collapsed="false">
      <c r="A195" s="26"/>
      <c r="B195" s="27"/>
      <c r="C195" s="246" t="s">
        <v>365</v>
      </c>
      <c r="D195" s="246" t="s">
        <v>250</v>
      </c>
      <c r="E195" s="247" t="s">
        <v>366</v>
      </c>
      <c r="F195" s="248" t="s">
        <v>367</v>
      </c>
      <c r="G195" s="249" t="s">
        <v>301</v>
      </c>
      <c r="H195" s="250" t="n">
        <v>34</v>
      </c>
      <c r="I195" s="251"/>
      <c r="J195" s="252" t="n">
        <f aca="false">ROUND(I195*H195,2)</f>
        <v>0</v>
      </c>
      <c r="K195" s="253"/>
      <c r="L195" s="29"/>
      <c r="M195" s="254"/>
      <c r="N195" s="255" t="s">
        <v>39</v>
      </c>
      <c r="O195" s="76"/>
      <c r="P195" s="256" t="n">
        <f aca="false">O195*H195</f>
        <v>0</v>
      </c>
      <c r="Q195" s="256" t="n">
        <v>0</v>
      </c>
      <c r="R195" s="256" t="n">
        <f aca="false">Q195*H195</f>
        <v>0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302</v>
      </c>
      <c r="AT195" s="258" t="s">
        <v>250</v>
      </c>
      <c r="AU195" s="258" t="s">
        <v>83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302</v>
      </c>
      <c r="BM195" s="258" t="s">
        <v>368</v>
      </c>
    </row>
    <row r="196" s="30" customFormat="true" ht="19.2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369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83</v>
      </c>
    </row>
    <row r="197" s="30" customFormat="true" ht="16.5" hidden="false" customHeight="true" outlineLevel="0" collapsed="false">
      <c r="A197" s="26"/>
      <c r="B197" s="27"/>
      <c r="C197" s="246" t="s">
        <v>6</v>
      </c>
      <c r="D197" s="246" t="s">
        <v>250</v>
      </c>
      <c r="E197" s="247" t="s">
        <v>370</v>
      </c>
      <c r="F197" s="248" t="s">
        <v>371</v>
      </c>
      <c r="G197" s="249" t="s">
        <v>301</v>
      </c>
      <c r="H197" s="250" t="n">
        <v>34</v>
      </c>
      <c r="I197" s="251"/>
      <c r="J197" s="252" t="n">
        <f aca="false">ROUND(I197*H197,2)</f>
        <v>0</v>
      </c>
      <c r="K197" s="253"/>
      <c r="L197" s="29"/>
      <c r="M197" s="254"/>
      <c r="N197" s="255" t="s">
        <v>39</v>
      </c>
      <c r="O197" s="76"/>
      <c r="P197" s="256" t="n">
        <f aca="false">O197*H197</f>
        <v>0</v>
      </c>
      <c r="Q197" s="256" t="n">
        <v>0</v>
      </c>
      <c r="R197" s="256" t="n">
        <f aca="false">Q197*H197</f>
        <v>0</v>
      </c>
      <c r="S197" s="256" t="n">
        <v>0</v>
      </c>
      <c r="T197" s="257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258" t="s">
        <v>302</v>
      </c>
      <c r="AT197" s="258" t="s">
        <v>250</v>
      </c>
      <c r="AU197" s="258" t="s">
        <v>83</v>
      </c>
      <c r="AY197" s="3" t="s">
        <v>247</v>
      </c>
      <c r="BE197" s="137" t="n">
        <f aca="false">IF(N197="základní",J197,0)</f>
        <v>0</v>
      </c>
      <c r="BF197" s="137" t="n">
        <f aca="false">IF(N197="snížená",J197,0)</f>
        <v>0</v>
      </c>
      <c r="BG197" s="137" t="n">
        <f aca="false">IF(N197="zákl. přenesená",J197,0)</f>
        <v>0</v>
      </c>
      <c r="BH197" s="137" t="n">
        <f aca="false">IF(N197="sníž. přenesená",J197,0)</f>
        <v>0</v>
      </c>
      <c r="BI197" s="137" t="n">
        <f aca="false">IF(N197="nulová",J197,0)</f>
        <v>0</v>
      </c>
      <c r="BJ197" s="3" t="s">
        <v>81</v>
      </c>
      <c r="BK197" s="137" t="n">
        <f aca="false">ROUND(I197*H197,2)</f>
        <v>0</v>
      </c>
      <c r="BL197" s="3" t="s">
        <v>302</v>
      </c>
      <c r="BM197" s="258" t="s">
        <v>372</v>
      </c>
    </row>
    <row r="198" s="30" customFormat="true" ht="10.2" hidden="false" customHeight="false" outlineLevel="0" collapsed="false">
      <c r="A198" s="26"/>
      <c r="B198" s="27"/>
      <c r="C198" s="28"/>
      <c r="D198" s="259" t="s">
        <v>256</v>
      </c>
      <c r="E198" s="28"/>
      <c r="F198" s="260" t="s">
        <v>373</v>
      </c>
      <c r="G198" s="28"/>
      <c r="H198" s="28"/>
      <c r="I198" s="211"/>
      <c r="J198" s="28"/>
      <c r="K198" s="28"/>
      <c r="L198" s="29"/>
      <c r="M198" s="261"/>
      <c r="N198" s="262"/>
      <c r="O198" s="76"/>
      <c r="P198" s="76"/>
      <c r="Q198" s="76"/>
      <c r="R198" s="76"/>
      <c r="S198" s="76"/>
      <c r="T198" s="7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3" t="s">
        <v>256</v>
      </c>
      <c r="AU198" s="3" t="s">
        <v>83</v>
      </c>
    </row>
    <row r="199" s="30" customFormat="true" ht="24.15" hidden="false" customHeight="true" outlineLevel="0" collapsed="false">
      <c r="A199" s="26"/>
      <c r="B199" s="27"/>
      <c r="C199" s="246" t="s">
        <v>374</v>
      </c>
      <c r="D199" s="246" t="s">
        <v>250</v>
      </c>
      <c r="E199" s="247" t="s">
        <v>375</v>
      </c>
      <c r="F199" s="248" t="s">
        <v>376</v>
      </c>
      <c r="G199" s="249" t="s">
        <v>301</v>
      </c>
      <c r="H199" s="250" t="n">
        <v>34</v>
      </c>
      <c r="I199" s="251"/>
      <c r="J199" s="252" t="n">
        <f aca="false">ROUND(I199*H199,2)</f>
        <v>0</v>
      </c>
      <c r="K199" s="253"/>
      <c r="L199" s="29"/>
      <c r="M199" s="254"/>
      <c r="N199" s="255" t="s">
        <v>39</v>
      </c>
      <c r="O199" s="76"/>
      <c r="P199" s="256" t="n">
        <f aca="false">O199*H199</f>
        <v>0</v>
      </c>
      <c r="Q199" s="256" t="n">
        <v>0.0002</v>
      </c>
      <c r="R199" s="256" t="n">
        <f aca="false">Q199*H199</f>
        <v>0.0068</v>
      </c>
      <c r="S199" s="256" t="n">
        <v>0</v>
      </c>
      <c r="T199" s="257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258" t="s">
        <v>302</v>
      </c>
      <c r="AT199" s="258" t="s">
        <v>250</v>
      </c>
      <c r="AU199" s="258" t="s">
        <v>83</v>
      </c>
      <c r="AY199" s="3" t="s">
        <v>247</v>
      </c>
      <c r="BE199" s="137" t="n">
        <f aca="false">IF(N199="základní",J199,0)</f>
        <v>0</v>
      </c>
      <c r="BF199" s="137" t="n">
        <f aca="false">IF(N199="snížená",J199,0)</f>
        <v>0</v>
      </c>
      <c r="BG199" s="137" t="n">
        <f aca="false">IF(N199="zákl. přenesená",J199,0)</f>
        <v>0</v>
      </c>
      <c r="BH199" s="137" t="n">
        <f aca="false">IF(N199="sníž. přenesená",J199,0)</f>
        <v>0</v>
      </c>
      <c r="BI199" s="137" t="n">
        <f aca="false">IF(N199="nulová",J199,0)</f>
        <v>0</v>
      </c>
      <c r="BJ199" s="3" t="s">
        <v>81</v>
      </c>
      <c r="BK199" s="137" t="n">
        <f aca="false">ROUND(I199*H199,2)</f>
        <v>0</v>
      </c>
      <c r="BL199" s="3" t="s">
        <v>302</v>
      </c>
      <c r="BM199" s="258" t="s">
        <v>377</v>
      </c>
    </row>
    <row r="200" s="30" customFormat="true" ht="10.2" hidden="false" customHeight="false" outlineLevel="0" collapsed="false">
      <c r="A200" s="26"/>
      <c r="B200" s="27"/>
      <c r="C200" s="28"/>
      <c r="D200" s="259" t="s">
        <v>256</v>
      </c>
      <c r="E200" s="28"/>
      <c r="F200" s="260" t="s">
        <v>378</v>
      </c>
      <c r="G200" s="28"/>
      <c r="H200" s="28"/>
      <c r="I200" s="211"/>
      <c r="J200" s="28"/>
      <c r="K200" s="28"/>
      <c r="L200" s="29"/>
      <c r="M200" s="261"/>
      <c r="N200" s="262"/>
      <c r="O200" s="76"/>
      <c r="P200" s="76"/>
      <c r="Q200" s="76"/>
      <c r="R200" s="76"/>
      <c r="S200" s="76"/>
      <c r="T200" s="7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3" t="s">
        <v>256</v>
      </c>
      <c r="AU200" s="3" t="s">
        <v>83</v>
      </c>
    </row>
    <row r="201" s="30" customFormat="true" ht="16.5" hidden="false" customHeight="true" outlineLevel="0" collapsed="false">
      <c r="A201" s="26"/>
      <c r="B201" s="27"/>
      <c r="C201" s="246" t="s">
        <v>379</v>
      </c>
      <c r="D201" s="246" t="s">
        <v>250</v>
      </c>
      <c r="E201" s="247" t="s">
        <v>380</v>
      </c>
      <c r="F201" s="248" t="s">
        <v>381</v>
      </c>
      <c r="G201" s="249" t="s">
        <v>301</v>
      </c>
      <c r="H201" s="250" t="n">
        <v>34</v>
      </c>
      <c r="I201" s="251"/>
      <c r="J201" s="252" t="n">
        <f aca="false">ROUND(I201*H201,2)</f>
        <v>0</v>
      </c>
      <c r="K201" s="253"/>
      <c r="L201" s="29"/>
      <c r="M201" s="254"/>
      <c r="N201" s="255" t="s">
        <v>39</v>
      </c>
      <c r="O201" s="76"/>
      <c r="P201" s="256" t="n">
        <f aca="false">O201*H201</f>
        <v>0</v>
      </c>
      <c r="Q201" s="256" t="n">
        <v>0.015</v>
      </c>
      <c r="R201" s="256" t="n">
        <f aca="false">Q201*H201</f>
        <v>0.51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302</v>
      </c>
      <c r="AT201" s="258" t="s">
        <v>250</v>
      </c>
      <c r="AU201" s="258" t="s">
        <v>83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382</v>
      </c>
    </row>
    <row r="202" s="30" customFormat="true" ht="10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381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83</v>
      </c>
    </row>
    <row r="203" s="30" customFormat="true" ht="21.75" hidden="false" customHeight="true" outlineLevel="0" collapsed="false">
      <c r="A203" s="26"/>
      <c r="B203" s="27"/>
      <c r="C203" s="246" t="s">
        <v>383</v>
      </c>
      <c r="D203" s="246" t="s">
        <v>250</v>
      </c>
      <c r="E203" s="247" t="s">
        <v>384</v>
      </c>
      <c r="F203" s="248" t="s">
        <v>385</v>
      </c>
      <c r="G203" s="249" t="s">
        <v>332</v>
      </c>
      <c r="H203" s="250" t="n">
        <v>24</v>
      </c>
      <c r="I203" s="251"/>
      <c r="J203" s="252" t="n">
        <f aca="false">ROUND(I203*H203,2)</f>
        <v>0</v>
      </c>
      <c r="K203" s="253"/>
      <c r="L203" s="29"/>
      <c r="M203" s="254"/>
      <c r="N203" s="255" t="s">
        <v>39</v>
      </c>
      <c r="O203" s="76"/>
      <c r="P203" s="256" t="n">
        <f aca="false">O203*H203</f>
        <v>0</v>
      </c>
      <c r="Q203" s="256" t="n">
        <v>0</v>
      </c>
      <c r="R203" s="256" t="n">
        <f aca="false">Q203*H203</f>
        <v>0</v>
      </c>
      <c r="S203" s="256" t="n">
        <v>0.0003</v>
      </c>
      <c r="T203" s="257" t="n">
        <f aca="false">S203*H203</f>
        <v>0.0072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302</v>
      </c>
      <c r="AT203" s="258" t="s">
        <v>250</v>
      </c>
      <c r="AU203" s="258" t="s">
        <v>83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386</v>
      </c>
    </row>
    <row r="204" s="30" customFormat="true" ht="10.2" hidden="false" customHeight="false" outlineLevel="0" collapsed="false">
      <c r="A204" s="26"/>
      <c r="B204" s="27"/>
      <c r="C204" s="28"/>
      <c r="D204" s="259" t="s">
        <v>256</v>
      </c>
      <c r="E204" s="28"/>
      <c r="F204" s="260" t="s">
        <v>387</v>
      </c>
      <c r="G204" s="28"/>
      <c r="H204" s="28"/>
      <c r="I204" s="211"/>
      <c r="J204" s="28"/>
      <c r="K204" s="28"/>
      <c r="L204" s="29"/>
      <c r="M204" s="261"/>
      <c r="N204" s="262"/>
      <c r="O204" s="76"/>
      <c r="P204" s="76"/>
      <c r="Q204" s="76"/>
      <c r="R204" s="76"/>
      <c r="S204" s="76"/>
      <c r="T204" s="7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3" t="s">
        <v>256</v>
      </c>
      <c r="AU204" s="3" t="s">
        <v>83</v>
      </c>
    </row>
    <row r="205" s="30" customFormat="true" ht="66.75" hidden="false" customHeight="true" outlineLevel="0" collapsed="false">
      <c r="A205" s="26"/>
      <c r="B205" s="27"/>
      <c r="C205" s="263" t="s">
        <v>388</v>
      </c>
      <c r="D205" s="263" t="s">
        <v>288</v>
      </c>
      <c r="E205" s="264" t="s">
        <v>389</v>
      </c>
      <c r="F205" s="265" t="s">
        <v>390</v>
      </c>
      <c r="G205" s="266" t="s">
        <v>301</v>
      </c>
      <c r="H205" s="267" t="n">
        <v>38</v>
      </c>
      <c r="I205" s="268"/>
      <c r="J205" s="269" t="n">
        <f aca="false">ROUND(I205*H205,2)</f>
        <v>0</v>
      </c>
      <c r="K205" s="270"/>
      <c r="L205" s="271"/>
      <c r="M205" s="272"/>
      <c r="N205" s="273" t="s">
        <v>39</v>
      </c>
      <c r="O205" s="76"/>
      <c r="P205" s="256" t="n">
        <f aca="false">O205*H205</f>
        <v>0</v>
      </c>
      <c r="Q205" s="256" t="n">
        <v>0</v>
      </c>
      <c r="R205" s="256" t="n">
        <f aca="false">Q205*H205</f>
        <v>0</v>
      </c>
      <c r="S205" s="256" t="n">
        <v>0</v>
      </c>
      <c r="T205" s="257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254</v>
      </c>
      <c r="AT205" s="258" t="s">
        <v>288</v>
      </c>
      <c r="AU205" s="258" t="s">
        <v>83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254</v>
      </c>
      <c r="BM205" s="258" t="s">
        <v>391</v>
      </c>
    </row>
    <row r="206" s="30" customFormat="true" ht="48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390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83</v>
      </c>
    </row>
    <row r="207" s="30" customFormat="true" ht="24.15" hidden="false" customHeight="true" outlineLevel="0" collapsed="false">
      <c r="A207" s="26"/>
      <c r="B207" s="27"/>
      <c r="C207" s="246" t="s">
        <v>392</v>
      </c>
      <c r="D207" s="246" t="s">
        <v>250</v>
      </c>
      <c r="E207" s="247" t="s">
        <v>393</v>
      </c>
      <c r="F207" s="248" t="s">
        <v>394</v>
      </c>
      <c r="G207" s="249" t="s">
        <v>301</v>
      </c>
      <c r="H207" s="250" t="n">
        <v>34</v>
      </c>
      <c r="I207" s="251"/>
      <c r="J207" s="252" t="n">
        <f aca="false">ROUND(I207*H207,2)</f>
        <v>0</v>
      </c>
      <c r="K207" s="253"/>
      <c r="L207" s="29"/>
      <c r="M207" s="254"/>
      <c r="N207" s="255" t="s">
        <v>39</v>
      </c>
      <c r="O207" s="76"/>
      <c r="P207" s="256" t="n">
        <f aca="false">O207*H207</f>
        <v>0</v>
      </c>
      <c r="Q207" s="256" t="n">
        <v>0</v>
      </c>
      <c r="R207" s="256" t="n">
        <f aca="false">Q207*H207</f>
        <v>0</v>
      </c>
      <c r="S207" s="256" t="n">
        <v>0.0025</v>
      </c>
      <c r="T207" s="257" t="n">
        <f aca="false">S207*H207</f>
        <v>0.085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58" t="s">
        <v>302</v>
      </c>
      <c r="AT207" s="258" t="s">
        <v>250</v>
      </c>
      <c r="AU207" s="258" t="s">
        <v>83</v>
      </c>
      <c r="AY207" s="3" t="s">
        <v>247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81</v>
      </c>
      <c r="BK207" s="137" t="n">
        <f aca="false">ROUND(I207*H207,2)</f>
        <v>0</v>
      </c>
      <c r="BL207" s="3" t="s">
        <v>302</v>
      </c>
      <c r="BM207" s="258" t="s">
        <v>395</v>
      </c>
    </row>
    <row r="208" s="30" customFormat="true" ht="19.2" hidden="false" customHeight="false" outlineLevel="0" collapsed="false">
      <c r="A208" s="26"/>
      <c r="B208" s="27"/>
      <c r="C208" s="28"/>
      <c r="D208" s="259" t="s">
        <v>256</v>
      </c>
      <c r="E208" s="28"/>
      <c r="F208" s="260" t="s">
        <v>396</v>
      </c>
      <c r="G208" s="28"/>
      <c r="H208" s="28"/>
      <c r="I208" s="211"/>
      <c r="J208" s="28"/>
      <c r="K208" s="28"/>
      <c r="L208" s="29"/>
      <c r="M208" s="261"/>
      <c r="N208" s="262"/>
      <c r="O208" s="76"/>
      <c r="P208" s="76"/>
      <c r="Q208" s="76"/>
      <c r="R208" s="76"/>
      <c r="S208" s="76"/>
      <c r="T208" s="7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3" t="s">
        <v>256</v>
      </c>
      <c r="AU208" s="3" t="s">
        <v>83</v>
      </c>
    </row>
    <row r="209" s="30" customFormat="true" ht="16.5" hidden="false" customHeight="true" outlineLevel="0" collapsed="false">
      <c r="A209" s="26"/>
      <c r="B209" s="27"/>
      <c r="C209" s="246" t="s">
        <v>397</v>
      </c>
      <c r="D209" s="246" t="s">
        <v>250</v>
      </c>
      <c r="E209" s="247" t="s">
        <v>398</v>
      </c>
      <c r="F209" s="248" t="s">
        <v>399</v>
      </c>
      <c r="G209" s="249" t="s">
        <v>301</v>
      </c>
      <c r="H209" s="250" t="n">
        <v>34</v>
      </c>
      <c r="I209" s="251"/>
      <c r="J209" s="252" t="n">
        <f aca="false">ROUND(I209*H209,2)</f>
        <v>0</v>
      </c>
      <c r="K209" s="253"/>
      <c r="L209" s="29"/>
      <c r="M209" s="254"/>
      <c r="N209" s="255" t="s">
        <v>39</v>
      </c>
      <c r="O209" s="76"/>
      <c r="P209" s="256" t="n">
        <f aca="false">O209*H209</f>
        <v>0</v>
      </c>
      <c r="Q209" s="256" t="n">
        <v>0.0003</v>
      </c>
      <c r="R209" s="256" t="n">
        <f aca="false">Q209*H209</f>
        <v>0.0102</v>
      </c>
      <c r="S209" s="256" t="n">
        <v>0</v>
      </c>
      <c r="T209" s="257" t="n">
        <f aca="false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258" t="s">
        <v>302</v>
      </c>
      <c r="AT209" s="258" t="s">
        <v>250</v>
      </c>
      <c r="AU209" s="258" t="s">
        <v>83</v>
      </c>
      <c r="AY209" s="3" t="s">
        <v>247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81</v>
      </c>
      <c r="BK209" s="137" t="n">
        <f aca="false">ROUND(I209*H209,2)</f>
        <v>0</v>
      </c>
      <c r="BL209" s="3" t="s">
        <v>302</v>
      </c>
      <c r="BM209" s="258" t="s">
        <v>400</v>
      </c>
    </row>
    <row r="210" s="30" customFormat="true" ht="19.2" hidden="false" customHeight="false" outlineLevel="0" collapsed="false">
      <c r="A210" s="26"/>
      <c r="B210" s="27"/>
      <c r="C210" s="28"/>
      <c r="D210" s="259" t="s">
        <v>256</v>
      </c>
      <c r="E210" s="28"/>
      <c r="F210" s="260" t="s">
        <v>401</v>
      </c>
      <c r="G210" s="28"/>
      <c r="H210" s="28"/>
      <c r="I210" s="211"/>
      <c r="J210" s="28"/>
      <c r="K210" s="28"/>
      <c r="L210" s="29"/>
      <c r="M210" s="261"/>
      <c r="N210" s="262"/>
      <c r="O210" s="76"/>
      <c r="P210" s="76"/>
      <c r="Q210" s="76"/>
      <c r="R210" s="76"/>
      <c r="S210" s="76"/>
      <c r="T210" s="7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3" t="s">
        <v>256</v>
      </c>
      <c r="AU210" s="3" t="s">
        <v>83</v>
      </c>
    </row>
    <row r="211" s="30" customFormat="true" ht="16.5" hidden="false" customHeight="true" outlineLevel="0" collapsed="false">
      <c r="A211" s="26"/>
      <c r="B211" s="27"/>
      <c r="C211" s="263" t="s">
        <v>402</v>
      </c>
      <c r="D211" s="263" t="s">
        <v>288</v>
      </c>
      <c r="E211" s="264" t="s">
        <v>403</v>
      </c>
      <c r="F211" s="265" t="s">
        <v>404</v>
      </c>
      <c r="G211" s="266" t="s">
        <v>332</v>
      </c>
      <c r="H211" s="267" t="n">
        <v>20</v>
      </c>
      <c r="I211" s="268"/>
      <c r="J211" s="269" t="n">
        <f aca="false">ROUND(I211*H211,2)</f>
        <v>0</v>
      </c>
      <c r="K211" s="270"/>
      <c r="L211" s="271"/>
      <c r="M211" s="272"/>
      <c r="N211" s="273" t="s">
        <v>39</v>
      </c>
      <c r="O211" s="76"/>
      <c r="P211" s="256" t="n">
        <f aca="false">O211*H211</f>
        <v>0</v>
      </c>
      <c r="Q211" s="256" t="n">
        <v>0.00022</v>
      </c>
      <c r="R211" s="256" t="n">
        <f aca="false">Q211*H211</f>
        <v>0.0044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324</v>
      </c>
      <c r="AT211" s="258" t="s">
        <v>288</v>
      </c>
      <c r="AU211" s="258" t="s">
        <v>83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302</v>
      </c>
      <c r="BM211" s="258" t="s">
        <v>405</v>
      </c>
    </row>
    <row r="212" s="30" customFormat="true" ht="28.8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406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83</v>
      </c>
    </row>
    <row r="213" s="274" customFormat="true" ht="10.2" hidden="false" customHeight="false" outlineLevel="0" collapsed="false">
      <c r="B213" s="275"/>
      <c r="C213" s="276"/>
      <c r="D213" s="259" t="s">
        <v>327</v>
      </c>
      <c r="E213" s="276"/>
      <c r="F213" s="277" t="s">
        <v>407</v>
      </c>
      <c r="G213" s="276"/>
      <c r="H213" s="278" t="n">
        <v>20</v>
      </c>
      <c r="I213" s="279"/>
      <c r="J213" s="276"/>
      <c r="K213" s="276"/>
      <c r="L213" s="280"/>
      <c r="M213" s="281"/>
      <c r="N213" s="282"/>
      <c r="O213" s="282"/>
      <c r="P213" s="282"/>
      <c r="Q213" s="282"/>
      <c r="R213" s="282"/>
      <c r="S213" s="282"/>
      <c r="T213" s="283"/>
      <c r="AT213" s="284" t="s">
        <v>327</v>
      </c>
      <c r="AU213" s="284" t="s">
        <v>83</v>
      </c>
      <c r="AV213" s="274" t="s">
        <v>83</v>
      </c>
      <c r="AW213" s="274" t="s">
        <v>3</v>
      </c>
      <c r="AX213" s="274" t="s">
        <v>81</v>
      </c>
      <c r="AY213" s="284" t="s">
        <v>247</v>
      </c>
    </row>
    <row r="214" s="30" customFormat="true" ht="24.15" hidden="false" customHeight="true" outlineLevel="0" collapsed="false">
      <c r="A214" s="26"/>
      <c r="B214" s="27"/>
      <c r="C214" s="246" t="s">
        <v>408</v>
      </c>
      <c r="D214" s="246" t="s">
        <v>250</v>
      </c>
      <c r="E214" s="247" t="s">
        <v>409</v>
      </c>
      <c r="F214" s="248" t="s">
        <v>410</v>
      </c>
      <c r="G214" s="249" t="s">
        <v>332</v>
      </c>
      <c r="H214" s="250" t="n">
        <v>19</v>
      </c>
      <c r="I214" s="251"/>
      <c r="J214" s="252" t="n">
        <f aca="false">ROUND(I214*H214,2)</f>
        <v>0</v>
      </c>
      <c r="K214" s="253"/>
      <c r="L214" s="29"/>
      <c r="M214" s="254"/>
      <c r="N214" s="255" t="s">
        <v>39</v>
      </c>
      <c r="O214" s="76"/>
      <c r="P214" s="256" t="n">
        <f aca="false">O214*H214</f>
        <v>0</v>
      </c>
      <c r="Q214" s="256" t="n">
        <v>0</v>
      </c>
      <c r="R214" s="256" t="n">
        <f aca="false">Q214*H214</f>
        <v>0</v>
      </c>
      <c r="S214" s="256" t="n">
        <v>0</v>
      </c>
      <c r="T214" s="257" t="n">
        <f aca="false"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258" t="s">
        <v>302</v>
      </c>
      <c r="AT214" s="258" t="s">
        <v>250</v>
      </c>
      <c r="AU214" s="258" t="s">
        <v>83</v>
      </c>
      <c r="AY214" s="3" t="s">
        <v>247</v>
      </c>
      <c r="BE214" s="137" t="n">
        <f aca="false">IF(N214="základní",J214,0)</f>
        <v>0</v>
      </c>
      <c r="BF214" s="137" t="n">
        <f aca="false">IF(N214="snížená",J214,0)</f>
        <v>0</v>
      </c>
      <c r="BG214" s="137" t="n">
        <f aca="false">IF(N214="zákl. přenesená",J214,0)</f>
        <v>0</v>
      </c>
      <c r="BH214" s="137" t="n">
        <f aca="false">IF(N214="sníž. přenesená",J214,0)</f>
        <v>0</v>
      </c>
      <c r="BI214" s="137" t="n">
        <f aca="false">IF(N214="nulová",J214,0)</f>
        <v>0</v>
      </c>
      <c r="BJ214" s="3" t="s">
        <v>81</v>
      </c>
      <c r="BK214" s="137" t="n">
        <f aca="false">ROUND(I214*H214,2)</f>
        <v>0</v>
      </c>
      <c r="BL214" s="3" t="s">
        <v>302</v>
      </c>
      <c r="BM214" s="258" t="s">
        <v>411</v>
      </c>
    </row>
    <row r="215" s="30" customFormat="true" ht="10.2" hidden="false" customHeight="false" outlineLevel="0" collapsed="false">
      <c r="A215" s="26"/>
      <c r="B215" s="27"/>
      <c r="C215" s="28"/>
      <c r="D215" s="259" t="s">
        <v>256</v>
      </c>
      <c r="E215" s="28"/>
      <c r="F215" s="260" t="s">
        <v>412</v>
      </c>
      <c r="G215" s="28"/>
      <c r="H215" s="28"/>
      <c r="I215" s="211"/>
      <c r="J215" s="28"/>
      <c r="K215" s="28"/>
      <c r="L215" s="29"/>
      <c r="M215" s="261"/>
      <c r="N215" s="262"/>
      <c r="O215" s="76"/>
      <c r="P215" s="76"/>
      <c r="Q215" s="76"/>
      <c r="R215" s="76"/>
      <c r="S215" s="76"/>
      <c r="T215" s="77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T215" s="3" t="s">
        <v>256</v>
      </c>
      <c r="AU215" s="3" t="s">
        <v>83</v>
      </c>
    </row>
    <row r="216" s="30" customFormat="true" ht="16.5" hidden="false" customHeight="true" outlineLevel="0" collapsed="false">
      <c r="A216" s="26"/>
      <c r="B216" s="27"/>
      <c r="C216" s="246" t="s">
        <v>413</v>
      </c>
      <c r="D216" s="246" t="s">
        <v>250</v>
      </c>
      <c r="E216" s="247" t="s">
        <v>414</v>
      </c>
      <c r="F216" s="248" t="s">
        <v>415</v>
      </c>
      <c r="G216" s="249" t="s">
        <v>332</v>
      </c>
      <c r="H216" s="250" t="n">
        <v>24</v>
      </c>
      <c r="I216" s="251"/>
      <c r="J216" s="252" t="n">
        <f aca="false">ROUND(I216*H216,2)</f>
        <v>0</v>
      </c>
      <c r="K216" s="253"/>
      <c r="L216" s="29"/>
      <c r="M216" s="254"/>
      <c r="N216" s="255" t="s">
        <v>39</v>
      </c>
      <c r="O216" s="76"/>
      <c r="P216" s="256" t="n">
        <f aca="false">O216*H216</f>
        <v>0</v>
      </c>
      <c r="Q216" s="256" t="n">
        <v>1E-005</v>
      </c>
      <c r="R216" s="256" t="n">
        <f aca="false">Q216*H216</f>
        <v>0.00024</v>
      </c>
      <c r="S216" s="256" t="n">
        <v>0</v>
      </c>
      <c r="T216" s="257" t="n">
        <f aca="false"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258" t="s">
        <v>302</v>
      </c>
      <c r="AT216" s="258" t="s">
        <v>250</v>
      </c>
      <c r="AU216" s="258" t="s">
        <v>83</v>
      </c>
      <c r="AY216" s="3" t="s">
        <v>247</v>
      </c>
      <c r="BE216" s="137" t="n">
        <f aca="false">IF(N216="základní",J216,0)</f>
        <v>0</v>
      </c>
      <c r="BF216" s="137" t="n">
        <f aca="false">IF(N216="snížená",J216,0)</f>
        <v>0</v>
      </c>
      <c r="BG216" s="137" t="n">
        <f aca="false">IF(N216="zákl. přenesená",J216,0)</f>
        <v>0</v>
      </c>
      <c r="BH216" s="137" t="n">
        <f aca="false">IF(N216="sníž. přenesená",J216,0)</f>
        <v>0</v>
      </c>
      <c r="BI216" s="137" t="n">
        <f aca="false">IF(N216="nulová",J216,0)</f>
        <v>0</v>
      </c>
      <c r="BJ216" s="3" t="s">
        <v>81</v>
      </c>
      <c r="BK216" s="137" t="n">
        <f aca="false">ROUND(I216*H216,2)</f>
        <v>0</v>
      </c>
      <c r="BL216" s="3" t="s">
        <v>302</v>
      </c>
      <c r="BM216" s="258" t="s">
        <v>416</v>
      </c>
    </row>
    <row r="217" s="30" customFormat="true" ht="10.2" hidden="false" customHeight="false" outlineLevel="0" collapsed="false">
      <c r="A217" s="26"/>
      <c r="B217" s="27"/>
      <c r="C217" s="28"/>
      <c r="D217" s="259" t="s">
        <v>256</v>
      </c>
      <c r="E217" s="28"/>
      <c r="F217" s="260" t="s">
        <v>417</v>
      </c>
      <c r="G217" s="28"/>
      <c r="H217" s="28"/>
      <c r="I217" s="211"/>
      <c r="J217" s="28"/>
      <c r="K217" s="28"/>
      <c r="L217" s="29"/>
      <c r="M217" s="261"/>
      <c r="N217" s="262"/>
      <c r="O217" s="76"/>
      <c r="P217" s="76"/>
      <c r="Q217" s="76"/>
      <c r="R217" s="76"/>
      <c r="S217" s="76"/>
      <c r="T217" s="77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T217" s="3" t="s">
        <v>256</v>
      </c>
      <c r="AU217" s="3" t="s">
        <v>83</v>
      </c>
    </row>
    <row r="218" s="30" customFormat="true" ht="24.15" hidden="false" customHeight="true" outlineLevel="0" collapsed="false">
      <c r="A218" s="26"/>
      <c r="B218" s="27"/>
      <c r="C218" s="246" t="s">
        <v>418</v>
      </c>
      <c r="D218" s="246" t="s">
        <v>250</v>
      </c>
      <c r="E218" s="247" t="s">
        <v>419</v>
      </c>
      <c r="F218" s="248" t="s">
        <v>420</v>
      </c>
      <c r="G218" s="249" t="s">
        <v>301</v>
      </c>
      <c r="H218" s="250" t="n">
        <v>34</v>
      </c>
      <c r="I218" s="251"/>
      <c r="J218" s="252" t="n">
        <f aca="false">ROUND(I218*H218,2)</f>
        <v>0</v>
      </c>
      <c r="K218" s="253"/>
      <c r="L218" s="29"/>
      <c r="M218" s="254"/>
      <c r="N218" s="255" t="s">
        <v>39</v>
      </c>
      <c r="O218" s="76"/>
      <c r="P218" s="256" t="n">
        <f aca="false">O218*H218</f>
        <v>0</v>
      </c>
      <c r="Q218" s="256" t="n">
        <v>0</v>
      </c>
      <c r="R218" s="256" t="n">
        <f aca="false">Q218*H218</f>
        <v>0</v>
      </c>
      <c r="S218" s="256" t="n">
        <v>0</v>
      </c>
      <c r="T218" s="257" t="n">
        <f aca="false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258" t="s">
        <v>302</v>
      </c>
      <c r="AT218" s="258" t="s">
        <v>250</v>
      </c>
      <c r="AU218" s="258" t="s">
        <v>83</v>
      </c>
      <c r="AY218" s="3" t="s">
        <v>247</v>
      </c>
      <c r="BE218" s="137" t="n">
        <f aca="false">IF(N218="základní",J218,0)</f>
        <v>0</v>
      </c>
      <c r="BF218" s="137" t="n">
        <f aca="false">IF(N218="snížená",J218,0)</f>
        <v>0</v>
      </c>
      <c r="BG218" s="137" t="n">
        <f aca="false">IF(N218="zákl. přenesená",J218,0)</f>
        <v>0</v>
      </c>
      <c r="BH218" s="137" t="n">
        <f aca="false">IF(N218="sníž. přenesená",J218,0)</f>
        <v>0</v>
      </c>
      <c r="BI218" s="137" t="n">
        <f aca="false">IF(N218="nulová",J218,0)</f>
        <v>0</v>
      </c>
      <c r="BJ218" s="3" t="s">
        <v>81</v>
      </c>
      <c r="BK218" s="137" t="n">
        <f aca="false">ROUND(I218*H218,2)</f>
        <v>0</v>
      </c>
      <c r="BL218" s="3" t="s">
        <v>302</v>
      </c>
      <c r="BM218" s="258" t="s">
        <v>421</v>
      </c>
    </row>
    <row r="219" s="30" customFormat="true" ht="19.2" hidden="false" customHeight="false" outlineLevel="0" collapsed="false">
      <c r="A219" s="26"/>
      <c r="B219" s="27"/>
      <c r="C219" s="28"/>
      <c r="D219" s="259" t="s">
        <v>256</v>
      </c>
      <c r="E219" s="28"/>
      <c r="F219" s="260" t="s">
        <v>422</v>
      </c>
      <c r="G219" s="28"/>
      <c r="H219" s="28"/>
      <c r="I219" s="211"/>
      <c r="J219" s="28"/>
      <c r="K219" s="28"/>
      <c r="L219" s="29"/>
      <c r="M219" s="261"/>
      <c r="N219" s="262"/>
      <c r="O219" s="76"/>
      <c r="P219" s="76"/>
      <c r="Q219" s="76"/>
      <c r="R219" s="76"/>
      <c r="S219" s="76"/>
      <c r="T219" s="77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T219" s="3" t="s">
        <v>256</v>
      </c>
      <c r="AU219" s="3" t="s">
        <v>83</v>
      </c>
    </row>
    <row r="220" s="30" customFormat="true" ht="16.5" hidden="false" customHeight="true" outlineLevel="0" collapsed="false">
      <c r="A220" s="26"/>
      <c r="B220" s="27"/>
      <c r="C220" s="246" t="s">
        <v>423</v>
      </c>
      <c r="D220" s="246" t="s">
        <v>250</v>
      </c>
      <c r="E220" s="247" t="s">
        <v>424</v>
      </c>
      <c r="F220" s="248" t="s">
        <v>425</v>
      </c>
      <c r="G220" s="249" t="s">
        <v>253</v>
      </c>
      <c r="H220" s="250" t="n">
        <v>1</v>
      </c>
      <c r="I220" s="251"/>
      <c r="J220" s="252" t="n">
        <f aca="false">ROUND(I220*H220,2)</f>
        <v>0</v>
      </c>
      <c r="K220" s="253"/>
      <c r="L220" s="29"/>
      <c r="M220" s="254"/>
      <c r="N220" s="255" t="s">
        <v>39</v>
      </c>
      <c r="O220" s="76"/>
      <c r="P220" s="256" t="n">
        <f aca="false">O220*H220</f>
        <v>0</v>
      </c>
      <c r="Q220" s="256" t="n">
        <v>0</v>
      </c>
      <c r="R220" s="256" t="n">
        <f aca="false">Q220*H220</f>
        <v>0</v>
      </c>
      <c r="S220" s="256" t="n">
        <v>0</v>
      </c>
      <c r="T220" s="257" t="n">
        <f aca="false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258" t="s">
        <v>272</v>
      </c>
      <c r="AT220" s="258" t="s">
        <v>250</v>
      </c>
      <c r="AU220" s="258" t="s">
        <v>83</v>
      </c>
      <c r="AY220" s="3" t="s">
        <v>247</v>
      </c>
      <c r="BE220" s="137" t="n">
        <f aca="false">IF(N220="základní",J220,0)</f>
        <v>0</v>
      </c>
      <c r="BF220" s="137" t="n">
        <f aca="false">IF(N220="snížená",J220,0)</f>
        <v>0</v>
      </c>
      <c r="BG220" s="137" t="n">
        <f aca="false">IF(N220="zákl. přenesená",J220,0)</f>
        <v>0</v>
      </c>
      <c r="BH220" s="137" t="n">
        <f aca="false">IF(N220="sníž. přenesená",J220,0)</f>
        <v>0</v>
      </c>
      <c r="BI220" s="137" t="n">
        <f aca="false">IF(N220="nulová",J220,0)</f>
        <v>0</v>
      </c>
      <c r="BJ220" s="3" t="s">
        <v>81</v>
      </c>
      <c r="BK220" s="137" t="n">
        <f aca="false">ROUND(I220*H220,2)</f>
        <v>0</v>
      </c>
      <c r="BL220" s="3" t="s">
        <v>272</v>
      </c>
      <c r="BM220" s="258" t="s">
        <v>426</v>
      </c>
    </row>
    <row r="221" s="30" customFormat="true" ht="10.2" hidden="false" customHeight="false" outlineLevel="0" collapsed="false">
      <c r="A221" s="26"/>
      <c r="B221" s="27"/>
      <c r="C221" s="28"/>
      <c r="D221" s="259" t="s">
        <v>256</v>
      </c>
      <c r="E221" s="28"/>
      <c r="F221" s="260" t="s">
        <v>425</v>
      </c>
      <c r="G221" s="28"/>
      <c r="H221" s="28"/>
      <c r="I221" s="211"/>
      <c r="J221" s="28"/>
      <c r="K221" s="28"/>
      <c r="L221" s="29"/>
      <c r="M221" s="261"/>
      <c r="N221" s="262"/>
      <c r="O221" s="76"/>
      <c r="P221" s="76"/>
      <c r="Q221" s="76"/>
      <c r="R221" s="76"/>
      <c r="S221" s="76"/>
      <c r="T221" s="77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T221" s="3" t="s">
        <v>256</v>
      </c>
      <c r="AU221" s="3" t="s">
        <v>83</v>
      </c>
    </row>
    <row r="222" s="229" customFormat="true" ht="22.8" hidden="false" customHeight="true" outlineLevel="0" collapsed="false">
      <c r="B222" s="230"/>
      <c r="C222" s="231"/>
      <c r="D222" s="232" t="s">
        <v>73</v>
      </c>
      <c r="E222" s="244" t="s">
        <v>427</v>
      </c>
      <c r="F222" s="244" t="s">
        <v>428</v>
      </c>
      <c r="G222" s="231"/>
      <c r="H222" s="231"/>
      <c r="I222" s="234"/>
      <c r="J222" s="245" t="n">
        <f aca="false">BK222</f>
        <v>0</v>
      </c>
      <c r="K222" s="231"/>
      <c r="L222" s="236"/>
      <c r="M222" s="237"/>
      <c r="N222" s="238"/>
      <c r="O222" s="238"/>
      <c r="P222" s="239" t="n">
        <f aca="false">SUM(P223:P238)</f>
        <v>0</v>
      </c>
      <c r="Q222" s="238"/>
      <c r="R222" s="239" t="n">
        <f aca="false">SUM(R223:R238)</f>
        <v>0.01482</v>
      </c>
      <c r="S222" s="238"/>
      <c r="T222" s="240" t="n">
        <f aca="false">SUM(T223:T238)</f>
        <v>0</v>
      </c>
      <c r="AR222" s="241" t="s">
        <v>83</v>
      </c>
      <c r="AT222" s="242" t="s">
        <v>73</v>
      </c>
      <c r="AU222" s="242" t="s">
        <v>81</v>
      </c>
      <c r="AY222" s="241" t="s">
        <v>247</v>
      </c>
      <c r="BK222" s="243" t="n">
        <f aca="false">SUM(BK223:BK238)</f>
        <v>0</v>
      </c>
    </row>
    <row r="223" s="30" customFormat="true" ht="33" hidden="false" customHeight="true" outlineLevel="0" collapsed="false">
      <c r="A223" s="26"/>
      <c r="B223" s="27"/>
      <c r="C223" s="246" t="s">
        <v>324</v>
      </c>
      <c r="D223" s="246" t="s">
        <v>250</v>
      </c>
      <c r="E223" s="247" t="s">
        <v>429</v>
      </c>
      <c r="F223" s="248" t="s">
        <v>430</v>
      </c>
      <c r="G223" s="249" t="s">
        <v>301</v>
      </c>
      <c r="H223" s="250" t="n">
        <v>14</v>
      </c>
      <c r="I223" s="251"/>
      <c r="J223" s="252" t="n">
        <f aca="false">ROUND(I223*H223,2)</f>
        <v>0</v>
      </c>
      <c r="K223" s="253"/>
      <c r="L223" s="29"/>
      <c r="M223" s="254"/>
      <c r="N223" s="255" t="s">
        <v>39</v>
      </c>
      <c r="O223" s="76"/>
      <c r="P223" s="256" t="n">
        <f aca="false">O223*H223</f>
        <v>0</v>
      </c>
      <c r="Q223" s="256" t="n">
        <v>0.00023</v>
      </c>
      <c r="R223" s="256" t="n">
        <f aca="false">Q223*H223</f>
        <v>0.00322</v>
      </c>
      <c r="S223" s="256" t="n">
        <v>0</v>
      </c>
      <c r="T223" s="257" t="n">
        <f aca="false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258" t="s">
        <v>302</v>
      </c>
      <c r="AT223" s="258" t="s">
        <v>250</v>
      </c>
      <c r="AU223" s="258" t="s">
        <v>83</v>
      </c>
      <c r="AY223" s="3" t="s">
        <v>247</v>
      </c>
      <c r="BE223" s="137" t="n">
        <f aca="false">IF(N223="základní",J223,0)</f>
        <v>0</v>
      </c>
      <c r="BF223" s="137" t="n">
        <f aca="false">IF(N223="snížená",J223,0)</f>
        <v>0</v>
      </c>
      <c r="BG223" s="137" t="n">
        <f aca="false">IF(N223="zákl. přenesená",J223,0)</f>
        <v>0</v>
      </c>
      <c r="BH223" s="137" t="n">
        <f aca="false">IF(N223="sníž. přenesená",J223,0)</f>
        <v>0</v>
      </c>
      <c r="BI223" s="137" t="n">
        <f aca="false">IF(N223="nulová",J223,0)</f>
        <v>0</v>
      </c>
      <c r="BJ223" s="3" t="s">
        <v>81</v>
      </c>
      <c r="BK223" s="137" t="n">
        <f aca="false">ROUND(I223*H223,2)</f>
        <v>0</v>
      </c>
      <c r="BL223" s="3" t="s">
        <v>302</v>
      </c>
      <c r="BM223" s="258" t="s">
        <v>431</v>
      </c>
    </row>
    <row r="224" s="30" customFormat="true" ht="19.2" hidden="false" customHeight="false" outlineLevel="0" collapsed="false">
      <c r="A224" s="26"/>
      <c r="B224" s="27"/>
      <c r="C224" s="28"/>
      <c r="D224" s="259" t="s">
        <v>256</v>
      </c>
      <c r="E224" s="28"/>
      <c r="F224" s="260" t="s">
        <v>432</v>
      </c>
      <c r="G224" s="28"/>
      <c r="H224" s="28"/>
      <c r="I224" s="211"/>
      <c r="J224" s="28"/>
      <c r="K224" s="28"/>
      <c r="L224" s="29"/>
      <c r="M224" s="261"/>
      <c r="N224" s="262"/>
      <c r="O224" s="76"/>
      <c r="P224" s="76"/>
      <c r="Q224" s="76"/>
      <c r="R224" s="76"/>
      <c r="S224" s="76"/>
      <c r="T224" s="77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T224" s="3" t="s">
        <v>256</v>
      </c>
      <c r="AU224" s="3" t="s">
        <v>83</v>
      </c>
    </row>
    <row r="225" s="30" customFormat="true" ht="24.15" hidden="false" customHeight="true" outlineLevel="0" collapsed="false">
      <c r="A225" s="26"/>
      <c r="B225" s="27"/>
      <c r="C225" s="246" t="s">
        <v>433</v>
      </c>
      <c r="D225" s="246" t="s">
        <v>250</v>
      </c>
      <c r="E225" s="247" t="s">
        <v>434</v>
      </c>
      <c r="F225" s="248" t="s">
        <v>435</v>
      </c>
      <c r="G225" s="249" t="s">
        <v>301</v>
      </c>
      <c r="H225" s="250" t="n">
        <v>14</v>
      </c>
      <c r="I225" s="251"/>
      <c r="J225" s="252" t="n">
        <f aca="false">ROUND(I225*H225,2)</f>
        <v>0</v>
      </c>
      <c r="K225" s="253"/>
      <c r="L225" s="29"/>
      <c r="M225" s="254"/>
      <c r="N225" s="255" t="s">
        <v>39</v>
      </c>
      <c r="O225" s="76"/>
      <c r="P225" s="256" t="n">
        <f aca="false">O225*H225</f>
        <v>0</v>
      </c>
      <c r="Q225" s="256" t="n">
        <v>0</v>
      </c>
      <c r="R225" s="256" t="n">
        <f aca="false">Q225*H225</f>
        <v>0</v>
      </c>
      <c r="S225" s="256" t="n">
        <v>0</v>
      </c>
      <c r="T225" s="257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258" t="s">
        <v>302</v>
      </c>
      <c r="AT225" s="258" t="s">
        <v>250</v>
      </c>
      <c r="AU225" s="258" t="s">
        <v>83</v>
      </c>
      <c r="AY225" s="3" t="s">
        <v>247</v>
      </c>
      <c r="BE225" s="137" t="n">
        <f aca="false">IF(N225="základní",J225,0)</f>
        <v>0</v>
      </c>
      <c r="BF225" s="137" t="n">
        <f aca="false">IF(N225="snížená",J225,0)</f>
        <v>0</v>
      </c>
      <c r="BG225" s="137" t="n">
        <f aca="false">IF(N225="zákl. přenesená",J225,0)</f>
        <v>0</v>
      </c>
      <c r="BH225" s="137" t="n">
        <f aca="false">IF(N225="sníž. přenesená",J225,0)</f>
        <v>0</v>
      </c>
      <c r="BI225" s="137" t="n">
        <f aca="false">IF(N225="nulová",J225,0)</f>
        <v>0</v>
      </c>
      <c r="BJ225" s="3" t="s">
        <v>81</v>
      </c>
      <c r="BK225" s="137" t="n">
        <f aca="false">ROUND(I225*H225,2)</f>
        <v>0</v>
      </c>
      <c r="BL225" s="3" t="s">
        <v>302</v>
      </c>
      <c r="BM225" s="258" t="s">
        <v>436</v>
      </c>
    </row>
    <row r="226" s="30" customFormat="true" ht="19.2" hidden="false" customHeight="false" outlineLevel="0" collapsed="false">
      <c r="A226" s="26"/>
      <c r="B226" s="27"/>
      <c r="C226" s="28"/>
      <c r="D226" s="259" t="s">
        <v>256</v>
      </c>
      <c r="E226" s="28"/>
      <c r="F226" s="260" t="s">
        <v>437</v>
      </c>
      <c r="G226" s="28"/>
      <c r="H226" s="28"/>
      <c r="I226" s="211"/>
      <c r="J226" s="28"/>
      <c r="K226" s="28"/>
      <c r="L226" s="29"/>
      <c r="M226" s="261"/>
      <c r="N226" s="262"/>
      <c r="O226" s="76"/>
      <c r="P226" s="76"/>
      <c r="Q226" s="76"/>
      <c r="R226" s="76"/>
      <c r="S226" s="76"/>
      <c r="T226" s="77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T226" s="3" t="s">
        <v>256</v>
      </c>
      <c r="AU226" s="3" t="s">
        <v>83</v>
      </c>
    </row>
    <row r="227" s="30" customFormat="true" ht="24.15" hidden="false" customHeight="true" outlineLevel="0" collapsed="false">
      <c r="A227" s="26"/>
      <c r="B227" s="27"/>
      <c r="C227" s="246" t="s">
        <v>438</v>
      </c>
      <c r="D227" s="246" t="s">
        <v>250</v>
      </c>
      <c r="E227" s="247" t="s">
        <v>439</v>
      </c>
      <c r="F227" s="248" t="s">
        <v>440</v>
      </c>
      <c r="G227" s="249" t="s">
        <v>332</v>
      </c>
      <c r="H227" s="250" t="n">
        <v>15</v>
      </c>
      <c r="I227" s="251"/>
      <c r="J227" s="252" t="n">
        <f aca="false">ROUND(I227*H227,2)</f>
        <v>0</v>
      </c>
      <c r="K227" s="253"/>
      <c r="L227" s="29"/>
      <c r="M227" s="254"/>
      <c r="N227" s="255" t="s">
        <v>39</v>
      </c>
      <c r="O227" s="76"/>
      <c r="P227" s="256" t="n">
        <f aca="false">O227*H227</f>
        <v>0</v>
      </c>
      <c r="Q227" s="256" t="n">
        <v>2E-005</v>
      </c>
      <c r="R227" s="256" t="n">
        <f aca="false">Q227*H227</f>
        <v>0.0003</v>
      </c>
      <c r="S227" s="256" t="n">
        <v>0</v>
      </c>
      <c r="T227" s="257" t="n">
        <f aca="false"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258" t="s">
        <v>302</v>
      </c>
      <c r="AT227" s="258" t="s">
        <v>250</v>
      </c>
      <c r="AU227" s="258" t="s">
        <v>83</v>
      </c>
      <c r="AY227" s="3" t="s">
        <v>247</v>
      </c>
      <c r="BE227" s="137" t="n">
        <f aca="false">IF(N227="základní",J227,0)</f>
        <v>0</v>
      </c>
      <c r="BF227" s="137" t="n">
        <f aca="false">IF(N227="snížená",J227,0)</f>
        <v>0</v>
      </c>
      <c r="BG227" s="137" t="n">
        <f aca="false">IF(N227="zákl. přenesená",J227,0)</f>
        <v>0</v>
      </c>
      <c r="BH227" s="137" t="n">
        <f aca="false">IF(N227="sníž. přenesená",J227,0)</f>
        <v>0</v>
      </c>
      <c r="BI227" s="137" t="n">
        <f aca="false">IF(N227="nulová",J227,0)</f>
        <v>0</v>
      </c>
      <c r="BJ227" s="3" t="s">
        <v>81</v>
      </c>
      <c r="BK227" s="137" t="n">
        <f aca="false">ROUND(I227*H227,2)</f>
        <v>0</v>
      </c>
      <c r="BL227" s="3" t="s">
        <v>302</v>
      </c>
      <c r="BM227" s="258" t="s">
        <v>441</v>
      </c>
    </row>
    <row r="228" s="30" customFormat="true" ht="28.8" hidden="false" customHeight="false" outlineLevel="0" collapsed="false">
      <c r="A228" s="26"/>
      <c r="B228" s="27"/>
      <c r="C228" s="28"/>
      <c r="D228" s="259" t="s">
        <v>256</v>
      </c>
      <c r="E228" s="28"/>
      <c r="F228" s="260" t="s">
        <v>442</v>
      </c>
      <c r="G228" s="28"/>
      <c r="H228" s="28"/>
      <c r="I228" s="211"/>
      <c r="J228" s="28"/>
      <c r="K228" s="28"/>
      <c r="L228" s="29"/>
      <c r="M228" s="261"/>
      <c r="N228" s="262"/>
      <c r="O228" s="76"/>
      <c r="P228" s="76"/>
      <c r="Q228" s="76"/>
      <c r="R228" s="76"/>
      <c r="S228" s="76"/>
      <c r="T228" s="77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T228" s="3" t="s">
        <v>256</v>
      </c>
      <c r="AU228" s="3" t="s">
        <v>83</v>
      </c>
    </row>
    <row r="229" s="30" customFormat="true" ht="24.15" hidden="false" customHeight="true" outlineLevel="0" collapsed="false">
      <c r="A229" s="26"/>
      <c r="B229" s="27"/>
      <c r="C229" s="246" t="s">
        <v>443</v>
      </c>
      <c r="D229" s="246" t="s">
        <v>250</v>
      </c>
      <c r="E229" s="247" t="s">
        <v>444</v>
      </c>
      <c r="F229" s="248" t="s">
        <v>445</v>
      </c>
      <c r="G229" s="249" t="s">
        <v>301</v>
      </c>
      <c r="H229" s="250" t="n">
        <v>14</v>
      </c>
      <c r="I229" s="251"/>
      <c r="J229" s="252" t="n">
        <f aca="false">ROUND(I229*H229,2)</f>
        <v>0</v>
      </c>
      <c r="K229" s="253"/>
      <c r="L229" s="29"/>
      <c r="M229" s="254"/>
      <c r="N229" s="255" t="s">
        <v>39</v>
      </c>
      <c r="O229" s="76"/>
      <c r="P229" s="256" t="n">
        <f aca="false">O229*H229</f>
        <v>0</v>
      </c>
      <c r="Q229" s="256" t="n">
        <v>0.00041</v>
      </c>
      <c r="R229" s="256" t="n">
        <f aca="false">Q229*H229</f>
        <v>0.00574</v>
      </c>
      <c r="S229" s="256" t="n">
        <v>0</v>
      </c>
      <c r="T229" s="257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58" t="s">
        <v>302</v>
      </c>
      <c r="AT229" s="258" t="s">
        <v>250</v>
      </c>
      <c r="AU229" s="258" t="s">
        <v>83</v>
      </c>
      <c r="AY229" s="3" t="s">
        <v>247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81</v>
      </c>
      <c r="BK229" s="137" t="n">
        <f aca="false">ROUND(I229*H229,2)</f>
        <v>0</v>
      </c>
      <c r="BL229" s="3" t="s">
        <v>302</v>
      </c>
      <c r="BM229" s="258" t="s">
        <v>446</v>
      </c>
    </row>
    <row r="230" s="30" customFormat="true" ht="19.2" hidden="false" customHeight="false" outlineLevel="0" collapsed="false">
      <c r="A230" s="26"/>
      <c r="B230" s="27"/>
      <c r="C230" s="28"/>
      <c r="D230" s="259" t="s">
        <v>256</v>
      </c>
      <c r="E230" s="28"/>
      <c r="F230" s="260" t="s">
        <v>447</v>
      </c>
      <c r="G230" s="28"/>
      <c r="H230" s="28"/>
      <c r="I230" s="211"/>
      <c r="J230" s="28"/>
      <c r="K230" s="28"/>
      <c r="L230" s="29"/>
      <c r="M230" s="261"/>
      <c r="N230" s="262"/>
      <c r="O230" s="76"/>
      <c r="P230" s="76"/>
      <c r="Q230" s="76"/>
      <c r="R230" s="76"/>
      <c r="S230" s="76"/>
      <c r="T230" s="7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3" t="s">
        <v>256</v>
      </c>
      <c r="AU230" s="3" t="s">
        <v>83</v>
      </c>
    </row>
    <row r="231" s="30" customFormat="true" ht="24.15" hidden="false" customHeight="true" outlineLevel="0" collapsed="false">
      <c r="A231" s="26"/>
      <c r="B231" s="27"/>
      <c r="C231" s="246" t="s">
        <v>448</v>
      </c>
      <c r="D231" s="246" t="s">
        <v>250</v>
      </c>
      <c r="E231" s="247" t="s">
        <v>449</v>
      </c>
      <c r="F231" s="248" t="s">
        <v>450</v>
      </c>
      <c r="G231" s="249" t="s">
        <v>301</v>
      </c>
      <c r="H231" s="250" t="n">
        <v>14</v>
      </c>
      <c r="I231" s="251"/>
      <c r="J231" s="252" t="n">
        <f aca="false">ROUND(I231*H231,2)</f>
        <v>0</v>
      </c>
      <c r="K231" s="253"/>
      <c r="L231" s="29"/>
      <c r="M231" s="254"/>
      <c r="N231" s="255" t="s">
        <v>39</v>
      </c>
      <c r="O231" s="76"/>
      <c r="P231" s="256" t="n">
        <f aca="false">O231*H231</f>
        <v>0</v>
      </c>
      <c r="Q231" s="256" t="n">
        <v>0.00029</v>
      </c>
      <c r="R231" s="256" t="n">
        <f aca="false">Q231*H231</f>
        <v>0.00406</v>
      </c>
      <c r="S231" s="256" t="n">
        <v>0</v>
      </c>
      <c r="T231" s="257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302</v>
      </c>
      <c r="AT231" s="258" t="s">
        <v>250</v>
      </c>
      <c r="AU231" s="258" t="s">
        <v>83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451</v>
      </c>
    </row>
    <row r="232" s="30" customFormat="true" ht="19.2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452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83</v>
      </c>
    </row>
    <row r="233" s="30" customFormat="true" ht="24.15" hidden="false" customHeight="true" outlineLevel="0" collapsed="false">
      <c r="A233" s="26"/>
      <c r="B233" s="27"/>
      <c r="C233" s="246" t="s">
        <v>453</v>
      </c>
      <c r="D233" s="246" t="s">
        <v>250</v>
      </c>
      <c r="E233" s="247" t="s">
        <v>454</v>
      </c>
      <c r="F233" s="248" t="s">
        <v>455</v>
      </c>
      <c r="G233" s="249" t="s">
        <v>332</v>
      </c>
      <c r="H233" s="250" t="n">
        <v>15</v>
      </c>
      <c r="I233" s="251"/>
      <c r="J233" s="252" t="n">
        <f aca="false">ROUND(I233*H233,2)</f>
        <v>0</v>
      </c>
      <c r="K233" s="253"/>
      <c r="L233" s="29"/>
      <c r="M233" s="254"/>
      <c r="N233" s="255" t="s">
        <v>39</v>
      </c>
      <c r="O233" s="76"/>
      <c r="P233" s="256" t="n">
        <f aca="false">O233*H233</f>
        <v>0</v>
      </c>
      <c r="Q233" s="256" t="n">
        <v>4E-005</v>
      </c>
      <c r="R233" s="256" t="n">
        <f aca="false">Q233*H233</f>
        <v>0.0006</v>
      </c>
      <c r="S233" s="256" t="n">
        <v>0</v>
      </c>
      <c r="T233" s="257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258" t="s">
        <v>302</v>
      </c>
      <c r="AT233" s="258" t="s">
        <v>250</v>
      </c>
      <c r="AU233" s="258" t="s">
        <v>83</v>
      </c>
      <c r="AY233" s="3" t="s">
        <v>247</v>
      </c>
      <c r="BE233" s="137" t="n">
        <f aca="false">IF(N233="základní",J233,0)</f>
        <v>0</v>
      </c>
      <c r="BF233" s="137" t="n">
        <f aca="false">IF(N233="snížená",J233,0)</f>
        <v>0</v>
      </c>
      <c r="BG233" s="137" t="n">
        <f aca="false">IF(N233="zákl. přenesená",J233,0)</f>
        <v>0</v>
      </c>
      <c r="BH233" s="137" t="n">
        <f aca="false">IF(N233="sníž. přenesená",J233,0)</f>
        <v>0</v>
      </c>
      <c r="BI233" s="137" t="n">
        <f aca="false">IF(N233="nulová",J233,0)</f>
        <v>0</v>
      </c>
      <c r="BJ233" s="3" t="s">
        <v>81</v>
      </c>
      <c r="BK233" s="137" t="n">
        <f aca="false">ROUND(I233*H233,2)</f>
        <v>0</v>
      </c>
      <c r="BL233" s="3" t="s">
        <v>302</v>
      </c>
      <c r="BM233" s="258" t="s">
        <v>456</v>
      </c>
    </row>
    <row r="234" s="30" customFormat="true" ht="19.2" hidden="false" customHeight="false" outlineLevel="0" collapsed="false">
      <c r="A234" s="26"/>
      <c r="B234" s="27"/>
      <c r="C234" s="28"/>
      <c r="D234" s="259" t="s">
        <v>256</v>
      </c>
      <c r="E234" s="28"/>
      <c r="F234" s="260" t="s">
        <v>457</v>
      </c>
      <c r="G234" s="28"/>
      <c r="H234" s="28"/>
      <c r="I234" s="211"/>
      <c r="J234" s="28"/>
      <c r="K234" s="28"/>
      <c r="L234" s="29"/>
      <c r="M234" s="261"/>
      <c r="N234" s="262"/>
      <c r="O234" s="76"/>
      <c r="P234" s="76"/>
      <c r="Q234" s="76"/>
      <c r="R234" s="76"/>
      <c r="S234" s="76"/>
      <c r="T234" s="7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T234" s="3" t="s">
        <v>256</v>
      </c>
      <c r="AU234" s="3" t="s">
        <v>83</v>
      </c>
    </row>
    <row r="235" s="30" customFormat="true" ht="21.75" hidden="false" customHeight="true" outlineLevel="0" collapsed="false">
      <c r="A235" s="26"/>
      <c r="B235" s="27"/>
      <c r="C235" s="246" t="s">
        <v>458</v>
      </c>
      <c r="D235" s="246" t="s">
        <v>250</v>
      </c>
      <c r="E235" s="247" t="s">
        <v>459</v>
      </c>
      <c r="F235" s="248" t="s">
        <v>460</v>
      </c>
      <c r="G235" s="249" t="s">
        <v>332</v>
      </c>
      <c r="H235" s="250" t="n">
        <v>15</v>
      </c>
      <c r="I235" s="251"/>
      <c r="J235" s="252" t="n">
        <f aca="false">ROUND(I235*H235,2)</f>
        <v>0</v>
      </c>
      <c r="K235" s="253"/>
      <c r="L235" s="29"/>
      <c r="M235" s="254"/>
      <c r="N235" s="255" t="s">
        <v>39</v>
      </c>
      <c r="O235" s="76"/>
      <c r="P235" s="256" t="n">
        <f aca="false">O235*H235</f>
        <v>0</v>
      </c>
      <c r="Q235" s="256" t="n">
        <v>6E-005</v>
      </c>
      <c r="R235" s="256" t="n">
        <f aca="false">Q235*H235</f>
        <v>0.0009</v>
      </c>
      <c r="S235" s="256" t="n">
        <v>0</v>
      </c>
      <c r="T235" s="257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258" t="s">
        <v>302</v>
      </c>
      <c r="AT235" s="258" t="s">
        <v>250</v>
      </c>
      <c r="AU235" s="258" t="s">
        <v>83</v>
      </c>
      <c r="AY235" s="3" t="s">
        <v>247</v>
      </c>
      <c r="BE235" s="137" t="n">
        <f aca="false">IF(N235="základní",J235,0)</f>
        <v>0</v>
      </c>
      <c r="BF235" s="137" t="n">
        <f aca="false">IF(N235="snížená",J235,0)</f>
        <v>0</v>
      </c>
      <c r="BG235" s="137" t="n">
        <f aca="false">IF(N235="zákl. přenesená",J235,0)</f>
        <v>0</v>
      </c>
      <c r="BH235" s="137" t="n">
        <f aca="false">IF(N235="sníž. přenesená",J235,0)</f>
        <v>0</v>
      </c>
      <c r="BI235" s="137" t="n">
        <f aca="false">IF(N235="nulová",J235,0)</f>
        <v>0</v>
      </c>
      <c r="BJ235" s="3" t="s">
        <v>81</v>
      </c>
      <c r="BK235" s="137" t="n">
        <f aca="false">ROUND(I235*H235,2)</f>
        <v>0</v>
      </c>
      <c r="BL235" s="3" t="s">
        <v>302</v>
      </c>
      <c r="BM235" s="258" t="s">
        <v>461</v>
      </c>
    </row>
    <row r="236" s="30" customFormat="true" ht="19.2" hidden="false" customHeight="false" outlineLevel="0" collapsed="false">
      <c r="A236" s="26"/>
      <c r="B236" s="27"/>
      <c r="C236" s="28"/>
      <c r="D236" s="259" t="s">
        <v>256</v>
      </c>
      <c r="E236" s="28"/>
      <c r="F236" s="260" t="s">
        <v>462</v>
      </c>
      <c r="G236" s="28"/>
      <c r="H236" s="28"/>
      <c r="I236" s="211"/>
      <c r="J236" s="28"/>
      <c r="K236" s="28"/>
      <c r="L236" s="29"/>
      <c r="M236" s="261"/>
      <c r="N236" s="262"/>
      <c r="O236" s="76"/>
      <c r="P236" s="76"/>
      <c r="Q236" s="76"/>
      <c r="R236" s="76"/>
      <c r="S236" s="76"/>
      <c r="T236" s="7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T236" s="3" t="s">
        <v>256</v>
      </c>
      <c r="AU236" s="3" t="s">
        <v>83</v>
      </c>
    </row>
    <row r="237" s="30" customFormat="true" ht="16.5" hidden="false" customHeight="true" outlineLevel="0" collapsed="false">
      <c r="A237" s="26"/>
      <c r="B237" s="27"/>
      <c r="C237" s="246" t="s">
        <v>463</v>
      </c>
      <c r="D237" s="246" t="s">
        <v>250</v>
      </c>
      <c r="E237" s="247" t="s">
        <v>464</v>
      </c>
      <c r="F237" s="248" t="s">
        <v>465</v>
      </c>
      <c r="G237" s="249" t="s">
        <v>291</v>
      </c>
      <c r="H237" s="250" t="n">
        <v>1</v>
      </c>
      <c r="I237" s="251"/>
      <c r="J237" s="252" t="n">
        <f aca="false">ROUND(I237*H237,2)</f>
        <v>0</v>
      </c>
      <c r="K237" s="253"/>
      <c r="L237" s="29"/>
      <c r="M237" s="254"/>
      <c r="N237" s="255" t="s">
        <v>39</v>
      </c>
      <c r="O237" s="76"/>
      <c r="P237" s="256" t="n">
        <f aca="false">O237*H237</f>
        <v>0</v>
      </c>
      <c r="Q237" s="256" t="n">
        <v>0</v>
      </c>
      <c r="R237" s="256" t="n">
        <f aca="false">Q237*H237</f>
        <v>0</v>
      </c>
      <c r="S237" s="256" t="n">
        <v>0</v>
      </c>
      <c r="T237" s="257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258" t="s">
        <v>254</v>
      </c>
      <c r="AT237" s="258" t="s">
        <v>250</v>
      </c>
      <c r="AU237" s="258" t="s">
        <v>83</v>
      </c>
      <c r="AY237" s="3" t="s">
        <v>247</v>
      </c>
      <c r="BE237" s="137" t="n">
        <f aca="false">IF(N237="základní",J237,0)</f>
        <v>0</v>
      </c>
      <c r="BF237" s="137" t="n">
        <f aca="false">IF(N237="snížená",J237,0)</f>
        <v>0</v>
      </c>
      <c r="BG237" s="137" t="n">
        <f aca="false">IF(N237="zákl. přenesená",J237,0)</f>
        <v>0</v>
      </c>
      <c r="BH237" s="137" t="n">
        <f aca="false">IF(N237="sníž. přenesená",J237,0)</f>
        <v>0</v>
      </c>
      <c r="BI237" s="137" t="n">
        <f aca="false">IF(N237="nulová",J237,0)</f>
        <v>0</v>
      </c>
      <c r="BJ237" s="3" t="s">
        <v>81</v>
      </c>
      <c r="BK237" s="137" t="n">
        <f aca="false">ROUND(I237*H237,2)</f>
        <v>0</v>
      </c>
      <c r="BL237" s="3" t="s">
        <v>254</v>
      </c>
      <c r="BM237" s="258" t="s">
        <v>466</v>
      </c>
    </row>
    <row r="238" s="30" customFormat="true" ht="10.2" hidden="false" customHeight="false" outlineLevel="0" collapsed="false">
      <c r="A238" s="26"/>
      <c r="B238" s="27"/>
      <c r="C238" s="28"/>
      <c r="D238" s="259" t="s">
        <v>256</v>
      </c>
      <c r="E238" s="28"/>
      <c r="F238" s="260" t="s">
        <v>465</v>
      </c>
      <c r="G238" s="28"/>
      <c r="H238" s="28"/>
      <c r="I238" s="211"/>
      <c r="J238" s="28"/>
      <c r="K238" s="28"/>
      <c r="L238" s="29"/>
      <c r="M238" s="261"/>
      <c r="N238" s="262"/>
      <c r="O238" s="76"/>
      <c r="P238" s="76"/>
      <c r="Q238" s="76"/>
      <c r="R238" s="76"/>
      <c r="S238" s="76"/>
      <c r="T238" s="7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3" t="s">
        <v>256</v>
      </c>
      <c r="AU238" s="3" t="s">
        <v>83</v>
      </c>
    </row>
    <row r="239" s="229" customFormat="true" ht="22.8" hidden="false" customHeight="true" outlineLevel="0" collapsed="false">
      <c r="B239" s="230"/>
      <c r="C239" s="231"/>
      <c r="D239" s="232" t="s">
        <v>73</v>
      </c>
      <c r="E239" s="244" t="s">
        <v>467</v>
      </c>
      <c r="F239" s="244" t="s">
        <v>468</v>
      </c>
      <c r="G239" s="231"/>
      <c r="H239" s="231"/>
      <c r="I239" s="234"/>
      <c r="J239" s="245" t="n">
        <f aca="false">BK239</f>
        <v>0</v>
      </c>
      <c r="K239" s="231"/>
      <c r="L239" s="236"/>
      <c r="M239" s="237"/>
      <c r="N239" s="238"/>
      <c r="O239" s="238"/>
      <c r="P239" s="239" t="n">
        <f aca="false">SUM(P240:P255)</f>
        <v>0</v>
      </c>
      <c r="Q239" s="238"/>
      <c r="R239" s="239" t="n">
        <f aca="false">SUM(R240:R255)</f>
        <v>0.1352</v>
      </c>
      <c r="S239" s="238"/>
      <c r="T239" s="240" t="n">
        <f aca="false">SUM(T240:T255)</f>
        <v>0.0248</v>
      </c>
      <c r="AR239" s="241" t="s">
        <v>83</v>
      </c>
      <c r="AT239" s="242" t="s">
        <v>73</v>
      </c>
      <c r="AU239" s="242" t="s">
        <v>81</v>
      </c>
      <c r="AY239" s="241" t="s">
        <v>247</v>
      </c>
      <c r="BK239" s="243" t="n">
        <f aca="false">SUM(BK240:BK255)</f>
        <v>0</v>
      </c>
    </row>
    <row r="240" s="30" customFormat="true" ht="24.15" hidden="false" customHeight="true" outlineLevel="0" collapsed="false">
      <c r="A240" s="26"/>
      <c r="B240" s="27"/>
      <c r="C240" s="246" t="s">
        <v>469</v>
      </c>
      <c r="D240" s="246" t="s">
        <v>250</v>
      </c>
      <c r="E240" s="247" t="s">
        <v>470</v>
      </c>
      <c r="F240" s="248" t="s">
        <v>471</v>
      </c>
      <c r="G240" s="249" t="s">
        <v>301</v>
      </c>
      <c r="H240" s="250" t="n">
        <v>80</v>
      </c>
      <c r="I240" s="251"/>
      <c r="J240" s="252" t="n">
        <f aca="false">ROUND(I240*H240,2)</f>
        <v>0</v>
      </c>
      <c r="K240" s="253"/>
      <c r="L240" s="29"/>
      <c r="M240" s="254"/>
      <c r="N240" s="255" t="s">
        <v>39</v>
      </c>
      <c r="O240" s="76"/>
      <c r="P240" s="256" t="n">
        <f aca="false">O240*H240</f>
        <v>0</v>
      </c>
      <c r="Q240" s="256" t="n">
        <v>0</v>
      </c>
      <c r="R240" s="256" t="n">
        <f aca="false">Q240*H240</f>
        <v>0</v>
      </c>
      <c r="S240" s="256" t="n">
        <v>0</v>
      </c>
      <c r="T240" s="257" t="n">
        <f aca="false"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258" t="s">
        <v>302</v>
      </c>
      <c r="AT240" s="258" t="s">
        <v>250</v>
      </c>
      <c r="AU240" s="258" t="s">
        <v>83</v>
      </c>
      <c r="AY240" s="3" t="s">
        <v>247</v>
      </c>
      <c r="BE240" s="137" t="n">
        <f aca="false">IF(N240="základní",J240,0)</f>
        <v>0</v>
      </c>
      <c r="BF240" s="137" t="n">
        <f aca="false">IF(N240="snížená",J240,0)</f>
        <v>0</v>
      </c>
      <c r="BG240" s="137" t="n">
        <f aca="false">IF(N240="zákl. přenesená",J240,0)</f>
        <v>0</v>
      </c>
      <c r="BH240" s="137" t="n">
        <f aca="false">IF(N240="sníž. přenesená",J240,0)</f>
        <v>0</v>
      </c>
      <c r="BI240" s="137" t="n">
        <f aca="false">IF(N240="nulová",J240,0)</f>
        <v>0</v>
      </c>
      <c r="BJ240" s="3" t="s">
        <v>81</v>
      </c>
      <c r="BK240" s="137" t="n">
        <f aca="false">ROUND(I240*H240,2)</f>
        <v>0</v>
      </c>
      <c r="BL240" s="3" t="s">
        <v>302</v>
      </c>
      <c r="BM240" s="258" t="s">
        <v>472</v>
      </c>
    </row>
    <row r="241" s="30" customFormat="true" ht="10.2" hidden="false" customHeight="false" outlineLevel="0" collapsed="false">
      <c r="A241" s="26"/>
      <c r="B241" s="27"/>
      <c r="C241" s="28"/>
      <c r="D241" s="259" t="s">
        <v>256</v>
      </c>
      <c r="E241" s="28"/>
      <c r="F241" s="260" t="s">
        <v>473</v>
      </c>
      <c r="G241" s="28"/>
      <c r="H241" s="28"/>
      <c r="I241" s="211"/>
      <c r="J241" s="28"/>
      <c r="K241" s="28"/>
      <c r="L241" s="29"/>
      <c r="M241" s="261"/>
      <c r="N241" s="262"/>
      <c r="O241" s="76"/>
      <c r="P241" s="76"/>
      <c r="Q241" s="76"/>
      <c r="R241" s="76"/>
      <c r="S241" s="76"/>
      <c r="T241" s="77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T241" s="3" t="s">
        <v>256</v>
      </c>
      <c r="AU241" s="3" t="s">
        <v>83</v>
      </c>
    </row>
    <row r="242" s="30" customFormat="true" ht="16.5" hidden="false" customHeight="true" outlineLevel="0" collapsed="false">
      <c r="A242" s="26"/>
      <c r="B242" s="27"/>
      <c r="C242" s="246" t="s">
        <v>474</v>
      </c>
      <c r="D242" s="246" t="s">
        <v>250</v>
      </c>
      <c r="E242" s="247" t="s">
        <v>475</v>
      </c>
      <c r="F242" s="248" t="s">
        <v>476</v>
      </c>
      <c r="G242" s="249" t="s">
        <v>301</v>
      </c>
      <c r="H242" s="250" t="n">
        <v>80</v>
      </c>
      <c r="I242" s="251"/>
      <c r="J242" s="252" t="n">
        <f aca="false">ROUND(I242*H242,2)</f>
        <v>0</v>
      </c>
      <c r="K242" s="253"/>
      <c r="L242" s="29"/>
      <c r="M242" s="254"/>
      <c r="N242" s="255" t="s">
        <v>39</v>
      </c>
      <c r="O242" s="76"/>
      <c r="P242" s="256" t="n">
        <f aca="false">O242*H242</f>
        <v>0</v>
      </c>
      <c r="Q242" s="256" t="n">
        <v>0</v>
      </c>
      <c r="R242" s="256" t="n">
        <f aca="false">Q242*H242</f>
        <v>0</v>
      </c>
      <c r="S242" s="256" t="n">
        <v>0</v>
      </c>
      <c r="T242" s="257" t="n">
        <f aca="false"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258" t="s">
        <v>302</v>
      </c>
      <c r="AT242" s="258" t="s">
        <v>250</v>
      </c>
      <c r="AU242" s="258" t="s">
        <v>83</v>
      </c>
      <c r="AY242" s="3" t="s">
        <v>247</v>
      </c>
      <c r="BE242" s="137" t="n">
        <f aca="false">IF(N242="základní",J242,0)</f>
        <v>0</v>
      </c>
      <c r="BF242" s="137" t="n">
        <f aca="false">IF(N242="snížená",J242,0)</f>
        <v>0</v>
      </c>
      <c r="BG242" s="137" t="n">
        <f aca="false">IF(N242="zákl. přenesená",J242,0)</f>
        <v>0</v>
      </c>
      <c r="BH242" s="137" t="n">
        <f aca="false">IF(N242="sníž. přenesená",J242,0)</f>
        <v>0</v>
      </c>
      <c r="BI242" s="137" t="n">
        <f aca="false">IF(N242="nulová",J242,0)</f>
        <v>0</v>
      </c>
      <c r="BJ242" s="3" t="s">
        <v>81</v>
      </c>
      <c r="BK242" s="137" t="n">
        <f aca="false">ROUND(I242*H242,2)</f>
        <v>0</v>
      </c>
      <c r="BL242" s="3" t="s">
        <v>302</v>
      </c>
      <c r="BM242" s="258" t="s">
        <v>477</v>
      </c>
    </row>
    <row r="243" s="30" customFormat="true" ht="10.2" hidden="false" customHeight="false" outlineLevel="0" collapsed="false">
      <c r="A243" s="26"/>
      <c r="B243" s="27"/>
      <c r="C243" s="28"/>
      <c r="D243" s="259" t="s">
        <v>256</v>
      </c>
      <c r="E243" s="28"/>
      <c r="F243" s="260" t="s">
        <v>476</v>
      </c>
      <c r="G243" s="28"/>
      <c r="H243" s="28"/>
      <c r="I243" s="211"/>
      <c r="J243" s="28"/>
      <c r="K243" s="28"/>
      <c r="L243" s="29"/>
      <c r="M243" s="261"/>
      <c r="N243" s="262"/>
      <c r="O243" s="76"/>
      <c r="P243" s="76"/>
      <c r="Q243" s="76"/>
      <c r="R243" s="76"/>
      <c r="S243" s="76"/>
      <c r="T243" s="77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T243" s="3" t="s">
        <v>256</v>
      </c>
      <c r="AU243" s="3" t="s">
        <v>83</v>
      </c>
    </row>
    <row r="244" s="30" customFormat="true" ht="16.5" hidden="false" customHeight="true" outlineLevel="0" collapsed="false">
      <c r="A244" s="26"/>
      <c r="B244" s="27"/>
      <c r="C244" s="246" t="s">
        <v>478</v>
      </c>
      <c r="D244" s="246" t="s">
        <v>250</v>
      </c>
      <c r="E244" s="247" t="s">
        <v>479</v>
      </c>
      <c r="F244" s="248" t="s">
        <v>480</v>
      </c>
      <c r="G244" s="249" t="s">
        <v>301</v>
      </c>
      <c r="H244" s="250" t="n">
        <v>80</v>
      </c>
      <c r="I244" s="251"/>
      <c r="J244" s="252" t="n">
        <f aca="false">ROUND(I244*H244,2)</f>
        <v>0</v>
      </c>
      <c r="K244" s="253"/>
      <c r="L244" s="29"/>
      <c r="M244" s="254"/>
      <c r="N244" s="255" t="s">
        <v>39</v>
      </c>
      <c r="O244" s="76"/>
      <c r="P244" s="256" t="n">
        <f aca="false">O244*H244</f>
        <v>0</v>
      </c>
      <c r="Q244" s="256" t="n">
        <v>0.001</v>
      </c>
      <c r="R244" s="256" t="n">
        <f aca="false">Q244*H244</f>
        <v>0.08</v>
      </c>
      <c r="S244" s="256" t="n">
        <v>0.00031</v>
      </c>
      <c r="T244" s="257" t="n">
        <f aca="false">S244*H244</f>
        <v>0.0248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258" t="s">
        <v>302</v>
      </c>
      <c r="AT244" s="258" t="s">
        <v>250</v>
      </c>
      <c r="AU244" s="258" t="s">
        <v>83</v>
      </c>
      <c r="AY244" s="3" t="s">
        <v>247</v>
      </c>
      <c r="BE244" s="137" t="n">
        <f aca="false">IF(N244="základní",J244,0)</f>
        <v>0</v>
      </c>
      <c r="BF244" s="137" t="n">
        <f aca="false">IF(N244="snížená",J244,0)</f>
        <v>0</v>
      </c>
      <c r="BG244" s="137" t="n">
        <f aca="false">IF(N244="zákl. přenesená",J244,0)</f>
        <v>0</v>
      </c>
      <c r="BH244" s="137" t="n">
        <f aca="false">IF(N244="sníž. přenesená",J244,0)</f>
        <v>0</v>
      </c>
      <c r="BI244" s="137" t="n">
        <f aca="false">IF(N244="nulová",J244,0)</f>
        <v>0</v>
      </c>
      <c r="BJ244" s="3" t="s">
        <v>81</v>
      </c>
      <c r="BK244" s="137" t="n">
        <f aca="false">ROUND(I244*H244,2)</f>
        <v>0</v>
      </c>
      <c r="BL244" s="3" t="s">
        <v>302</v>
      </c>
      <c r="BM244" s="258" t="s">
        <v>481</v>
      </c>
    </row>
    <row r="245" s="30" customFormat="true" ht="10.2" hidden="false" customHeight="false" outlineLevel="0" collapsed="false">
      <c r="A245" s="26"/>
      <c r="B245" s="27"/>
      <c r="C245" s="28"/>
      <c r="D245" s="259" t="s">
        <v>256</v>
      </c>
      <c r="E245" s="28"/>
      <c r="F245" s="260" t="s">
        <v>482</v>
      </c>
      <c r="G245" s="28"/>
      <c r="H245" s="28"/>
      <c r="I245" s="211"/>
      <c r="J245" s="28"/>
      <c r="K245" s="28"/>
      <c r="L245" s="29"/>
      <c r="M245" s="261"/>
      <c r="N245" s="262"/>
      <c r="O245" s="76"/>
      <c r="P245" s="76"/>
      <c r="Q245" s="76"/>
      <c r="R245" s="76"/>
      <c r="S245" s="76"/>
      <c r="T245" s="77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T245" s="3" t="s">
        <v>256</v>
      </c>
      <c r="AU245" s="3" t="s">
        <v>83</v>
      </c>
    </row>
    <row r="246" s="30" customFormat="true" ht="24.15" hidden="false" customHeight="true" outlineLevel="0" collapsed="false">
      <c r="A246" s="26"/>
      <c r="B246" s="27"/>
      <c r="C246" s="246" t="s">
        <v>483</v>
      </c>
      <c r="D246" s="246" t="s">
        <v>250</v>
      </c>
      <c r="E246" s="247" t="s">
        <v>484</v>
      </c>
      <c r="F246" s="248" t="s">
        <v>485</v>
      </c>
      <c r="G246" s="249" t="s">
        <v>301</v>
      </c>
      <c r="H246" s="250" t="n">
        <v>80</v>
      </c>
      <c r="I246" s="251"/>
      <c r="J246" s="252" t="n">
        <f aca="false">ROUND(I246*H246,2)</f>
        <v>0</v>
      </c>
      <c r="K246" s="253"/>
      <c r="L246" s="29"/>
      <c r="M246" s="254"/>
      <c r="N246" s="255" t="s">
        <v>39</v>
      </c>
      <c r="O246" s="76"/>
      <c r="P246" s="256" t="n">
        <f aca="false">O246*H246</f>
        <v>0</v>
      </c>
      <c r="Q246" s="256" t="n">
        <v>0.0002</v>
      </c>
      <c r="R246" s="256" t="n">
        <f aca="false">Q246*H246</f>
        <v>0.016</v>
      </c>
      <c r="S246" s="256" t="n">
        <v>0</v>
      </c>
      <c r="T246" s="257" t="n">
        <f aca="false"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258" t="s">
        <v>302</v>
      </c>
      <c r="AT246" s="258" t="s">
        <v>250</v>
      </c>
      <c r="AU246" s="258" t="s">
        <v>83</v>
      </c>
      <c r="AY246" s="3" t="s">
        <v>247</v>
      </c>
      <c r="BE246" s="137" t="n">
        <f aca="false">IF(N246="základní",J246,0)</f>
        <v>0</v>
      </c>
      <c r="BF246" s="137" t="n">
        <f aca="false">IF(N246="snížená",J246,0)</f>
        <v>0</v>
      </c>
      <c r="BG246" s="137" t="n">
        <f aca="false">IF(N246="zákl. přenesená",J246,0)</f>
        <v>0</v>
      </c>
      <c r="BH246" s="137" t="n">
        <f aca="false">IF(N246="sníž. přenesená",J246,0)</f>
        <v>0</v>
      </c>
      <c r="BI246" s="137" t="n">
        <f aca="false">IF(N246="nulová",J246,0)</f>
        <v>0</v>
      </c>
      <c r="BJ246" s="3" t="s">
        <v>81</v>
      </c>
      <c r="BK246" s="137" t="n">
        <f aca="false">ROUND(I246*H246,2)</f>
        <v>0</v>
      </c>
      <c r="BL246" s="3" t="s">
        <v>302</v>
      </c>
      <c r="BM246" s="258" t="s">
        <v>486</v>
      </c>
    </row>
    <row r="247" s="30" customFormat="true" ht="19.2" hidden="false" customHeight="false" outlineLevel="0" collapsed="false">
      <c r="A247" s="26"/>
      <c r="B247" s="27"/>
      <c r="C247" s="28"/>
      <c r="D247" s="259" t="s">
        <v>256</v>
      </c>
      <c r="E247" s="28"/>
      <c r="F247" s="260" t="s">
        <v>487</v>
      </c>
      <c r="G247" s="28"/>
      <c r="H247" s="28"/>
      <c r="I247" s="211"/>
      <c r="J247" s="28"/>
      <c r="K247" s="28"/>
      <c r="L247" s="29"/>
      <c r="M247" s="261"/>
      <c r="N247" s="262"/>
      <c r="O247" s="76"/>
      <c r="P247" s="76"/>
      <c r="Q247" s="76"/>
      <c r="R247" s="76"/>
      <c r="S247" s="76"/>
      <c r="T247" s="77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T247" s="3" t="s">
        <v>256</v>
      </c>
      <c r="AU247" s="3" t="s">
        <v>83</v>
      </c>
    </row>
    <row r="248" s="30" customFormat="true" ht="16.5" hidden="false" customHeight="true" outlineLevel="0" collapsed="false">
      <c r="A248" s="26"/>
      <c r="B248" s="27"/>
      <c r="C248" s="246" t="s">
        <v>488</v>
      </c>
      <c r="D248" s="246" t="s">
        <v>250</v>
      </c>
      <c r="E248" s="247" t="s">
        <v>489</v>
      </c>
      <c r="F248" s="248" t="s">
        <v>490</v>
      </c>
      <c r="G248" s="249" t="s">
        <v>301</v>
      </c>
      <c r="H248" s="250" t="n">
        <v>80</v>
      </c>
      <c r="I248" s="251"/>
      <c r="J248" s="252" t="n">
        <f aca="false">ROUND(I248*H248,2)</f>
        <v>0</v>
      </c>
      <c r="K248" s="253"/>
      <c r="L248" s="29"/>
      <c r="M248" s="254"/>
      <c r="N248" s="255" t="s">
        <v>39</v>
      </c>
      <c r="O248" s="76"/>
      <c r="P248" s="256" t="n">
        <f aca="false">O248*H248</f>
        <v>0</v>
      </c>
      <c r="Q248" s="256" t="n">
        <v>0</v>
      </c>
      <c r="R248" s="256" t="n">
        <f aca="false">Q248*H248</f>
        <v>0</v>
      </c>
      <c r="S248" s="256" t="n">
        <v>0</v>
      </c>
      <c r="T248" s="257" t="n">
        <f aca="false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258" t="s">
        <v>254</v>
      </c>
      <c r="AT248" s="258" t="s">
        <v>250</v>
      </c>
      <c r="AU248" s="258" t="s">
        <v>83</v>
      </c>
      <c r="AY248" s="3" t="s">
        <v>247</v>
      </c>
      <c r="BE248" s="137" t="n">
        <f aca="false">IF(N248="základní",J248,0)</f>
        <v>0</v>
      </c>
      <c r="BF248" s="137" t="n">
        <f aca="false">IF(N248="snížená",J248,0)</f>
        <v>0</v>
      </c>
      <c r="BG248" s="137" t="n">
        <f aca="false">IF(N248="zákl. přenesená",J248,0)</f>
        <v>0</v>
      </c>
      <c r="BH248" s="137" t="n">
        <f aca="false">IF(N248="sníž. přenesená",J248,0)</f>
        <v>0</v>
      </c>
      <c r="BI248" s="137" t="n">
        <f aca="false">IF(N248="nulová",J248,0)</f>
        <v>0</v>
      </c>
      <c r="BJ248" s="3" t="s">
        <v>81</v>
      </c>
      <c r="BK248" s="137" t="n">
        <f aca="false">ROUND(I248*H248,2)</f>
        <v>0</v>
      </c>
      <c r="BL248" s="3" t="s">
        <v>254</v>
      </c>
      <c r="BM248" s="258" t="s">
        <v>491</v>
      </c>
    </row>
    <row r="249" s="30" customFormat="true" ht="10.2" hidden="false" customHeight="false" outlineLevel="0" collapsed="false">
      <c r="A249" s="26"/>
      <c r="B249" s="27"/>
      <c r="C249" s="28"/>
      <c r="D249" s="259" t="s">
        <v>256</v>
      </c>
      <c r="E249" s="28"/>
      <c r="F249" s="260" t="s">
        <v>490</v>
      </c>
      <c r="G249" s="28"/>
      <c r="H249" s="28"/>
      <c r="I249" s="211"/>
      <c r="J249" s="28"/>
      <c r="K249" s="28"/>
      <c r="L249" s="29"/>
      <c r="M249" s="261"/>
      <c r="N249" s="262"/>
      <c r="O249" s="76"/>
      <c r="P249" s="76"/>
      <c r="Q249" s="76"/>
      <c r="R249" s="76"/>
      <c r="S249" s="76"/>
      <c r="T249" s="77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T249" s="3" t="s">
        <v>256</v>
      </c>
      <c r="AU249" s="3" t="s">
        <v>83</v>
      </c>
    </row>
    <row r="250" s="30" customFormat="true" ht="24.15" hidden="false" customHeight="true" outlineLevel="0" collapsed="false">
      <c r="A250" s="26"/>
      <c r="B250" s="27"/>
      <c r="C250" s="246" t="s">
        <v>492</v>
      </c>
      <c r="D250" s="246" t="s">
        <v>250</v>
      </c>
      <c r="E250" s="247" t="s">
        <v>484</v>
      </c>
      <c r="F250" s="248" t="s">
        <v>485</v>
      </c>
      <c r="G250" s="249" t="s">
        <v>301</v>
      </c>
      <c r="H250" s="250" t="n">
        <v>80</v>
      </c>
      <c r="I250" s="251"/>
      <c r="J250" s="252" t="n">
        <f aca="false">ROUND(I250*H250,2)</f>
        <v>0</v>
      </c>
      <c r="K250" s="253"/>
      <c r="L250" s="29"/>
      <c r="M250" s="254"/>
      <c r="N250" s="255" t="s">
        <v>39</v>
      </c>
      <c r="O250" s="76"/>
      <c r="P250" s="256" t="n">
        <f aca="false">O250*H250</f>
        <v>0</v>
      </c>
      <c r="Q250" s="256" t="n">
        <v>0.0002</v>
      </c>
      <c r="R250" s="256" t="n">
        <f aca="false">Q250*H250</f>
        <v>0.016</v>
      </c>
      <c r="S250" s="256" t="n">
        <v>0</v>
      </c>
      <c r="T250" s="257" t="n">
        <f aca="false"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258" t="s">
        <v>302</v>
      </c>
      <c r="AT250" s="258" t="s">
        <v>250</v>
      </c>
      <c r="AU250" s="258" t="s">
        <v>83</v>
      </c>
      <c r="AY250" s="3" t="s">
        <v>247</v>
      </c>
      <c r="BE250" s="137" t="n">
        <f aca="false">IF(N250="základní",J250,0)</f>
        <v>0</v>
      </c>
      <c r="BF250" s="137" t="n">
        <f aca="false">IF(N250="snížená",J250,0)</f>
        <v>0</v>
      </c>
      <c r="BG250" s="137" t="n">
        <f aca="false">IF(N250="zákl. přenesená",J250,0)</f>
        <v>0</v>
      </c>
      <c r="BH250" s="137" t="n">
        <f aca="false">IF(N250="sníž. přenesená",J250,0)</f>
        <v>0</v>
      </c>
      <c r="BI250" s="137" t="n">
        <f aca="false">IF(N250="nulová",J250,0)</f>
        <v>0</v>
      </c>
      <c r="BJ250" s="3" t="s">
        <v>81</v>
      </c>
      <c r="BK250" s="137" t="n">
        <f aca="false">ROUND(I250*H250,2)</f>
        <v>0</v>
      </c>
      <c r="BL250" s="3" t="s">
        <v>302</v>
      </c>
      <c r="BM250" s="258" t="s">
        <v>493</v>
      </c>
    </row>
    <row r="251" s="30" customFormat="true" ht="19.2" hidden="false" customHeight="false" outlineLevel="0" collapsed="false">
      <c r="A251" s="26"/>
      <c r="B251" s="27"/>
      <c r="C251" s="28"/>
      <c r="D251" s="259" t="s">
        <v>256</v>
      </c>
      <c r="E251" s="28"/>
      <c r="F251" s="260" t="s">
        <v>487</v>
      </c>
      <c r="G251" s="28"/>
      <c r="H251" s="28"/>
      <c r="I251" s="211"/>
      <c r="J251" s="28"/>
      <c r="K251" s="28"/>
      <c r="L251" s="29"/>
      <c r="M251" s="261"/>
      <c r="N251" s="262"/>
      <c r="O251" s="76"/>
      <c r="P251" s="76"/>
      <c r="Q251" s="76"/>
      <c r="R251" s="76"/>
      <c r="S251" s="76"/>
      <c r="T251" s="77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T251" s="3" t="s">
        <v>256</v>
      </c>
      <c r="AU251" s="3" t="s">
        <v>83</v>
      </c>
    </row>
    <row r="252" s="30" customFormat="true" ht="24.15" hidden="false" customHeight="true" outlineLevel="0" collapsed="false">
      <c r="A252" s="26"/>
      <c r="B252" s="27"/>
      <c r="C252" s="246" t="s">
        <v>494</v>
      </c>
      <c r="D252" s="246" t="s">
        <v>250</v>
      </c>
      <c r="E252" s="247" t="s">
        <v>495</v>
      </c>
      <c r="F252" s="248" t="s">
        <v>496</v>
      </c>
      <c r="G252" s="249" t="s">
        <v>301</v>
      </c>
      <c r="H252" s="250" t="n">
        <v>80</v>
      </c>
      <c r="I252" s="251"/>
      <c r="J252" s="252" t="n">
        <f aca="false">ROUND(I252*H252,2)</f>
        <v>0</v>
      </c>
      <c r="K252" s="253"/>
      <c r="L252" s="29"/>
      <c r="M252" s="254"/>
      <c r="N252" s="255" t="s">
        <v>39</v>
      </c>
      <c r="O252" s="76"/>
      <c r="P252" s="256" t="n">
        <f aca="false">O252*H252</f>
        <v>0</v>
      </c>
      <c r="Q252" s="256" t="n">
        <v>0.00029</v>
      </c>
      <c r="R252" s="256" t="n">
        <f aca="false">Q252*H252</f>
        <v>0.0232</v>
      </c>
      <c r="S252" s="256" t="n">
        <v>0</v>
      </c>
      <c r="T252" s="257" t="n">
        <f aca="false"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258" t="s">
        <v>302</v>
      </c>
      <c r="AT252" s="258" t="s">
        <v>250</v>
      </c>
      <c r="AU252" s="258" t="s">
        <v>83</v>
      </c>
      <c r="AY252" s="3" t="s">
        <v>247</v>
      </c>
      <c r="BE252" s="137" t="n">
        <f aca="false">IF(N252="základní",J252,0)</f>
        <v>0</v>
      </c>
      <c r="BF252" s="137" t="n">
        <f aca="false">IF(N252="snížená",J252,0)</f>
        <v>0</v>
      </c>
      <c r="BG252" s="137" t="n">
        <f aca="false">IF(N252="zákl. přenesená",J252,0)</f>
        <v>0</v>
      </c>
      <c r="BH252" s="137" t="n">
        <f aca="false">IF(N252="sníž. přenesená",J252,0)</f>
        <v>0</v>
      </c>
      <c r="BI252" s="137" t="n">
        <f aca="false">IF(N252="nulová",J252,0)</f>
        <v>0</v>
      </c>
      <c r="BJ252" s="3" t="s">
        <v>81</v>
      </c>
      <c r="BK252" s="137" t="n">
        <f aca="false">ROUND(I252*H252,2)</f>
        <v>0</v>
      </c>
      <c r="BL252" s="3" t="s">
        <v>302</v>
      </c>
      <c r="BM252" s="258" t="s">
        <v>497</v>
      </c>
    </row>
    <row r="253" s="30" customFormat="true" ht="28.8" hidden="false" customHeight="false" outlineLevel="0" collapsed="false">
      <c r="A253" s="26"/>
      <c r="B253" s="27"/>
      <c r="C253" s="28"/>
      <c r="D253" s="259" t="s">
        <v>256</v>
      </c>
      <c r="E253" s="28"/>
      <c r="F253" s="260" t="s">
        <v>498</v>
      </c>
      <c r="G253" s="28"/>
      <c r="H253" s="28"/>
      <c r="I253" s="211"/>
      <c r="J253" s="28"/>
      <c r="K253" s="28"/>
      <c r="L253" s="29"/>
      <c r="M253" s="261"/>
      <c r="N253" s="262"/>
      <c r="O253" s="76"/>
      <c r="P253" s="76"/>
      <c r="Q253" s="76"/>
      <c r="R253" s="76"/>
      <c r="S253" s="76"/>
      <c r="T253" s="77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T253" s="3" t="s">
        <v>256</v>
      </c>
      <c r="AU253" s="3" t="s">
        <v>83</v>
      </c>
    </row>
    <row r="254" s="30" customFormat="true" ht="16.5" hidden="false" customHeight="true" outlineLevel="0" collapsed="false">
      <c r="A254" s="26"/>
      <c r="B254" s="27"/>
      <c r="C254" s="246" t="s">
        <v>499</v>
      </c>
      <c r="D254" s="246" t="s">
        <v>250</v>
      </c>
      <c r="E254" s="247" t="s">
        <v>500</v>
      </c>
      <c r="F254" s="248" t="s">
        <v>501</v>
      </c>
      <c r="G254" s="249" t="s">
        <v>253</v>
      </c>
      <c r="H254" s="250" t="n">
        <v>1</v>
      </c>
      <c r="I254" s="251"/>
      <c r="J254" s="252" t="n">
        <f aca="false">ROUND(I254*H254,2)</f>
        <v>0</v>
      </c>
      <c r="K254" s="253"/>
      <c r="L254" s="29"/>
      <c r="M254" s="254"/>
      <c r="N254" s="255" t="s">
        <v>39</v>
      </c>
      <c r="O254" s="76"/>
      <c r="P254" s="256" t="n">
        <f aca="false">O254*H254</f>
        <v>0</v>
      </c>
      <c r="Q254" s="256" t="n">
        <v>0</v>
      </c>
      <c r="R254" s="256" t="n">
        <f aca="false">Q254*H254</f>
        <v>0</v>
      </c>
      <c r="S254" s="256" t="n">
        <v>0</v>
      </c>
      <c r="T254" s="257" t="n">
        <f aca="false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258" t="s">
        <v>254</v>
      </c>
      <c r="AT254" s="258" t="s">
        <v>250</v>
      </c>
      <c r="AU254" s="258" t="s">
        <v>83</v>
      </c>
      <c r="AY254" s="3" t="s">
        <v>247</v>
      </c>
      <c r="BE254" s="137" t="n">
        <f aca="false">IF(N254="základní",J254,0)</f>
        <v>0</v>
      </c>
      <c r="BF254" s="137" t="n">
        <f aca="false">IF(N254="snížená",J254,0)</f>
        <v>0</v>
      </c>
      <c r="BG254" s="137" t="n">
        <f aca="false">IF(N254="zákl. přenesená",J254,0)</f>
        <v>0</v>
      </c>
      <c r="BH254" s="137" t="n">
        <f aca="false">IF(N254="sníž. přenesená",J254,0)</f>
        <v>0</v>
      </c>
      <c r="BI254" s="137" t="n">
        <f aca="false">IF(N254="nulová",J254,0)</f>
        <v>0</v>
      </c>
      <c r="BJ254" s="3" t="s">
        <v>81</v>
      </c>
      <c r="BK254" s="137" t="n">
        <f aca="false">ROUND(I254*H254,2)</f>
        <v>0</v>
      </c>
      <c r="BL254" s="3" t="s">
        <v>254</v>
      </c>
      <c r="BM254" s="258" t="s">
        <v>502</v>
      </c>
    </row>
    <row r="255" s="30" customFormat="true" ht="10.2" hidden="false" customHeight="false" outlineLevel="0" collapsed="false">
      <c r="A255" s="26"/>
      <c r="B255" s="27"/>
      <c r="C255" s="28"/>
      <c r="D255" s="259" t="s">
        <v>256</v>
      </c>
      <c r="E255" s="28"/>
      <c r="F255" s="260" t="s">
        <v>501</v>
      </c>
      <c r="G255" s="28"/>
      <c r="H255" s="28"/>
      <c r="I255" s="211"/>
      <c r="J255" s="28"/>
      <c r="K255" s="28"/>
      <c r="L255" s="29"/>
      <c r="M255" s="261"/>
      <c r="N255" s="262"/>
      <c r="O255" s="76"/>
      <c r="P255" s="76"/>
      <c r="Q255" s="76"/>
      <c r="R255" s="76"/>
      <c r="S255" s="76"/>
      <c r="T255" s="77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T255" s="3" t="s">
        <v>256</v>
      </c>
      <c r="AU255" s="3" t="s">
        <v>83</v>
      </c>
    </row>
    <row r="256" s="229" customFormat="true" ht="25.95" hidden="false" customHeight="true" outlineLevel="0" collapsed="false">
      <c r="B256" s="230"/>
      <c r="C256" s="231"/>
      <c r="D256" s="232" t="s">
        <v>73</v>
      </c>
      <c r="E256" s="233" t="s">
        <v>503</v>
      </c>
      <c r="F256" s="233" t="s">
        <v>504</v>
      </c>
      <c r="G256" s="231"/>
      <c r="H256" s="231"/>
      <c r="I256" s="234"/>
      <c r="J256" s="235" t="n">
        <f aca="false">BK256</f>
        <v>0</v>
      </c>
      <c r="K256" s="231"/>
      <c r="L256" s="236"/>
      <c r="M256" s="237"/>
      <c r="N256" s="238"/>
      <c r="O256" s="238"/>
      <c r="P256" s="239" t="n">
        <f aca="false">P257</f>
        <v>0</v>
      </c>
      <c r="Q256" s="238"/>
      <c r="R256" s="239" t="n">
        <f aca="false">R257</f>
        <v>0</v>
      </c>
      <c r="S256" s="238"/>
      <c r="T256" s="240" t="n">
        <f aca="false">T257</f>
        <v>0</v>
      </c>
      <c r="AR256" s="241" t="s">
        <v>272</v>
      </c>
      <c r="AT256" s="242" t="s">
        <v>73</v>
      </c>
      <c r="AU256" s="242" t="s">
        <v>74</v>
      </c>
      <c r="AY256" s="241" t="s">
        <v>247</v>
      </c>
      <c r="BK256" s="243" t="n">
        <f aca="false">BK257</f>
        <v>0</v>
      </c>
    </row>
    <row r="257" s="229" customFormat="true" ht="22.8" hidden="false" customHeight="true" outlineLevel="0" collapsed="false">
      <c r="B257" s="230"/>
      <c r="C257" s="231"/>
      <c r="D257" s="232" t="s">
        <v>73</v>
      </c>
      <c r="E257" s="244" t="s">
        <v>505</v>
      </c>
      <c r="F257" s="244" t="s">
        <v>506</v>
      </c>
      <c r="G257" s="231"/>
      <c r="H257" s="231"/>
      <c r="I257" s="234"/>
      <c r="J257" s="245" t="n">
        <f aca="false">BK257</f>
        <v>0</v>
      </c>
      <c r="K257" s="231"/>
      <c r="L257" s="236"/>
      <c r="M257" s="237"/>
      <c r="N257" s="238"/>
      <c r="O257" s="238"/>
      <c r="P257" s="239" t="n">
        <f aca="false">SUM(P258:P265)</f>
        <v>0</v>
      </c>
      <c r="Q257" s="238"/>
      <c r="R257" s="239" t="n">
        <f aca="false">SUM(R258:R265)</f>
        <v>0</v>
      </c>
      <c r="S257" s="238"/>
      <c r="T257" s="240" t="n">
        <f aca="false">SUM(T258:T265)</f>
        <v>0</v>
      </c>
      <c r="AR257" s="241" t="s">
        <v>272</v>
      </c>
      <c r="AT257" s="242" t="s">
        <v>73</v>
      </c>
      <c r="AU257" s="242" t="s">
        <v>81</v>
      </c>
      <c r="AY257" s="241" t="s">
        <v>247</v>
      </c>
      <c r="BK257" s="243" t="n">
        <f aca="false">SUM(BK258:BK265)</f>
        <v>0</v>
      </c>
    </row>
    <row r="258" s="30" customFormat="true" ht="16.5" hidden="false" customHeight="true" outlineLevel="0" collapsed="false">
      <c r="A258" s="26"/>
      <c r="B258" s="27"/>
      <c r="C258" s="246" t="s">
        <v>507</v>
      </c>
      <c r="D258" s="246" t="s">
        <v>250</v>
      </c>
      <c r="E258" s="247" t="s">
        <v>508</v>
      </c>
      <c r="F258" s="248" t="s">
        <v>509</v>
      </c>
      <c r="G258" s="249" t="s">
        <v>253</v>
      </c>
      <c r="H258" s="250" t="n">
        <v>2</v>
      </c>
      <c r="I258" s="251"/>
      <c r="J258" s="252" t="n">
        <f aca="false">ROUND(I258*H258,2)</f>
        <v>0</v>
      </c>
      <c r="K258" s="253"/>
      <c r="L258" s="29"/>
      <c r="M258" s="254"/>
      <c r="N258" s="255" t="s">
        <v>39</v>
      </c>
      <c r="O258" s="76"/>
      <c r="P258" s="256" t="n">
        <f aca="false">O258*H258</f>
        <v>0</v>
      </c>
      <c r="Q258" s="256" t="n">
        <v>0</v>
      </c>
      <c r="R258" s="256" t="n">
        <f aca="false">Q258*H258</f>
        <v>0</v>
      </c>
      <c r="S258" s="256" t="n">
        <v>0</v>
      </c>
      <c r="T258" s="257" t="n">
        <f aca="false"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258" t="s">
        <v>254</v>
      </c>
      <c r="AT258" s="258" t="s">
        <v>250</v>
      </c>
      <c r="AU258" s="258" t="s">
        <v>83</v>
      </c>
      <c r="AY258" s="3" t="s">
        <v>247</v>
      </c>
      <c r="BE258" s="137" t="n">
        <f aca="false">IF(N258="základní",J258,0)</f>
        <v>0</v>
      </c>
      <c r="BF258" s="137" t="n">
        <f aca="false">IF(N258="snížená",J258,0)</f>
        <v>0</v>
      </c>
      <c r="BG258" s="137" t="n">
        <f aca="false">IF(N258="zákl. přenesená",J258,0)</f>
        <v>0</v>
      </c>
      <c r="BH258" s="137" t="n">
        <f aca="false">IF(N258="sníž. přenesená",J258,0)</f>
        <v>0</v>
      </c>
      <c r="BI258" s="137" t="n">
        <f aca="false">IF(N258="nulová",J258,0)</f>
        <v>0</v>
      </c>
      <c r="BJ258" s="3" t="s">
        <v>81</v>
      </c>
      <c r="BK258" s="137" t="n">
        <f aca="false">ROUND(I258*H258,2)</f>
        <v>0</v>
      </c>
      <c r="BL258" s="3" t="s">
        <v>254</v>
      </c>
      <c r="BM258" s="258" t="s">
        <v>510</v>
      </c>
    </row>
    <row r="259" s="30" customFormat="true" ht="10.2" hidden="false" customHeight="false" outlineLevel="0" collapsed="false">
      <c r="A259" s="26"/>
      <c r="B259" s="27"/>
      <c r="C259" s="28"/>
      <c r="D259" s="259" t="s">
        <v>256</v>
      </c>
      <c r="E259" s="28"/>
      <c r="F259" s="260" t="s">
        <v>509</v>
      </c>
      <c r="G259" s="28"/>
      <c r="H259" s="28"/>
      <c r="I259" s="211"/>
      <c r="J259" s="28"/>
      <c r="K259" s="28"/>
      <c r="L259" s="29"/>
      <c r="M259" s="261"/>
      <c r="N259" s="262"/>
      <c r="O259" s="76"/>
      <c r="P259" s="76"/>
      <c r="Q259" s="76"/>
      <c r="R259" s="76"/>
      <c r="S259" s="76"/>
      <c r="T259" s="77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T259" s="3" t="s">
        <v>256</v>
      </c>
      <c r="AU259" s="3" t="s">
        <v>83</v>
      </c>
    </row>
    <row r="260" s="30" customFormat="true" ht="16.5" hidden="false" customHeight="true" outlineLevel="0" collapsed="false">
      <c r="A260" s="26"/>
      <c r="B260" s="27"/>
      <c r="C260" s="246" t="s">
        <v>511</v>
      </c>
      <c r="D260" s="246" t="s">
        <v>250</v>
      </c>
      <c r="E260" s="247" t="s">
        <v>512</v>
      </c>
      <c r="F260" s="248" t="s">
        <v>513</v>
      </c>
      <c r="G260" s="249" t="s">
        <v>301</v>
      </c>
      <c r="H260" s="250" t="n">
        <v>18</v>
      </c>
      <c r="I260" s="251"/>
      <c r="J260" s="252" t="n">
        <f aca="false">ROUND(I260*H260,2)</f>
        <v>0</v>
      </c>
      <c r="K260" s="253"/>
      <c r="L260" s="29"/>
      <c r="M260" s="254"/>
      <c r="N260" s="255" t="s">
        <v>39</v>
      </c>
      <c r="O260" s="76"/>
      <c r="P260" s="256" t="n">
        <f aca="false">O260*H260</f>
        <v>0</v>
      </c>
      <c r="Q260" s="256" t="n">
        <v>0</v>
      </c>
      <c r="R260" s="256" t="n">
        <f aca="false">Q260*H260</f>
        <v>0</v>
      </c>
      <c r="S260" s="256" t="n">
        <v>0</v>
      </c>
      <c r="T260" s="257" t="n">
        <f aca="false">S260*H260</f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258" t="s">
        <v>254</v>
      </c>
      <c r="AT260" s="258" t="s">
        <v>250</v>
      </c>
      <c r="AU260" s="258" t="s">
        <v>83</v>
      </c>
      <c r="AY260" s="3" t="s">
        <v>247</v>
      </c>
      <c r="BE260" s="137" t="n">
        <f aca="false">IF(N260="základní",J260,0)</f>
        <v>0</v>
      </c>
      <c r="BF260" s="137" t="n">
        <f aca="false">IF(N260="snížená",J260,0)</f>
        <v>0</v>
      </c>
      <c r="BG260" s="137" t="n">
        <f aca="false">IF(N260="zákl. přenesená",J260,0)</f>
        <v>0</v>
      </c>
      <c r="BH260" s="137" t="n">
        <f aca="false">IF(N260="sníž. přenesená",J260,0)</f>
        <v>0</v>
      </c>
      <c r="BI260" s="137" t="n">
        <f aca="false">IF(N260="nulová",J260,0)</f>
        <v>0</v>
      </c>
      <c r="BJ260" s="3" t="s">
        <v>81</v>
      </c>
      <c r="BK260" s="137" t="n">
        <f aca="false">ROUND(I260*H260,2)</f>
        <v>0</v>
      </c>
      <c r="BL260" s="3" t="s">
        <v>254</v>
      </c>
      <c r="BM260" s="258" t="s">
        <v>514</v>
      </c>
    </row>
    <row r="261" s="30" customFormat="true" ht="10.2" hidden="false" customHeight="false" outlineLevel="0" collapsed="false">
      <c r="A261" s="26"/>
      <c r="B261" s="27"/>
      <c r="C261" s="28"/>
      <c r="D261" s="259" t="s">
        <v>256</v>
      </c>
      <c r="E261" s="28"/>
      <c r="F261" s="260" t="s">
        <v>513</v>
      </c>
      <c r="G261" s="28"/>
      <c r="H261" s="28"/>
      <c r="I261" s="211"/>
      <c r="J261" s="28"/>
      <c r="K261" s="28"/>
      <c r="L261" s="29"/>
      <c r="M261" s="261"/>
      <c r="N261" s="262"/>
      <c r="O261" s="76"/>
      <c r="P261" s="76"/>
      <c r="Q261" s="76"/>
      <c r="R261" s="76"/>
      <c r="S261" s="76"/>
      <c r="T261" s="77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T261" s="3" t="s">
        <v>256</v>
      </c>
      <c r="AU261" s="3" t="s">
        <v>83</v>
      </c>
    </row>
    <row r="262" s="30" customFormat="true" ht="16.5" hidden="false" customHeight="true" outlineLevel="0" collapsed="false">
      <c r="A262" s="26"/>
      <c r="B262" s="27"/>
      <c r="C262" s="246" t="s">
        <v>515</v>
      </c>
      <c r="D262" s="246" t="s">
        <v>250</v>
      </c>
      <c r="E262" s="247" t="s">
        <v>516</v>
      </c>
      <c r="F262" s="248" t="s">
        <v>517</v>
      </c>
      <c r="G262" s="249" t="s">
        <v>307</v>
      </c>
      <c r="H262" s="250" t="n">
        <v>4</v>
      </c>
      <c r="I262" s="251"/>
      <c r="J262" s="252" t="n">
        <f aca="false">ROUND(I262*H262,2)</f>
        <v>0</v>
      </c>
      <c r="K262" s="253"/>
      <c r="L262" s="29"/>
      <c r="M262" s="254"/>
      <c r="N262" s="255" t="s">
        <v>39</v>
      </c>
      <c r="O262" s="76"/>
      <c r="P262" s="256" t="n">
        <f aca="false">O262*H262</f>
        <v>0</v>
      </c>
      <c r="Q262" s="256" t="n">
        <v>0</v>
      </c>
      <c r="R262" s="256" t="n">
        <f aca="false">Q262*H262</f>
        <v>0</v>
      </c>
      <c r="S262" s="256" t="n">
        <v>0</v>
      </c>
      <c r="T262" s="257" t="n">
        <f aca="false"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258" t="s">
        <v>254</v>
      </c>
      <c r="AT262" s="258" t="s">
        <v>250</v>
      </c>
      <c r="AU262" s="258" t="s">
        <v>83</v>
      </c>
      <c r="AY262" s="3" t="s">
        <v>247</v>
      </c>
      <c r="BE262" s="137" t="n">
        <f aca="false">IF(N262="základní",J262,0)</f>
        <v>0</v>
      </c>
      <c r="BF262" s="137" t="n">
        <f aca="false">IF(N262="snížená",J262,0)</f>
        <v>0</v>
      </c>
      <c r="BG262" s="137" t="n">
        <f aca="false">IF(N262="zákl. přenesená",J262,0)</f>
        <v>0</v>
      </c>
      <c r="BH262" s="137" t="n">
        <f aca="false">IF(N262="sníž. přenesená",J262,0)</f>
        <v>0</v>
      </c>
      <c r="BI262" s="137" t="n">
        <f aca="false">IF(N262="nulová",J262,0)</f>
        <v>0</v>
      </c>
      <c r="BJ262" s="3" t="s">
        <v>81</v>
      </c>
      <c r="BK262" s="137" t="n">
        <f aca="false">ROUND(I262*H262,2)</f>
        <v>0</v>
      </c>
      <c r="BL262" s="3" t="s">
        <v>254</v>
      </c>
      <c r="BM262" s="258" t="s">
        <v>518</v>
      </c>
    </row>
    <row r="263" s="30" customFormat="true" ht="10.2" hidden="false" customHeight="false" outlineLevel="0" collapsed="false">
      <c r="A263" s="26"/>
      <c r="B263" s="27"/>
      <c r="C263" s="28"/>
      <c r="D263" s="259" t="s">
        <v>256</v>
      </c>
      <c r="E263" s="28"/>
      <c r="F263" s="260" t="s">
        <v>519</v>
      </c>
      <c r="G263" s="28"/>
      <c r="H263" s="28"/>
      <c r="I263" s="211"/>
      <c r="J263" s="28"/>
      <c r="K263" s="28"/>
      <c r="L263" s="29"/>
      <c r="M263" s="261"/>
      <c r="N263" s="262"/>
      <c r="O263" s="76"/>
      <c r="P263" s="76"/>
      <c r="Q263" s="76"/>
      <c r="R263" s="76"/>
      <c r="S263" s="76"/>
      <c r="T263" s="77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T263" s="3" t="s">
        <v>256</v>
      </c>
      <c r="AU263" s="3" t="s">
        <v>83</v>
      </c>
    </row>
    <row r="264" s="30" customFormat="true" ht="16.5" hidden="false" customHeight="true" outlineLevel="0" collapsed="false">
      <c r="A264" s="26"/>
      <c r="B264" s="27"/>
      <c r="C264" s="246" t="s">
        <v>520</v>
      </c>
      <c r="D264" s="246" t="s">
        <v>250</v>
      </c>
      <c r="E264" s="247" t="s">
        <v>521</v>
      </c>
      <c r="F264" s="248" t="s">
        <v>522</v>
      </c>
      <c r="G264" s="249" t="s">
        <v>307</v>
      </c>
      <c r="H264" s="250" t="n">
        <v>4</v>
      </c>
      <c r="I264" s="251"/>
      <c r="J264" s="252" t="n">
        <f aca="false">ROUND(I264*H264,2)</f>
        <v>0</v>
      </c>
      <c r="K264" s="253"/>
      <c r="L264" s="29"/>
      <c r="M264" s="254"/>
      <c r="N264" s="255" t="s">
        <v>39</v>
      </c>
      <c r="O264" s="76"/>
      <c r="P264" s="256" t="n">
        <f aca="false">O264*H264</f>
        <v>0</v>
      </c>
      <c r="Q264" s="256" t="n">
        <v>0</v>
      </c>
      <c r="R264" s="256" t="n">
        <f aca="false">Q264*H264</f>
        <v>0</v>
      </c>
      <c r="S264" s="256" t="n">
        <v>0</v>
      </c>
      <c r="T264" s="257" t="n">
        <f aca="false">S264*H264</f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258" t="s">
        <v>254</v>
      </c>
      <c r="AT264" s="258" t="s">
        <v>250</v>
      </c>
      <c r="AU264" s="258" t="s">
        <v>83</v>
      </c>
      <c r="AY264" s="3" t="s">
        <v>247</v>
      </c>
      <c r="BE264" s="137" t="n">
        <f aca="false">IF(N264="základní",J264,0)</f>
        <v>0</v>
      </c>
      <c r="BF264" s="137" t="n">
        <f aca="false">IF(N264="snížená",J264,0)</f>
        <v>0</v>
      </c>
      <c r="BG264" s="137" t="n">
        <f aca="false">IF(N264="zákl. přenesená",J264,0)</f>
        <v>0</v>
      </c>
      <c r="BH264" s="137" t="n">
        <f aca="false">IF(N264="sníž. přenesená",J264,0)</f>
        <v>0</v>
      </c>
      <c r="BI264" s="137" t="n">
        <f aca="false">IF(N264="nulová",J264,0)</f>
        <v>0</v>
      </c>
      <c r="BJ264" s="3" t="s">
        <v>81</v>
      </c>
      <c r="BK264" s="137" t="n">
        <f aca="false">ROUND(I264*H264,2)</f>
        <v>0</v>
      </c>
      <c r="BL264" s="3" t="s">
        <v>254</v>
      </c>
      <c r="BM264" s="258" t="s">
        <v>523</v>
      </c>
    </row>
    <row r="265" s="30" customFormat="true" ht="10.2" hidden="false" customHeight="false" outlineLevel="0" collapsed="false">
      <c r="A265" s="26"/>
      <c r="B265" s="27"/>
      <c r="C265" s="28"/>
      <c r="D265" s="259" t="s">
        <v>256</v>
      </c>
      <c r="E265" s="28"/>
      <c r="F265" s="260" t="s">
        <v>522</v>
      </c>
      <c r="G265" s="28"/>
      <c r="H265" s="28"/>
      <c r="I265" s="211"/>
      <c r="J265" s="28"/>
      <c r="K265" s="28"/>
      <c r="L265" s="29"/>
      <c r="M265" s="285"/>
      <c r="N265" s="286"/>
      <c r="O265" s="287"/>
      <c r="P265" s="287"/>
      <c r="Q265" s="287"/>
      <c r="R265" s="287"/>
      <c r="S265" s="287"/>
      <c r="T265" s="288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T265" s="3" t="s">
        <v>256</v>
      </c>
      <c r="AU265" s="3" t="s">
        <v>83</v>
      </c>
    </row>
    <row r="266" s="30" customFormat="true" ht="6.9" hidden="false" customHeight="true" outlineLevel="0" collapsed="false">
      <c r="A266" s="26"/>
      <c r="B266" s="54"/>
      <c r="C266" s="55"/>
      <c r="D266" s="55"/>
      <c r="E266" s="55"/>
      <c r="F266" s="55"/>
      <c r="G266" s="55"/>
      <c r="H266" s="55"/>
      <c r="I266" s="55"/>
      <c r="J266" s="55"/>
      <c r="K266" s="55"/>
      <c r="L266" s="29"/>
      <c r="M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</row>
  </sheetData>
  <autoFilter ref="C141:K265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4:F114"/>
    <mergeCell ref="D115:F115"/>
    <mergeCell ref="D116:F116"/>
    <mergeCell ref="D117:F117"/>
    <mergeCell ref="D118:F118"/>
    <mergeCell ref="E130:H130"/>
    <mergeCell ref="E132:H132"/>
    <mergeCell ref="E134:H134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45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91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202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524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J115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ROUND((SUM(BE115:BE122) + SUM(BE144:BE457)),  2)</f>
        <v>0</v>
      </c>
      <c r="G37" s="26"/>
      <c r="H37" s="26"/>
      <c r="I37" s="166" t="n">
        <v>0.21</v>
      </c>
      <c r="J37" s="165" t="n">
        <f aca="false">ROUND(((SUM(BE115:BE122) + SUM(BE144:BE457))*I37),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ROUND((SUM(BF115:BF122) + SUM(BF144:BF457)),  2)</f>
        <v>0</v>
      </c>
      <c r="G38" s="26"/>
      <c r="H38" s="26"/>
      <c r="I38" s="166" t="n">
        <v>0.15</v>
      </c>
      <c r="J38" s="165" t="n">
        <f aca="false">ROUND(((SUM(BF115:BF122) + SUM(BF144:BF457))*I38),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ROUND((SUM(BG115:BG122) + SUM(BG144:BG457)),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ROUND((SUM(BH115:BH122) + SUM(BH144:BH457)),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ROUND((SUM(BI115:BI122) + SUM(BI144:BI457)),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202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51.1.2 - jazyková malá, III.D-7 - elektro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J144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J145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525</v>
      </c>
      <c r="E100" s="202"/>
      <c r="F100" s="202"/>
      <c r="G100" s="202"/>
      <c r="H100" s="202"/>
      <c r="I100" s="202"/>
      <c r="J100" s="203" t="n">
        <f aca="false">J146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J151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J168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J177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526</v>
      </c>
      <c r="E104" s="202"/>
      <c r="F104" s="202"/>
      <c r="G104" s="202"/>
      <c r="H104" s="202"/>
      <c r="I104" s="202"/>
      <c r="J104" s="203" t="n">
        <f aca="false">J178</f>
        <v>0</v>
      </c>
      <c r="K104" s="119"/>
      <c r="L104" s="204"/>
    </row>
    <row r="105" s="199" customFormat="true" ht="14.85" hidden="false" customHeight="true" outlineLevel="0" collapsed="false">
      <c r="B105" s="200"/>
      <c r="C105" s="119"/>
      <c r="D105" s="201" t="s">
        <v>527</v>
      </c>
      <c r="E105" s="202"/>
      <c r="F105" s="202"/>
      <c r="G105" s="202"/>
      <c r="H105" s="202"/>
      <c r="I105" s="202"/>
      <c r="J105" s="203" t="n">
        <f aca="false">J179</f>
        <v>0</v>
      </c>
      <c r="K105" s="119"/>
      <c r="L105" s="204"/>
    </row>
    <row r="106" s="199" customFormat="true" ht="14.85" hidden="false" customHeight="true" outlineLevel="0" collapsed="false">
      <c r="B106" s="200"/>
      <c r="C106" s="119"/>
      <c r="D106" s="201" t="s">
        <v>528</v>
      </c>
      <c r="E106" s="202"/>
      <c r="F106" s="202"/>
      <c r="G106" s="202"/>
      <c r="H106" s="202"/>
      <c r="I106" s="202"/>
      <c r="J106" s="203" t="n">
        <f aca="false">J292</f>
        <v>0</v>
      </c>
      <c r="K106" s="119"/>
      <c r="L106" s="204"/>
    </row>
    <row r="107" s="199" customFormat="true" ht="14.85" hidden="false" customHeight="true" outlineLevel="0" collapsed="false">
      <c r="B107" s="200"/>
      <c r="C107" s="119"/>
      <c r="D107" s="201" t="s">
        <v>529</v>
      </c>
      <c r="E107" s="202"/>
      <c r="F107" s="202"/>
      <c r="G107" s="202"/>
      <c r="H107" s="202"/>
      <c r="I107" s="202"/>
      <c r="J107" s="203" t="n">
        <f aca="false">J321</f>
        <v>0</v>
      </c>
      <c r="K107" s="119"/>
      <c r="L107" s="204"/>
    </row>
    <row r="108" s="199" customFormat="true" ht="14.85" hidden="false" customHeight="true" outlineLevel="0" collapsed="false">
      <c r="B108" s="200"/>
      <c r="C108" s="119"/>
      <c r="D108" s="201" t="s">
        <v>530</v>
      </c>
      <c r="E108" s="202"/>
      <c r="F108" s="202"/>
      <c r="G108" s="202"/>
      <c r="H108" s="202"/>
      <c r="I108" s="202"/>
      <c r="J108" s="203" t="n">
        <f aca="false">J344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531</v>
      </c>
      <c r="E109" s="202"/>
      <c r="F109" s="202"/>
      <c r="G109" s="202"/>
      <c r="H109" s="202"/>
      <c r="I109" s="202"/>
      <c r="J109" s="203" t="n">
        <f aca="false">J373</f>
        <v>0</v>
      </c>
      <c r="K109" s="119"/>
      <c r="L109" s="204"/>
    </row>
    <row r="110" s="199" customFormat="true" ht="14.85" hidden="false" customHeight="true" outlineLevel="0" collapsed="false">
      <c r="B110" s="200"/>
      <c r="C110" s="119"/>
      <c r="D110" s="201" t="s">
        <v>532</v>
      </c>
      <c r="E110" s="202"/>
      <c r="F110" s="202"/>
      <c r="G110" s="202"/>
      <c r="H110" s="202"/>
      <c r="I110" s="202"/>
      <c r="J110" s="203" t="n">
        <f aca="false">J374</f>
        <v>0</v>
      </c>
      <c r="K110" s="119"/>
      <c r="L110" s="204"/>
    </row>
    <row r="111" s="199" customFormat="true" ht="14.85" hidden="false" customHeight="true" outlineLevel="0" collapsed="false">
      <c r="B111" s="200"/>
      <c r="C111" s="119"/>
      <c r="D111" s="201" t="s">
        <v>533</v>
      </c>
      <c r="E111" s="202"/>
      <c r="F111" s="202"/>
      <c r="G111" s="202"/>
      <c r="H111" s="202"/>
      <c r="I111" s="202"/>
      <c r="J111" s="203" t="n">
        <f aca="false">J434</f>
        <v>0</v>
      </c>
      <c r="K111" s="119"/>
      <c r="L111" s="204"/>
    </row>
    <row r="112" s="199" customFormat="true" ht="19.95" hidden="false" customHeight="true" outlineLevel="0" collapsed="false">
      <c r="B112" s="200"/>
      <c r="C112" s="119"/>
      <c r="D112" s="201" t="s">
        <v>534</v>
      </c>
      <c r="E112" s="202"/>
      <c r="F112" s="202"/>
      <c r="G112" s="202"/>
      <c r="H112" s="202"/>
      <c r="I112" s="202"/>
      <c r="J112" s="203" t="n">
        <f aca="false">J439</f>
        <v>0</v>
      </c>
      <c r="K112" s="119"/>
      <c r="L112" s="204"/>
    </row>
    <row r="113" s="30" customFormat="true" ht="21.75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6.9" hidden="false" customHeight="true" outlineLevel="0" collapsed="false">
      <c r="A114" s="26"/>
      <c r="B114" s="27"/>
      <c r="C114" s="28"/>
      <c r="D114" s="28"/>
      <c r="E114" s="28"/>
      <c r="F114" s="28"/>
      <c r="G114" s="28"/>
      <c r="H114" s="28"/>
      <c r="I114" s="28"/>
      <c r="J114" s="28"/>
      <c r="K114" s="28"/>
      <c r="L114" s="5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29.25" hidden="false" customHeight="true" outlineLevel="0" collapsed="false">
      <c r="A115" s="26"/>
      <c r="B115" s="27"/>
      <c r="C115" s="190" t="s">
        <v>223</v>
      </c>
      <c r="D115" s="28"/>
      <c r="E115" s="28"/>
      <c r="F115" s="28"/>
      <c r="G115" s="28"/>
      <c r="H115" s="28"/>
      <c r="I115" s="28"/>
      <c r="J115" s="205" t="n">
        <f aca="false">ROUND(J116 + J117 + J118 + J119 + J120 + J121,2)</f>
        <v>0</v>
      </c>
      <c r="K115" s="28"/>
      <c r="L115" s="51"/>
      <c r="N115" s="206" t="s">
        <v>38</v>
      </c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="30" customFormat="true" ht="18" hidden="false" customHeight="true" outlineLevel="0" collapsed="false">
      <c r="A116" s="26"/>
      <c r="B116" s="27"/>
      <c r="C116" s="28"/>
      <c r="D116" s="138" t="s">
        <v>224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226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227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228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138" t="s">
        <v>229</v>
      </c>
      <c r="E120" s="138"/>
      <c r="F120" s="138"/>
      <c r="G120" s="28"/>
      <c r="H120" s="28"/>
      <c r="I120" s="28"/>
      <c r="J120" s="207" t="n"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225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8" hidden="false" customHeight="true" outlineLevel="0" collapsed="false">
      <c r="A121" s="26"/>
      <c r="B121" s="27"/>
      <c r="C121" s="28"/>
      <c r="D121" s="214" t="s">
        <v>230</v>
      </c>
      <c r="E121" s="28"/>
      <c r="F121" s="28"/>
      <c r="G121" s="28"/>
      <c r="H121" s="28"/>
      <c r="I121" s="28"/>
      <c r="J121" s="207" t="n">
        <f aca="false">ROUND(J32*T121,2)</f>
        <v>0</v>
      </c>
      <c r="K121" s="28"/>
      <c r="L121" s="208"/>
      <c r="M121" s="209"/>
      <c r="N121" s="210" t="s">
        <v>39</v>
      </c>
      <c r="O121" s="209"/>
      <c r="P121" s="209"/>
      <c r="Q121" s="209"/>
      <c r="R121" s="209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12" t="s">
        <v>231</v>
      </c>
      <c r="AZ121" s="209"/>
      <c r="BA121" s="209"/>
      <c r="BB121" s="209"/>
      <c r="BC121" s="209"/>
      <c r="BD121" s="209"/>
      <c r="BE121" s="213" t="n">
        <f aca="false">IF(N121="základní",J121,0)</f>
        <v>0</v>
      </c>
      <c r="BF121" s="213" t="n">
        <f aca="false">IF(N121="snížená",J121,0)</f>
        <v>0</v>
      </c>
      <c r="BG121" s="213" t="n">
        <f aca="false">IF(N121="zákl. přenesená",J121,0)</f>
        <v>0</v>
      </c>
      <c r="BH121" s="213" t="n">
        <f aca="false">IF(N121="sníž. přenesená",J121,0)</f>
        <v>0</v>
      </c>
      <c r="BI121" s="213" t="n">
        <f aca="false">IF(N121="nulová",J121,0)</f>
        <v>0</v>
      </c>
      <c r="BJ121" s="212" t="s">
        <v>81</v>
      </c>
      <c r="BK121" s="209"/>
      <c r="BL121" s="209"/>
      <c r="BM121" s="209"/>
    </row>
    <row r="122" s="30" customFormat="true" ht="10.2" hidden="false" customHeight="false" outlineLevel="0" collapsed="false">
      <c r="A122" s="26"/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29.25" hidden="false" customHeight="true" outlineLevel="0" collapsed="false">
      <c r="A123" s="26"/>
      <c r="B123" s="27"/>
      <c r="C123" s="141" t="s">
        <v>199</v>
      </c>
      <c r="D123" s="142"/>
      <c r="E123" s="142"/>
      <c r="F123" s="142"/>
      <c r="G123" s="142"/>
      <c r="H123" s="142"/>
      <c r="I123" s="142"/>
      <c r="J123" s="215" t="n">
        <f aca="false">ROUND(J98+J115,2)</f>
        <v>0</v>
      </c>
      <c r="K123" s="142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="30" customFormat="true" ht="6.9" hidden="false" customHeight="true" outlineLevel="0" collapsed="false">
      <c r="A124" s="26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1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8" s="30" customFormat="true" ht="6.9" hidden="false" customHeight="true" outlineLevel="0" collapsed="false">
      <c r="A128" s="26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24.9" hidden="false" customHeight="true" outlineLevel="0" collapsed="false">
      <c r="A129" s="26"/>
      <c r="B129" s="27"/>
      <c r="C129" s="9" t="s">
        <v>232</v>
      </c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6.9" hidden="false" customHeight="true" outlineLevel="0" collapsed="false">
      <c r="A130" s="26"/>
      <c r="B130" s="27"/>
      <c r="C130" s="28"/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2" hidden="false" customHeight="true" outlineLevel="0" collapsed="false">
      <c r="A131" s="26"/>
      <c r="B131" s="27"/>
      <c r="C131" s="17" t="s">
        <v>15</v>
      </c>
      <c r="D131" s="28"/>
      <c r="E131" s="28"/>
      <c r="F131" s="28"/>
      <c r="G131" s="28"/>
      <c r="H131" s="28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="30" customFormat="true" ht="16.5" hidden="false" customHeight="true" outlineLevel="0" collapsed="false">
      <c r="A132" s="26"/>
      <c r="B132" s="27"/>
      <c r="C132" s="28"/>
      <c r="D132" s="28"/>
      <c r="E132" s="185" t="str">
        <f aca="false">E7</f>
        <v>Zlepšování kvality a dostupnosti vzdělávání  ZŠ Ivančická 218, Moravský Krumlov</v>
      </c>
      <c r="F132" s="185"/>
      <c r="G132" s="185"/>
      <c r="H132" s="185"/>
      <c r="I132" s="28"/>
      <c r="J132" s="28"/>
      <c r="K132" s="28"/>
      <c r="L132" s="51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customFormat="false" ht="12" hidden="false" customHeight="true" outlineLevel="0" collapsed="false">
      <c r="B133" s="7"/>
      <c r="C133" s="17" t="s">
        <v>201</v>
      </c>
      <c r="D133" s="8"/>
      <c r="E133" s="8"/>
      <c r="F133" s="8"/>
      <c r="G133" s="8"/>
      <c r="H133" s="8"/>
      <c r="I133" s="8"/>
      <c r="J133" s="8"/>
      <c r="K133" s="8"/>
      <c r="L133" s="6"/>
    </row>
    <row r="134" s="30" customFormat="true" ht="16.5" hidden="false" customHeight="true" outlineLevel="0" collapsed="false">
      <c r="A134" s="26"/>
      <c r="B134" s="27"/>
      <c r="C134" s="28"/>
      <c r="D134" s="28"/>
      <c r="E134" s="185" t="s">
        <v>202</v>
      </c>
      <c r="F134" s="185"/>
      <c r="G134" s="185"/>
      <c r="H134" s="185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2" hidden="false" customHeight="true" outlineLevel="0" collapsed="false">
      <c r="A135" s="26"/>
      <c r="B135" s="27"/>
      <c r="C135" s="17" t="s">
        <v>203</v>
      </c>
      <c r="D135" s="28"/>
      <c r="E135" s="28"/>
      <c r="F135" s="28"/>
      <c r="G135" s="28"/>
      <c r="H135" s="28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16.5" hidden="false" customHeight="true" outlineLevel="0" collapsed="false">
      <c r="A136" s="26"/>
      <c r="B136" s="27"/>
      <c r="C136" s="28"/>
      <c r="D136" s="28"/>
      <c r="E136" s="66" t="str">
        <f aca="false">E11</f>
        <v>51.1.2 - jazyková malá, III.D-7 - elektro</v>
      </c>
      <c r="F136" s="66"/>
      <c r="G136" s="66"/>
      <c r="H136" s="66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6.9" hidden="false" customHeight="true" outlineLevel="0" collapsed="false">
      <c r="A137" s="26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12" hidden="false" customHeight="true" outlineLevel="0" collapsed="false">
      <c r="A138" s="26"/>
      <c r="B138" s="27"/>
      <c r="C138" s="17" t="s">
        <v>19</v>
      </c>
      <c r="D138" s="28"/>
      <c r="E138" s="28"/>
      <c r="F138" s="18" t="str">
        <f aca="false">F14</f>
        <v> </v>
      </c>
      <c r="G138" s="28"/>
      <c r="H138" s="28"/>
      <c r="I138" s="17" t="s">
        <v>21</v>
      </c>
      <c r="J138" s="186" t="str">
        <f aca="false">IF(J14="","",J14)</f>
        <v>14. 8. 2023</v>
      </c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6.9" hidden="false" customHeight="true" outlineLevel="0" collapsed="false">
      <c r="A139" s="26"/>
      <c r="B139" s="27"/>
      <c r="C139" s="28"/>
      <c r="D139" s="28"/>
      <c r="E139" s="28"/>
      <c r="F139" s="28"/>
      <c r="G139" s="28"/>
      <c r="H139" s="28"/>
      <c r="I139" s="28"/>
      <c r="J139" s="28"/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23</v>
      </c>
      <c r="D140" s="28"/>
      <c r="E140" s="28"/>
      <c r="F140" s="18" t="str">
        <f aca="false">E17</f>
        <v> </v>
      </c>
      <c r="G140" s="28"/>
      <c r="H140" s="28"/>
      <c r="I140" s="17" t="s">
        <v>28</v>
      </c>
      <c r="J140" s="187" t="str">
        <f aca="false">E23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5.15" hidden="false" customHeight="true" outlineLevel="0" collapsed="false">
      <c r="A141" s="26"/>
      <c r="B141" s="27"/>
      <c r="C141" s="17" t="s">
        <v>26</v>
      </c>
      <c r="D141" s="28"/>
      <c r="E141" s="28"/>
      <c r="F141" s="18" t="str">
        <f aca="false">IF(E20="","",E20)</f>
        <v>Vyplň údaj</v>
      </c>
      <c r="G141" s="28"/>
      <c r="H141" s="28"/>
      <c r="I141" s="17" t="s">
        <v>30</v>
      </c>
      <c r="J141" s="187" t="str">
        <f aca="false">E26</f>
        <v> </v>
      </c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30" customFormat="true" ht="10.35" hidden="false" customHeight="true" outlineLevel="0" collapsed="false">
      <c r="A142" s="26"/>
      <c r="B142" s="27"/>
      <c r="C142" s="28"/>
      <c r="D142" s="28"/>
      <c r="E142" s="28"/>
      <c r="F142" s="28"/>
      <c r="G142" s="28"/>
      <c r="H142" s="28"/>
      <c r="I142" s="28"/>
      <c r="J142" s="28"/>
      <c r="K142" s="28"/>
      <c r="L142" s="51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="223" customFormat="true" ht="29.25" hidden="false" customHeight="true" outlineLevel="0" collapsed="false">
      <c r="A143" s="216"/>
      <c r="B143" s="217"/>
      <c r="C143" s="218" t="s">
        <v>233</v>
      </c>
      <c r="D143" s="219" t="s">
        <v>59</v>
      </c>
      <c r="E143" s="219" t="s">
        <v>55</v>
      </c>
      <c r="F143" s="219" t="s">
        <v>56</v>
      </c>
      <c r="G143" s="219" t="s">
        <v>234</v>
      </c>
      <c r="H143" s="219" t="s">
        <v>235</v>
      </c>
      <c r="I143" s="219" t="s">
        <v>236</v>
      </c>
      <c r="J143" s="220" t="s">
        <v>208</v>
      </c>
      <c r="K143" s="221" t="s">
        <v>237</v>
      </c>
      <c r="L143" s="222"/>
      <c r="M143" s="84"/>
      <c r="N143" s="85" t="s">
        <v>38</v>
      </c>
      <c r="O143" s="85" t="s">
        <v>238</v>
      </c>
      <c r="P143" s="85" t="s">
        <v>239</v>
      </c>
      <c r="Q143" s="85" t="s">
        <v>240</v>
      </c>
      <c r="R143" s="85" t="s">
        <v>241</v>
      </c>
      <c r="S143" s="85" t="s">
        <v>242</v>
      </c>
      <c r="T143" s="86" t="s">
        <v>243</v>
      </c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</row>
    <row r="144" s="30" customFormat="true" ht="22.8" hidden="false" customHeight="true" outlineLevel="0" collapsed="false">
      <c r="A144" s="26"/>
      <c r="B144" s="27"/>
      <c r="C144" s="92" t="s">
        <v>244</v>
      </c>
      <c r="D144" s="28"/>
      <c r="E144" s="28"/>
      <c r="F144" s="28"/>
      <c r="G144" s="28"/>
      <c r="H144" s="28"/>
      <c r="I144" s="28"/>
      <c r="J144" s="224" t="n">
        <f aca="false">BK144</f>
        <v>0</v>
      </c>
      <c r="K144" s="28"/>
      <c r="L144" s="29"/>
      <c r="M144" s="87"/>
      <c r="N144" s="225"/>
      <c r="O144" s="88"/>
      <c r="P144" s="226" t="n">
        <f aca="false">P145+P177</f>
        <v>0</v>
      </c>
      <c r="Q144" s="88"/>
      <c r="R144" s="226" t="n">
        <f aca="false">R145+R177</f>
        <v>0.11565</v>
      </c>
      <c r="S144" s="88"/>
      <c r="T144" s="227" t="n">
        <f aca="false">T145+T177</f>
        <v>0.2112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3" t="s">
        <v>73</v>
      </c>
      <c r="AU144" s="3" t="s">
        <v>210</v>
      </c>
      <c r="BK144" s="228" t="n">
        <f aca="false">BK145+BK177</f>
        <v>0</v>
      </c>
    </row>
    <row r="145" s="229" customFormat="true" ht="25.95" hidden="false" customHeight="true" outlineLevel="0" collapsed="false">
      <c r="B145" s="230"/>
      <c r="C145" s="231"/>
      <c r="D145" s="232" t="s">
        <v>73</v>
      </c>
      <c r="E145" s="233" t="s">
        <v>245</v>
      </c>
      <c r="F145" s="233" t="s">
        <v>246</v>
      </c>
      <c r="G145" s="231"/>
      <c r="H145" s="231"/>
      <c r="I145" s="234"/>
      <c r="J145" s="235" t="n">
        <f aca="false">BK145</f>
        <v>0</v>
      </c>
      <c r="K145" s="231"/>
      <c r="L145" s="236"/>
      <c r="M145" s="237"/>
      <c r="N145" s="238"/>
      <c r="O145" s="238"/>
      <c r="P145" s="239" t="n">
        <f aca="false">P146+P151+P168</f>
        <v>0</v>
      </c>
      <c r="Q145" s="238"/>
      <c r="R145" s="239" t="n">
        <f aca="false">R146+R151+R168</f>
        <v>0</v>
      </c>
      <c r="S145" s="238"/>
      <c r="T145" s="240" t="n">
        <f aca="false">T146+T151+T168</f>
        <v>0.199</v>
      </c>
      <c r="AR145" s="241" t="s">
        <v>81</v>
      </c>
      <c r="AT145" s="242" t="s">
        <v>73</v>
      </c>
      <c r="AU145" s="242" t="s">
        <v>74</v>
      </c>
      <c r="AY145" s="241" t="s">
        <v>247</v>
      </c>
      <c r="BK145" s="243" t="n">
        <f aca="false">BK146+BK151+BK168</f>
        <v>0</v>
      </c>
    </row>
    <row r="146" s="229" customFormat="true" ht="22.8" hidden="false" customHeight="true" outlineLevel="0" collapsed="false">
      <c r="B146" s="230"/>
      <c r="C146" s="231"/>
      <c r="D146" s="232" t="s">
        <v>73</v>
      </c>
      <c r="E146" s="244" t="s">
        <v>265</v>
      </c>
      <c r="F146" s="244" t="s">
        <v>535</v>
      </c>
      <c r="G146" s="231"/>
      <c r="H146" s="231"/>
      <c r="I146" s="234"/>
      <c r="J146" s="245" t="n">
        <f aca="false">BK146</f>
        <v>0</v>
      </c>
      <c r="K146" s="231"/>
      <c r="L146" s="236"/>
      <c r="M146" s="237"/>
      <c r="N146" s="238"/>
      <c r="O146" s="238"/>
      <c r="P146" s="239" t="n">
        <f aca="false">SUM(P147:P150)</f>
        <v>0</v>
      </c>
      <c r="Q146" s="238"/>
      <c r="R146" s="239" t="n">
        <f aca="false">SUM(R147:R150)</f>
        <v>0</v>
      </c>
      <c r="S146" s="238"/>
      <c r="T146" s="240" t="n">
        <f aca="false">SUM(T147:T150)</f>
        <v>0</v>
      </c>
      <c r="AR146" s="241" t="s">
        <v>81</v>
      </c>
      <c r="AT146" s="242" t="s">
        <v>73</v>
      </c>
      <c r="AU146" s="242" t="s">
        <v>81</v>
      </c>
      <c r="AY146" s="241" t="s">
        <v>247</v>
      </c>
      <c r="BK146" s="243" t="n">
        <f aca="false">SUM(BK147:BK150)</f>
        <v>0</v>
      </c>
    </row>
    <row r="147" s="30" customFormat="true" ht="24.15" hidden="false" customHeight="true" outlineLevel="0" collapsed="false">
      <c r="A147" s="26"/>
      <c r="B147" s="27"/>
      <c r="C147" s="246" t="s">
        <v>536</v>
      </c>
      <c r="D147" s="246" t="s">
        <v>250</v>
      </c>
      <c r="E147" s="247" t="s">
        <v>537</v>
      </c>
      <c r="F147" s="248" t="s">
        <v>538</v>
      </c>
      <c r="G147" s="249" t="s">
        <v>539</v>
      </c>
      <c r="H147" s="250" t="n">
        <v>10</v>
      </c>
      <c r="I147" s="251"/>
      <c r="J147" s="252" t="n">
        <f aca="false">ROUND(I147*H147,2)</f>
        <v>0</v>
      </c>
      <c r="K147" s="253"/>
      <c r="L147" s="29"/>
      <c r="M147" s="254"/>
      <c r="N147" s="255" t="s">
        <v>39</v>
      </c>
      <c r="O147" s="76"/>
      <c r="P147" s="256" t="n">
        <f aca="false">O147*H147</f>
        <v>0</v>
      </c>
      <c r="Q147" s="256" t="n">
        <v>0</v>
      </c>
      <c r="R147" s="256" t="n">
        <f aca="false">Q147*H147</f>
        <v>0</v>
      </c>
      <c r="S147" s="256" t="n">
        <v>0</v>
      </c>
      <c r="T147" s="257" t="n">
        <f aca="false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258" t="s">
        <v>272</v>
      </c>
      <c r="AT147" s="258" t="s">
        <v>250</v>
      </c>
      <c r="AU147" s="258" t="s">
        <v>83</v>
      </c>
      <c r="AY147" s="3" t="s">
        <v>247</v>
      </c>
      <c r="BE147" s="137" t="n">
        <f aca="false">IF(N147="základní",J147,0)</f>
        <v>0</v>
      </c>
      <c r="BF147" s="137" t="n">
        <f aca="false">IF(N147="snížená",J147,0)</f>
        <v>0</v>
      </c>
      <c r="BG147" s="137" t="n">
        <f aca="false">IF(N147="zákl. přenesená",J147,0)</f>
        <v>0</v>
      </c>
      <c r="BH147" s="137" t="n">
        <f aca="false">IF(N147="sníž. přenesená",J147,0)</f>
        <v>0</v>
      </c>
      <c r="BI147" s="137" t="n">
        <f aca="false">IF(N147="nulová",J147,0)</f>
        <v>0</v>
      </c>
      <c r="BJ147" s="3" t="s">
        <v>81</v>
      </c>
      <c r="BK147" s="137" t="n">
        <f aca="false">ROUND(I147*H147,2)</f>
        <v>0</v>
      </c>
      <c r="BL147" s="3" t="s">
        <v>272</v>
      </c>
      <c r="BM147" s="258" t="s">
        <v>540</v>
      </c>
    </row>
    <row r="148" s="30" customFormat="true" ht="19.2" hidden="false" customHeight="false" outlineLevel="0" collapsed="false">
      <c r="A148" s="26"/>
      <c r="B148" s="27"/>
      <c r="C148" s="28"/>
      <c r="D148" s="259" t="s">
        <v>256</v>
      </c>
      <c r="E148" s="28"/>
      <c r="F148" s="260" t="s">
        <v>541</v>
      </c>
      <c r="G148" s="28"/>
      <c r="H148" s="28"/>
      <c r="I148" s="211"/>
      <c r="J148" s="28"/>
      <c r="K148" s="28"/>
      <c r="L148" s="29"/>
      <c r="M148" s="261"/>
      <c r="N148" s="262"/>
      <c r="O148" s="76"/>
      <c r="P148" s="76"/>
      <c r="Q148" s="76"/>
      <c r="R148" s="76"/>
      <c r="S148" s="76"/>
      <c r="T148" s="77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3" t="s">
        <v>256</v>
      </c>
      <c r="AU148" s="3" t="s">
        <v>83</v>
      </c>
    </row>
    <row r="149" s="30" customFormat="true" ht="24.15" hidden="false" customHeight="true" outlineLevel="0" collapsed="false">
      <c r="A149" s="26"/>
      <c r="B149" s="27"/>
      <c r="C149" s="246" t="s">
        <v>542</v>
      </c>
      <c r="D149" s="246" t="s">
        <v>250</v>
      </c>
      <c r="E149" s="247" t="s">
        <v>543</v>
      </c>
      <c r="F149" s="248" t="s">
        <v>544</v>
      </c>
      <c r="G149" s="249" t="s">
        <v>539</v>
      </c>
      <c r="H149" s="250" t="n">
        <v>90</v>
      </c>
      <c r="I149" s="251"/>
      <c r="J149" s="252" t="n">
        <f aca="false">ROUND(I149*H149,2)</f>
        <v>0</v>
      </c>
      <c r="K149" s="253"/>
      <c r="L149" s="29"/>
      <c r="M149" s="254"/>
      <c r="N149" s="255" t="s">
        <v>39</v>
      </c>
      <c r="O149" s="76"/>
      <c r="P149" s="256" t="n">
        <f aca="false">O149*H149</f>
        <v>0</v>
      </c>
      <c r="Q149" s="256" t="n">
        <v>0</v>
      </c>
      <c r="R149" s="256" t="n">
        <f aca="false">Q149*H149</f>
        <v>0</v>
      </c>
      <c r="S149" s="256" t="n">
        <v>0</v>
      </c>
      <c r="T149" s="257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258" t="s">
        <v>272</v>
      </c>
      <c r="AT149" s="258" t="s">
        <v>250</v>
      </c>
      <c r="AU149" s="258" t="s">
        <v>83</v>
      </c>
      <c r="AY149" s="3" t="s">
        <v>247</v>
      </c>
      <c r="BE149" s="137" t="n">
        <f aca="false">IF(N149="základní",J149,0)</f>
        <v>0</v>
      </c>
      <c r="BF149" s="137" t="n">
        <f aca="false">IF(N149="snížená",J149,0)</f>
        <v>0</v>
      </c>
      <c r="BG149" s="137" t="n">
        <f aca="false">IF(N149="zákl. přenesená",J149,0)</f>
        <v>0</v>
      </c>
      <c r="BH149" s="137" t="n">
        <f aca="false">IF(N149="sníž. přenesená",J149,0)</f>
        <v>0</v>
      </c>
      <c r="BI149" s="137" t="n">
        <f aca="false">IF(N149="nulová",J149,0)</f>
        <v>0</v>
      </c>
      <c r="BJ149" s="3" t="s">
        <v>81</v>
      </c>
      <c r="BK149" s="137" t="n">
        <f aca="false">ROUND(I149*H149,2)</f>
        <v>0</v>
      </c>
      <c r="BL149" s="3" t="s">
        <v>272</v>
      </c>
      <c r="BM149" s="258" t="s">
        <v>545</v>
      </c>
    </row>
    <row r="150" s="30" customFormat="true" ht="28.8" hidden="false" customHeight="false" outlineLevel="0" collapsed="false">
      <c r="A150" s="26"/>
      <c r="B150" s="27"/>
      <c r="C150" s="28"/>
      <c r="D150" s="259" t="s">
        <v>256</v>
      </c>
      <c r="E150" s="28"/>
      <c r="F150" s="260" t="s">
        <v>546</v>
      </c>
      <c r="G150" s="28"/>
      <c r="H150" s="28"/>
      <c r="I150" s="211"/>
      <c r="J150" s="28"/>
      <c r="K150" s="28"/>
      <c r="L150" s="29"/>
      <c r="M150" s="261"/>
      <c r="N150" s="262"/>
      <c r="O150" s="76"/>
      <c r="P150" s="76"/>
      <c r="Q150" s="76"/>
      <c r="R150" s="76"/>
      <c r="S150" s="76"/>
      <c r="T150" s="7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3" t="s">
        <v>256</v>
      </c>
      <c r="AU150" s="3" t="s">
        <v>83</v>
      </c>
    </row>
    <row r="151" s="229" customFormat="true" ht="22.8" hidden="false" customHeight="true" outlineLevel="0" collapsed="false">
      <c r="B151" s="230"/>
      <c r="C151" s="231"/>
      <c r="D151" s="232" t="s">
        <v>73</v>
      </c>
      <c r="E151" s="244" t="s">
        <v>258</v>
      </c>
      <c r="F151" s="244" t="s">
        <v>259</v>
      </c>
      <c r="G151" s="231"/>
      <c r="H151" s="231"/>
      <c r="I151" s="234"/>
      <c r="J151" s="245" t="n">
        <f aca="false">BK151</f>
        <v>0</v>
      </c>
      <c r="K151" s="231"/>
      <c r="L151" s="236"/>
      <c r="M151" s="237"/>
      <c r="N151" s="238"/>
      <c r="O151" s="238"/>
      <c r="P151" s="239" t="n">
        <f aca="false">SUM(P152:P167)</f>
        <v>0</v>
      </c>
      <c r="Q151" s="238"/>
      <c r="R151" s="239" t="n">
        <f aca="false">SUM(R152:R167)</f>
        <v>0</v>
      </c>
      <c r="S151" s="238"/>
      <c r="T151" s="240" t="n">
        <f aca="false">SUM(T152:T167)</f>
        <v>0.199</v>
      </c>
      <c r="AR151" s="241" t="s">
        <v>81</v>
      </c>
      <c r="AT151" s="242" t="s">
        <v>73</v>
      </c>
      <c r="AU151" s="242" t="s">
        <v>81</v>
      </c>
      <c r="AY151" s="241" t="s">
        <v>247</v>
      </c>
      <c r="BK151" s="243" t="n">
        <f aca="false">SUM(BK152:BK167)</f>
        <v>0</v>
      </c>
    </row>
    <row r="152" s="30" customFormat="true" ht="33" hidden="false" customHeight="true" outlineLevel="0" collapsed="false">
      <c r="A152" s="26"/>
      <c r="B152" s="27"/>
      <c r="C152" s="246" t="s">
        <v>547</v>
      </c>
      <c r="D152" s="246" t="s">
        <v>250</v>
      </c>
      <c r="E152" s="247" t="s">
        <v>548</v>
      </c>
      <c r="F152" s="248" t="s">
        <v>549</v>
      </c>
      <c r="G152" s="249" t="s">
        <v>291</v>
      </c>
      <c r="H152" s="250" t="n">
        <v>1</v>
      </c>
      <c r="I152" s="251"/>
      <c r="J152" s="252" t="n">
        <f aca="false">ROUND(I152*H152,2)</f>
        <v>0</v>
      </c>
      <c r="K152" s="253"/>
      <c r="L152" s="29"/>
      <c r="M152" s="254"/>
      <c r="N152" s="255" t="s">
        <v>39</v>
      </c>
      <c r="O152" s="76"/>
      <c r="P152" s="256" t="n">
        <f aca="false">O152*H152</f>
        <v>0</v>
      </c>
      <c r="Q152" s="256" t="n">
        <v>0</v>
      </c>
      <c r="R152" s="256" t="n">
        <f aca="false">Q152*H152</f>
        <v>0</v>
      </c>
      <c r="S152" s="256" t="n">
        <v>0</v>
      </c>
      <c r="T152" s="257" t="n">
        <f aca="false"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258" t="s">
        <v>272</v>
      </c>
      <c r="AT152" s="258" t="s">
        <v>250</v>
      </c>
      <c r="AU152" s="258" t="s">
        <v>83</v>
      </c>
      <c r="AY152" s="3" t="s">
        <v>247</v>
      </c>
      <c r="BE152" s="137" t="n">
        <f aca="false">IF(N152="základní",J152,0)</f>
        <v>0</v>
      </c>
      <c r="BF152" s="137" t="n">
        <f aca="false">IF(N152="snížená",J152,0)</f>
        <v>0</v>
      </c>
      <c r="BG152" s="137" t="n">
        <f aca="false">IF(N152="zákl. přenesená",J152,0)</f>
        <v>0</v>
      </c>
      <c r="BH152" s="137" t="n">
        <f aca="false">IF(N152="sníž. přenesená",J152,0)</f>
        <v>0</v>
      </c>
      <c r="BI152" s="137" t="n">
        <f aca="false">IF(N152="nulová",J152,0)</f>
        <v>0</v>
      </c>
      <c r="BJ152" s="3" t="s">
        <v>81</v>
      </c>
      <c r="BK152" s="137" t="n">
        <f aca="false">ROUND(I152*H152,2)</f>
        <v>0</v>
      </c>
      <c r="BL152" s="3" t="s">
        <v>272</v>
      </c>
      <c r="BM152" s="258" t="s">
        <v>550</v>
      </c>
    </row>
    <row r="153" s="30" customFormat="true" ht="28.8" hidden="false" customHeight="false" outlineLevel="0" collapsed="false">
      <c r="A153" s="26"/>
      <c r="B153" s="27"/>
      <c r="C153" s="28"/>
      <c r="D153" s="259" t="s">
        <v>256</v>
      </c>
      <c r="E153" s="28"/>
      <c r="F153" s="260" t="s">
        <v>551</v>
      </c>
      <c r="G153" s="28"/>
      <c r="H153" s="28"/>
      <c r="I153" s="211"/>
      <c r="J153" s="28"/>
      <c r="K153" s="28"/>
      <c r="L153" s="29"/>
      <c r="M153" s="261"/>
      <c r="N153" s="262"/>
      <c r="O153" s="76"/>
      <c r="P153" s="76"/>
      <c r="Q153" s="76"/>
      <c r="R153" s="76"/>
      <c r="S153" s="76"/>
      <c r="T153" s="77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T153" s="3" t="s">
        <v>256</v>
      </c>
      <c r="AU153" s="3" t="s">
        <v>83</v>
      </c>
    </row>
    <row r="154" s="30" customFormat="true" ht="33" hidden="false" customHeight="true" outlineLevel="0" collapsed="false">
      <c r="A154" s="26"/>
      <c r="B154" s="27"/>
      <c r="C154" s="246" t="s">
        <v>552</v>
      </c>
      <c r="D154" s="246" t="s">
        <v>250</v>
      </c>
      <c r="E154" s="247" t="s">
        <v>553</v>
      </c>
      <c r="F154" s="248" t="s">
        <v>554</v>
      </c>
      <c r="G154" s="249" t="s">
        <v>291</v>
      </c>
      <c r="H154" s="250" t="n">
        <v>3</v>
      </c>
      <c r="I154" s="251"/>
      <c r="J154" s="252" t="n">
        <f aca="false">ROUND(I154*H154,2)</f>
        <v>0</v>
      </c>
      <c r="K154" s="253"/>
      <c r="L154" s="29"/>
      <c r="M154" s="254"/>
      <c r="N154" s="255" t="s">
        <v>39</v>
      </c>
      <c r="O154" s="76"/>
      <c r="P154" s="256" t="n">
        <f aca="false">O154*H154</f>
        <v>0</v>
      </c>
      <c r="Q154" s="256" t="n">
        <v>0</v>
      </c>
      <c r="R154" s="256" t="n">
        <f aca="false">Q154*H154</f>
        <v>0</v>
      </c>
      <c r="S154" s="256" t="n">
        <v>0</v>
      </c>
      <c r="T154" s="257" t="n">
        <f aca="false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258" t="s">
        <v>272</v>
      </c>
      <c r="AT154" s="258" t="s">
        <v>250</v>
      </c>
      <c r="AU154" s="258" t="s">
        <v>83</v>
      </c>
      <c r="AY154" s="3" t="s">
        <v>247</v>
      </c>
      <c r="BE154" s="137" t="n">
        <f aca="false">IF(N154="základní",J154,0)</f>
        <v>0</v>
      </c>
      <c r="BF154" s="137" t="n">
        <f aca="false">IF(N154="snížená",J154,0)</f>
        <v>0</v>
      </c>
      <c r="BG154" s="137" t="n">
        <f aca="false">IF(N154="zákl. přenesená",J154,0)</f>
        <v>0</v>
      </c>
      <c r="BH154" s="137" t="n">
        <f aca="false">IF(N154="sníž. přenesená",J154,0)</f>
        <v>0</v>
      </c>
      <c r="BI154" s="137" t="n">
        <f aca="false">IF(N154="nulová",J154,0)</f>
        <v>0</v>
      </c>
      <c r="BJ154" s="3" t="s">
        <v>81</v>
      </c>
      <c r="BK154" s="137" t="n">
        <f aca="false">ROUND(I154*H154,2)</f>
        <v>0</v>
      </c>
      <c r="BL154" s="3" t="s">
        <v>272</v>
      </c>
      <c r="BM154" s="258" t="s">
        <v>555</v>
      </c>
    </row>
    <row r="155" s="30" customFormat="true" ht="28.8" hidden="false" customHeight="false" outlineLevel="0" collapsed="false">
      <c r="A155" s="26"/>
      <c r="B155" s="27"/>
      <c r="C155" s="28"/>
      <c r="D155" s="259" t="s">
        <v>256</v>
      </c>
      <c r="E155" s="28"/>
      <c r="F155" s="260" t="s">
        <v>556</v>
      </c>
      <c r="G155" s="28"/>
      <c r="H155" s="28"/>
      <c r="I155" s="211"/>
      <c r="J155" s="28"/>
      <c r="K155" s="28"/>
      <c r="L155" s="29"/>
      <c r="M155" s="261"/>
      <c r="N155" s="262"/>
      <c r="O155" s="76"/>
      <c r="P155" s="76"/>
      <c r="Q155" s="76"/>
      <c r="R155" s="76"/>
      <c r="S155" s="76"/>
      <c r="T155" s="77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T155" s="3" t="s">
        <v>256</v>
      </c>
      <c r="AU155" s="3" t="s">
        <v>83</v>
      </c>
    </row>
    <row r="156" s="30" customFormat="true" ht="33" hidden="false" customHeight="true" outlineLevel="0" collapsed="false">
      <c r="A156" s="26"/>
      <c r="B156" s="27"/>
      <c r="C156" s="246" t="s">
        <v>557</v>
      </c>
      <c r="D156" s="246" t="s">
        <v>250</v>
      </c>
      <c r="E156" s="247" t="s">
        <v>558</v>
      </c>
      <c r="F156" s="248" t="s">
        <v>559</v>
      </c>
      <c r="G156" s="249" t="s">
        <v>291</v>
      </c>
      <c r="H156" s="250" t="n">
        <v>1</v>
      </c>
      <c r="I156" s="251"/>
      <c r="J156" s="252" t="n">
        <f aca="false">ROUND(I156*H156,2)</f>
        <v>0</v>
      </c>
      <c r="K156" s="253"/>
      <c r="L156" s="29"/>
      <c r="M156" s="254"/>
      <c r="N156" s="255" t="s">
        <v>39</v>
      </c>
      <c r="O156" s="76"/>
      <c r="P156" s="256" t="n">
        <f aca="false">O156*H156</f>
        <v>0</v>
      </c>
      <c r="Q156" s="256" t="n">
        <v>0</v>
      </c>
      <c r="R156" s="256" t="n">
        <f aca="false">Q156*H156</f>
        <v>0</v>
      </c>
      <c r="S156" s="256" t="n">
        <v>0</v>
      </c>
      <c r="T156" s="257" t="n">
        <f aca="false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258" t="s">
        <v>272</v>
      </c>
      <c r="AT156" s="258" t="s">
        <v>250</v>
      </c>
      <c r="AU156" s="258" t="s">
        <v>83</v>
      </c>
      <c r="AY156" s="3" t="s">
        <v>247</v>
      </c>
      <c r="BE156" s="137" t="n">
        <f aca="false">IF(N156="základní",J156,0)</f>
        <v>0</v>
      </c>
      <c r="BF156" s="137" t="n">
        <f aca="false">IF(N156="snížená",J156,0)</f>
        <v>0</v>
      </c>
      <c r="BG156" s="137" t="n">
        <f aca="false">IF(N156="zákl. přenesená",J156,0)</f>
        <v>0</v>
      </c>
      <c r="BH156" s="137" t="n">
        <f aca="false">IF(N156="sníž. přenesená",J156,0)</f>
        <v>0</v>
      </c>
      <c r="BI156" s="137" t="n">
        <f aca="false">IF(N156="nulová",J156,0)</f>
        <v>0</v>
      </c>
      <c r="BJ156" s="3" t="s">
        <v>81</v>
      </c>
      <c r="BK156" s="137" t="n">
        <f aca="false">ROUND(I156*H156,2)</f>
        <v>0</v>
      </c>
      <c r="BL156" s="3" t="s">
        <v>272</v>
      </c>
      <c r="BM156" s="258" t="s">
        <v>560</v>
      </c>
    </row>
    <row r="157" s="30" customFormat="true" ht="28.8" hidden="false" customHeight="false" outlineLevel="0" collapsed="false">
      <c r="A157" s="26"/>
      <c r="B157" s="27"/>
      <c r="C157" s="28"/>
      <c r="D157" s="259" t="s">
        <v>256</v>
      </c>
      <c r="E157" s="28"/>
      <c r="F157" s="260" t="s">
        <v>561</v>
      </c>
      <c r="G157" s="28"/>
      <c r="H157" s="28"/>
      <c r="I157" s="211"/>
      <c r="J157" s="28"/>
      <c r="K157" s="28"/>
      <c r="L157" s="29"/>
      <c r="M157" s="261"/>
      <c r="N157" s="262"/>
      <c r="O157" s="76"/>
      <c r="P157" s="76"/>
      <c r="Q157" s="76"/>
      <c r="R157" s="76"/>
      <c r="S157" s="76"/>
      <c r="T157" s="77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3" t="s">
        <v>256</v>
      </c>
      <c r="AU157" s="3" t="s">
        <v>83</v>
      </c>
    </row>
    <row r="158" s="30" customFormat="true" ht="24.15" hidden="false" customHeight="true" outlineLevel="0" collapsed="false">
      <c r="A158" s="26"/>
      <c r="B158" s="27"/>
      <c r="C158" s="246" t="s">
        <v>562</v>
      </c>
      <c r="D158" s="246" t="s">
        <v>250</v>
      </c>
      <c r="E158" s="247" t="s">
        <v>563</v>
      </c>
      <c r="F158" s="248" t="s">
        <v>564</v>
      </c>
      <c r="G158" s="249" t="s">
        <v>291</v>
      </c>
      <c r="H158" s="250" t="n">
        <v>5</v>
      </c>
      <c r="I158" s="251"/>
      <c r="J158" s="252" t="n">
        <f aca="false">ROUND(I158*H158,2)</f>
        <v>0</v>
      </c>
      <c r="K158" s="253"/>
      <c r="L158" s="29"/>
      <c r="M158" s="254"/>
      <c r="N158" s="255" t="s">
        <v>39</v>
      </c>
      <c r="O158" s="76"/>
      <c r="P158" s="256" t="n">
        <f aca="false">O158*H158</f>
        <v>0</v>
      </c>
      <c r="Q158" s="256" t="n">
        <v>0</v>
      </c>
      <c r="R158" s="256" t="n">
        <f aca="false">Q158*H158</f>
        <v>0</v>
      </c>
      <c r="S158" s="256" t="n">
        <v>0.001</v>
      </c>
      <c r="T158" s="257" t="n">
        <f aca="false">S158*H158</f>
        <v>0.005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258" t="s">
        <v>272</v>
      </c>
      <c r="AT158" s="258" t="s">
        <v>250</v>
      </c>
      <c r="AU158" s="258" t="s">
        <v>83</v>
      </c>
      <c r="AY158" s="3" t="s">
        <v>247</v>
      </c>
      <c r="BE158" s="137" t="n">
        <f aca="false">IF(N158="základní",J158,0)</f>
        <v>0</v>
      </c>
      <c r="BF158" s="137" t="n">
        <f aca="false">IF(N158="snížená",J158,0)</f>
        <v>0</v>
      </c>
      <c r="BG158" s="137" t="n">
        <f aca="false">IF(N158="zákl. přenesená",J158,0)</f>
        <v>0</v>
      </c>
      <c r="BH158" s="137" t="n">
        <f aca="false">IF(N158="sníž. přenesená",J158,0)</f>
        <v>0</v>
      </c>
      <c r="BI158" s="137" t="n">
        <f aca="false">IF(N158="nulová",J158,0)</f>
        <v>0</v>
      </c>
      <c r="BJ158" s="3" t="s">
        <v>81</v>
      </c>
      <c r="BK158" s="137" t="n">
        <f aca="false">ROUND(I158*H158,2)</f>
        <v>0</v>
      </c>
      <c r="BL158" s="3" t="s">
        <v>272</v>
      </c>
      <c r="BM158" s="258" t="s">
        <v>565</v>
      </c>
    </row>
    <row r="159" s="30" customFormat="true" ht="19.2" hidden="false" customHeight="false" outlineLevel="0" collapsed="false">
      <c r="A159" s="26"/>
      <c r="B159" s="27"/>
      <c r="C159" s="28"/>
      <c r="D159" s="259" t="s">
        <v>256</v>
      </c>
      <c r="E159" s="28"/>
      <c r="F159" s="260" t="s">
        <v>566</v>
      </c>
      <c r="G159" s="28"/>
      <c r="H159" s="28"/>
      <c r="I159" s="211"/>
      <c r="J159" s="28"/>
      <c r="K159" s="28"/>
      <c r="L159" s="29"/>
      <c r="M159" s="261"/>
      <c r="N159" s="262"/>
      <c r="O159" s="76"/>
      <c r="P159" s="76"/>
      <c r="Q159" s="76"/>
      <c r="R159" s="76"/>
      <c r="S159" s="76"/>
      <c r="T159" s="77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3" t="s">
        <v>256</v>
      </c>
      <c r="AU159" s="3" t="s">
        <v>83</v>
      </c>
    </row>
    <row r="160" s="30" customFormat="true" ht="24.15" hidden="false" customHeight="true" outlineLevel="0" collapsed="false">
      <c r="A160" s="26"/>
      <c r="B160" s="27"/>
      <c r="C160" s="246" t="s">
        <v>81</v>
      </c>
      <c r="D160" s="246" t="s">
        <v>250</v>
      </c>
      <c r="E160" s="247" t="s">
        <v>567</v>
      </c>
      <c r="F160" s="248" t="s">
        <v>568</v>
      </c>
      <c r="G160" s="249" t="s">
        <v>332</v>
      </c>
      <c r="H160" s="250" t="n">
        <v>10</v>
      </c>
      <c r="I160" s="251"/>
      <c r="J160" s="252" t="n">
        <f aca="false">ROUND(I160*H160,2)</f>
        <v>0</v>
      </c>
      <c r="K160" s="253"/>
      <c r="L160" s="29"/>
      <c r="M160" s="254"/>
      <c r="N160" s="255" t="s">
        <v>39</v>
      </c>
      <c r="O160" s="76"/>
      <c r="P160" s="256" t="n">
        <f aca="false">O160*H160</f>
        <v>0</v>
      </c>
      <c r="Q160" s="256" t="n">
        <v>0</v>
      </c>
      <c r="R160" s="256" t="n">
        <f aca="false">Q160*H160</f>
        <v>0</v>
      </c>
      <c r="S160" s="256" t="n">
        <v>0.002</v>
      </c>
      <c r="T160" s="257" t="n">
        <f aca="false">S160*H160</f>
        <v>0.02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258" t="s">
        <v>272</v>
      </c>
      <c r="AT160" s="258" t="s">
        <v>250</v>
      </c>
      <c r="AU160" s="258" t="s">
        <v>83</v>
      </c>
      <c r="AY160" s="3" t="s">
        <v>247</v>
      </c>
      <c r="BE160" s="137" t="n">
        <f aca="false">IF(N160="základní",J160,0)</f>
        <v>0</v>
      </c>
      <c r="BF160" s="137" t="n">
        <f aca="false">IF(N160="snížená",J160,0)</f>
        <v>0</v>
      </c>
      <c r="BG160" s="137" t="n">
        <f aca="false">IF(N160="zákl. přenesená",J160,0)</f>
        <v>0</v>
      </c>
      <c r="BH160" s="137" t="n">
        <f aca="false">IF(N160="sníž. přenesená",J160,0)</f>
        <v>0</v>
      </c>
      <c r="BI160" s="137" t="n">
        <f aca="false">IF(N160="nulová",J160,0)</f>
        <v>0</v>
      </c>
      <c r="BJ160" s="3" t="s">
        <v>81</v>
      </c>
      <c r="BK160" s="137" t="n">
        <f aca="false">ROUND(I160*H160,2)</f>
        <v>0</v>
      </c>
      <c r="BL160" s="3" t="s">
        <v>272</v>
      </c>
      <c r="BM160" s="258" t="s">
        <v>569</v>
      </c>
    </row>
    <row r="161" s="30" customFormat="true" ht="19.2" hidden="false" customHeight="false" outlineLevel="0" collapsed="false">
      <c r="A161" s="26"/>
      <c r="B161" s="27"/>
      <c r="C161" s="28"/>
      <c r="D161" s="259" t="s">
        <v>256</v>
      </c>
      <c r="E161" s="28"/>
      <c r="F161" s="260" t="s">
        <v>570</v>
      </c>
      <c r="G161" s="28"/>
      <c r="H161" s="28"/>
      <c r="I161" s="211"/>
      <c r="J161" s="28"/>
      <c r="K161" s="28"/>
      <c r="L161" s="29"/>
      <c r="M161" s="261"/>
      <c r="N161" s="262"/>
      <c r="O161" s="76"/>
      <c r="P161" s="76"/>
      <c r="Q161" s="76"/>
      <c r="R161" s="76"/>
      <c r="S161" s="76"/>
      <c r="T161" s="77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T161" s="3" t="s">
        <v>256</v>
      </c>
      <c r="AU161" s="3" t="s">
        <v>83</v>
      </c>
    </row>
    <row r="162" s="30" customFormat="true" ht="24.15" hidden="false" customHeight="true" outlineLevel="0" collapsed="false">
      <c r="A162" s="26"/>
      <c r="B162" s="27"/>
      <c r="C162" s="246" t="s">
        <v>83</v>
      </c>
      <c r="D162" s="246" t="s">
        <v>250</v>
      </c>
      <c r="E162" s="247" t="s">
        <v>571</v>
      </c>
      <c r="F162" s="248" t="s">
        <v>572</v>
      </c>
      <c r="G162" s="249" t="s">
        <v>332</v>
      </c>
      <c r="H162" s="250" t="n">
        <v>5</v>
      </c>
      <c r="I162" s="251"/>
      <c r="J162" s="252" t="n">
        <f aca="false">ROUND(I162*H162,2)</f>
        <v>0</v>
      </c>
      <c r="K162" s="253"/>
      <c r="L162" s="29"/>
      <c r="M162" s="254"/>
      <c r="N162" s="255" t="s">
        <v>39</v>
      </c>
      <c r="O162" s="76"/>
      <c r="P162" s="256" t="n">
        <f aca="false">O162*H162</f>
        <v>0</v>
      </c>
      <c r="Q162" s="256" t="n">
        <v>0</v>
      </c>
      <c r="R162" s="256" t="n">
        <f aca="false">Q162*H162</f>
        <v>0</v>
      </c>
      <c r="S162" s="256" t="n">
        <v>0.011</v>
      </c>
      <c r="T162" s="257" t="n">
        <f aca="false">S162*H162</f>
        <v>0.055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258" t="s">
        <v>272</v>
      </c>
      <c r="AT162" s="258" t="s">
        <v>250</v>
      </c>
      <c r="AU162" s="258" t="s">
        <v>83</v>
      </c>
      <c r="AY162" s="3" t="s">
        <v>247</v>
      </c>
      <c r="BE162" s="137" t="n">
        <f aca="false">IF(N162="základní",J162,0)</f>
        <v>0</v>
      </c>
      <c r="BF162" s="137" t="n">
        <f aca="false">IF(N162="snížená",J162,0)</f>
        <v>0</v>
      </c>
      <c r="BG162" s="137" t="n">
        <f aca="false">IF(N162="zákl. přenesená",J162,0)</f>
        <v>0</v>
      </c>
      <c r="BH162" s="137" t="n">
        <f aca="false">IF(N162="sníž. přenesená",J162,0)</f>
        <v>0</v>
      </c>
      <c r="BI162" s="137" t="n">
        <f aca="false">IF(N162="nulová",J162,0)</f>
        <v>0</v>
      </c>
      <c r="BJ162" s="3" t="s">
        <v>81</v>
      </c>
      <c r="BK162" s="137" t="n">
        <f aca="false">ROUND(I162*H162,2)</f>
        <v>0</v>
      </c>
      <c r="BL162" s="3" t="s">
        <v>272</v>
      </c>
      <c r="BM162" s="258" t="s">
        <v>573</v>
      </c>
    </row>
    <row r="163" s="30" customFormat="true" ht="19.2" hidden="false" customHeight="false" outlineLevel="0" collapsed="false">
      <c r="A163" s="26"/>
      <c r="B163" s="27"/>
      <c r="C163" s="28"/>
      <c r="D163" s="259" t="s">
        <v>256</v>
      </c>
      <c r="E163" s="28"/>
      <c r="F163" s="260" t="s">
        <v>574</v>
      </c>
      <c r="G163" s="28"/>
      <c r="H163" s="28"/>
      <c r="I163" s="211"/>
      <c r="J163" s="28"/>
      <c r="K163" s="28"/>
      <c r="L163" s="29"/>
      <c r="M163" s="261"/>
      <c r="N163" s="262"/>
      <c r="O163" s="76"/>
      <c r="P163" s="76"/>
      <c r="Q163" s="76"/>
      <c r="R163" s="76"/>
      <c r="S163" s="76"/>
      <c r="T163" s="7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3" t="s">
        <v>256</v>
      </c>
      <c r="AU163" s="3" t="s">
        <v>83</v>
      </c>
    </row>
    <row r="164" s="30" customFormat="true" ht="24.15" hidden="false" customHeight="true" outlineLevel="0" collapsed="false">
      <c r="A164" s="26"/>
      <c r="B164" s="27"/>
      <c r="C164" s="246" t="s">
        <v>272</v>
      </c>
      <c r="D164" s="246" t="s">
        <v>250</v>
      </c>
      <c r="E164" s="247" t="s">
        <v>575</v>
      </c>
      <c r="F164" s="248" t="s">
        <v>576</v>
      </c>
      <c r="G164" s="249" t="s">
        <v>291</v>
      </c>
      <c r="H164" s="250" t="n">
        <v>7</v>
      </c>
      <c r="I164" s="251"/>
      <c r="J164" s="252" t="n">
        <f aca="false">ROUND(I164*H164,2)</f>
        <v>0</v>
      </c>
      <c r="K164" s="253"/>
      <c r="L164" s="29"/>
      <c r="M164" s="254"/>
      <c r="N164" s="255" t="s">
        <v>39</v>
      </c>
      <c r="O164" s="76"/>
      <c r="P164" s="256" t="n">
        <f aca="false">O164*H164</f>
        <v>0</v>
      </c>
      <c r="Q164" s="256" t="n">
        <v>0</v>
      </c>
      <c r="R164" s="256" t="n">
        <f aca="false">Q164*H164</f>
        <v>0</v>
      </c>
      <c r="S164" s="256" t="n">
        <v>0.017</v>
      </c>
      <c r="T164" s="257" t="n">
        <f aca="false">S164*H164</f>
        <v>0.119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258" t="s">
        <v>272</v>
      </c>
      <c r="AT164" s="258" t="s">
        <v>250</v>
      </c>
      <c r="AU164" s="258" t="s">
        <v>83</v>
      </c>
      <c r="AY164" s="3" t="s">
        <v>247</v>
      </c>
      <c r="BE164" s="137" t="n">
        <f aca="false">IF(N164="základní",J164,0)</f>
        <v>0</v>
      </c>
      <c r="BF164" s="137" t="n">
        <f aca="false">IF(N164="snížená",J164,0)</f>
        <v>0</v>
      </c>
      <c r="BG164" s="137" t="n">
        <f aca="false">IF(N164="zákl. přenesená",J164,0)</f>
        <v>0</v>
      </c>
      <c r="BH164" s="137" t="n">
        <f aca="false">IF(N164="sníž. přenesená",J164,0)</f>
        <v>0</v>
      </c>
      <c r="BI164" s="137" t="n">
        <f aca="false">IF(N164="nulová",J164,0)</f>
        <v>0</v>
      </c>
      <c r="BJ164" s="3" t="s">
        <v>81</v>
      </c>
      <c r="BK164" s="137" t="n">
        <f aca="false">ROUND(I164*H164,2)</f>
        <v>0</v>
      </c>
      <c r="BL164" s="3" t="s">
        <v>272</v>
      </c>
      <c r="BM164" s="258" t="s">
        <v>577</v>
      </c>
    </row>
    <row r="165" s="30" customFormat="true" ht="28.8" hidden="false" customHeight="false" outlineLevel="0" collapsed="false">
      <c r="A165" s="26"/>
      <c r="B165" s="27"/>
      <c r="C165" s="28"/>
      <c r="D165" s="259" t="s">
        <v>256</v>
      </c>
      <c r="E165" s="28"/>
      <c r="F165" s="260" t="s">
        <v>578</v>
      </c>
      <c r="G165" s="28"/>
      <c r="H165" s="28"/>
      <c r="I165" s="211"/>
      <c r="J165" s="28"/>
      <c r="K165" s="28"/>
      <c r="L165" s="29"/>
      <c r="M165" s="261"/>
      <c r="N165" s="262"/>
      <c r="O165" s="76"/>
      <c r="P165" s="76"/>
      <c r="Q165" s="76"/>
      <c r="R165" s="76"/>
      <c r="S165" s="76"/>
      <c r="T165" s="77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3" t="s">
        <v>256</v>
      </c>
      <c r="AU165" s="3" t="s">
        <v>83</v>
      </c>
    </row>
    <row r="166" s="30" customFormat="true" ht="24.15" hidden="false" customHeight="true" outlineLevel="0" collapsed="false">
      <c r="A166" s="26"/>
      <c r="B166" s="27"/>
      <c r="C166" s="246" t="s">
        <v>579</v>
      </c>
      <c r="D166" s="246" t="s">
        <v>250</v>
      </c>
      <c r="E166" s="247" t="s">
        <v>580</v>
      </c>
      <c r="F166" s="248" t="s">
        <v>581</v>
      </c>
      <c r="G166" s="249" t="s">
        <v>307</v>
      </c>
      <c r="H166" s="250" t="n">
        <v>125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</v>
      </c>
      <c r="T166" s="257" t="n">
        <f aca="false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272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272</v>
      </c>
      <c r="BM166" s="258" t="s">
        <v>582</v>
      </c>
    </row>
    <row r="167" s="30" customFormat="true" ht="19.2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583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229" customFormat="true" ht="22.8" hidden="false" customHeight="true" outlineLevel="0" collapsed="false">
      <c r="B168" s="230"/>
      <c r="C168" s="231"/>
      <c r="D168" s="232" t="s">
        <v>73</v>
      </c>
      <c r="E168" s="244" t="s">
        <v>270</v>
      </c>
      <c r="F168" s="244" t="s">
        <v>271</v>
      </c>
      <c r="G168" s="231"/>
      <c r="H168" s="231"/>
      <c r="I168" s="234"/>
      <c r="J168" s="245" t="n">
        <f aca="false">BK168</f>
        <v>0</v>
      </c>
      <c r="K168" s="231"/>
      <c r="L168" s="236"/>
      <c r="M168" s="237"/>
      <c r="N168" s="238"/>
      <c r="O168" s="238"/>
      <c r="P168" s="239" t="n">
        <f aca="false">SUM(P169:P176)</f>
        <v>0</v>
      </c>
      <c r="Q168" s="238"/>
      <c r="R168" s="239" t="n">
        <f aca="false">SUM(R169:R176)</f>
        <v>0</v>
      </c>
      <c r="S168" s="238"/>
      <c r="T168" s="240" t="n">
        <f aca="false">SUM(T169:T176)</f>
        <v>0</v>
      </c>
      <c r="AR168" s="241" t="s">
        <v>81</v>
      </c>
      <c r="AT168" s="242" t="s">
        <v>73</v>
      </c>
      <c r="AU168" s="242" t="s">
        <v>81</v>
      </c>
      <c r="AY168" s="241" t="s">
        <v>247</v>
      </c>
      <c r="BK168" s="243" t="n">
        <f aca="false">SUM(BK169:BK176)</f>
        <v>0</v>
      </c>
    </row>
    <row r="169" s="30" customFormat="true" ht="24.15" hidden="false" customHeight="true" outlineLevel="0" collapsed="false">
      <c r="A169" s="26"/>
      <c r="B169" s="27"/>
      <c r="C169" s="246" t="s">
        <v>278</v>
      </c>
      <c r="D169" s="246" t="s">
        <v>250</v>
      </c>
      <c r="E169" s="247" t="s">
        <v>273</v>
      </c>
      <c r="F169" s="248" t="s">
        <v>584</v>
      </c>
      <c r="G169" s="249" t="s">
        <v>275</v>
      </c>
      <c r="H169" s="250" t="n">
        <v>0.211</v>
      </c>
      <c r="I169" s="251"/>
      <c r="J169" s="252" t="n">
        <f aca="false">ROUND(I169*H169,2)</f>
        <v>0</v>
      </c>
      <c r="K169" s="253"/>
      <c r="L169" s="29"/>
      <c r="M169" s="254"/>
      <c r="N169" s="255" t="s">
        <v>39</v>
      </c>
      <c r="O169" s="76"/>
      <c r="P169" s="256" t="n">
        <f aca="false">O169*H169</f>
        <v>0</v>
      </c>
      <c r="Q169" s="256" t="n">
        <v>0</v>
      </c>
      <c r="R169" s="256" t="n">
        <f aca="false">Q169*H169</f>
        <v>0</v>
      </c>
      <c r="S169" s="256" t="n">
        <v>0</v>
      </c>
      <c r="T169" s="257" t="n">
        <f aca="false"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258" t="s">
        <v>272</v>
      </c>
      <c r="AT169" s="258" t="s">
        <v>250</v>
      </c>
      <c r="AU169" s="258" t="s">
        <v>83</v>
      </c>
      <c r="AY169" s="3" t="s">
        <v>247</v>
      </c>
      <c r="BE169" s="137" t="n">
        <f aca="false">IF(N169="základní",J169,0)</f>
        <v>0</v>
      </c>
      <c r="BF169" s="137" t="n">
        <f aca="false">IF(N169="snížená",J169,0)</f>
        <v>0</v>
      </c>
      <c r="BG169" s="137" t="n">
        <f aca="false">IF(N169="zákl. přenesená",J169,0)</f>
        <v>0</v>
      </c>
      <c r="BH169" s="137" t="n">
        <f aca="false">IF(N169="sníž. přenesená",J169,0)</f>
        <v>0</v>
      </c>
      <c r="BI169" s="137" t="n">
        <f aca="false">IF(N169="nulová",J169,0)</f>
        <v>0</v>
      </c>
      <c r="BJ169" s="3" t="s">
        <v>81</v>
      </c>
      <c r="BK169" s="137" t="n">
        <f aca="false">ROUND(I169*H169,2)</f>
        <v>0</v>
      </c>
      <c r="BL169" s="3" t="s">
        <v>272</v>
      </c>
      <c r="BM169" s="258" t="s">
        <v>585</v>
      </c>
    </row>
    <row r="170" s="30" customFormat="true" ht="19.2" hidden="false" customHeight="false" outlineLevel="0" collapsed="false">
      <c r="A170" s="26"/>
      <c r="B170" s="27"/>
      <c r="C170" s="28"/>
      <c r="D170" s="259" t="s">
        <v>256</v>
      </c>
      <c r="E170" s="28"/>
      <c r="F170" s="260" t="s">
        <v>586</v>
      </c>
      <c r="G170" s="28"/>
      <c r="H170" s="28"/>
      <c r="I170" s="211"/>
      <c r="J170" s="28"/>
      <c r="K170" s="28"/>
      <c r="L170" s="29"/>
      <c r="M170" s="261"/>
      <c r="N170" s="262"/>
      <c r="O170" s="76"/>
      <c r="P170" s="76"/>
      <c r="Q170" s="76"/>
      <c r="R170" s="76"/>
      <c r="S170" s="76"/>
      <c r="T170" s="77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T170" s="3" t="s">
        <v>256</v>
      </c>
      <c r="AU170" s="3" t="s">
        <v>83</v>
      </c>
    </row>
    <row r="171" s="30" customFormat="true" ht="24.15" hidden="false" customHeight="true" outlineLevel="0" collapsed="false">
      <c r="A171" s="26"/>
      <c r="B171" s="27"/>
      <c r="C171" s="246" t="s">
        <v>248</v>
      </c>
      <c r="D171" s="246" t="s">
        <v>250</v>
      </c>
      <c r="E171" s="247" t="s">
        <v>279</v>
      </c>
      <c r="F171" s="248" t="s">
        <v>280</v>
      </c>
      <c r="G171" s="249" t="s">
        <v>275</v>
      </c>
      <c r="H171" s="250" t="n">
        <v>0.211</v>
      </c>
      <c r="I171" s="251"/>
      <c r="J171" s="252" t="n">
        <f aca="false">ROUND(I171*H171,2)</f>
        <v>0</v>
      </c>
      <c r="K171" s="253"/>
      <c r="L171" s="29"/>
      <c r="M171" s="254"/>
      <c r="N171" s="255" t="s">
        <v>39</v>
      </c>
      <c r="O171" s="76"/>
      <c r="P171" s="256" t="n">
        <f aca="false">O171*H171</f>
        <v>0</v>
      </c>
      <c r="Q171" s="256" t="n">
        <v>0</v>
      </c>
      <c r="R171" s="256" t="n">
        <f aca="false">Q171*H171</f>
        <v>0</v>
      </c>
      <c r="S171" s="256" t="n">
        <v>0</v>
      </c>
      <c r="T171" s="257" t="n">
        <f aca="false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258" t="s">
        <v>272</v>
      </c>
      <c r="AT171" s="258" t="s">
        <v>250</v>
      </c>
      <c r="AU171" s="258" t="s">
        <v>83</v>
      </c>
      <c r="AY171" s="3" t="s">
        <v>247</v>
      </c>
      <c r="BE171" s="137" t="n">
        <f aca="false">IF(N171="základní",J171,0)</f>
        <v>0</v>
      </c>
      <c r="BF171" s="137" t="n">
        <f aca="false">IF(N171="snížená",J171,0)</f>
        <v>0</v>
      </c>
      <c r="BG171" s="137" t="n">
        <f aca="false">IF(N171="zákl. přenesená",J171,0)</f>
        <v>0</v>
      </c>
      <c r="BH171" s="137" t="n">
        <f aca="false">IF(N171="sníž. přenesená",J171,0)</f>
        <v>0</v>
      </c>
      <c r="BI171" s="137" t="n">
        <f aca="false">IF(N171="nulová",J171,0)</f>
        <v>0</v>
      </c>
      <c r="BJ171" s="3" t="s">
        <v>81</v>
      </c>
      <c r="BK171" s="137" t="n">
        <f aca="false">ROUND(I171*H171,2)</f>
        <v>0</v>
      </c>
      <c r="BL171" s="3" t="s">
        <v>272</v>
      </c>
      <c r="BM171" s="258" t="s">
        <v>587</v>
      </c>
    </row>
    <row r="172" s="30" customFormat="true" ht="19.2" hidden="false" customHeight="false" outlineLevel="0" collapsed="false">
      <c r="A172" s="26"/>
      <c r="B172" s="27"/>
      <c r="C172" s="28"/>
      <c r="D172" s="259" t="s">
        <v>256</v>
      </c>
      <c r="E172" s="28"/>
      <c r="F172" s="260" t="s">
        <v>282</v>
      </c>
      <c r="G172" s="28"/>
      <c r="H172" s="28"/>
      <c r="I172" s="211"/>
      <c r="J172" s="28"/>
      <c r="K172" s="28"/>
      <c r="L172" s="29"/>
      <c r="M172" s="261"/>
      <c r="N172" s="262"/>
      <c r="O172" s="76"/>
      <c r="P172" s="76"/>
      <c r="Q172" s="76"/>
      <c r="R172" s="76"/>
      <c r="S172" s="76"/>
      <c r="T172" s="77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T172" s="3" t="s">
        <v>256</v>
      </c>
      <c r="AU172" s="3" t="s">
        <v>83</v>
      </c>
    </row>
    <row r="173" s="30" customFormat="true" ht="24.15" hidden="false" customHeight="true" outlineLevel="0" collapsed="false">
      <c r="A173" s="26"/>
      <c r="B173" s="27"/>
      <c r="C173" s="246" t="s">
        <v>287</v>
      </c>
      <c r="D173" s="246" t="s">
        <v>250</v>
      </c>
      <c r="E173" s="247" t="s">
        <v>588</v>
      </c>
      <c r="F173" s="248" t="s">
        <v>589</v>
      </c>
      <c r="G173" s="249" t="s">
        <v>275</v>
      </c>
      <c r="H173" s="250" t="n">
        <v>75.67</v>
      </c>
      <c r="I173" s="251"/>
      <c r="J173" s="252" t="n">
        <f aca="false">ROUND(I173*H173,2)</f>
        <v>0</v>
      </c>
      <c r="K173" s="253"/>
      <c r="L173" s="29"/>
      <c r="M173" s="254"/>
      <c r="N173" s="255" t="s">
        <v>39</v>
      </c>
      <c r="O173" s="76"/>
      <c r="P173" s="256" t="n">
        <f aca="false">O173*H173</f>
        <v>0</v>
      </c>
      <c r="Q173" s="256" t="n">
        <v>0</v>
      </c>
      <c r="R173" s="256" t="n">
        <f aca="false">Q173*H173</f>
        <v>0</v>
      </c>
      <c r="S173" s="256" t="n">
        <v>0</v>
      </c>
      <c r="T173" s="257" t="n">
        <f aca="false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258" t="s">
        <v>272</v>
      </c>
      <c r="AT173" s="258" t="s">
        <v>250</v>
      </c>
      <c r="AU173" s="258" t="s">
        <v>83</v>
      </c>
      <c r="AY173" s="3" t="s">
        <v>247</v>
      </c>
      <c r="BE173" s="137" t="n">
        <f aca="false">IF(N173="základní",J173,0)</f>
        <v>0</v>
      </c>
      <c r="BF173" s="137" t="n">
        <f aca="false">IF(N173="snížená",J173,0)</f>
        <v>0</v>
      </c>
      <c r="BG173" s="137" t="n">
        <f aca="false">IF(N173="zákl. přenesená",J173,0)</f>
        <v>0</v>
      </c>
      <c r="BH173" s="137" t="n">
        <f aca="false">IF(N173="sníž. přenesená",J173,0)</f>
        <v>0</v>
      </c>
      <c r="BI173" s="137" t="n">
        <f aca="false">IF(N173="nulová",J173,0)</f>
        <v>0</v>
      </c>
      <c r="BJ173" s="3" t="s">
        <v>81</v>
      </c>
      <c r="BK173" s="137" t="n">
        <f aca="false">ROUND(I173*H173,2)</f>
        <v>0</v>
      </c>
      <c r="BL173" s="3" t="s">
        <v>272</v>
      </c>
      <c r="BM173" s="258" t="s">
        <v>590</v>
      </c>
    </row>
    <row r="174" s="30" customFormat="true" ht="28.8" hidden="false" customHeight="false" outlineLevel="0" collapsed="false">
      <c r="A174" s="26"/>
      <c r="B174" s="27"/>
      <c r="C174" s="28"/>
      <c r="D174" s="259" t="s">
        <v>256</v>
      </c>
      <c r="E174" s="28"/>
      <c r="F174" s="260" t="s">
        <v>591</v>
      </c>
      <c r="G174" s="28"/>
      <c r="H174" s="28"/>
      <c r="I174" s="211"/>
      <c r="J174" s="28"/>
      <c r="K174" s="28"/>
      <c r="L174" s="29"/>
      <c r="M174" s="261"/>
      <c r="N174" s="262"/>
      <c r="O174" s="76"/>
      <c r="P174" s="76"/>
      <c r="Q174" s="76"/>
      <c r="R174" s="76"/>
      <c r="S174" s="76"/>
      <c r="T174" s="77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T174" s="3" t="s">
        <v>256</v>
      </c>
      <c r="AU174" s="3" t="s">
        <v>83</v>
      </c>
    </row>
    <row r="175" s="30" customFormat="true" ht="49.05" hidden="false" customHeight="true" outlineLevel="0" collapsed="false">
      <c r="A175" s="26"/>
      <c r="B175" s="27"/>
      <c r="C175" s="246" t="s">
        <v>292</v>
      </c>
      <c r="D175" s="246" t="s">
        <v>250</v>
      </c>
      <c r="E175" s="247" t="s">
        <v>592</v>
      </c>
      <c r="F175" s="248" t="s">
        <v>593</v>
      </c>
      <c r="G175" s="249" t="s">
        <v>275</v>
      </c>
      <c r="H175" s="250" t="n">
        <v>1.081</v>
      </c>
      <c r="I175" s="251"/>
      <c r="J175" s="252" t="n">
        <f aca="false">ROUND(I175*H175,2)</f>
        <v>0</v>
      </c>
      <c r="K175" s="253"/>
      <c r="L175" s="29"/>
      <c r="M175" s="254"/>
      <c r="N175" s="255" t="s">
        <v>39</v>
      </c>
      <c r="O175" s="76"/>
      <c r="P175" s="256" t="n">
        <f aca="false">O175*H175</f>
        <v>0</v>
      </c>
      <c r="Q175" s="256" t="n">
        <v>0</v>
      </c>
      <c r="R175" s="256" t="n">
        <f aca="false">Q175*H175</f>
        <v>0</v>
      </c>
      <c r="S175" s="256" t="n">
        <v>0</v>
      </c>
      <c r="T175" s="257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258" t="s">
        <v>272</v>
      </c>
      <c r="AT175" s="258" t="s">
        <v>250</v>
      </c>
      <c r="AU175" s="258" t="s">
        <v>83</v>
      </c>
      <c r="AY175" s="3" t="s">
        <v>247</v>
      </c>
      <c r="BE175" s="137" t="n">
        <f aca="false">IF(N175="základní",J175,0)</f>
        <v>0</v>
      </c>
      <c r="BF175" s="137" t="n">
        <f aca="false">IF(N175="snížená",J175,0)</f>
        <v>0</v>
      </c>
      <c r="BG175" s="137" t="n">
        <f aca="false">IF(N175="zákl. přenesená",J175,0)</f>
        <v>0</v>
      </c>
      <c r="BH175" s="137" t="n">
        <f aca="false">IF(N175="sníž. přenesená",J175,0)</f>
        <v>0</v>
      </c>
      <c r="BI175" s="137" t="n">
        <f aca="false">IF(N175="nulová",J175,0)</f>
        <v>0</v>
      </c>
      <c r="BJ175" s="3" t="s">
        <v>81</v>
      </c>
      <c r="BK175" s="137" t="n">
        <f aca="false">ROUND(I175*H175,2)</f>
        <v>0</v>
      </c>
      <c r="BL175" s="3" t="s">
        <v>272</v>
      </c>
      <c r="BM175" s="258" t="s">
        <v>594</v>
      </c>
    </row>
    <row r="176" s="30" customFormat="true" ht="38.4" hidden="false" customHeight="false" outlineLevel="0" collapsed="false">
      <c r="A176" s="26"/>
      <c r="B176" s="27"/>
      <c r="C176" s="28"/>
      <c r="D176" s="259" t="s">
        <v>256</v>
      </c>
      <c r="E176" s="28"/>
      <c r="F176" s="260" t="s">
        <v>595</v>
      </c>
      <c r="G176" s="28"/>
      <c r="H176" s="28"/>
      <c r="I176" s="211"/>
      <c r="J176" s="28"/>
      <c r="K176" s="28"/>
      <c r="L176" s="29"/>
      <c r="M176" s="261"/>
      <c r="N176" s="262"/>
      <c r="O176" s="76"/>
      <c r="P176" s="76"/>
      <c r="Q176" s="76"/>
      <c r="R176" s="76"/>
      <c r="S176" s="76"/>
      <c r="T176" s="7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T176" s="3" t="s">
        <v>256</v>
      </c>
      <c r="AU176" s="3" t="s">
        <v>83</v>
      </c>
    </row>
    <row r="177" s="229" customFormat="true" ht="25.95" hidden="false" customHeight="true" outlineLevel="0" collapsed="false">
      <c r="B177" s="230"/>
      <c r="C177" s="231"/>
      <c r="D177" s="232" t="s">
        <v>73</v>
      </c>
      <c r="E177" s="233" t="s">
        <v>295</v>
      </c>
      <c r="F177" s="233" t="s">
        <v>296</v>
      </c>
      <c r="G177" s="231"/>
      <c r="H177" s="231"/>
      <c r="I177" s="234"/>
      <c r="J177" s="235" t="n">
        <f aca="false">BK177</f>
        <v>0</v>
      </c>
      <c r="K177" s="231"/>
      <c r="L177" s="236"/>
      <c r="M177" s="237"/>
      <c r="N177" s="238"/>
      <c r="O177" s="238"/>
      <c r="P177" s="239" t="n">
        <f aca="false">P178+P373+P439</f>
        <v>0</v>
      </c>
      <c r="Q177" s="238"/>
      <c r="R177" s="239" t="n">
        <f aca="false">R178+R373+R439</f>
        <v>0.11565</v>
      </c>
      <c r="S177" s="238"/>
      <c r="T177" s="240" t="n">
        <f aca="false">T178+T373+T439</f>
        <v>0.0122</v>
      </c>
      <c r="AR177" s="241" t="s">
        <v>83</v>
      </c>
      <c r="AT177" s="242" t="s">
        <v>73</v>
      </c>
      <c r="AU177" s="242" t="s">
        <v>74</v>
      </c>
      <c r="AY177" s="241" t="s">
        <v>247</v>
      </c>
      <c r="BK177" s="243" t="n">
        <f aca="false">BK178+BK373+BK439</f>
        <v>0</v>
      </c>
    </row>
    <row r="178" s="229" customFormat="true" ht="22.8" hidden="false" customHeight="true" outlineLevel="0" collapsed="false">
      <c r="B178" s="230"/>
      <c r="C178" s="231"/>
      <c r="D178" s="232" t="s">
        <v>73</v>
      </c>
      <c r="E178" s="244" t="s">
        <v>596</v>
      </c>
      <c r="F178" s="244" t="s">
        <v>597</v>
      </c>
      <c r="G178" s="231"/>
      <c r="H178" s="231"/>
      <c r="I178" s="234"/>
      <c r="J178" s="245" t="n">
        <f aca="false">BK178</f>
        <v>0</v>
      </c>
      <c r="K178" s="231"/>
      <c r="L178" s="236"/>
      <c r="M178" s="237"/>
      <c r="N178" s="238"/>
      <c r="O178" s="238"/>
      <c r="P178" s="239" t="n">
        <f aca="false">P179+P292+P321+P344</f>
        <v>0</v>
      </c>
      <c r="Q178" s="238"/>
      <c r="R178" s="239" t="n">
        <f aca="false">R179+R292+R321+R344</f>
        <v>0.10265</v>
      </c>
      <c r="S178" s="238"/>
      <c r="T178" s="240" t="n">
        <f aca="false">T179+T292+T321+T344</f>
        <v>0.01215</v>
      </c>
      <c r="AR178" s="241" t="s">
        <v>83</v>
      </c>
      <c r="AT178" s="242" t="s">
        <v>73</v>
      </c>
      <c r="AU178" s="242" t="s">
        <v>81</v>
      </c>
      <c r="AY178" s="241" t="s">
        <v>247</v>
      </c>
      <c r="BK178" s="243" t="n">
        <f aca="false">BK179+BK292+BK321+BK344</f>
        <v>0</v>
      </c>
    </row>
    <row r="179" s="229" customFormat="true" ht="20.85" hidden="false" customHeight="true" outlineLevel="0" collapsed="false">
      <c r="B179" s="230"/>
      <c r="C179" s="231"/>
      <c r="D179" s="232" t="s">
        <v>73</v>
      </c>
      <c r="E179" s="244" t="s">
        <v>598</v>
      </c>
      <c r="F179" s="244" t="s">
        <v>599</v>
      </c>
      <c r="G179" s="231"/>
      <c r="H179" s="231"/>
      <c r="I179" s="234"/>
      <c r="J179" s="245" t="n">
        <f aca="false">BK179</f>
        <v>0</v>
      </c>
      <c r="K179" s="231"/>
      <c r="L179" s="236"/>
      <c r="M179" s="237"/>
      <c r="N179" s="238"/>
      <c r="O179" s="238"/>
      <c r="P179" s="239" t="n">
        <f aca="false">SUM(P180:P291)</f>
        <v>0</v>
      </c>
      <c r="Q179" s="238"/>
      <c r="R179" s="239" t="n">
        <f aca="false">SUM(R180:R291)</f>
        <v>0.03494</v>
      </c>
      <c r="S179" s="238"/>
      <c r="T179" s="240" t="n">
        <f aca="false">SUM(T180:T291)</f>
        <v>0.00015</v>
      </c>
      <c r="AR179" s="241" t="s">
        <v>83</v>
      </c>
      <c r="AT179" s="242" t="s">
        <v>73</v>
      </c>
      <c r="AU179" s="242" t="s">
        <v>83</v>
      </c>
      <c r="AY179" s="241" t="s">
        <v>247</v>
      </c>
      <c r="BK179" s="243" t="n">
        <f aca="false">SUM(BK180:BK291)</f>
        <v>0</v>
      </c>
    </row>
    <row r="180" s="30" customFormat="true" ht="24.15" hidden="false" customHeight="true" outlineLevel="0" collapsed="false">
      <c r="A180" s="26"/>
      <c r="B180" s="27"/>
      <c r="C180" s="246" t="s">
        <v>600</v>
      </c>
      <c r="D180" s="246" t="s">
        <v>250</v>
      </c>
      <c r="E180" s="247" t="s">
        <v>601</v>
      </c>
      <c r="F180" s="248" t="s">
        <v>602</v>
      </c>
      <c r="G180" s="249" t="s">
        <v>291</v>
      </c>
      <c r="H180" s="250" t="n">
        <v>1</v>
      </c>
      <c r="I180" s="251"/>
      <c r="J180" s="252" t="n">
        <f aca="false">ROUND(I180*H180,2)</f>
        <v>0</v>
      </c>
      <c r="K180" s="253"/>
      <c r="L180" s="29"/>
      <c r="M180" s="254"/>
      <c r="N180" s="255" t="s">
        <v>39</v>
      </c>
      <c r="O180" s="76"/>
      <c r="P180" s="256" t="n">
        <f aca="false">O180*H180</f>
        <v>0</v>
      </c>
      <c r="Q180" s="256" t="n">
        <v>0</v>
      </c>
      <c r="R180" s="256" t="n">
        <f aca="false">Q180*H180</f>
        <v>0</v>
      </c>
      <c r="S180" s="256" t="n">
        <v>0</v>
      </c>
      <c r="T180" s="257" t="n">
        <f aca="false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258" t="s">
        <v>302</v>
      </c>
      <c r="AT180" s="258" t="s">
        <v>250</v>
      </c>
      <c r="AU180" s="258" t="s">
        <v>265</v>
      </c>
      <c r="AY180" s="3" t="s">
        <v>247</v>
      </c>
      <c r="BE180" s="137" t="n">
        <f aca="false">IF(N180="základní",J180,0)</f>
        <v>0</v>
      </c>
      <c r="BF180" s="137" t="n">
        <f aca="false">IF(N180="snížená",J180,0)</f>
        <v>0</v>
      </c>
      <c r="BG180" s="137" t="n">
        <f aca="false">IF(N180="zákl. přenesená",J180,0)</f>
        <v>0</v>
      </c>
      <c r="BH180" s="137" t="n">
        <f aca="false">IF(N180="sníž. přenesená",J180,0)</f>
        <v>0</v>
      </c>
      <c r="BI180" s="137" t="n">
        <f aca="false">IF(N180="nulová",J180,0)</f>
        <v>0</v>
      </c>
      <c r="BJ180" s="3" t="s">
        <v>81</v>
      </c>
      <c r="BK180" s="137" t="n">
        <f aca="false">ROUND(I180*H180,2)</f>
        <v>0</v>
      </c>
      <c r="BL180" s="3" t="s">
        <v>302</v>
      </c>
      <c r="BM180" s="258" t="s">
        <v>603</v>
      </c>
    </row>
    <row r="181" s="30" customFormat="true" ht="19.2" hidden="false" customHeight="false" outlineLevel="0" collapsed="false">
      <c r="A181" s="26"/>
      <c r="B181" s="27"/>
      <c r="C181" s="28"/>
      <c r="D181" s="259" t="s">
        <v>256</v>
      </c>
      <c r="E181" s="28"/>
      <c r="F181" s="260" t="s">
        <v>604</v>
      </c>
      <c r="G181" s="28"/>
      <c r="H181" s="28"/>
      <c r="I181" s="211"/>
      <c r="J181" s="28"/>
      <c r="K181" s="28"/>
      <c r="L181" s="29"/>
      <c r="M181" s="261"/>
      <c r="N181" s="262"/>
      <c r="O181" s="76"/>
      <c r="P181" s="76"/>
      <c r="Q181" s="76"/>
      <c r="R181" s="76"/>
      <c r="S181" s="76"/>
      <c r="T181" s="77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T181" s="3" t="s">
        <v>256</v>
      </c>
      <c r="AU181" s="3" t="s">
        <v>265</v>
      </c>
    </row>
    <row r="182" s="30" customFormat="true" ht="16.5" hidden="false" customHeight="true" outlineLevel="0" collapsed="false">
      <c r="A182" s="26"/>
      <c r="B182" s="27"/>
      <c r="C182" s="263" t="s">
        <v>605</v>
      </c>
      <c r="D182" s="263" t="s">
        <v>288</v>
      </c>
      <c r="E182" s="264" t="s">
        <v>606</v>
      </c>
      <c r="F182" s="265" t="s">
        <v>607</v>
      </c>
      <c r="G182" s="266" t="s">
        <v>291</v>
      </c>
      <c r="H182" s="267" t="n">
        <v>1</v>
      </c>
      <c r="I182" s="268"/>
      <c r="J182" s="269" t="n">
        <f aca="false">ROUND(I182*H182,2)</f>
        <v>0</v>
      </c>
      <c r="K182" s="270"/>
      <c r="L182" s="271"/>
      <c r="M182" s="272"/>
      <c r="N182" s="273" t="s">
        <v>39</v>
      </c>
      <c r="O182" s="76"/>
      <c r="P182" s="256" t="n">
        <f aca="false">O182*H182</f>
        <v>0</v>
      </c>
      <c r="Q182" s="256" t="n">
        <v>0.00023</v>
      </c>
      <c r="R182" s="256" t="n">
        <f aca="false">Q182*H182</f>
        <v>0.00023</v>
      </c>
      <c r="S182" s="256" t="n">
        <v>0</v>
      </c>
      <c r="T182" s="257" t="n">
        <f aca="false"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258" t="s">
        <v>324</v>
      </c>
      <c r="AT182" s="258" t="s">
        <v>288</v>
      </c>
      <c r="AU182" s="258" t="s">
        <v>265</v>
      </c>
      <c r="AY182" s="3" t="s">
        <v>247</v>
      </c>
      <c r="BE182" s="137" t="n">
        <f aca="false">IF(N182="základní",J182,0)</f>
        <v>0</v>
      </c>
      <c r="BF182" s="137" t="n">
        <f aca="false">IF(N182="snížená",J182,0)</f>
        <v>0</v>
      </c>
      <c r="BG182" s="137" t="n">
        <f aca="false">IF(N182="zákl. přenesená",J182,0)</f>
        <v>0</v>
      </c>
      <c r="BH182" s="137" t="n">
        <f aca="false">IF(N182="sníž. přenesená",J182,0)</f>
        <v>0</v>
      </c>
      <c r="BI182" s="137" t="n">
        <f aca="false">IF(N182="nulová",J182,0)</f>
        <v>0</v>
      </c>
      <c r="BJ182" s="3" t="s">
        <v>81</v>
      </c>
      <c r="BK182" s="137" t="n">
        <f aca="false">ROUND(I182*H182,2)</f>
        <v>0</v>
      </c>
      <c r="BL182" s="3" t="s">
        <v>302</v>
      </c>
      <c r="BM182" s="258" t="s">
        <v>608</v>
      </c>
    </row>
    <row r="183" s="30" customFormat="true" ht="10.2" hidden="false" customHeight="false" outlineLevel="0" collapsed="false">
      <c r="A183" s="26"/>
      <c r="B183" s="27"/>
      <c r="C183" s="28"/>
      <c r="D183" s="259" t="s">
        <v>256</v>
      </c>
      <c r="E183" s="28"/>
      <c r="F183" s="260" t="s">
        <v>607</v>
      </c>
      <c r="G183" s="28"/>
      <c r="H183" s="28"/>
      <c r="I183" s="211"/>
      <c r="J183" s="28"/>
      <c r="K183" s="28"/>
      <c r="L183" s="29"/>
      <c r="M183" s="261"/>
      <c r="N183" s="262"/>
      <c r="O183" s="76"/>
      <c r="P183" s="76"/>
      <c r="Q183" s="76"/>
      <c r="R183" s="76"/>
      <c r="S183" s="76"/>
      <c r="T183" s="77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T183" s="3" t="s">
        <v>256</v>
      </c>
      <c r="AU183" s="3" t="s">
        <v>265</v>
      </c>
    </row>
    <row r="184" s="30" customFormat="true" ht="24.15" hidden="false" customHeight="true" outlineLevel="0" collapsed="false">
      <c r="A184" s="26"/>
      <c r="B184" s="27"/>
      <c r="C184" s="246" t="s">
        <v>609</v>
      </c>
      <c r="D184" s="246" t="s">
        <v>250</v>
      </c>
      <c r="E184" s="247" t="s">
        <v>610</v>
      </c>
      <c r="F184" s="248" t="s">
        <v>611</v>
      </c>
      <c r="G184" s="249" t="s">
        <v>291</v>
      </c>
      <c r="H184" s="250" t="n">
        <v>1</v>
      </c>
      <c r="I184" s="251"/>
      <c r="J184" s="252" t="n">
        <f aca="false">ROUND(I184*H184,2)</f>
        <v>0</v>
      </c>
      <c r="K184" s="253"/>
      <c r="L184" s="29"/>
      <c r="M184" s="254"/>
      <c r="N184" s="255" t="s">
        <v>39</v>
      </c>
      <c r="O184" s="76"/>
      <c r="P184" s="256" t="n">
        <f aca="false">O184*H184</f>
        <v>0</v>
      </c>
      <c r="Q184" s="256" t="n">
        <v>0</v>
      </c>
      <c r="R184" s="256" t="n">
        <f aca="false">Q184*H184</f>
        <v>0</v>
      </c>
      <c r="S184" s="256" t="n">
        <v>0</v>
      </c>
      <c r="T184" s="257" t="n">
        <f aca="false"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258" t="s">
        <v>302</v>
      </c>
      <c r="AT184" s="258" t="s">
        <v>250</v>
      </c>
      <c r="AU184" s="258" t="s">
        <v>265</v>
      </c>
      <c r="AY184" s="3" t="s">
        <v>247</v>
      </c>
      <c r="BE184" s="137" t="n">
        <f aca="false">IF(N184="základní",J184,0)</f>
        <v>0</v>
      </c>
      <c r="BF184" s="137" t="n">
        <f aca="false">IF(N184="snížená",J184,0)</f>
        <v>0</v>
      </c>
      <c r="BG184" s="137" t="n">
        <f aca="false">IF(N184="zákl. přenesená",J184,0)</f>
        <v>0</v>
      </c>
      <c r="BH184" s="137" t="n">
        <f aca="false">IF(N184="sníž. přenesená",J184,0)</f>
        <v>0</v>
      </c>
      <c r="BI184" s="137" t="n">
        <f aca="false">IF(N184="nulová",J184,0)</f>
        <v>0</v>
      </c>
      <c r="BJ184" s="3" t="s">
        <v>81</v>
      </c>
      <c r="BK184" s="137" t="n">
        <f aca="false">ROUND(I184*H184,2)</f>
        <v>0</v>
      </c>
      <c r="BL184" s="3" t="s">
        <v>302</v>
      </c>
      <c r="BM184" s="258" t="s">
        <v>612</v>
      </c>
    </row>
    <row r="185" s="30" customFormat="true" ht="19.2" hidden="false" customHeight="false" outlineLevel="0" collapsed="false">
      <c r="A185" s="26"/>
      <c r="B185" s="27"/>
      <c r="C185" s="28"/>
      <c r="D185" s="259" t="s">
        <v>256</v>
      </c>
      <c r="E185" s="28"/>
      <c r="F185" s="260" t="s">
        <v>613</v>
      </c>
      <c r="G185" s="28"/>
      <c r="H185" s="28"/>
      <c r="I185" s="211"/>
      <c r="J185" s="28"/>
      <c r="K185" s="28"/>
      <c r="L185" s="29"/>
      <c r="M185" s="261"/>
      <c r="N185" s="262"/>
      <c r="O185" s="76"/>
      <c r="P185" s="76"/>
      <c r="Q185" s="76"/>
      <c r="R185" s="76"/>
      <c r="S185" s="76"/>
      <c r="T185" s="77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T185" s="3" t="s">
        <v>256</v>
      </c>
      <c r="AU185" s="3" t="s">
        <v>265</v>
      </c>
    </row>
    <row r="186" s="30" customFormat="true" ht="24.15" hidden="false" customHeight="true" outlineLevel="0" collapsed="false">
      <c r="A186" s="26"/>
      <c r="B186" s="27"/>
      <c r="C186" s="263" t="s">
        <v>614</v>
      </c>
      <c r="D186" s="263" t="s">
        <v>288</v>
      </c>
      <c r="E186" s="264" t="s">
        <v>615</v>
      </c>
      <c r="F186" s="265" t="s">
        <v>616</v>
      </c>
      <c r="G186" s="266" t="s">
        <v>291</v>
      </c>
      <c r="H186" s="267" t="n">
        <v>1</v>
      </c>
      <c r="I186" s="268"/>
      <c r="J186" s="269" t="n">
        <f aca="false">ROUND(I186*H186,2)</f>
        <v>0</v>
      </c>
      <c r="K186" s="270"/>
      <c r="L186" s="271"/>
      <c r="M186" s="272"/>
      <c r="N186" s="273" t="s">
        <v>39</v>
      </c>
      <c r="O186" s="76"/>
      <c r="P186" s="256" t="n">
        <f aca="false">O186*H186</f>
        <v>0</v>
      </c>
      <c r="Q186" s="256" t="n">
        <v>0.00503</v>
      </c>
      <c r="R186" s="256" t="n">
        <f aca="false">Q186*H186</f>
        <v>0.00503</v>
      </c>
      <c r="S186" s="256" t="n">
        <v>0</v>
      </c>
      <c r="T186" s="257" t="n">
        <f aca="false"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258" t="s">
        <v>324</v>
      </c>
      <c r="AT186" s="258" t="s">
        <v>288</v>
      </c>
      <c r="AU186" s="258" t="s">
        <v>265</v>
      </c>
      <c r="AY186" s="3" t="s">
        <v>247</v>
      </c>
      <c r="BE186" s="137" t="n">
        <f aca="false">IF(N186="základní",J186,0)</f>
        <v>0</v>
      </c>
      <c r="BF186" s="137" t="n">
        <f aca="false">IF(N186="snížená",J186,0)</f>
        <v>0</v>
      </c>
      <c r="BG186" s="137" t="n">
        <f aca="false">IF(N186="zákl. přenesená",J186,0)</f>
        <v>0</v>
      </c>
      <c r="BH186" s="137" t="n">
        <f aca="false">IF(N186="sníž. přenesená",J186,0)</f>
        <v>0</v>
      </c>
      <c r="BI186" s="137" t="n">
        <f aca="false">IF(N186="nulová",J186,0)</f>
        <v>0</v>
      </c>
      <c r="BJ186" s="3" t="s">
        <v>81</v>
      </c>
      <c r="BK186" s="137" t="n">
        <f aca="false">ROUND(I186*H186,2)</f>
        <v>0</v>
      </c>
      <c r="BL186" s="3" t="s">
        <v>302</v>
      </c>
      <c r="BM186" s="258" t="s">
        <v>617</v>
      </c>
    </row>
    <row r="187" s="30" customFormat="true" ht="19.2" hidden="false" customHeight="false" outlineLevel="0" collapsed="false">
      <c r="A187" s="26"/>
      <c r="B187" s="27"/>
      <c r="C187" s="28"/>
      <c r="D187" s="259" t="s">
        <v>256</v>
      </c>
      <c r="E187" s="28"/>
      <c r="F187" s="260" t="s">
        <v>616</v>
      </c>
      <c r="G187" s="28"/>
      <c r="H187" s="28"/>
      <c r="I187" s="211"/>
      <c r="J187" s="28"/>
      <c r="K187" s="28"/>
      <c r="L187" s="29"/>
      <c r="M187" s="261"/>
      <c r="N187" s="262"/>
      <c r="O187" s="76"/>
      <c r="P187" s="76"/>
      <c r="Q187" s="76"/>
      <c r="R187" s="76"/>
      <c r="S187" s="76"/>
      <c r="T187" s="77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T187" s="3" t="s">
        <v>256</v>
      </c>
      <c r="AU187" s="3" t="s">
        <v>265</v>
      </c>
    </row>
    <row r="188" s="30" customFormat="true" ht="24.15" hidden="false" customHeight="true" outlineLevel="0" collapsed="false">
      <c r="A188" s="26"/>
      <c r="B188" s="27"/>
      <c r="C188" s="263" t="s">
        <v>618</v>
      </c>
      <c r="D188" s="263" t="s">
        <v>288</v>
      </c>
      <c r="E188" s="264" t="s">
        <v>619</v>
      </c>
      <c r="F188" s="265" t="s">
        <v>620</v>
      </c>
      <c r="G188" s="266" t="s">
        <v>291</v>
      </c>
      <c r="H188" s="267" t="n">
        <v>1</v>
      </c>
      <c r="I188" s="268"/>
      <c r="J188" s="269" t="n">
        <f aca="false">ROUND(I188*H188,2)</f>
        <v>0</v>
      </c>
      <c r="K188" s="270"/>
      <c r="L188" s="271"/>
      <c r="M188" s="272"/>
      <c r="N188" s="273" t="s">
        <v>39</v>
      </c>
      <c r="O188" s="76"/>
      <c r="P188" s="256" t="n">
        <f aca="false">O188*H188</f>
        <v>0</v>
      </c>
      <c r="Q188" s="256" t="n">
        <v>0.00503</v>
      </c>
      <c r="R188" s="256" t="n">
        <f aca="false">Q188*H188</f>
        <v>0.00503</v>
      </c>
      <c r="S188" s="256" t="n">
        <v>0</v>
      </c>
      <c r="T188" s="257" t="n">
        <f aca="false"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258" t="s">
        <v>324</v>
      </c>
      <c r="AT188" s="258" t="s">
        <v>288</v>
      </c>
      <c r="AU188" s="258" t="s">
        <v>265</v>
      </c>
      <c r="AY188" s="3" t="s">
        <v>247</v>
      </c>
      <c r="BE188" s="137" t="n">
        <f aca="false">IF(N188="základní",J188,0)</f>
        <v>0</v>
      </c>
      <c r="BF188" s="137" t="n">
        <f aca="false">IF(N188="snížená",J188,0)</f>
        <v>0</v>
      </c>
      <c r="BG188" s="137" t="n">
        <f aca="false">IF(N188="zákl. přenesená",J188,0)</f>
        <v>0</v>
      </c>
      <c r="BH188" s="137" t="n">
        <f aca="false">IF(N188="sníž. přenesená",J188,0)</f>
        <v>0</v>
      </c>
      <c r="BI188" s="137" t="n">
        <f aca="false">IF(N188="nulová",J188,0)</f>
        <v>0</v>
      </c>
      <c r="BJ188" s="3" t="s">
        <v>81</v>
      </c>
      <c r="BK188" s="137" t="n">
        <f aca="false">ROUND(I188*H188,2)</f>
        <v>0</v>
      </c>
      <c r="BL188" s="3" t="s">
        <v>302</v>
      </c>
      <c r="BM188" s="258" t="s">
        <v>621</v>
      </c>
    </row>
    <row r="189" s="30" customFormat="true" ht="19.2" hidden="false" customHeight="false" outlineLevel="0" collapsed="false">
      <c r="A189" s="26"/>
      <c r="B189" s="27"/>
      <c r="C189" s="28"/>
      <c r="D189" s="259" t="s">
        <v>256</v>
      </c>
      <c r="E189" s="28"/>
      <c r="F189" s="260" t="s">
        <v>620</v>
      </c>
      <c r="G189" s="28"/>
      <c r="H189" s="28"/>
      <c r="I189" s="211"/>
      <c r="J189" s="28"/>
      <c r="K189" s="28"/>
      <c r="L189" s="29"/>
      <c r="M189" s="261"/>
      <c r="N189" s="262"/>
      <c r="O189" s="76"/>
      <c r="P189" s="76"/>
      <c r="Q189" s="76"/>
      <c r="R189" s="76"/>
      <c r="S189" s="76"/>
      <c r="T189" s="77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T189" s="3" t="s">
        <v>256</v>
      </c>
      <c r="AU189" s="3" t="s">
        <v>265</v>
      </c>
    </row>
    <row r="190" s="30" customFormat="true" ht="33" hidden="false" customHeight="true" outlineLevel="0" collapsed="false">
      <c r="A190" s="26"/>
      <c r="B190" s="27"/>
      <c r="C190" s="246" t="s">
        <v>622</v>
      </c>
      <c r="D190" s="246" t="s">
        <v>250</v>
      </c>
      <c r="E190" s="247" t="s">
        <v>623</v>
      </c>
      <c r="F190" s="248" t="s">
        <v>624</v>
      </c>
      <c r="G190" s="249" t="s">
        <v>291</v>
      </c>
      <c r="H190" s="250" t="n">
        <v>3</v>
      </c>
      <c r="I190" s="251"/>
      <c r="J190" s="252" t="n">
        <f aca="false">ROUND(I190*H190,2)</f>
        <v>0</v>
      </c>
      <c r="K190" s="253"/>
      <c r="L190" s="29"/>
      <c r="M190" s="254"/>
      <c r="N190" s="255" t="s">
        <v>39</v>
      </c>
      <c r="O190" s="76"/>
      <c r="P190" s="256" t="n">
        <f aca="false">O190*H190</f>
        <v>0</v>
      </c>
      <c r="Q190" s="256" t="n">
        <v>0</v>
      </c>
      <c r="R190" s="256" t="n">
        <f aca="false">Q190*H190</f>
        <v>0</v>
      </c>
      <c r="S190" s="256" t="n">
        <v>0</v>
      </c>
      <c r="T190" s="257" t="n">
        <f aca="false"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258" t="s">
        <v>302</v>
      </c>
      <c r="AT190" s="258" t="s">
        <v>250</v>
      </c>
      <c r="AU190" s="258" t="s">
        <v>265</v>
      </c>
      <c r="AY190" s="3" t="s">
        <v>247</v>
      </c>
      <c r="BE190" s="137" t="n">
        <f aca="false">IF(N190="základní",J190,0)</f>
        <v>0</v>
      </c>
      <c r="BF190" s="137" t="n">
        <f aca="false">IF(N190="snížená",J190,0)</f>
        <v>0</v>
      </c>
      <c r="BG190" s="137" t="n">
        <f aca="false">IF(N190="zákl. přenesená",J190,0)</f>
        <v>0</v>
      </c>
      <c r="BH190" s="137" t="n">
        <f aca="false">IF(N190="sníž. přenesená",J190,0)</f>
        <v>0</v>
      </c>
      <c r="BI190" s="137" t="n">
        <f aca="false">IF(N190="nulová",J190,0)</f>
        <v>0</v>
      </c>
      <c r="BJ190" s="3" t="s">
        <v>81</v>
      </c>
      <c r="BK190" s="137" t="n">
        <f aca="false">ROUND(I190*H190,2)</f>
        <v>0</v>
      </c>
      <c r="BL190" s="3" t="s">
        <v>302</v>
      </c>
      <c r="BM190" s="258" t="s">
        <v>625</v>
      </c>
    </row>
    <row r="191" s="30" customFormat="true" ht="19.2" hidden="false" customHeight="false" outlineLevel="0" collapsed="false">
      <c r="A191" s="26"/>
      <c r="B191" s="27"/>
      <c r="C191" s="28"/>
      <c r="D191" s="259" t="s">
        <v>256</v>
      </c>
      <c r="E191" s="28"/>
      <c r="F191" s="260" t="s">
        <v>624</v>
      </c>
      <c r="G191" s="28"/>
      <c r="H191" s="28"/>
      <c r="I191" s="211"/>
      <c r="J191" s="28"/>
      <c r="K191" s="28"/>
      <c r="L191" s="29"/>
      <c r="M191" s="261"/>
      <c r="N191" s="262"/>
      <c r="O191" s="76"/>
      <c r="P191" s="76"/>
      <c r="Q191" s="76"/>
      <c r="R191" s="76"/>
      <c r="S191" s="76"/>
      <c r="T191" s="77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T191" s="3" t="s">
        <v>256</v>
      </c>
      <c r="AU191" s="3" t="s">
        <v>265</v>
      </c>
    </row>
    <row r="192" s="30" customFormat="true" ht="24.15" hidden="false" customHeight="true" outlineLevel="0" collapsed="false">
      <c r="A192" s="26"/>
      <c r="B192" s="27"/>
      <c r="C192" s="263" t="s">
        <v>626</v>
      </c>
      <c r="D192" s="263" t="s">
        <v>288</v>
      </c>
      <c r="E192" s="264" t="s">
        <v>627</v>
      </c>
      <c r="F192" s="265" t="s">
        <v>628</v>
      </c>
      <c r="G192" s="266" t="s">
        <v>291</v>
      </c>
      <c r="H192" s="267" t="n">
        <v>3</v>
      </c>
      <c r="I192" s="268"/>
      <c r="J192" s="269" t="n">
        <f aca="false">ROUND(I192*H192,2)</f>
        <v>0</v>
      </c>
      <c r="K192" s="270"/>
      <c r="L192" s="271"/>
      <c r="M192" s="272"/>
      <c r="N192" s="273" t="s">
        <v>39</v>
      </c>
      <c r="O192" s="76"/>
      <c r="P192" s="256" t="n">
        <f aca="false">O192*H192</f>
        <v>0</v>
      </c>
      <c r="Q192" s="256" t="n">
        <v>0</v>
      </c>
      <c r="R192" s="256" t="n">
        <f aca="false">Q192*H192</f>
        <v>0</v>
      </c>
      <c r="S192" s="256" t="n">
        <v>0</v>
      </c>
      <c r="T192" s="257" t="n">
        <f aca="false"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258" t="s">
        <v>324</v>
      </c>
      <c r="AT192" s="258" t="s">
        <v>288</v>
      </c>
      <c r="AU192" s="258" t="s">
        <v>265</v>
      </c>
      <c r="AY192" s="3" t="s">
        <v>247</v>
      </c>
      <c r="BE192" s="137" t="n">
        <f aca="false">IF(N192="základní",J192,0)</f>
        <v>0</v>
      </c>
      <c r="BF192" s="137" t="n">
        <f aca="false">IF(N192="snížená",J192,0)</f>
        <v>0</v>
      </c>
      <c r="BG192" s="137" t="n">
        <f aca="false">IF(N192="zákl. přenesená",J192,0)</f>
        <v>0</v>
      </c>
      <c r="BH192" s="137" t="n">
        <f aca="false">IF(N192="sníž. přenesená",J192,0)</f>
        <v>0</v>
      </c>
      <c r="BI192" s="137" t="n">
        <f aca="false">IF(N192="nulová",J192,0)</f>
        <v>0</v>
      </c>
      <c r="BJ192" s="3" t="s">
        <v>81</v>
      </c>
      <c r="BK192" s="137" t="n">
        <f aca="false">ROUND(I192*H192,2)</f>
        <v>0</v>
      </c>
      <c r="BL192" s="3" t="s">
        <v>302</v>
      </c>
      <c r="BM192" s="258" t="s">
        <v>629</v>
      </c>
    </row>
    <row r="193" s="30" customFormat="true" ht="19.2" hidden="false" customHeight="false" outlineLevel="0" collapsed="false">
      <c r="A193" s="26"/>
      <c r="B193" s="27"/>
      <c r="C193" s="28"/>
      <c r="D193" s="259" t="s">
        <v>256</v>
      </c>
      <c r="E193" s="28"/>
      <c r="F193" s="260" t="s">
        <v>628</v>
      </c>
      <c r="G193" s="28"/>
      <c r="H193" s="28"/>
      <c r="I193" s="211"/>
      <c r="J193" s="28"/>
      <c r="K193" s="28"/>
      <c r="L193" s="29"/>
      <c r="M193" s="261"/>
      <c r="N193" s="262"/>
      <c r="O193" s="76"/>
      <c r="P193" s="76"/>
      <c r="Q193" s="76"/>
      <c r="R193" s="76"/>
      <c r="S193" s="76"/>
      <c r="T193" s="77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T193" s="3" t="s">
        <v>256</v>
      </c>
      <c r="AU193" s="3" t="s">
        <v>265</v>
      </c>
    </row>
    <row r="194" s="30" customFormat="true" ht="33" hidden="false" customHeight="true" outlineLevel="0" collapsed="false">
      <c r="A194" s="26"/>
      <c r="B194" s="27"/>
      <c r="C194" s="246" t="s">
        <v>630</v>
      </c>
      <c r="D194" s="246" t="s">
        <v>250</v>
      </c>
      <c r="E194" s="247" t="s">
        <v>631</v>
      </c>
      <c r="F194" s="248" t="s">
        <v>632</v>
      </c>
      <c r="G194" s="249" t="s">
        <v>291</v>
      </c>
      <c r="H194" s="250" t="n">
        <v>1</v>
      </c>
      <c r="I194" s="251"/>
      <c r="J194" s="252" t="n">
        <f aca="false">ROUND(I194*H194,2)</f>
        <v>0</v>
      </c>
      <c r="K194" s="253"/>
      <c r="L194" s="29"/>
      <c r="M194" s="254"/>
      <c r="N194" s="255" t="s">
        <v>39</v>
      </c>
      <c r="O194" s="76"/>
      <c r="P194" s="256" t="n">
        <f aca="false">O194*H194</f>
        <v>0</v>
      </c>
      <c r="Q194" s="256" t="n">
        <v>0</v>
      </c>
      <c r="R194" s="256" t="n">
        <f aca="false">Q194*H194</f>
        <v>0</v>
      </c>
      <c r="S194" s="256" t="n">
        <v>0</v>
      </c>
      <c r="T194" s="257" t="n">
        <f aca="false"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258" t="s">
        <v>302</v>
      </c>
      <c r="AT194" s="258" t="s">
        <v>250</v>
      </c>
      <c r="AU194" s="258" t="s">
        <v>265</v>
      </c>
      <c r="AY194" s="3" t="s">
        <v>247</v>
      </c>
      <c r="BE194" s="137" t="n">
        <f aca="false">IF(N194="základní",J194,0)</f>
        <v>0</v>
      </c>
      <c r="BF194" s="137" t="n">
        <f aca="false">IF(N194="snížená",J194,0)</f>
        <v>0</v>
      </c>
      <c r="BG194" s="137" t="n">
        <f aca="false">IF(N194="zákl. přenesená",J194,0)</f>
        <v>0</v>
      </c>
      <c r="BH194" s="137" t="n">
        <f aca="false">IF(N194="sníž. přenesená",J194,0)</f>
        <v>0</v>
      </c>
      <c r="BI194" s="137" t="n">
        <f aca="false">IF(N194="nulová",J194,0)</f>
        <v>0</v>
      </c>
      <c r="BJ194" s="3" t="s">
        <v>81</v>
      </c>
      <c r="BK194" s="137" t="n">
        <f aca="false">ROUND(I194*H194,2)</f>
        <v>0</v>
      </c>
      <c r="BL194" s="3" t="s">
        <v>302</v>
      </c>
      <c r="BM194" s="258" t="s">
        <v>633</v>
      </c>
    </row>
    <row r="195" s="30" customFormat="true" ht="19.2" hidden="false" customHeight="false" outlineLevel="0" collapsed="false">
      <c r="A195" s="26"/>
      <c r="B195" s="27"/>
      <c r="C195" s="28"/>
      <c r="D195" s="259" t="s">
        <v>256</v>
      </c>
      <c r="E195" s="28"/>
      <c r="F195" s="260" t="s">
        <v>634</v>
      </c>
      <c r="G195" s="28"/>
      <c r="H195" s="28"/>
      <c r="I195" s="211"/>
      <c r="J195" s="28"/>
      <c r="K195" s="28"/>
      <c r="L195" s="29"/>
      <c r="M195" s="261"/>
      <c r="N195" s="262"/>
      <c r="O195" s="76"/>
      <c r="P195" s="76"/>
      <c r="Q195" s="76"/>
      <c r="R195" s="76"/>
      <c r="S195" s="76"/>
      <c r="T195" s="77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T195" s="3" t="s">
        <v>256</v>
      </c>
      <c r="AU195" s="3" t="s">
        <v>265</v>
      </c>
    </row>
    <row r="196" s="30" customFormat="true" ht="24.15" hidden="false" customHeight="true" outlineLevel="0" collapsed="false">
      <c r="A196" s="26"/>
      <c r="B196" s="27"/>
      <c r="C196" s="263" t="s">
        <v>635</v>
      </c>
      <c r="D196" s="263" t="s">
        <v>288</v>
      </c>
      <c r="E196" s="264" t="s">
        <v>636</v>
      </c>
      <c r="F196" s="265" t="s">
        <v>637</v>
      </c>
      <c r="G196" s="266" t="s">
        <v>291</v>
      </c>
      <c r="H196" s="267" t="n">
        <v>1</v>
      </c>
      <c r="I196" s="268"/>
      <c r="J196" s="269" t="n">
        <f aca="false">ROUND(I196*H196,2)</f>
        <v>0</v>
      </c>
      <c r="K196" s="270"/>
      <c r="L196" s="271"/>
      <c r="M196" s="272"/>
      <c r="N196" s="273" t="s">
        <v>39</v>
      </c>
      <c r="O196" s="76"/>
      <c r="P196" s="256" t="n">
        <f aca="false">O196*H196</f>
        <v>0</v>
      </c>
      <c r="Q196" s="256" t="n">
        <v>0</v>
      </c>
      <c r="R196" s="256" t="n">
        <f aca="false">Q196*H196</f>
        <v>0</v>
      </c>
      <c r="S196" s="256" t="n">
        <v>0</v>
      </c>
      <c r="T196" s="257" t="n">
        <f aca="false"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258" t="s">
        <v>324</v>
      </c>
      <c r="AT196" s="258" t="s">
        <v>288</v>
      </c>
      <c r="AU196" s="258" t="s">
        <v>265</v>
      </c>
      <c r="AY196" s="3" t="s">
        <v>247</v>
      </c>
      <c r="BE196" s="137" t="n">
        <f aca="false">IF(N196="základní",J196,0)</f>
        <v>0</v>
      </c>
      <c r="BF196" s="137" t="n">
        <f aca="false">IF(N196="snížená",J196,0)</f>
        <v>0</v>
      </c>
      <c r="BG196" s="137" t="n">
        <f aca="false">IF(N196="zákl. přenesená",J196,0)</f>
        <v>0</v>
      </c>
      <c r="BH196" s="137" t="n">
        <f aca="false">IF(N196="sníž. přenesená",J196,0)</f>
        <v>0</v>
      </c>
      <c r="BI196" s="137" t="n">
        <f aca="false">IF(N196="nulová",J196,0)</f>
        <v>0</v>
      </c>
      <c r="BJ196" s="3" t="s">
        <v>81</v>
      </c>
      <c r="BK196" s="137" t="n">
        <f aca="false">ROUND(I196*H196,2)</f>
        <v>0</v>
      </c>
      <c r="BL196" s="3" t="s">
        <v>302</v>
      </c>
      <c r="BM196" s="258" t="s">
        <v>638</v>
      </c>
    </row>
    <row r="197" s="30" customFormat="true" ht="19.2" hidden="false" customHeight="false" outlineLevel="0" collapsed="false">
      <c r="A197" s="26"/>
      <c r="B197" s="27"/>
      <c r="C197" s="28"/>
      <c r="D197" s="259" t="s">
        <v>256</v>
      </c>
      <c r="E197" s="28"/>
      <c r="F197" s="260" t="s">
        <v>637</v>
      </c>
      <c r="G197" s="28"/>
      <c r="H197" s="28"/>
      <c r="I197" s="211"/>
      <c r="J197" s="28"/>
      <c r="K197" s="28"/>
      <c r="L197" s="29"/>
      <c r="M197" s="261"/>
      <c r="N197" s="262"/>
      <c r="O197" s="76"/>
      <c r="P197" s="76"/>
      <c r="Q197" s="76"/>
      <c r="R197" s="76"/>
      <c r="S197" s="76"/>
      <c r="T197" s="77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T197" s="3" t="s">
        <v>256</v>
      </c>
      <c r="AU197" s="3" t="s">
        <v>265</v>
      </c>
    </row>
    <row r="198" s="30" customFormat="true" ht="37.8" hidden="false" customHeight="true" outlineLevel="0" collapsed="false">
      <c r="A198" s="26"/>
      <c r="B198" s="27"/>
      <c r="C198" s="246" t="s">
        <v>639</v>
      </c>
      <c r="D198" s="246" t="s">
        <v>250</v>
      </c>
      <c r="E198" s="247" t="s">
        <v>640</v>
      </c>
      <c r="F198" s="248" t="s">
        <v>641</v>
      </c>
      <c r="G198" s="249" t="s">
        <v>291</v>
      </c>
      <c r="H198" s="250" t="n">
        <v>2</v>
      </c>
      <c r="I198" s="251"/>
      <c r="J198" s="252" t="n">
        <f aca="false">ROUND(I198*H198,2)</f>
        <v>0</v>
      </c>
      <c r="K198" s="253"/>
      <c r="L198" s="29"/>
      <c r="M198" s="254"/>
      <c r="N198" s="255" t="s">
        <v>39</v>
      </c>
      <c r="O198" s="76"/>
      <c r="P198" s="256" t="n">
        <f aca="false">O198*H198</f>
        <v>0</v>
      </c>
      <c r="Q198" s="256" t="n">
        <v>0</v>
      </c>
      <c r="R198" s="256" t="n">
        <f aca="false">Q198*H198</f>
        <v>0</v>
      </c>
      <c r="S198" s="256" t="n">
        <v>0</v>
      </c>
      <c r="T198" s="257" t="n">
        <f aca="false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258" t="s">
        <v>302</v>
      </c>
      <c r="AT198" s="258" t="s">
        <v>250</v>
      </c>
      <c r="AU198" s="258" t="s">
        <v>265</v>
      </c>
      <c r="AY198" s="3" t="s">
        <v>247</v>
      </c>
      <c r="BE198" s="137" t="n">
        <f aca="false">IF(N198="základní",J198,0)</f>
        <v>0</v>
      </c>
      <c r="BF198" s="137" t="n">
        <f aca="false">IF(N198="snížená",J198,0)</f>
        <v>0</v>
      </c>
      <c r="BG198" s="137" t="n">
        <f aca="false">IF(N198="zákl. přenesená",J198,0)</f>
        <v>0</v>
      </c>
      <c r="BH198" s="137" t="n">
        <f aca="false">IF(N198="sníž. přenesená",J198,0)</f>
        <v>0</v>
      </c>
      <c r="BI198" s="137" t="n">
        <f aca="false">IF(N198="nulová",J198,0)</f>
        <v>0</v>
      </c>
      <c r="BJ198" s="3" t="s">
        <v>81</v>
      </c>
      <c r="BK198" s="137" t="n">
        <f aca="false">ROUND(I198*H198,2)</f>
        <v>0</v>
      </c>
      <c r="BL198" s="3" t="s">
        <v>302</v>
      </c>
      <c r="BM198" s="258" t="s">
        <v>642</v>
      </c>
    </row>
    <row r="199" s="30" customFormat="true" ht="19.2" hidden="false" customHeight="false" outlineLevel="0" collapsed="false">
      <c r="A199" s="26"/>
      <c r="B199" s="27"/>
      <c r="C199" s="28"/>
      <c r="D199" s="259" t="s">
        <v>256</v>
      </c>
      <c r="E199" s="28"/>
      <c r="F199" s="260" t="s">
        <v>641</v>
      </c>
      <c r="G199" s="28"/>
      <c r="H199" s="28"/>
      <c r="I199" s="211"/>
      <c r="J199" s="28"/>
      <c r="K199" s="28"/>
      <c r="L199" s="29"/>
      <c r="M199" s="261"/>
      <c r="N199" s="262"/>
      <c r="O199" s="76"/>
      <c r="P199" s="76"/>
      <c r="Q199" s="76"/>
      <c r="R199" s="76"/>
      <c r="S199" s="76"/>
      <c r="T199" s="77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T199" s="3" t="s">
        <v>256</v>
      </c>
      <c r="AU199" s="3" t="s">
        <v>265</v>
      </c>
    </row>
    <row r="200" s="30" customFormat="true" ht="33" hidden="false" customHeight="true" outlineLevel="0" collapsed="false">
      <c r="A200" s="26"/>
      <c r="B200" s="27"/>
      <c r="C200" s="263" t="s">
        <v>643</v>
      </c>
      <c r="D200" s="263" t="s">
        <v>288</v>
      </c>
      <c r="E200" s="264" t="s">
        <v>644</v>
      </c>
      <c r="F200" s="265" t="s">
        <v>645</v>
      </c>
      <c r="G200" s="266" t="s">
        <v>291</v>
      </c>
      <c r="H200" s="267" t="n">
        <v>2</v>
      </c>
      <c r="I200" s="268"/>
      <c r="J200" s="269" t="n">
        <f aca="false">ROUND(I200*H200,2)</f>
        <v>0</v>
      </c>
      <c r="K200" s="270"/>
      <c r="L200" s="271"/>
      <c r="M200" s="272"/>
      <c r="N200" s="273" t="s">
        <v>39</v>
      </c>
      <c r="O200" s="76"/>
      <c r="P200" s="256" t="n">
        <f aca="false">O200*H200</f>
        <v>0</v>
      </c>
      <c r="Q200" s="256" t="n">
        <v>8E-005</v>
      </c>
      <c r="R200" s="256" t="n">
        <f aca="false">Q200*H200</f>
        <v>0.00016</v>
      </c>
      <c r="S200" s="256" t="n">
        <v>0</v>
      </c>
      <c r="T200" s="257" t="n">
        <f aca="false"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258" t="s">
        <v>324</v>
      </c>
      <c r="AT200" s="258" t="s">
        <v>288</v>
      </c>
      <c r="AU200" s="258" t="s">
        <v>265</v>
      </c>
      <c r="AY200" s="3" t="s">
        <v>247</v>
      </c>
      <c r="BE200" s="137" t="n">
        <f aca="false">IF(N200="základní",J200,0)</f>
        <v>0</v>
      </c>
      <c r="BF200" s="137" t="n">
        <f aca="false">IF(N200="snížená",J200,0)</f>
        <v>0</v>
      </c>
      <c r="BG200" s="137" t="n">
        <f aca="false">IF(N200="zákl. přenesená",J200,0)</f>
        <v>0</v>
      </c>
      <c r="BH200" s="137" t="n">
        <f aca="false">IF(N200="sníž. přenesená",J200,0)</f>
        <v>0</v>
      </c>
      <c r="BI200" s="137" t="n">
        <f aca="false">IF(N200="nulová",J200,0)</f>
        <v>0</v>
      </c>
      <c r="BJ200" s="3" t="s">
        <v>81</v>
      </c>
      <c r="BK200" s="137" t="n">
        <f aca="false">ROUND(I200*H200,2)</f>
        <v>0</v>
      </c>
      <c r="BL200" s="3" t="s">
        <v>302</v>
      </c>
      <c r="BM200" s="258" t="s">
        <v>646</v>
      </c>
    </row>
    <row r="201" s="30" customFormat="true" ht="19.2" hidden="false" customHeight="false" outlineLevel="0" collapsed="false">
      <c r="A201" s="26"/>
      <c r="B201" s="27"/>
      <c r="C201" s="28"/>
      <c r="D201" s="259" t="s">
        <v>256</v>
      </c>
      <c r="E201" s="28"/>
      <c r="F201" s="260" t="s">
        <v>645</v>
      </c>
      <c r="G201" s="28"/>
      <c r="H201" s="28"/>
      <c r="I201" s="211"/>
      <c r="J201" s="28"/>
      <c r="K201" s="28"/>
      <c r="L201" s="29"/>
      <c r="M201" s="261"/>
      <c r="N201" s="262"/>
      <c r="O201" s="76"/>
      <c r="P201" s="76"/>
      <c r="Q201" s="76"/>
      <c r="R201" s="76"/>
      <c r="S201" s="76"/>
      <c r="T201" s="77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T201" s="3" t="s">
        <v>256</v>
      </c>
      <c r="AU201" s="3" t="s">
        <v>265</v>
      </c>
    </row>
    <row r="202" s="30" customFormat="true" ht="16.5" hidden="false" customHeight="true" outlineLevel="0" collapsed="false">
      <c r="A202" s="26"/>
      <c r="B202" s="27"/>
      <c r="C202" s="246" t="s">
        <v>647</v>
      </c>
      <c r="D202" s="246" t="s">
        <v>250</v>
      </c>
      <c r="E202" s="247" t="s">
        <v>648</v>
      </c>
      <c r="F202" s="248" t="s">
        <v>649</v>
      </c>
      <c r="G202" s="249" t="s">
        <v>291</v>
      </c>
      <c r="H202" s="250" t="n">
        <v>1</v>
      </c>
      <c r="I202" s="251"/>
      <c r="J202" s="252" t="n">
        <f aca="false">ROUND(I202*H202,2)</f>
        <v>0</v>
      </c>
      <c r="K202" s="253"/>
      <c r="L202" s="29"/>
      <c r="M202" s="254"/>
      <c r="N202" s="255" t="s">
        <v>39</v>
      </c>
      <c r="O202" s="76"/>
      <c r="P202" s="256" t="n">
        <f aca="false">O202*H202</f>
        <v>0</v>
      </c>
      <c r="Q202" s="256" t="n">
        <v>0</v>
      </c>
      <c r="R202" s="256" t="n">
        <f aca="false">Q202*H202</f>
        <v>0</v>
      </c>
      <c r="S202" s="256" t="n">
        <v>0</v>
      </c>
      <c r="T202" s="257" t="n">
        <f aca="false"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258" t="s">
        <v>302</v>
      </c>
      <c r="AT202" s="258" t="s">
        <v>250</v>
      </c>
      <c r="AU202" s="258" t="s">
        <v>265</v>
      </c>
      <c r="AY202" s="3" t="s">
        <v>247</v>
      </c>
      <c r="BE202" s="137" t="n">
        <f aca="false">IF(N202="základní",J202,0)</f>
        <v>0</v>
      </c>
      <c r="BF202" s="137" t="n">
        <f aca="false">IF(N202="snížená",J202,0)</f>
        <v>0</v>
      </c>
      <c r="BG202" s="137" t="n">
        <f aca="false">IF(N202="zákl. přenesená",J202,0)</f>
        <v>0</v>
      </c>
      <c r="BH202" s="137" t="n">
        <f aca="false">IF(N202="sníž. přenesená",J202,0)</f>
        <v>0</v>
      </c>
      <c r="BI202" s="137" t="n">
        <f aca="false">IF(N202="nulová",J202,0)</f>
        <v>0</v>
      </c>
      <c r="BJ202" s="3" t="s">
        <v>81</v>
      </c>
      <c r="BK202" s="137" t="n">
        <f aca="false">ROUND(I202*H202,2)</f>
        <v>0</v>
      </c>
      <c r="BL202" s="3" t="s">
        <v>302</v>
      </c>
      <c r="BM202" s="258" t="s">
        <v>650</v>
      </c>
    </row>
    <row r="203" s="30" customFormat="true" ht="19.2" hidden="false" customHeight="false" outlineLevel="0" collapsed="false">
      <c r="A203" s="26"/>
      <c r="B203" s="27"/>
      <c r="C203" s="28"/>
      <c r="D203" s="259" t="s">
        <v>256</v>
      </c>
      <c r="E203" s="28"/>
      <c r="F203" s="260" t="s">
        <v>651</v>
      </c>
      <c r="G203" s="28"/>
      <c r="H203" s="28"/>
      <c r="I203" s="211"/>
      <c r="J203" s="28"/>
      <c r="K203" s="28"/>
      <c r="L203" s="29"/>
      <c r="M203" s="261"/>
      <c r="N203" s="262"/>
      <c r="O203" s="76"/>
      <c r="P203" s="76"/>
      <c r="Q203" s="76"/>
      <c r="R203" s="76"/>
      <c r="S203" s="76"/>
      <c r="T203" s="77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T203" s="3" t="s">
        <v>256</v>
      </c>
      <c r="AU203" s="3" t="s">
        <v>265</v>
      </c>
    </row>
    <row r="204" s="30" customFormat="true" ht="24.15" hidden="false" customHeight="true" outlineLevel="0" collapsed="false">
      <c r="A204" s="26"/>
      <c r="B204" s="27"/>
      <c r="C204" s="263" t="s">
        <v>652</v>
      </c>
      <c r="D204" s="263" t="s">
        <v>288</v>
      </c>
      <c r="E204" s="264" t="s">
        <v>653</v>
      </c>
      <c r="F204" s="265" t="s">
        <v>654</v>
      </c>
      <c r="G204" s="266" t="s">
        <v>291</v>
      </c>
      <c r="H204" s="267" t="n">
        <v>1</v>
      </c>
      <c r="I204" s="268"/>
      <c r="J204" s="269" t="n">
        <f aca="false">ROUND(I204*H204,2)</f>
        <v>0</v>
      </c>
      <c r="K204" s="270"/>
      <c r="L204" s="271"/>
      <c r="M204" s="272"/>
      <c r="N204" s="273" t="s">
        <v>39</v>
      </c>
      <c r="O204" s="76"/>
      <c r="P204" s="256" t="n">
        <f aca="false">O204*H204</f>
        <v>0</v>
      </c>
      <c r="Q204" s="256" t="n">
        <v>5E-005</v>
      </c>
      <c r="R204" s="256" t="n">
        <f aca="false">Q204*H204</f>
        <v>5E-005</v>
      </c>
      <c r="S204" s="256" t="n">
        <v>0</v>
      </c>
      <c r="T204" s="257" t="n">
        <f aca="false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258" t="s">
        <v>324</v>
      </c>
      <c r="AT204" s="258" t="s">
        <v>288</v>
      </c>
      <c r="AU204" s="258" t="s">
        <v>265</v>
      </c>
      <c r="AY204" s="3" t="s">
        <v>247</v>
      </c>
      <c r="BE204" s="137" t="n">
        <f aca="false">IF(N204="základní",J204,0)</f>
        <v>0</v>
      </c>
      <c r="BF204" s="137" t="n">
        <f aca="false">IF(N204="snížená",J204,0)</f>
        <v>0</v>
      </c>
      <c r="BG204" s="137" t="n">
        <f aca="false">IF(N204="zákl. přenesená",J204,0)</f>
        <v>0</v>
      </c>
      <c r="BH204" s="137" t="n">
        <f aca="false">IF(N204="sníž. přenesená",J204,0)</f>
        <v>0</v>
      </c>
      <c r="BI204" s="137" t="n">
        <f aca="false">IF(N204="nulová",J204,0)</f>
        <v>0</v>
      </c>
      <c r="BJ204" s="3" t="s">
        <v>81</v>
      </c>
      <c r="BK204" s="137" t="n">
        <f aca="false">ROUND(I204*H204,2)</f>
        <v>0</v>
      </c>
      <c r="BL204" s="3" t="s">
        <v>302</v>
      </c>
      <c r="BM204" s="258" t="s">
        <v>655</v>
      </c>
    </row>
    <row r="205" s="30" customFormat="true" ht="19.2" hidden="false" customHeight="false" outlineLevel="0" collapsed="false">
      <c r="A205" s="26"/>
      <c r="B205" s="27"/>
      <c r="C205" s="28"/>
      <c r="D205" s="259" t="s">
        <v>256</v>
      </c>
      <c r="E205" s="28"/>
      <c r="F205" s="260" t="s">
        <v>654</v>
      </c>
      <c r="G205" s="28"/>
      <c r="H205" s="28"/>
      <c r="I205" s="211"/>
      <c r="J205" s="28"/>
      <c r="K205" s="28"/>
      <c r="L205" s="29"/>
      <c r="M205" s="261"/>
      <c r="N205" s="262"/>
      <c r="O205" s="76"/>
      <c r="P205" s="76"/>
      <c r="Q205" s="76"/>
      <c r="R205" s="76"/>
      <c r="S205" s="76"/>
      <c r="T205" s="77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T205" s="3" t="s">
        <v>256</v>
      </c>
      <c r="AU205" s="3" t="s">
        <v>265</v>
      </c>
    </row>
    <row r="206" s="30" customFormat="true" ht="24.15" hidden="false" customHeight="true" outlineLevel="0" collapsed="false">
      <c r="A206" s="26"/>
      <c r="B206" s="27"/>
      <c r="C206" s="246" t="s">
        <v>656</v>
      </c>
      <c r="D206" s="246" t="s">
        <v>250</v>
      </c>
      <c r="E206" s="247" t="s">
        <v>657</v>
      </c>
      <c r="F206" s="248" t="s">
        <v>658</v>
      </c>
      <c r="G206" s="249" t="s">
        <v>291</v>
      </c>
      <c r="H206" s="250" t="n">
        <v>1</v>
      </c>
      <c r="I206" s="251"/>
      <c r="J206" s="252" t="n">
        <f aca="false">ROUND(I206*H206,2)</f>
        <v>0</v>
      </c>
      <c r="K206" s="253"/>
      <c r="L206" s="29"/>
      <c r="M206" s="254"/>
      <c r="N206" s="255" t="s">
        <v>39</v>
      </c>
      <c r="O206" s="76"/>
      <c r="P206" s="256" t="n">
        <f aca="false">O206*H206</f>
        <v>0</v>
      </c>
      <c r="Q206" s="256" t="n">
        <v>0</v>
      </c>
      <c r="R206" s="256" t="n">
        <f aca="false">Q206*H206</f>
        <v>0</v>
      </c>
      <c r="S206" s="256" t="n">
        <v>0</v>
      </c>
      <c r="T206" s="257" t="n">
        <f aca="false"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258" t="s">
        <v>302</v>
      </c>
      <c r="AT206" s="258" t="s">
        <v>250</v>
      </c>
      <c r="AU206" s="258" t="s">
        <v>265</v>
      </c>
      <c r="AY206" s="3" t="s">
        <v>247</v>
      </c>
      <c r="BE206" s="137" t="n">
        <f aca="false">IF(N206="základní",J206,0)</f>
        <v>0</v>
      </c>
      <c r="BF206" s="137" t="n">
        <f aca="false">IF(N206="snížená",J206,0)</f>
        <v>0</v>
      </c>
      <c r="BG206" s="137" t="n">
        <f aca="false">IF(N206="zákl. přenesená",J206,0)</f>
        <v>0</v>
      </c>
      <c r="BH206" s="137" t="n">
        <f aca="false">IF(N206="sníž. přenesená",J206,0)</f>
        <v>0</v>
      </c>
      <c r="BI206" s="137" t="n">
        <f aca="false">IF(N206="nulová",J206,0)</f>
        <v>0</v>
      </c>
      <c r="BJ206" s="3" t="s">
        <v>81</v>
      </c>
      <c r="BK206" s="137" t="n">
        <f aca="false">ROUND(I206*H206,2)</f>
        <v>0</v>
      </c>
      <c r="BL206" s="3" t="s">
        <v>302</v>
      </c>
      <c r="BM206" s="258" t="s">
        <v>659</v>
      </c>
    </row>
    <row r="207" s="30" customFormat="true" ht="19.2" hidden="false" customHeight="false" outlineLevel="0" collapsed="false">
      <c r="A207" s="26"/>
      <c r="B207" s="27"/>
      <c r="C207" s="28"/>
      <c r="D207" s="259" t="s">
        <v>256</v>
      </c>
      <c r="E207" s="28"/>
      <c r="F207" s="260" t="s">
        <v>658</v>
      </c>
      <c r="G207" s="28"/>
      <c r="H207" s="28"/>
      <c r="I207" s="211"/>
      <c r="J207" s="28"/>
      <c r="K207" s="28"/>
      <c r="L207" s="29"/>
      <c r="M207" s="261"/>
      <c r="N207" s="262"/>
      <c r="O207" s="76"/>
      <c r="P207" s="76"/>
      <c r="Q207" s="76"/>
      <c r="R207" s="76"/>
      <c r="S207" s="76"/>
      <c r="T207" s="77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T207" s="3" t="s">
        <v>256</v>
      </c>
      <c r="AU207" s="3" t="s">
        <v>265</v>
      </c>
    </row>
    <row r="208" s="30" customFormat="true" ht="24.15" hidden="false" customHeight="true" outlineLevel="0" collapsed="false">
      <c r="A208" s="26"/>
      <c r="B208" s="27"/>
      <c r="C208" s="263" t="s">
        <v>660</v>
      </c>
      <c r="D208" s="263" t="s">
        <v>288</v>
      </c>
      <c r="E208" s="264" t="s">
        <v>661</v>
      </c>
      <c r="F208" s="265" t="s">
        <v>662</v>
      </c>
      <c r="G208" s="266" t="s">
        <v>291</v>
      </c>
      <c r="H208" s="267" t="n">
        <v>1</v>
      </c>
      <c r="I208" s="268"/>
      <c r="J208" s="269" t="n">
        <f aca="false">ROUND(I208*H208,2)</f>
        <v>0</v>
      </c>
      <c r="K208" s="270"/>
      <c r="L208" s="271"/>
      <c r="M208" s="272"/>
      <c r="N208" s="273" t="s">
        <v>39</v>
      </c>
      <c r="O208" s="76"/>
      <c r="P208" s="256" t="n">
        <f aca="false">O208*H208</f>
        <v>0</v>
      </c>
      <c r="Q208" s="256" t="n">
        <v>5E-005</v>
      </c>
      <c r="R208" s="256" t="n">
        <f aca="false">Q208*H208</f>
        <v>5E-005</v>
      </c>
      <c r="S208" s="256" t="n">
        <v>0</v>
      </c>
      <c r="T208" s="257" t="n">
        <f aca="false"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258" t="s">
        <v>324</v>
      </c>
      <c r="AT208" s="258" t="s">
        <v>288</v>
      </c>
      <c r="AU208" s="258" t="s">
        <v>265</v>
      </c>
      <c r="AY208" s="3" t="s">
        <v>247</v>
      </c>
      <c r="BE208" s="137" t="n">
        <f aca="false">IF(N208="základní",J208,0)</f>
        <v>0</v>
      </c>
      <c r="BF208" s="137" t="n">
        <f aca="false">IF(N208="snížená",J208,0)</f>
        <v>0</v>
      </c>
      <c r="BG208" s="137" t="n">
        <f aca="false">IF(N208="zákl. přenesená",J208,0)</f>
        <v>0</v>
      </c>
      <c r="BH208" s="137" t="n">
        <f aca="false">IF(N208="sníž. přenesená",J208,0)</f>
        <v>0</v>
      </c>
      <c r="BI208" s="137" t="n">
        <f aca="false">IF(N208="nulová",J208,0)</f>
        <v>0</v>
      </c>
      <c r="BJ208" s="3" t="s">
        <v>81</v>
      </c>
      <c r="BK208" s="137" t="n">
        <f aca="false">ROUND(I208*H208,2)</f>
        <v>0</v>
      </c>
      <c r="BL208" s="3" t="s">
        <v>302</v>
      </c>
      <c r="BM208" s="258" t="s">
        <v>663</v>
      </c>
    </row>
    <row r="209" s="30" customFormat="true" ht="19.2" hidden="false" customHeight="false" outlineLevel="0" collapsed="false">
      <c r="A209" s="26"/>
      <c r="B209" s="27"/>
      <c r="C209" s="28"/>
      <c r="D209" s="259" t="s">
        <v>256</v>
      </c>
      <c r="E209" s="28"/>
      <c r="F209" s="260" t="s">
        <v>662</v>
      </c>
      <c r="G209" s="28"/>
      <c r="H209" s="28"/>
      <c r="I209" s="211"/>
      <c r="J209" s="28"/>
      <c r="K209" s="28"/>
      <c r="L209" s="29"/>
      <c r="M209" s="261"/>
      <c r="N209" s="262"/>
      <c r="O209" s="76"/>
      <c r="P209" s="76"/>
      <c r="Q209" s="76"/>
      <c r="R209" s="76"/>
      <c r="S209" s="76"/>
      <c r="T209" s="77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T209" s="3" t="s">
        <v>256</v>
      </c>
      <c r="AU209" s="3" t="s">
        <v>265</v>
      </c>
    </row>
    <row r="210" s="30" customFormat="true" ht="24.15" hidden="false" customHeight="true" outlineLevel="0" collapsed="false">
      <c r="A210" s="26"/>
      <c r="B210" s="27"/>
      <c r="C210" s="246" t="s">
        <v>664</v>
      </c>
      <c r="D210" s="246" t="s">
        <v>250</v>
      </c>
      <c r="E210" s="247" t="s">
        <v>665</v>
      </c>
      <c r="F210" s="248" t="s">
        <v>666</v>
      </c>
      <c r="G210" s="249" t="s">
        <v>332</v>
      </c>
      <c r="H210" s="250" t="n">
        <v>12</v>
      </c>
      <c r="I210" s="251"/>
      <c r="J210" s="252" t="n">
        <f aca="false">ROUND(I210*H210,2)</f>
        <v>0</v>
      </c>
      <c r="K210" s="253"/>
      <c r="L210" s="29"/>
      <c r="M210" s="254"/>
      <c r="N210" s="255" t="s">
        <v>39</v>
      </c>
      <c r="O210" s="76"/>
      <c r="P210" s="256" t="n">
        <f aca="false">O210*H210</f>
        <v>0</v>
      </c>
      <c r="Q210" s="256" t="n">
        <v>0</v>
      </c>
      <c r="R210" s="256" t="n">
        <f aca="false">Q210*H210</f>
        <v>0</v>
      </c>
      <c r="S210" s="256" t="n">
        <v>0</v>
      </c>
      <c r="T210" s="257" t="n">
        <f aca="false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258" t="s">
        <v>302</v>
      </c>
      <c r="AT210" s="258" t="s">
        <v>250</v>
      </c>
      <c r="AU210" s="258" t="s">
        <v>265</v>
      </c>
      <c r="AY210" s="3" t="s">
        <v>247</v>
      </c>
      <c r="BE210" s="137" t="n">
        <f aca="false">IF(N210="základní",J210,0)</f>
        <v>0</v>
      </c>
      <c r="BF210" s="137" t="n">
        <f aca="false">IF(N210="snížená",J210,0)</f>
        <v>0</v>
      </c>
      <c r="BG210" s="137" t="n">
        <f aca="false">IF(N210="zákl. přenesená",J210,0)</f>
        <v>0</v>
      </c>
      <c r="BH210" s="137" t="n">
        <f aca="false">IF(N210="sníž. přenesená",J210,0)</f>
        <v>0</v>
      </c>
      <c r="BI210" s="137" t="n">
        <f aca="false">IF(N210="nulová",J210,0)</f>
        <v>0</v>
      </c>
      <c r="BJ210" s="3" t="s">
        <v>81</v>
      </c>
      <c r="BK210" s="137" t="n">
        <f aca="false">ROUND(I210*H210,2)</f>
        <v>0</v>
      </c>
      <c r="BL210" s="3" t="s">
        <v>302</v>
      </c>
      <c r="BM210" s="258" t="s">
        <v>667</v>
      </c>
    </row>
    <row r="211" s="30" customFormat="true" ht="28.8" hidden="false" customHeight="false" outlineLevel="0" collapsed="false">
      <c r="A211" s="26"/>
      <c r="B211" s="27"/>
      <c r="C211" s="28"/>
      <c r="D211" s="259" t="s">
        <v>256</v>
      </c>
      <c r="E211" s="28"/>
      <c r="F211" s="260" t="s">
        <v>668</v>
      </c>
      <c r="G211" s="28"/>
      <c r="H211" s="28"/>
      <c r="I211" s="211"/>
      <c r="J211" s="28"/>
      <c r="K211" s="28"/>
      <c r="L211" s="29"/>
      <c r="M211" s="261"/>
      <c r="N211" s="262"/>
      <c r="O211" s="76"/>
      <c r="P211" s="76"/>
      <c r="Q211" s="76"/>
      <c r="R211" s="76"/>
      <c r="S211" s="76"/>
      <c r="T211" s="77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T211" s="3" t="s">
        <v>256</v>
      </c>
      <c r="AU211" s="3" t="s">
        <v>265</v>
      </c>
    </row>
    <row r="212" s="30" customFormat="true" ht="37.8" hidden="false" customHeight="true" outlineLevel="0" collapsed="false">
      <c r="A212" s="26"/>
      <c r="B212" s="27"/>
      <c r="C212" s="263" t="s">
        <v>669</v>
      </c>
      <c r="D212" s="263" t="s">
        <v>288</v>
      </c>
      <c r="E212" s="264" t="s">
        <v>670</v>
      </c>
      <c r="F212" s="265" t="s">
        <v>671</v>
      </c>
      <c r="G212" s="266" t="s">
        <v>332</v>
      </c>
      <c r="H212" s="267" t="n">
        <v>6</v>
      </c>
      <c r="I212" s="268"/>
      <c r="J212" s="269" t="n">
        <f aca="false">ROUND(I212*H212,2)</f>
        <v>0</v>
      </c>
      <c r="K212" s="270"/>
      <c r="L212" s="271"/>
      <c r="M212" s="272"/>
      <c r="N212" s="273" t="s">
        <v>39</v>
      </c>
      <c r="O212" s="76"/>
      <c r="P212" s="256" t="n">
        <f aca="false">O212*H212</f>
        <v>0</v>
      </c>
      <c r="Q212" s="256" t="n">
        <v>7E-005</v>
      </c>
      <c r="R212" s="256" t="n">
        <f aca="false">Q212*H212</f>
        <v>0.00042</v>
      </c>
      <c r="S212" s="256" t="n">
        <v>0</v>
      </c>
      <c r="T212" s="257" t="n">
        <f aca="false"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258" t="s">
        <v>324</v>
      </c>
      <c r="AT212" s="258" t="s">
        <v>288</v>
      </c>
      <c r="AU212" s="258" t="s">
        <v>265</v>
      </c>
      <c r="AY212" s="3" t="s">
        <v>247</v>
      </c>
      <c r="BE212" s="137" t="n">
        <f aca="false">IF(N212="základní",J212,0)</f>
        <v>0</v>
      </c>
      <c r="BF212" s="137" t="n">
        <f aca="false">IF(N212="snížená",J212,0)</f>
        <v>0</v>
      </c>
      <c r="BG212" s="137" t="n">
        <f aca="false">IF(N212="zákl. přenesená",J212,0)</f>
        <v>0</v>
      </c>
      <c r="BH212" s="137" t="n">
        <f aca="false">IF(N212="sníž. přenesená",J212,0)</f>
        <v>0</v>
      </c>
      <c r="BI212" s="137" t="n">
        <f aca="false">IF(N212="nulová",J212,0)</f>
        <v>0</v>
      </c>
      <c r="BJ212" s="3" t="s">
        <v>81</v>
      </c>
      <c r="BK212" s="137" t="n">
        <f aca="false">ROUND(I212*H212,2)</f>
        <v>0</v>
      </c>
      <c r="BL212" s="3" t="s">
        <v>302</v>
      </c>
      <c r="BM212" s="258" t="s">
        <v>672</v>
      </c>
    </row>
    <row r="213" s="30" customFormat="true" ht="28.8" hidden="false" customHeight="false" outlineLevel="0" collapsed="false">
      <c r="A213" s="26"/>
      <c r="B213" s="27"/>
      <c r="C213" s="28"/>
      <c r="D213" s="259" t="s">
        <v>256</v>
      </c>
      <c r="E213" s="28"/>
      <c r="F213" s="260" t="s">
        <v>671</v>
      </c>
      <c r="G213" s="28"/>
      <c r="H213" s="28"/>
      <c r="I213" s="211"/>
      <c r="J213" s="28"/>
      <c r="K213" s="28"/>
      <c r="L213" s="29"/>
      <c r="M213" s="261"/>
      <c r="N213" s="262"/>
      <c r="O213" s="76"/>
      <c r="P213" s="76"/>
      <c r="Q213" s="76"/>
      <c r="R213" s="76"/>
      <c r="S213" s="76"/>
      <c r="T213" s="77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T213" s="3" t="s">
        <v>256</v>
      </c>
      <c r="AU213" s="3" t="s">
        <v>265</v>
      </c>
    </row>
    <row r="214" s="30" customFormat="true" ht="33" hidden="false" customHeight="true" outlineLevel="0" collapsed="false">
      <c r="A214" s="26"/>
      <c r="B214" s="27"/>
      <c r="C214" s="263" t="s">
        <v>673</v>
      </c>
      <c r="D214" s="263" t="s">
        <v>288</v>
      </c>
      <c r="E214" s="264" t="s">
        <v>674</v>
      </c>
      <c r="F214" s="265" t="s">
        <v>675</v>
      </c>
      <c r="G214" s="266" t="s">
        <v>332</v>
      </c>
      <c r="H214" s="267" t="n">
        <v>3</v>
      </c>
      <c r="I214" s="268"/>
      <c r="J214" s="269" t="n">
        <f aca="false">ROUND(I214*H214,2)</f>
        <v>0</v>
      </c>
      <c r="K214" s="270"/>
      <c r="L214" s="271"/>
      <c r="M214" s="272"/>
      <c r="N214" s="273" t="s">
        <v>39</v>
      </c>
      <c r="O214" s="76"/>
      <c r="P214" s="256" t="n">
        <f aca="false">O214*H214</f>
        <v>0</v>
      </c>
      <c r="Q214" s="256" t="n">
        <v>7E-005</v>
      </c>
      <c r="R214" s="256" t="n">
        <f aca="false">Q214*H214</f>
        <v>0.00021</v>
      </c>
      <c r="S214" s="256" t="n">
        <v>0</v>
      </c>
      <c r="T214" s="257" t="n">
        <f aca="false"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258" t="s">
        <v>324</v>
      </c>
      <c r="AT214" s="258" t="s">
        <v>288</v>
      </c>
      <c r="AU214" s="258" t="s">
        <v>265</v>
      </c>
      <c r="AY214" s="3" t="s">
        <v>247</v>
      </c>
      <c r="BE214" s="137" t="n">
        <f aca="false">IF(N214="základní",J214,0)</f>
        <v>0</v>
      </c>
      <c r="BF214" s="137" t="n">
        <f aca="false">IF(N214="snížená",J214,0)</f>
        <v>0</v>
      </c>
      <c r="BG214" s="137" t="n">
        <f aca="false">IF(N214="zákl. přenesená",J214,0)</f>
        <v>0</v>
      </c>
      <c r="BH214" s="137" t="n">
        <f aca="false">IF(N214="sníž. přenesená",J214,0)</f>
        <v>0</v>
      </c>
      <c r="BI214" s="137" t="n">
        <f aca="false">IF(N214="nulová",J214,0)</f>
        <v>0</v>
      </c>
      <c r="BJ214" s="3" t="s">
        <v>81</v>
      </c>
      <c r="BK214" s="137" t="n">
        <f aca="false">ROUND(I214*H214,2)</f>
        <v>0</v>
      </c>
      <c r="BL214" s="3" t="s">
        <v>302</v>
      </c>
      <c r="BM214" s="258" t="s">
        <v>676</v>
      </c>
    </row>
    <row r="215" s="30" customFormat="true" ht="19.2" hidden="false" customHeight="false" outlineLevel="0" collapsed="false">
      <c r="A215" s="26"/>
      <c r="B215" s="27"/>
      <c r="C215" s="28"/>
      <c r="D215" s="259" t="s">
        <v>256</v>
      </c>
      <c r="E215" s="28"/>
      <c r="F215" s="260" t="s">
        <v>675</v>
      </c>
      <c r="G215" s="28"/>
      <c r="H215" s="28"/>
      <c r="I215" s="211"/>
      <c r="J215" s="28"/>
      <c r="K215" s="28"/>
      <c r="L215" s="29"/>
      <c r="M215" s="261"/>
      <c r="N215" s="262"/>
      <c r="O215" s="76"/>
      <c r="P215" s="76"/>
      <c r="Q215" s="76"/>
      <c r="R215" s="76"/>
      <c r="S215" s="76"/>
      <c r="T215" s="77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T215" s="3" t="s">
        <v>256</v>
      </c>
      <c r="AU215" s="3" t="s">
        <v>265</v>
      </c>
    </row>
    <row r="216" s="30" customFormat="true" ht="37.8" hidden="false" customHeight="true" outlineLevel="0" collapsed="false">
      <c r="A216" s="26"/>
      <c r="B216" s="27"/>
      <c r="C216" s="263" t="s">
        <v>677</v>
      </c>
      <c r="D216" s="263" t="s">
        <v>288</v>
      </c>
      <c r="E216" s="264" t="s">
        <v>678</v>
      </c>
      <c r="F216" s="265" t="s">
        <v>679</v>
      </c>
      <c r="G216" s="266" t="s">
        <v>332</v>
      </c>
      <c r="H216" s="267" t="n">
        <v>3</v>
      </c>
      <c r="I216" s="268"/>
      <c r="J216" s="269" t="n">
        <f aca="false">ROUND(I216*H216,2)</f>
        <v>0</v>
      </c>
      <c r="K216" s="270"/>
      <c r="L216" s="271"/>
      <c r="M216" s="272"/>
      <c r="N216" s="273" t="s">
        <v>39</v>
      </c>
      <c r="O216" s="76"/>
      <c r="P216" s="256" t="n">
        <f aca="false">O216*H216</f>
        <v>0</v>
      </c>
      <c r="Q216" s="256" t="n">
        <v>7E-005</v>
      </c>
      <c r="R216" s="256" t="n">
        <f aca="false">Q216*H216</f>
        <v>0.00021</v>
      </c>
      <c r="S216" s="256" t="n">
        <v>0</v>
      </c>
      <c r="T216" s="257" t="n">
        <f aca="false"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258" t="s">
        <v>324</v>
      </c>
      <c r="AT216" s="258" t="s">
        <v>288</v>
      </c>
      <c r="AU216" s="258" t="s">
        <v>265</v>
      </c>
      <c r="AY216" s="3" t="s">
        <v>247</v>
      </c>
      <c r="BE216" s="137" t="n">
        <f aca="false">IF(N216="základní",J216,0)</f>
        <v>0</v>
      </c>
      <c r="BF216" s="137" t="n">
        <f aca="false">IF(N216="snížená",J216,0)</f>
        <v>0</v>
      </c>
      <c r="BG216" s="137" t="n">
        <f aca="false">IF(N216="zákl. přenesená",J216,0)</f>
        <v>0</v>
      </c>
      <c r="BH216" s="137" t="n">
        <f aca="false">IF(N216="sníž. přenesená",J216,0)</f>
        <v>0</v>
      </c>
      <c r="BI216" s="137" t="n">
        <f aca="false">IF(N216="nulová",J216,0)</f>
        <v>0</v>
      </c>
      <c r="BJ216" s="3" t="s">
        <v>81</v>
      </c>
      <c r="BK216" s="137" t="n">
        <f aca="false">ROUND(I216*H216,2)</f>
        <v>0</v>
      </c>
      <c r="BL216" s="3" t="s">
        <v>302</v>
      </c>
      <c r="BM216" s="258" t="s">
        <v>680</v>
      </c>
    </row>
    <row r="217" s="30" customFormat="true" ht="19.2" hidden="false" customHeight="false" outlineLevel="0" collapsed="false">
      <c r="A217" s="26"/>
      <c r="B217" s="27"/>
      <c r="C217" s="28"/>
      <c r="D217" s="259" t="s">
        <v>256</v>
      </c>
      <c r="E217" s="28"/>
      <c r="F217" s="260" t="s">
        <v>679</v>
      </c>
      <c r="G217" s="28"/>
      <c r="H217" s="28"/>
      <c r="I217" s="211"/>
      <c r="J217" s="28"/>
      <c r="K217" s="28"/>
      <c r="L217" s="29"/>
      <c r="M217" s="261"/>
      <c r="N217" s="262"/>
      <c r="O217" s="76"/>
      <c r="P217" s="76"/>
      <c r="Q217" s="76"/>
      <c r="R217" s="76"/>
      <c r="S217" s="76"/>
      <c r="T217" s="77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T217" s="3" t="s">
        <v>256</v>
      </c>
      <c r="AU217" s="3" t="s">
        <v>265</v>
      </c>
    </row>
    <row r="218" s="30" customFormat="true" ht="24.15" hidden="false" customHeight="true" outlineLevel="0" collapsed="false">
      <c r="A218" s="26"/>
      <c r="B218" s="27"/>
      <c r="C218" s="246" t="s">
        <v>681</v>
      </c>
      <c r="D218" s="246" t="s">
        <v>250</v>
      </c>
      <c r="E218" s="247" t="s">
        <v>682</v>
      </c>
      <c r="F218" s="248" t="s">
        <v>683</v>
      </c>
      <c r="G218" s="249" t="s">
        <v>291</v>
      </c>
      <c r="H218" s="250" t="n">
        <v>1</v>
      </c>
      <c r="I218" s="251"/>
      <c r="J218" s="252" t="n">
        <f aca="false">ROUND(I218*H218,2)</f>
        <v>0</v>
      </c>
      <c r="K218" s="253"/>
      <c r="L218" s="29"/>
      <c r="M218" s="254"/>
      <c r="N218" s="255" t="s">
        <v>39</v>
      </c>
      <c r="O218" s="76"/>
      <c r="P218" s="256" t="n">
        <f aca="false">O218*H218</f>
        <v>0</v>
      </c>
      <c r="Q218" s="256" t="n">
        <v>0</v>
      </c>
      <c r="R218" s="256" t="n">
        <f aca="false">Q218*H218</f>
        <v>0</v>
      </c>
      <c r="S218" s="256" t="n">
        <v>0</v>
      </c>
      <c r="T218" s="257" t="n">
        <f aca="false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258" t="s">
        <v>302</v>
      </c>
      <c r="AT218" s="258" t="s">
        <v>250</v>
      </c>
      <c r="AU218" s="258" t="s">
        <v>265</v>
      </c>
      <c r="AY218" s="3" t="s">
        <v>247</v>
      </c>
      <c r="BE218" s="137" t="n">
        <f aca="false">IF(N218="základní",J218,0)</f>
        <v>0</v>
      </c>
      <c r="BF218" s="137" t="n">
        <f aca="false">IF(N218="snížená",J218,0)</f>
        <v>0</v>
      </c>
      <c r="BG218" s="137" t="n">
        <f aca="false">IF(N218="zákl. přenesená",J218,0)</f>
        <v>0</v>
      </c>
      <c r="BH218" s="137" t="n">
        <f aca="false">IF(N218="sníž. přenesená",J218,0)</f>
        <v>0</v>
      </c>
      <c r="BI218" s="137" t="n">
        <f aca="false">IF(N218="nulová",J218,0)</f>
        <v>0</v>
      </c>
      <c r="BJ218" s="3" t="s">
        <v>81</v>
      </c>
      <c r="BK218" s="137" t="n">
        <f aca="false">ROUND(I218*H218,2)</f>
        <v>0</v>
      </c>
      <c r="BL218" s="3" t="s">
        <v>302</v>
      </c>
      <c r="BM218" s="258" t="s">
        <v>684</v>
      </c>
    </row>
    <row r="219" s="30" customFormat="true" ht="28.8" hidden="false" customHeight="false" outlineLevel="0" collapsed="false">
      <c r="A219" s="26"/>
      <c r="B219" s="27"/>
      <c r="C219" s="28"/>
      <c r="D219" s="259" t="s">
        <v>256</v>
      </c>
      <c r="E219" s="28"/>
      <c r="F219" s="260" t="s">
        <v>685</v>
      </c>
      <c r="G219" s="28"/>
      <c r="H219" s="28"/>
      <c r="I219" s="211"/>
      <c r="J219" s="28"/>
      <c r="K219" s="28"/>
      <c r="L219" s="29"/>
      <c r="M219" s="261"/>
      <c r="N219" s="262"/>
      <c r="O219" s="76"/>
      <c r="P219" s="76"/>
      <c r="Q219" s="76"/>
      <c r="R219" s="76"/>
      <c r="S219" s="76"/>
      <c r="T219" s="77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T219" s="3" t="s">
        <v>256</v>
      </c>
      <c r="AU219" s="3" t="s">
        <v>265</v>
      </c>
    </row>
    <row r="220" s="30" customFormat="true" ht="16.5" hidden="false" customHeight="true" outlineLevel="0" collapsed="false">
      <c r="A220" s="26"/>
      <c r="B220" s="27"/>
      <c r="C220" s="263" t="s">
        <v>686</v>
      </c>
      <c r="D220" s="263" t="s">
        <v>288</v>
      </c>
      <c r="E220" s="264" t="s">
        <v>687</v>
      </c>
      <c r="F220" s="265" t="s">
        <v>688</v>
      </c>
      <c r="G220" s="266" t="s">
        <v>291</v>
      </c>
      <c r="H220" s="267" t="n">
        <v>1</v>
      </c>
      <c r="I220" s="268"/>
      <c r="J220" s="269" t="n">
        <f aca="false">ROUND(I220*H220,2)</f>
        <v>0</v>
      </c>
      <c r="K220" s="270"/>
      <c r="L220" s="271"/>
      <c r="M220" s="272"/>
      <c r="N220" s="273" t="s">
        <v>39</v>
      </c>
      <c r="O220" s="76"/>
      <c r="P220" s="256" t="n">
        <f aca="false">O220*H220</f>
        <v>0</v>
      </c>
      <c r="Q220" s="256" t="n">
        <v>5E-005</v>
      </c>
      <c r="R220" s="256" t="n">
        <f aca="false">Q220*H220</f>
        <v>5E-005</v>
      </c>
      <c r="S220" s="256" t="n">
        <v>0</v>
      </c>
      <c r="T220" s="257" t="n">
        <f aca="false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258" t="s">
        <v>324</v>
      </c>
      <c r="AT220" s="258" t="s">
        <v>288</v>
      </c>
      <c r="AU220" s="258" t="s">
        <v>265</v>
      </c>
      <c r="AY220" s="3" t="s">
        <v>247</v>
      </c>
      <c r="BE220" s="137" t="n">
        <f aca="false">IF(N220="základní",J220,0)</f>
        <v>0</v>
      </c>
      <c r="BF220" s="137" t="n">
        <f aca="false">IF(N220="snížená",J220,0)</f>
        <v>0</v>
      </c>
      <c r="BG220" s="137" t="n">
        <f aca="false">IF(N220="zákl. přenesená",J220,0)</f>
        <v>0</v>
      </c>
      <c r="BH220" s="137" t="n">
        <f aca="false">IF(N220="sníž. přenesená",J220,0)</f>
        <v>0</v>
      </c>
      <c r="BI220" s="137" t="n">
        <f aca="false">IF(N220="nulová",J220,0)</f>
        <v>0</v>
      </c>
      <c r="BJ220" s="3" t="s">
        <v>81</v>
      </c>
      <c r="BK220" s="137" t="n">
        <f aca="false">ROUND(I220*H220,2)</f>
        <v>0</v>
      </c>
      <c r="BL220" s="3" t="s">
        <v>302</v>
      </c>
      <c r="BM220" s="258" t="s">
        <v>689</v>
      </c>
    </row>
    <row r="221" s="30" customFormat="true" ht="10.2" hidden="false" customHeight="false" outlineLevel="0" collapsed="false">
      <c r="A221" s="26"/>
      <c r="B221" s="27"/>
      <c r="C221" s="28"/>
      <c r="D221" s="259" t="s">
        <v>256</v>
      </c>
      <c r="E221" s="28"/>
      <c r="F221" s="260" t="s">
        <v>688</v>
      </c>
      <c r="G221" s="28"/>
      <c r="H221" s="28"/>
      <c r="I221" s="211"/>
      <c r="J221" s="28"/>
      <c r="K221" s="28"/>
      <c r="L221" s="29"/>
      <c r="M221" s="261"/>
      <c r="N221" s="262"/>
      <c r="O221" s="76"/>
      <c r="P221" s="76"/>
      <c r="Q221" s="76"/>
      <c r="R221" s="76"/>
      <c r="S221" s="76"/>
      <c r="T221" s="77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T221" s="3" t="s">
        <v>256</v>
      </c>
      <c r="AU221" s="3" t="s">
        <v>265</v>
      </c>
    </row>
    <row r="222" s="30" customFormat="true" ht="37.8" hidden="false" customHeight="true" outlineLevel="0" collapsed="false">
      <c r="A222" s="26"/>
      <c r="B222" s="27"/>
      <c r="C222" s="246" t="s">
        <v>690</v>
      </c>
      <c r="D222" s="246" t="s">
        <v>250</v>
      </c>
      <c r="E222" s="247" t="s">
        <v>691</v>
      </c>
      <c r="F222" s="248" t="s">
        <v>692</v>
      </c>
      <c r="G222" s="249" t="s">
        <v>291</v>
      </c>
      <c r="H222" s="250" t="n">
        <v>5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0</v>
      </c>
      <c r="R222" s="256" t="n">
        <f aca="false">Q222*H222</f>
        <v>0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302</v>
      </c>
      <c r="AT222" s="258" t="s">
        <v>250</v>
      </c>
      <c r="AU222" s="258" t="s">
        <v>265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302</v>
      </c>
      <c r="BM222" s="258" t="s">
        <v>693</v>
      </c>
    </row>
    <row r="223" s="30" customFormat="true" ht="19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692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265</v>
      </c>
    </row>
    <row r="224" s="30" customFormat="true" ht="24.15" hidden="false" customHeight="true" outlineLevel="0" collapsed="false">
      <c r="A224" s="26"/>
      <c r="B224" s="27"/>
      <c r="C224" s="263" t="s">
        <v>694</v>
      </c>
      <c r="D224" s="263" t="s">
        <v>288</v>
      </c>
      <c r="E224" s="264" t="s">
        <v>695</v>
      </c>
      <c r="F224" s="265" t="s">
        <v>696</v>
      </c>
      <c r="G224" s="266" t="s">
        <v>291</v>
      </c>
      <c r="H224" s="267" t="n">
        <v>5</v>
      </c>
      <c r="I224" s="268"/>
      <c r="J224" s="269" t="n">
        <f aca="false">ROUND(I224*H224,2)</f>
        <v>0</v>
      </c>
      <c r="K224" s="270"/>
      <c r="L224" s="271"/>
      <c r="M224" s="272"/>
      <c r="N224" s="273" t="s">
        <v>39</v>
      </c>
      <c r="O224" s="76"/>
      <c r="P224" s="256" t="n">
        <f aca="false">O224*H224</f>
        <v>0</v>
      </c>
      <c r="Q224" s="256" t="n">
        <v>0.0001</v>
      </c>
      <c r="R224" s="256" t="n">
        <f aca="false">Q224*H224</f>
        <v>0.0005</v>
      </c>
      <c r="S224" s="256" t="n">
        <v>0</v>
      </c>
      <c r="T224" s="257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258" t="s">
        <v>324</v>
      </c>
      <c r="AT224" s="258" t="s">
        <v>288</v>
      </c>
      <c r="AU224" s="258" t="s">
        <v>265</v>
      </c>
      <c r="AY224" s="3" t="s">
        <v>247</v>
      </c>
      <c r="BE224" s="137" t="n">
        <f aca="false">IF(N224="základní",J224,0)</f>
        <v>0</v>
      </c>
      <c r="BF224" s="137" t="n">
        <f aca="false">IF(N224="snížená",J224,0)</f>
        <v>0</v>
      </c>
      <c r="BG224" s="137" t="n">
        <f aca="false">IF(N224="zákl. přenesená",J224,0)</f>
        <v>0</v>
      </c>
      <c r="BH224" s="137" t="n">
        <f aca="false">IF(N224="sníž. přenesená",J224,0)</f>
        <v>0</v>
      </c>
      <c r="BI224" s="137" t="n">
        <f aca="false">IF(N224="nulová",J224,0)</f>
        <v>0</v>
      </c>
      <c r="BJ224" s="3" t="s">
        <v>81</v>
      </c>
      <c r="BK224" s="137" t="n">
        <f aca="false">ROUND(I224*H224,2)</f>
        <v>0</v>
      </c>
      <c r="BL224" s="3" t="s">
        <v>302</v>
      </c>
      <c r="BM224" s="258" t="s">
        <v>697</v>
      </c>
    </row>
    <row r="225" s="30" customFormat="true" ht="19.2" hidden="false" customHeight="false" outlineLevel="0" collapsed="false">
      <c r="A225" s="26"/>
      <c r="B225" s="27"/>
      <c r="C225" s="28"/>
      <c r="D225" s="259" t="s">
        <v>256</v>
      </c>
      <c r="E225" s="28"/>
      <c r="F225" s="260" t="s">
        <v>696</v>
      </c>
      <c r="G225" s="28"/>
      <c r="H225" s="28"/>
      <c r="I225" s="211"/>
      <c r="J225" s="28"/>
      <c r="K225" s="28"/>
      <c r="L225" s="29"/>
      <c r="M225" s="261"/>
      <c r="N225" s="262"/>
      <c r="O225" s="76"/>
      <c r="P225" s="76"/>
      <c r="Q225" s="76"/>
      <c r="R225" s="76"/>
      <c r="S225" s="76"/>
      <c r="T225" s="7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T225" s="3" t="s">
        <v>256</v>
      </c>
      <c r="AU225" s="3" t="s">
        <v>265</v>
      </c>
    </row>
    <row r="226" s="30" customFormat="true" ht="33" hidden="false" customHeight="true" outlineLevel="0" collapsed="false">
      <c r="A226" s="26"/>
      <c r="B226" s="27"/>
      <c r="C226" s="246" t="s">
        <v>698</v>
      </c>
      <c r="D226" s="246" t="s">
        <v>250</v>
      </c>
      <c r="E226" s="247" t="s">
        <v>699</v>
      </c>
      <c r="F226" s="248" t="s">
        <v>700</v>
      </c>
      <c r="G226" s="249" t="s">
        <v>291</v>
      </c>
      <c r="H226" s="250" t="n">
        <v>8</v>
      </c>
      <c r="I226" s="251"/>
      <c r="J226" s="252" t="n">
        <f aca="false">ROUND(I226*H226,2)</f>
        <v>0</v>
      </c>
      <c r="K226" s="253"/>
      <c r="L226" s="29"/>
      <c r="M226" s="254"/>
      <c r="N226" s="255" t="s">
        <v>39</v>
      </c>
      <c r="O226" s="76"/>
      <c r="P226" s="256" t="n">
        <f aca="false">O226*H226</f>
        <v>0</v>
      </c>
      <c r="Q226" s="256" t="n">
        <v>0</v>
      </c>
      <c r="R226" s="256" t="n">
        <f aca="false">Q226*H226</f>
        <v>0</v>
      </c>
      <c r="S226" s="256" t="n">
        <v>0</v>
      </c>
      <c r="T226" s="257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258" t="s">
        <v>302</v>
      </c>
      <c r="AT226" s="258" t="s">
        <v>250</v>
      </c>
      <c r="AU226" s="258" t="s">
        <v>265</v>
      </c>
      <c r="AY226" s="3" t="s">
        <v>247</v>
      </c>
      <c r="BE226" s="137" t="n">
        <f aca="false">IF(N226="základní",J226,0)</f>
        <v>0</v>
      </c>
      <c r="BF226" s="137" t="n">
        <f aca="false">IF(N226="snížená",J226,0)</f>
        <v>0</v>
      </c>
      <c r="BG226" s="137" t="n">
        <f aca="false">IF(N226="zákl. přenesená",J226,0)</f>
        <v>0</v>
      </c>
      <c r="BH226" s="137" t="n">
        <f aca="false">IF(N226="sníž. přenesená",J226,0)</f>
        <v>0</v>
      </c>
      <c r="BI226" s="137" t="n">
        <f aca="false">IF(N226="nulová",J226,0)</f>
        <v>0</v>
      </c>
      <c r="BJ226" s="3" t="s">
        <v>81</v>
      </c>
      <c r="BK226" s="137" t="n">
        <f aca="false">ROUND(I226*H226,2)</f>
        <v>0</v>
      </c>
      <c r="BL226" s="3" t="s">
        <v>302</v>
      </c>
      <c r="BM226" s="258" t="s">
        <v>701</v>
      </c>
    </row>
    <row r="227" s="30" customFormat="true" ht="28.8" hidden="false" customHeight="false" outlineLevel="0" collapsed="false">
      <c r="A227" s="26"/>
      <c r="B227" s="27"/>
      <c r="C227" s="28"/>
      <c r="D227" s="259" t="s">
        <v>256</v>
      </c>
      <c r="E227" s="28"/>
      <c r="F227" s="260" t="s">
        <v>702</v>
      </c>
      <c r="G227" s="28"/>
      <c r="H227" s="28"/>
      <c r="I227" s="211"/>
      <c r="J227" s="28"/>
      <c r="K227" s="28"/>
      <c r="L227" s="29"/>
      <c r="M227" s="261"/>
      <c r="N227" s="262"/>
      <c r="O227" s="76"/>
      <c r="P227" s="76"/>
      <c r="Q227" s="76"/>
      <c r="R227" s="76"/>
      <c r="S227" s="76"/>
      <c r="T227" s="7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T227" s="3" t="s">
        <v>256</v>
      </c>
      <c r="AU227" s="3" t="s">
        <v>265</v>
      </c>
    </row>
    <row r="228" s="30" customFormat="true" ht="44.25" hidden="false" customHeight="true" outlineLevel="0" collapsed="false">
      <c r="A228" s="26"/>
      <c r="B228" s="27"/>
      <c r="C228" s="246" t="s">
        <v>703</v>
      </c>
      <c r="D228" s="246" t="s">
        <v>250</v>
      </c>
      <c r="E228" s="247" t="s">
        <v>704</v>
      </c>
      <c r="F228" s="248" t="s">
        <v>705</v>
      </c>
      <c r="G228" s="249" t="s">
        <v>291</v>
      </c>
      <c r="H228" s="250" t="n">
        <v>1</v>
      </c>
      <c r="I228" s="251"/>
      <c r="J228" s="252" t="n">
        <f aca="false">ROUND(I228*H228,2)</f>
        <v>0</v>
      </c>
      <c r="K228" s="253"/>
      <c r="L228" s="29"/>
      <c r="M228" s="254"/>
      <c r="N228" s="255" t="s">
        <v>39</v>
      </c>
      <c r="O228" s="76"/>
      <c r="P228" s="256" t="n">
        <f aca="false">O228*H228</f>
        <v>0</v>
      </c>
      <c r="Q228" s="256" t="n">
        <v>0</v>
      </c>
      <c r="R228" s="256" t="n">
        <f aca="false">Q228*H228</f>
        <v>0</v>
      </c>
      <c r="S228" s="256" t="n">
        <v>0</v>
      </c>
      <c r="T228" s="257" t="n">
        <f aca="false"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258" t="s">
        <v>302</v>
      </c>
      <c r="AT228" s="258" t="s">
        <v>250</v>
      </c>
      <c r="AU228" s="258" t="s">
        <v>265</v>
      </c>
      <c r="AY228" s="3" t="s">
        <v>247</v>
      </c>
      <c r="BE228" s="137" t="n">
        <f aca="false">IF(N228="základní",J228,0)</f>
        <v>0</v>
      </c>
      <c r="BF228" s="137" t="n">
        <f aca="false">IF(N228="snížená",J228,0)</f>
        <v>0</v>
      </c>
      <c r="BG228" s="137" t="n">
        <f aca="false">IF(N228="zákl. přenesená",J228,0)</f>
        <v>0</v>
      </c>
      <c r="BH228" s="137" t="n">
        <f aca="false">IF(N228="sníž. přenesená",J228,0)</f>
        <v>0</v>
      </c>
      <c r="BI228" s="137" t="n">
        <f aca="false">IF(N228="nulová",J228,0)</f>
        <v>0</v>
      </c>
      <c r="BJ228" s="3" t="s">
        <v>81</v>
      </c>
      <c r="BK228" s="137" t="n">
        <f aca="false">ROUND(I228*H228,2)</f>
        <v>0</v>
      </c>
      <c r="BL228" s="3" t="s">
        <v>302</v>
      </c>
      <c r="BM228" s="258" t="s">
        <v>706</v>
      </c>
    </row>
    <row r="229" s="30" customFormat="true" ht="28.8" hidden="false" customHeight="false" outlineLevel="0" collapsed="false">
      <c r="A229" s="26"/>
      <c r="B229" s="27"/>
      <c r="C229" s="28"/>
      <c r="D229" s="259" t="s">
        <v>256</v>
      </c>
      <c r="E229" s="28"/>
      <c r="F229" s="260" t="s">
        <v>705</v>
      </c>
      <c r="G229" s="28"/>
      <c r="H229" s="28"/>
      <c r="I229" s="211"/>
      <c r="J229" s="28"/>
      <c r="K229" s="28"/>
      <c r="L229" s="29"/>
      <c r="M229" s="261"/>
      <c r="N229" s="262"/>
      <c r="O229" s="76"/>
      <c r="P229" s="76"/>
      <c r="Q229" s="76"/>
      <c r="R229" s="76"/>
      <c r="S229" s="76"/>
      <c r="T229" s="77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T229" s="3" t="s">
        <v>256</v>
      </c>
      <c r="AU229" s="3" t="s">
        <v>265</v>
      </c>
    </row>
    <row r="230" s="30" customFormat="true" ht="33" hidden="false" customHeight="true" outlineLevel="0" collapsed="false">
      <c r="A230" s="26"/>
      <c r="B230" s="27"/>
      <c r="C230" s="263" t="s">
        <v>707</v>
      </c>
      <c r="D230" s="263" t="s">
        <v>288</v>
      </c>
      <c r="E230" s="264" t="s">
        <v>708</v>
      </c>
      <c r="F230" s="265" t="s">
        <v>709</v>
      </c>
      <c r="G230" s="266" t="s">
        <v>291</v>
      </c>
      <c r="H230" s="267" t="n">
        <v>1</v>
      </c>
      <c r="I230" s="268"/>
      <c r="J230" s="269" t="n">
        <f aca="false">ROUND(I230*H230,2)</f>
        <v>0</v>
      </c>
      <c r="K230" s="270"/>
      <c r="L230" s="271"/>
      <c r="M230" s="272"/>
      <c r="N230" s="273" t="s">
        <v>39</v>
      </c>
      <c r="O230" s="76"/>
      <c r="P230" s="256" t="n">
        <f aca="false">O230*H230</f>
        <v>0</v>
      </c>
      <c r="Q230" s="256" t="n">
        <v>7E-005</v>
      </c>
      <c r="R230" s="256" t="n">
        <f aca="false">Q230*H230</f>
        <v>7E-005</v>
      </c>
      <c r="S230" s="256" t="n">
        <v>0</v>
      </c>
      <c r="T230" s="257" t="n">
        <f aca="false"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258" t="s">
        <v>324</v>
      </c>
      <c r="AT230" s="258" t="s">
        <v>288</v>
      </c>
      <c r="AU230" s="258" t="s">
        <v>265</v>
      </c>
      <c r="AY230" s="3" t="s">
        <v>247</v>
      </c>
      <c r="BE230" s="137" t="n">
        <f aca="false">IF(N230="základní",J230,0)</f>
        <v>0</v>
      </c>
      <c r="BF230" s="137" t="n">
        <f aca="false">IF(N230="snížená",J230,0)</f>
        <v>0</v>
      </c>
      <c r="BG230" s="137" t="n">
        <f aca="false">IF(N230="zákl. přenesená",J230,0)</f>
        <v>0</v>
      </c>
      <c r="BH230" s="137" t="n">
        <f aca="false">IF(N230="sníž. přenesená",J230,0)</f>
        <v>0</v>
      </c>
      <c r="BI230" s="137" t="n">
        <f aca="false">IF(N230="nulová",J230,0)</f>
        <v>0</v>
      </c>
      <c r="BJ230" s="3" t="s">
        <v>81</v>
      </c>
      <c r="BK230" s="137" t="n">
        <f aca="false">ROUND(I230*H230,2)</f>
        <v>0</v>
      </c>
      <c r="BL230" s="3" t="s">
        <v>302</v>
      </c>
      <c r="BM230" s="258" t="s">
        <v>710</v>
      </c>
    </row>
    <row r="231" s="30" customFormat="true" ht="19.2" hidden="false" customHeight="false" outlineLevel="0" collapsed="false">
      <c r="A231" s="26"/>
      <c r="B231" s="27"/>
      <c r="C231" s="28"/>
      <c r="D231" s="259" t="s">
        <v>256</v>
      </c>
      <c r="E231" s="28"/>
      <c r="F231" s="260" t="s">
        <v>709</v>
      </c>
      <c r="G231" s="28"/>
      <c r="H231" s="28"/>
      <c r="I231" s="211"/>
      <c r="J231" s="28"/>
      <c r="K231" s="28"/>
      <c r="L231" s="29"/>
      <c r="M231" s="261"/>
      <c r="N231" s="262"/>
      <c r="O231" s="76"/>
      <c r="P231" s="76"/>
      <c r="Q231" s="76"/>
      <c r="R231" s="76"/>
      <c r="S231" s="76"/>
      <c r="T231" s="77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T231" s="3" t="s">
        <v>256</v>
      </c>
      <c r="AU231" s="3" t="s">
        <v>265</v>
      </c>
    </row>
    <row r="232" s="30" customFormat="true" ht="33" hidden="false" customHeight="true" outlineLevel="0" collapsed="false">
      <c r="A232" s="26"/>
      <c r="B232" s="27"/>
      <c r="C232" s="263" t="s">
        <v>711</v>
      </c>
      <c r="D232" s="263" t="s">
        <v>288</v>
      </c>
      <c r="E232" s="264" t="s">
        <v>712</v>
      </c>
      <c r="F232" s="265" t="s">
        <v>713</v>
      </c>
      <c r="G232" s="266" t="s">
        <v>291</v>
      </c>
      <c r="H232" s="267" t="n">
        <v>8</v>
      </c>
      <c r="I232" s="268"/>
      <c r="J232" s="269" t="n">
        <f aca="false">ROUND(I232*H232,2)</f>
        <v>0</v>
      </c>
      <c r="K232" s="270"/>
      <c r="L232" s="271"/>
      <c r="M232" s="272"/>
      <c r="N232" s="273" t="s">
        <v>39</v>
      </c>
      <c r="O232" s="76"/>
      <c r="P232" s="256" t="n">
        <f aca="false">O232*H232</f>
        <v>0</v>
      </c>
      <c r="Q232" s="256" t="n">
        <v>0</v>
      </c>
      <c r="R232" s="256" t="n">
        <f aca="false">Q232*H232</f>
        <v>0</v>
      </c>
      <c r="S232" s="256" t="n">
        <v>0</v>
      </c>
      <c r="T232" s="257" t="n">
        <f aca="false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258" t="s">
        <v>324</v>
      </c>
      <c r="AT232" s="258" t="s">
        <v>288</v>
      </c>
      <c r="AU232" s="258" t="s">
        <v>265</v>
      </c>
      <c r="AY232" s="3" t="s">
        <v>247</v>
      </c>
      <c r="BE232" s="137" t="n">
        <f aca="false">IF(N232="základní",J232,0)</f>
        <v>0</v>
      </c>
      <c r="BF232" s="137" t="n">
        <f aca="false">IF(N232="snížená",J232,0)</f>
        <v>0</v>
      </c>
      <c r="BG232" s="137" t="n">
        <f aca="false">IF(N232="zákl. přenesená",J232,0)</f>
        <v>0</v>
      </c>
      <c r="BH232" s="137" t="n">
        <f aca="false">IF(N232="sníž. přenesená",J232,0)</f>
        <v>0</v>
      </c>
      <c r="BI232" s="137" t="n">
        <f aca="false">IF(N232="nulová",J232,0)</f>
        <v>0</v>
      </c>
      <c r="BJ232" s="3" t="s">
        <v>81</v>
      </c>
      <c r="BK232" s="137" t="n">
        <f aca="false">ROUND(I232*H232,2)</f>
        <v>0</v>
      </c>
      <c r="BL232" s="3" t="s">
        <v>302</v>
      </c>
      <c r="BM232" s="258" t="s">
        <v>714</v>
      </c>
    </row>
    <row r="233" s="30" customFormat="true" ht="19.2" hidden="false" customHeight="false" outlineLevel="0" collapsed="false">
      <c r="A233" s="26"/>
      <c r="B233" s="27"/>
      <c r="C233" s="28"/>
      <c r="D233" s="259" t="s">
        <v>256</v>
      </c>
      <c r="E233" s="28"/>
      <c r="F233" s="260" t="s">
        <v>713</v>
      </c>
      <c r="G233" s="28"/>
      <c r="H233" s="28"/>
      <c r="I233" s="211"/>
      <c r="J233" s="28"/>
      <c r="K233" s="28"/>
      <c r="L233" s="29"/>
      <c r="M233" s="261"/>
      <c r="N233" s="262"/>
      <c r="O233" s="76"/>
      <c r="P233" s="76"/>
      <c r="Q233" s="76"/>
      <c r="R233" s="76"/>
      <c r="S233" s="76"/>
      <c r="T233" s="77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T233" s="3" t="s">
        <v>256</v>
      </c>
      <c r="AU233" s="3" t="s">
        <v>265</v>
      </c>
    </row>
    <row r="234" s="30" customFormat="true" ht="49.05" hidden="false" customHeight="true" outlineLevel="0" collapsed="false">
      <c r="A234" s="26"/>
      <c r="B234" s="27"/>
      <c r="C234" s="246" t="s">
        <v>715</v>
      </c>
      <c r="D234" s="246" t="s">
        <v>250</v>
      </c>
      <c r="E234" s="247" t="s">
        <v>716</v>
      </c>
      <c r="F234" s="248" t="s">
        <v>717</v>
      </c>
      <c r="G234" s="249" t="s">
        <v>291</v>
      </c>
      <c r="H234" s="250" t="n">
        <v>2</v>
      </c>
      <c r="I234" s="251"/>
      <c r="J234" s="252" t="n">
        <f aca="false">ROUND(I234*H234,2)</f>
        <v>0</v>
      </c>
      <c r="K234" s="253"/>
      <c r="L234" s="29"/>
      <c r="M234" s="254"/>
      <c r="N234" s="255" t="s">
        <v>39</v>
      </c>
      <c r="O234" s="76"/>
      <c r="P234" s="256" t="n">
        <f aca="false">O234*H234</f>
        <v>0</v>
      </c>
      <c r="Q234" s="256" t="n">
        <v>0</v>
      </c>
      <c r="R234" s="256" t="n">
        <f aca="false">Q234*H234</f>
        <v>0</v>
      </c>
      <c r="S234" s="256" t="n">
        <v>0</v>
      </c>
      <c r="T234" s="257" t="n">
        <f aca="false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258" t="s">
        <v>302</v>
      </c>
      <c r="AT234" s="258" t="s">
        <v>250</v>
      </c>
      <c r="AU234" s="258" t="s">
        <v>265</v>
      </c>
      <c r="AY234" s="3" t="s">
        <v>247</v>
      </c>
      <c r="BE234" s="137" t="n">
        <f aca="false">IF(N234="základní",J234,0)</f>
        <v>0</v>
      </c>
      <c r="BF234" s="137" t="n">
        <f aca="false">IF(N234="snížená",J234,0)</f>
        <v>0</v>
      </c>
      <c r="BG234" s="137" t="n">
        <f aca="false">IF(N234="zákl. přenesená",J234,0)</f>
        <v>0</v>
      </c>
      <c r="BH234" s="137" t="n">
        <f aca="false">IF(N234="sníž. přenesená",J234,0)</f>
        <v>0</v>
      </c>
      <c r="BI234" s="137" t="n">
        <f aca="false">IF(N234="nulová",J234,0)</f>
        <v>0</v>
      </c>
      <c r="BJ234" s="3" t="s">
        <v>81</v>
      </c>
      <c r="BK234" s="137" t="n">
        <f aca="false">ROUND(I234*H234,2)</f>
        <v>0</v>
      </c>
      <c r="BL234" s="3" t="s">
        <v>302</v>
      </c>
      <c r="BM234" s="258" t="s">
        <v>718</v>
      </c>
    </row>
    <row r="235" s="30" customFormat="true" ht="28.8" hidden="false" customHeight="false" outlineLevel="0" collapsed="false">
      <c r="A235" s="26"/>
      <c r="B235" s="27"/>
      <c r="C235" s="28"/>
      <c r="D235" s="259" t="s">
        <v>256</v>
      </c>
      <c r="E235" s="28"/>
      <c r="F235" s="260" t="s">
        <v>717</v>
      </c>
      <c r="G235" s="28"/>
      <c r="H235" s="28"/>
      <c r="I235" s="211"/>
      <c r="J235" s="28"/>
      <c r="K235" s="28"/>
      <c r="L235" s="29"/>
      <c r="M235" s="261"/>
      <c r="N235" s="262"/>
      <c r="O235" s="76"/>
      <c r="P235" s="76"/>
      <c r="Q235" s="76"/>
      <c r="R235" s="76"/>
      <c r="S235" s="76"/>
      <c r="T235" s="77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T235" s="3" t="s">
        <v>256</v>
      </c>
      <c r="AU235" s="3" t="s">
        <v>265</v>
      </c>
    </row>
    <row r="236" s="30" customFormat="true" ht="33" hidden="false" customHeight="true" outlineLevel="0" collapsed="false">
      <c r="A236" s="26"/>
      <c r="B236" s="27"/>
      <c r="C236" s="263" t="s">
        <v>719</v>
      </c>
      <c r="D236" s="263" t="s">
        <v>288</v>
      </c>
      <c r="E236" s="264" t="s">
        <v>720</v>
      </c>
      <c r="F236" s="265" t="s">
        <v>721</v>
      </c>
      <c r="G236" s="266" t="s">
        <v>291</v>
      </c>
      <c r="H236" s="267" t="n">
        <v>1</v>
      </c>
      <c r="I236" s="268"/>
      <c r="J236" s="269" t="n">
        <f aca="false">ROUND(I236*H236,2)</f>
        <v>0</v>
      </c>
      <c r="K236" s="270"/>
      <c r="L236" s="271"/>
      <c r="M236" s="272"/>
      <c r="N236" s="273" t="s">
        <v>39</v>
      </c>
      <c r="O236" s="76"/>
      <c r="P236" s="256" t="n">
        <f aca="false">O236*H236</f>
        <v>0</v>
      </c>
      <c r="Q236" s="256" t="n">
        <v>0</v>
      </c>
      <c r="R236" s="256" t="n">
        <f aca="false">Q236*H236</f>
        <v>0</v>
      </c>
      <c r="S236" s="256" t="n">
        <v>0</v>
      </c>
      <c r="T236" s="257" t="n">
        <f aca="false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258" t="s">
        <v>324</v>
      </c>
      <c r="AT236" s="258" t="s">
        <v>288</v>
      </c>
      <c r="AU236" s="258" t="s">
        <v>265</v>
      </c>
      <c r="AY236" s="3" t="s">
        <v>247</v>
      </c>
      <c r="BE236" s="137" t="n">
        <f aca="false">IF(N236="základní",J236,0)</f>
        <v>0</v>
      </c>
      <c r="BF236" s="137" t="n">
        <f aca="false">IF(N236="snížená",J236,0)</f>
        <v>0</v>
      </c>
      <c r="BG236" s="137" t="n">
        <f aca="false">IF(N236="zákl. přenesená",J236,0)</f>
        <v>0</v>
      </c>
      <c r="BH236" s="137" t="n">
        <f aca="false">IF(N236="sníž. přenesená",J236,0)</f>
        <v>0</v>
      </c>
      <c r="BI236" s="137" t="n">
        <f aca="false">IF(N236="nulová",J236,0)</f>
        <v>0</v>
      </c>
      <c r="BJ236" s="3" t="s">
        <v>81</v>
      </c>
      <c r="BK236" s="137" t="n">
        <f aca="false">ROUND(I236*H236,2)</f>
        <v>0</v>
      </c>
      <c r="BL236" s="3" t="s">
        <v>302</v>
      </c>
      <c r="BM236" s="258" t="s">
        <v>722</v>
      </c>
    </row>
    <row r="237" s="30" customFormat="true" ht="19.2" hidden="false" customHeight="false" outlineLevel="0" collapsed="false">
      <c r="A237" s="26"/>
      <c r="B237" s="27"/>
      <c r="C237" s="28"/>
      <c r="D237" s="259" t="s">
        <v>256</v>
      </c>
      <c r="E237" s="28"/>
      <c r="F237" s="260" t="s">
        <v>721</v>
      </c>
      <c r="G237" s="28"/>
      <c r="H237" s="28"/>
      <c r="I237" s="211"/>
      <c r="J237" s="28"/>
      <c r="K237" s="28"/>
      <c r="L237" s="29"/>
      <c r="M237" s="261"/>
      <c r="N237" s="262"/>
      <c r="O237" s="76"/>
      <c r="P237" s="76"/>
      <c r="Q237" s="76"/>
      <c r="R237" s="76"/>
      <c r="S237" s="76"/>
      <c r="T237" s="77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T237" s="3" t="s">
        <v>256</v>
      </c>
      <c r="AU237" s="3" t="s">
        <v>265</v>
      </c>
    </row>
    <row r="238" s="30" customFormat="true" ht="37.8" hidden="false" customHeight="true" outlineLevel="0" collapsed="false">
      <c r="A238" s="26"/>
      <c r="B238" s="27"/>
      <c r="C238" s="263" t="s">
        <v>723</v>
      </c>
      <c r="D238" s="263" t="s">
        <v>288</v>
      </c>
      <c r="E238" s="264" t="s">
        <v>724</v>
      </c>
      <c r="F238" s="265" t="s">
        <v>725</v>
      </c>
      <c r="G238" s="266" t="s">
        <v>291</v>
      </c>
      <c r="H238" s="267" t="n">
        <v>1</v>
      </c>
      <c r="I238" s="268"/>
      <c r="J238" s="269" t="n">
        <f aca="false">ROUND(I238*H238,2)</f>
        <v>0</v>
      </c>
      <c r="K238" s="270"/>
      <c r="L238" s="271"/>
      <c r="M238" s="272"/>
      <c r="N238" s="273" t="s">
        <v>39</v>
      </c>
      <c r="O238" s="76"/>
      <c r="P238" s="256" t="n">
        <f aca="false">O238*H238</f>
        <v>0</v>
      </c>
      <c r="Q238" s="256" t="n">
        <v>7E-005</v>
      </c>
      <c r="R238" s="256" t="n">
        <f aca="false">Q238*H238</f>
        <v>7E-005</v>
      </c>
      <c r="S238" s="256" t="n">
        <v>0</v>
      </c>
      <c r="T238" s="257" t="n">
        <f aca="false"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258" t="s">
        <v>324</v>
      </c>
      <c r="AT238" s="258" t="s">
        <v>288</v>
      </c>
      <c r="AU238" s="258" t="s">
        <v>265</v>
      </c>
      <c r="AY238" s="3" t="s">
        <v>247</v>
      </c>
      <c r="BE238" s="137" t="n">
        <f aca="false">IF(N238="základní",J238,0)</f>
        <v>0</v>
      </c>
      <c r="BF238" s="137" t="n">
        <f aca="false">IF(N238="snížená",J238,0)</f>
        <v>0</v>
      </c>
      <c r="BG238" s="137" t="n">
        <f aca="false">IF(N238="zákl. přenesená",J238,0)</f>
        <v>0</v>
      </c>
      <c r="BH238" s="137" t="n">
        <f aca="false">IF(N238="sníž. přenesená",J238,0)</f>
        <v>0</v>
      </c>
      <c r="BI238" s="137" t="n">
        <f aca="false">IF(N238="nulová",J238,0)</f>
        <v>0</v>
      </c>
      <c r="BJ238" s="3" t="s">
        <v>81</v>
      </c>
      <c r="BK238" s="137" t="n">
        <f aca="false">ROUND(I238*H238,2)</f>
        <v>0</v>
      </c>
      <c r="BL238" s="3" t="s">
        <v>302</v>
      </c>
      <c r="BM238" s="258" t="s">
        <v>726</v>
      </c>
    </row>
    <row r="239" s="30" customFormat="true" ht="19.2" hidden="false" customHeight="false" outlineLevel="0" collapsed="false">
      <c r="A239" s="26"/>
      <c r="B239" s="27"/>
      <c r="C239" s="28"/>
      <c r="D239" s="259" t="s">
        <v>256</v>
      </c>
      <c r="E239" s="28"/>
      <c r="F239" s="260" t="s">
        <v>725</v>
      </c>
      <c r="G239" s="28"/>
      <c r="H239" s="28"/>
      <c r="I239" s="211"/>
      <c r="J239" s="28"/>
      <c r="K239" s="28"/>
      <c r="L239" s="29"/>
      <c r="M239" s="261"/>
      <c r="N239" s="262"/>
      <c r="O239" s="76"/>
      <c r="P239" s="76"/>
      <c r="Q239" s="76"/>
      <c r="R239" s="76"/>
      <c r="S239" s="76"/>
      <c r="T239" s="77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T239" s="3" t="s">
        <v>256</v>
      </c>
      <c r="AU239" s="3" t="s">
        <v>265</v>
      </c>
    </row>
    <row r="240" s="30" customFormat="true" ht="55.5" hidden="false" customHeight="true" outlineLevel="0" collapsed="false">
      <c r="A240" s="26"/>
      <c r="B240" s="27"/>
      <c r="C240" s="246" t="s">
        <v>727</v>
      </c>
      <c r="D240" s="246" t="s">
        <v>250</v>
      </c>
      <c r="E240" s="247" t="s">
        <v>728</v>
      </c>
      <c r="F240" s="248" t="s">
        <v>729</v>
      </c>
      <c r="G240" s="249" t="s">
        <v>291</v>
      </c>
      <c r="H240" s="250" t="n">
        <v>9</v>
      </c>
      <c r="I240" s="251"/>
      <c r="J240" s="252" t="n">
        <f aca="false">ROUND(I240*H240,2)</f>
        <v>0</v>
      </c>
      <c r="K240" s="253"/>
      <c r="L240" s="29"/>
      <c r="M240" s="254"/>
      <c r="N240" s="255" t="s">
        <v>39</v>
      </c>
      <c r="O240" s="76"/>
      <c r="P240" s="256" t="n">
        <f aca="false">O240*H240</f>
        <v>0</v>
      </c>
      <c r="Q240" s="256" t="n">
        <v>0</v>
      </c>
      <c r="R240" s="256" t="n">
        <f aca="false">Q240*H240</f>
        <v>0</v>
      </c>
      <c r="S240" s="256" t="n">
        <v>0</v>
      </c>
      <c r="T240" s="257" t="n">
        <f aca="false"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258" t="s">
        <v>302</v>
      </c>
      <c r="AT240" s="258" t="s">
        <v>250</v>
      </c>
      <c r="AU240" s="258" t="s">
        <v>265</v>
      </c>
      <c r="AY240" s="3" t="s">
        <v>247</v>
      </c>
      <c r="BE240" s="137" t="n">
        <f aca="false">IF(N240="základní",J240,0)</f>
        <v>0</v>
      </c>
      <c r="BF240" s="137" t="n">
        <f aca="false">IF(N240="snížená",J240,0)</f>
        <v>0</v>
      </c>
      <c r="BG240" s="137" t="n">
        <f aca="false">IF(N240="zákl. přenesená",J240,0)</f>
        <v>0</v>
      </c>
      <c r="BH240" s="137" t="n">
        <f aca="false">IF(N240="sníž. přenesená",J240,0)</f>
        <v>0</v>
      </c>
      <c r="BI240" s="137" t="n">
        <f aca="false">IF(N240="nulová",J240,0)</f>
        <v>0</v>
      </c>
      <c r="BJ240" s="3" t="s">
        <v>81</v>
      </c>
      <c r="BK240" s="137" t="n">
        <f aca="false">ROUND(I240*H240,2)</f>
        <v>0</v>
      </c>
      <c r="BL240" s="3" t="s">
        <v>302</v>
      </c>
      <c r="BM240" s="258" t="s">
        <v>730</v>
      </c>
    </row>
    <row r="241" s="30" customFormat="true" ht="38.4" hidden="false" customHeight="false" outlineLevel="0" collapsed="false">
      <c r="A241" s="26"/>
      <c r="B241" s="27"/>
      <c r="C241" s="28"/>
      <c r="D241" s="259" t="s">
        <v>256</v>
      </c>
      <c r="E241" s="28"/>
      <c r="F241" s="260" t="s">
        <v>731</v>
      </c>
      <c r="G241" s="28"/>
      <c r="H241" s="28"/>
      <c r="I241" s="211"/>
      <c r="J241" s="28"/>
      <c r="K241" s="28"/>
      <c r="L241" s="29"/>
      <c r="M241" s="261"/>
      <c r="N241" s="262"/>
      <c r="O241" s="76"/>
      <c r="P241" s="76"/>
      <c r="Q241" s="76"/>
      <c r="R241" s="76"/>
      <c r="S241" s="76"/>
      <c r="T241" s="77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T241" s="3" t="s">
        <v>256</v>
      </c>
      <c r="AU241" s="3" t="s">
        <v>265</v>
      </c>
    </row>
    <row r="242" s="30" customFormat="true" ht="21.75" hidden="false" customHeight="true" outlineLevel="0" collapsed="false">
      <c r="A242" s="26"/>
      <c r="B242" s="27"/>
      <c r="C242" s="263" t="s">
        <v>732</v>
      </c>
      <c r="D242" s="263" t="s">
        <v>288</v>
      </c>
      <c r="E242" s="264" t="s">
        <v>733</v>
      </c>
      <c r="F242" s="265" t="s">
        <v>734</v>
      </c>
      <c r="G242" s="266" t="s">
        <v>291</v>
      </c>
      <c r="H242" s="267" t="n">
        <v>1</v>
      </c>
      <c r="I242" s="268"/>
      <c r="J242" s="269" t="n">
        <f aca="false">ROUND(I242*H242,2)</f>
        <v>0</v>
      </c>
      <c r="K242" s="270"/>
      <c r="L242" s="271"/>
      <c r="M242" s="272"/>
      <c r="N242" s="273" t="s">
        <v>39</v>
      </c>
      <c r="O242" s="76"/>
      <c r="P242" s="256" t="n">
        <f aca="false">O242*H242</f>
        <v>0</v>
      </c>
      <c r="Q242" s="256" t="n">
        <v>6E-005</v>
      </c>
      <c r="R242" s="256" t="n">
        <f aca="false">Q242*H242</f>
        <v>6E-005</v>
      </c>
      <c r="S242" s="256" t="n">
        <v>0</v>
      </c>
      <c r="T242" s="257" t="n">
        <f aca="false"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258" t="s">
        <v>324</v>
      </c>
      <c r="AT242" s="258" t="s">
        <v>288</v>
      </c>
      <c r="AU242" s="258" t="s">
        <v>265</v>
      </c>
      <c r="AY242" s="3" t="s">
        <v>247</v>
      </c>
      <c r="BE242" s="137" t="n">
        <f aca="false">IF(N242="základní",J242,0)</f>
        <v>0</v>
      </c>
      <c r="BF242" s="137" t="n">
        <f aca="false">IF(N242="snížená",J242,0)</f>
        <v>0</v>
      </c>
      <c r="BG242" s="137" t="n">
        <f aca="false">IF(N242="zákl. přenesená",J242,0)</f>
        <v>0</v>
      </c>
      <c r="BH242" s="137" t="n">
        <f aca="false">IF(N242="sníž. přenesená",J242,0)</f>
        <v>0</v>
      </c>
      <c r="BI242" s="137" t="n">
        <f aca="false">IF(N242="nulová",J242,0)</f>
        <v>0</v>
      </c>
      <c r="BJ242" s="3" t="s">
        <v>81</v>
      </c>
      <c r="BK242" s="137" t="n">
        <f aca="false">ROUND(I242*H242,2)</f>
        <v>0</v>
      </c>
      <c r="BL242" s="3" t="s">
        <v>302</v>
      </c>
      <c r="BM242" s="258" t="s">
        <v>735</v>
      </c>
    </row>
    <row r="243" s="30" customFormat="true" ht="10.2" hidden="false" customHeight="false" outlineLevel="0" collapsed="false">
      <c r="A243" s="26"/>
      <c r="B243" s="27"/>
      <c r="C243" s="28"/>
      <c r="D243" s="259" t="s">
        <v>256</v>
      </c>
      <c r="E243" s="28"/>
      <c r="F243" s="260" t="s">
        <v>734</v>
      </c>
      <c r="G243" s="28"/>
      <c r="H243" s="28"/>
      <c r="I243" s="211"/>
      <c r="J243" s="28"/>
      <c r="K243" s="28"/>
      <c r="L243" s="29"/>
      <c r="M243" s="261"/>
      <c r="N243" s="262"/>
      <c r="O243" s="76"/>
      <c r="P243" s="76"/>
      <c r="Q243" s="76"/>
      <c r="R243" s="76"/>
      <c r="S243" s="76"/>
      <c r="T243" s="77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T243" s="3" t="s">
        <v>256</v>
      </c>
      <c r="AU243" s="3" t="s">
        <v>265</v>
      </c>
    </row>
    <row r="244" s="30" customFormat="true" ht="24.15" hidden="false" customHeight="true" outlineLevel="0" collapsed="false">
      <c r="A244" s="26"/>
      <c r="B244" s="27"/>
      <c r="C244" s="263" t="s">
        <v>736</v>
      </c>
      <c r="D244" s="263" t="s">
        <v>288</v>
      </c>
      <c r="E244" s="264" t="s">
        <v>737</v>
      </c>
      <c r="F244" s="265" t="s">
        <v>738</v>
      </c>
      <c r="G244" s="266" t="s">
        <v>291</v>
      </c>
      <c r="H244" s="267" t="n">
        <v>1</v>
      </c>
      <c r="I244" s="268"/>
      <c r="J244" s="269" t="n">
        <f aca="false">ROUND(I244*H244,2)</f>
        <v>0</v>
      </c>
      <c r="K244" s="270"/>
      <c r="L244" s="271"/>
      <c r="M244" s="272"/>
      <c r="N244" s="273" t="s">
        <v>39</v>
      </c>
      <c r="O244" s="76"/>
      <c r="P244" s="256" t="n">
        <f aca="false">O244*H244</f>
        <v>0</v>
      </c>
      <c r="Q244" s="256" t="n">
        <v>0</v>
      </c>
      <c r="R244" s="256" t="n">
        <f aca="false">Q244*H244</f>
        <v>0</v>
      </c>
      <c r="S244" s="256" t="n">
        <v>0</v>
      </c>
      <c r="T244" s="257" t="n">
        <f aca="false"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258" t="s">
        <v>324</v>
      </c>
      <c r="AT244" s="258" t="s">
        <v>288</v>
      </c>
      <c r="AU244" s="258" t="s">
        <v>265</v>
      </c>
      <c r="AY244" s="3" t="s">
        <v>247</v>
      </c>
      <c r="BE244" s="137" t="n">
        <f aca="false">IF(N244="základní",J244,0)</f>
        <v>0</v>
      </c>
      <c r="BF244" s="137" t="n">
        <f aca="false">IF(N244="snížená",J244,0)</f>
        <v>0</v>
      </c>
      <c r="BG244" s="137" t="n">
        <f aca="false">IF(N244="zákl. přenesená",J244,0)</f>
        <v>0</v>
      </c>
      <c r="BH244" s="137" t="n">
        <f aca="false">IF(N244="sníž. přenesená",J244,0)</f>
        <v>0</v>
      </c>
      <c r="BI244" s="137" t="n">
        <f aca="false">IF(N244="nulová",J244,0)</f>
        <v>0</v>
      </c>
      <c r="BJ244" s="3" t="s">
        <v>81</v>
      </c>
      <c r="BK244" s="137" t="n">
        <f aca="false">ROUND(I244*H244,2)</f>
        <v>0</v>
      </c>
      <c r="BL244" s="3" t="s">
        <v>302</v>
      </c>
      <c r="BM244" s="258" t="s">
        <v>739</v>
      </c>
    </row>
    <row r="245" s="30" customFormat="true" ht="10.2" hidden="false" customHeight="false" outlineLevel="0" collapsed="false">
      <c r="A245" s="26"/>
      <c r="B245" s="27"/>
      <c r="C245" s="28"/>
      <c r="D245" s="259" t="s">
        <v>256</v>
      </c>
      <c r="E245" s="28"/>
      <c r="F245" s="260" t="s">
        <v>738</v>
      </c>
      <c r="G245" s="28"/>
      <c r="H245" s="28"/>
      <c r="I245" s="211"/>
      <c r="J245" s="28"/>
      <c r="K245" s="28"/>
      <c r="L245" s="29"/>
      <c r="M245" s="261"/>
      <c r="N245" s="262"/>
      <c r="O245" s="76"/>
      <c r="P245" s="76"/>
      <c r="Q245" s="76"/>
      <c r="R245" s="76"/>
      <c r="S245" s="76"/>
      <c r="T245" s="77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T245" s="3" t="s">
        <v>256</v>
      </c>
      <c r="AU245" s="3" t="s">
        <v>265</v>
      </c>
    </row>
    <row r="246" s="30" customFormat="true" ht="24.15" hidden="false" customHeight="true" outlineLevel="0" collapsed="false">
      <c r="A246" s="26"/>
      <c r="B246" s="27"/>
      <c r="C246" s="263" t="s">
        <v>740</v>
      </c>
      <c r="D246" s="263" t="s">
        <v>288</v>
      </c>
      <c r="E246" s="264" t="s">
        <v>741</v>
      </c>
      <c r="F246" s="265" t="s">
        <v>742</v>
      </c>
      <c r="G246" s="266" t="s">
        <v>291</v>
      </c>
      <c r="H246" s="267" t="n">
        <v>1</v>
      </c>
      <c r="I246" s="268"/>
      <c r="J246" s="269" t="n">
        <f aca="false">ROUND(I246*H246,2)</f>
        <v>0</v>
      </c>
      <c r="K246" s="270"/>
      <c r="L246" s="271"/>
      <c r="M246" s="272"/>
      <c r="N246" s="273" t="s">
        <v>39</v>
      </c>
      <c r="O246" s="76"/>
      <c r="P246" s="256" t="n">
        <f aca="false">O246*H246</f>
        <v>0</v>
      </c>
      <c r="Q246" s="256" t="n">
        <v>0</v>
      </c>
      <c r="R246" s="256" t="n">
        <f aca="false">Q246*H246</f>
        <v>0</v>
      </c>
      <c r="S246" s="256" t="n">
        <v>0</v>
      </c>
      <c r="T246" s="257" t="n">
        <f aca="false"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258" t="s">
        <v>324</v>
      </c>
      <c r="AT246" s="258" t="s">
        <v>288</v>
      </c>
      <c r="AU246" s="258" t="s">
        <v>265</v>
      </c>
      <c r="AY246" s="3" t="s">
        <v>247</v>
      </c>
      <c r="BE246" s="137" t="n">
        <f aca="false">IF(N246="základní",J246,0)</f>
        <v>0</v>
      </c>
      <c r="BF246" s="137" t="n">
        <f aca="false">IF(N246="snížená",J246,0)</f>
        <v>0</v>
      </c>
      <c r="BG246" s="137" t="n">
        <f aca="false">IF(N246="zákl. přenesená",J246,0)</f>
        <v>0</v>
      </c>
      <c r="BH246" s="137" t="n">
        <f aca="false">IF(N246="sníž. přenesená",J246,0)</f>
        <v>0</v>
      </c>
      <c r="BI246" s="137" t="n">
        <f aca="false">IF(N246="nulová",J246,0)</f>
        <v>0</v>
      </c>
      <c r="BJ246" s="3" t="s">
        <v>81</v>
      </c>
      <c r="BK246" s="137" t="n">
        <f aca="false">ROUND(I246*H246,2)</f>
        <v>0</v>
      </c>
      <c r="BL246" s="3" t="s">
        <v>302</v>
      </c>
      <c r="BM246" s="258" t="s">
        <v>743</v>
      </c>
    </row>
    <row r="247" s="30" customFormat="true" ht="19.2" hidden="false" customHeight="false" outlineLevel="0" collapsed="false">
      <c r="A247" s="26"/>
      <c r="B247" s="27"/>
      <c r="C247" s="28"/>
      <c r="D247" s="259" t="s">
        <v>256</v>
      </c>
      <c r="E247" s="28"/>
      <c r="F247" s="260" t="s">
        <v>742</v>
      </c>
      <c r="G247" s="28"/>
      <c r="H247" s="28"/>
      <c r="I247" s="211"/>
      <c r="J247" s="28"/>
      <c r="K247" s="28"/>
      <c r="L247" s="29"/>
      <c r="M247" s="261"/>
      <c r="N247" s="262"/>
      <c r="O247" s="76"/>
      <c r="P247" s="76"/>
      <c r="Q247" s="76"/>
      <c r="R247" s="76"/>
      <c r="S247" s="76"/>
      <c r="T247" s="77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T247" s="3" t="s">
        <v>256</v>
      </c>
      <c r="AU247" s="3" t="s">
        <v>265</v>
      </c>
    </row>
    <row r="248" s="30" customFormat="true" ht="24.15" hidden="false" customHeight="true" outlineLevel="0" collapsed="false">
      <c r="A248" s="26"/>
      <c r="B248" s="27"/>
      <c r="C248" s="246" t="s">
        <v>744</v>
      </c>
      <c r="D248" s="246" t="s">
        <v>250</v>
      </c>
      <c r="E248" s="247" t="s">
        <v>745</v>
      </c>
      <c r="F248" s="248" t="s">
        <v>746</v>
      </c>
      <c r="G248" s="249" t="s">
        <v>291</v>
      </c>
      <c r="H248" s="250" t="n">
        <v>1</v>
      </c>
      <c r="I248" s="251"/>
      <c r="J248" s="252" t="n">
        <f aca="false">ROUND(I248*H248,2)</f>
        <v>0</v>
      </c>
      <c r="K248" s="253"/>
      <c r="L248" s="29"/>
      <c r="M248" s="254"/>
      <c r="N248" s="255" t="s">
        <v>39</v>
      </c>
      <c r="O248" s="76"/>
      <c r="P248" s="256" t="n">
        <f aca="false">O248*H248</f>
        <v>0</v>
      </c>
      <c r="Q248" s="256" t="n">
        <v>0</v>
      </c>
      <c r="R248" s="256" t="n">
        <f aca="false">Q248*H248</f>
        <v>0</v>
      </c>
      <c r="S248" s="256" t="n">
        <v>0</v>
      </c>
      <c r="T248" s="257" t="n">
        <f aca="false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258" t="s">
        <v>302</v>
      </c>
      <c r="AT248" s="258" t="s">
        <v>250</v>
      </c>
      <c r="AU248" s="258" t="s">
        <v>265</v>
      </c>
      <c r="AY248" s="3" t="s">
        <v>247</v>
      </c>
      <c r="BE248" s="137" t="n">
        <f aca="false">IF(N248="základní",J248,0)</f>
        <v>0</v>
      </c>
      <c r="BF248" s="137" t="n">
        <f aca="false">IF(N248="snížená",J248,0)</f>
        <v>0</v>
      </c>
      <c r="BG248" s="137" t="n">
        <f aca="false">IF(N248="zákl. přenesená",J248,0)</f>
        <v>0</v>
      </c>
      <c r="BH248" s="137" t="n">
        <f aca="false">IF(N248="sníž. přenesená",J248,0)</f>
        <v>0</v>
      </c>
      <c r="BI248" s="137" t="n">
        <f aca="false">IF(N248="nulová",J248,0)</f>
        <v>0</v>
      </c>
      <c r="BJ248" s="3" t="s">
        <v>81</v>
      </c>
      <c r="BK248" s="137" t="n">
        <f aca="false">ROUND(I248*H248,2)</f>
        <v>0</v>
      </c>
      <c r="BL248" s="3" t="s">
        <v>302</v>
      </c>
      <c r="BM248" s="258" t="s">
        <v>747</v>
      </c>
    </row>
    <row r="249" s="30" customFormat="true" ht="19.2" hidden="false" customHeight="false" outlineLevel="0" collapsed="false">
      <c r="A249" s="26"/>
      <c r="B249" s="27"/>
      <c r="C249" s="28"/>
      <c r="D249" s="259" t="s">
        <v>256</v>
      </c>
      <c r="E249" s="28"/>
      <c r="F249" s="260" t="s">
        <v>746</v>
      </c>
      <c r="G249" s="28"/>
      <c r="H249" s="28"/>
      <c r="I249" s="211"/>
      <c r="J249" s="28"/>
      <c r="K249" s="28"/>
      <c r="L249" s="29"/>
      <c r="M249" s="261"/>
      <c r="N249" s="262"/>
      <c r="O249" s="76"/>
      <c r="P249" s="76"/>
      <c r="Q249" s="76"/>
      <c r="R249" s="76"/>
      <c r="S249" s="76"/>
      <c r="T249" s="77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T249" s="3" t="s">
        <v>256</v>
      </c>
      <c r="AU249" s="3" t="s">
        <v>265</v>
      </c>
    </row>
    <row r="250" s="30" customFormat="true" ht="24.15" hidden="false" customHeight="true" outlineLevel="0" collapsed="false">
      <c r="A250" s="26"/>
      <c r="B250" s="27"/>
      <c r="C250" s="263" t="s">
        <v>748</v>
      </c>
      <c r="D250" s="263" t="s">
        <v>288</v>
      </c>
      <c r="E250" s="264" t="s">
        <v>749</v>
      </c>
      <c r="F250" s="265" t="s">
        <v>750</v>
      </c>
      <c r="G250" s="266" t="s">
        <v>291</v>
      </c>
      <c r="H250" s="267" t="n">
        <v>1</v>
      </c>
      <c r="I250" s="268"/>
      <c r="J250" s="269" t="n">
        <f aca="false">ROUND(I250*H250,2)</f>
        <v>0</v>
      </c>
      <c r="K250" s="270"/>
      <c r="L250" s="271"/>
      <c r="M250" s="272"/>
      <c r="N250" s="273" t="s">
        <v>39</v>
      </c>
      <c r="O250" s="76"/>
      <c r="P250" s="256" t="n">
        <f aca="false">O250*H250</f>
        <v>0</v>
      </c>
      <c r="Q250" s="256" t="n">
        <v>0.00019</v>
      </c>
      <c r="R250" s="256" t="n">
        <f aca="false">Q250*H250</f>
        <v>0.00019</v>
      </c>
      <c r="S250" s="256" t="n">
        <v>0</v>
      </c>
      <c r="T250" s="257" t="n">
        <f aca="false"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258" t="s">
        <v>324</v>
      </c>
      <c r="AT250" s="258" t="s">
        <v>288</v>
      </c>
      <c r="AU250" s="258" t="s">
        <v>265</v>
      </c>
      <c r="AY250" s="3" t="s">
        <v>247</v>
      </c>
      <c r="BE250" s="137" t="n">
        <f aca="false">IF(N250="základní",J250,0)</f>
        <v>0</v>
      </c>
      <c r="BF250" s="137" t="n">
        <f aca="false">IF(N250="snížená",J250,0)</f>
        <v>0</v>
      </c>
      <c r="BG250" s="137" t="n">
        <f aca="false">IF(N250="zákl. přenesená",J250,0)</f>
        <v>0</v>
      </c>
      <c r="BH250" s="137" t="n">
        <f aca="false">IF(N250="sníž. přenesená",J250,0)</f>
        <v>0</v>
      </c>
      <c r="BI250" s="137" t="n">
        <f aca="false">IF(N250="nulová",J250,0)</f>
        <v>0</v>
      </c>
      <c r="BJ250" s="3" t="s">
        <v>81</v>
      </c>
      <c r="BK250" s="137" t="n">
        <f aca="false">ROUND(I250*H250,2)</f>
        <v>0</v>
      </c>
      <c r="BL250" s="3" t="s">
        <v>302</v>
      </c>
      <c r="BM250" s="258" t="s">
        <v>751</v>
      </c>
    </row>
    <row r="251" s="30" customFormat="true" ht="19.2" hidden="false" customHeight="false" outlineLevel="0" collapsed="false">
      <c r="A251" s="26"/>
      <c r="B251" s="27"/>
      <c r="C251" s="28"/>
      <c r="D251" s="259" t="s">
        <v>256</v>
      </c>
      <c r="E251" s="28"/>
      <c r="F251" s="260" t="s">
        <v>750</v>
      </c>
      <c r="G251" s="28"/>
      <c r="H251" s="28"/>
      <c r="I251" s="211"/>
      <c r="J251" s="28"/>
      <c r="K251" s="28"/>
      <c r="L251" s="29"/>
      <c r="M251" s="261"/>
      <c r="N251" s="262"/>
      <c r="O251" s="76"/>
      <c r="P251" s="76"/>
      <c r="Q251" s="76"/>
      <c r="R251" s="76"/>
      <c r="S251" s="76"/>
      <c r="T251" s="77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T251" s="3" t="s">
        <v>256</v>
      </c>
      <c r="AU251" s="3" t="s">
        <v>265</v>
      </c>
    </row>
    <row r="252" s="30" customFormat="true" ht="16.5" hidden="false" customHeight="true" outlineLevel="0" collapsed="false">
      <c r="A252" s="26"/>
      <c r="B252" s="27"/>
      <c r="C252" s="246" t="s">
        <v>752</v>
      </c>
      <c r="D252" s="246" t="s">
        <v>250</v>
      </c>
      <c r="E252" s="247" t="s">
        <v>753</v>
      </c>
      <c r="F252" s="248" t="s">
        <v>754</v>
      </c>
      <c r="G252" s="249" t="s">
        <v>291</v>
      </c>
      <c r="H252" s="250" t="n">
        <v>5</v>
      </c>
      <c r="I252" s="251"/>
      <c r="J252" s="252" t="n">
        <f aca="false">ROUND(I252*H252,2)</f>
        <v>0</v>
      </c>
      <c r="K252" s="253"/>
      <c r="L252" s="29"/>
      <c r="M252" s="254"/>
      <c r="N252" s="255" t="s">
        <v>39</v>
      </c>
      <c r="O252" s="76"/>
      <c r="P252" s="256" t="n">
        <f aca="false">O252*H252</f>
        <v>0</v>
      </c>
      <c r="Q252" s="256" t="n">
        <v>0</v>
      </c>
      <c r="R252" s="256" t="n">
        <f aca="false">Q252*H252</f>
        <v>0</v>
      </c>
      <c r="S252" s="256" t="n">
        <v>0</v>
      </c>
      <c r="T252" s="257" t="n">
        <f aca="false"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258" t="s">
        <v>302</v>
      </c>
      <c r="AT252" s="258" t="s">
        <v>250</v>
      </c>
      <c r="AU252" s="258" t="s">
        <v>265</v>
      </c>
      <c r="AY252" s="3" t="s">
        <v>247</v>
      </c>
      <c r="BE252" s="137" t="n">
        <f aca="false">IF(N252="základní",J252,0)</f>
        <v>0</v>
      </c>
      <c r="BF252" s="137" t="n">
        <f aca="false">IF(N252="snížená",J252,0)</f>
        <v>0</v>
      </c>
      <c r="BG252" s="137" t="n">
        <f aca="false">IF(N252="zákl. přenesená",J252,0)</f>
        <v>0</v>
      </c>
      <c r="BH252" s="137" t="n">
        <f aca="false">IF(N252="sníž. přenesená",J252,0)</f>
        <v>0</v>
      </c>
      <c r="BI252" s="137" t="n">
        <f aca="false">IF(N252="nulová",J252,0)</f>
        <v>0</v>
      </c>
      <c r="BJ252" s="3" t="s">
        <v>81</v>
      </c>
      <c r="BK252" s="137" t="n">
        <f aca="false">ROUND(I252*H252,2)</f>
        <v>0</v>
      </c>
      <c r="BL252" s="3" t="s">
        <v>302</v>
      </c>
      <c r="BM252" s="258" t="s">
        <v>755</v>
      </c>
    </row>
    <row r="253" s="30" customFormat="true" ht="28.8" hidden="false" customHeight="false" outlineLevel="0" collapsed="false">
      <c r="A253" s="26"/>
      <c r="B253" s="27"/>
      <c r="C253" s="28"/>
      <c r="D253" s="259" t="s">
        <v>256</v>
      </c>
      <c r="E253" s="28"/>
      <c r="F253" s="260" t="s">
        <v>756</v>
      </c>
      <c r="G253" s="28"/>
      <c r="H253" s="28"/>
      <c r="I253" s="211"/>
      <c r="J253" s="28"/>
      <c r="K253" s="28"/>
      <c r="L253" s="29"/>
      <c r="M253" s="261"/>
      <c r="N253" s="262"/>
      <c r="O253" s="76"/>
      <c r="P253" s="76"/>
      <c r="Q253" s="76"/>
      <c r="R253" s="76"/>
      <c r="S253" s="76"/>
      <c r="T253" s="77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T253" s="3" t="s">
        <v>256</v>
      </c>
      <c r="AU253" s="3" t="s">
        <v>265</v>
      </c>
    </row>
    <row r="254" s="30" customFormat="true" ht="24.15" hidden="false" customHeight="true" outlineLevel="0" collapsed="false">
      <c r="A254" s="26"/>
      <c r="B254" s="27"/>
      <c r="C254" s="263" t="s">
        <v>757</v>
      </c>
      <c r="D254" s="263" t="s">
        <v>288</v>
      </c>
      <c r="E254" s="264" t="s">
        <v>758</v>
      </c>
      <c r="F254" s="265" t="s">
        <v>759</v>
      </c>
      <c r="G254" s="266" t="s">
        <v>291</v>
      </c>
      <c r="H254" s="267" t="n">
        <v>5</v>
      </c>
      <c r="I254" s="268"/>
      <c r="J254" s="269" t="n">
        <f aca="false">ROUND(I254*H254,2)</f>
        <v>0</v>
      </c>
      <c r="K254" s="270"/>
      <c r="L254" s="271"/>
      <c r="M254" s="272"/>
      <c r="N254" s="273" t="s">
        <v>39</v>
      </c>
      <c r="O254" s="76"/>
      <c r="P254" s="256" t="n">
        <f aca="false">O254*H254</f>
        <v>0</v>
      </c>
      <c r="Q254" s="256" t="n">
        <v>5E-005</v>
      </c>
      <c r="R254" s="256" t="n">
        <f aca="false">Q254*H254</f>
        <v>0.00025</v>
      </c>
      <c r="S254" s="256" t="n">
        <v>0</v>
      </c>
      <c r="T254" s="257" t="n">
        <f aca="false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258" t="s">
        <v>324</v>
      </c>
      <c r="AT254" s="258" t="s">
        <v>288</v>
      </c>
      <c r="AU254" s="258" t="s">
        <v>265</v>
      </c>
      <c r="AY254" s="3" t="s">
        <v>247</v>
      </c>
      <c r="BE254" s="137" t="n">
        <f aca="false">IF(N254="základní",J254,0)</f>
        <v>0</v>
      </c>
      <c r="BF254" s="137" t="n">
        <f aca="false">IF(N254="snížená",J254,0)</f>
        <v>0</v>
      </c>
      <c r="BG254" s="137" t="n">
        <f aca="false">IF(N254="zákl. přenesená",J254,0)</f>
        <v>0</v>
      </c>
      <c r="BH254" s="137" t="n">
        <f aca="false">IF(N254="sníž. přenesená",J254,0)</f>
        <v>0</v>
      </c>
      <c r="BI254" s="137" t="n">
        <f aca="false">IF(N254="nulová",J254,0)</f>
        <v>0</v>
      </c>
      <c r="BJ254" s="3" t="s">
        <v>81</v>
      </c>
      <c r="BK254" s="137" t="n">
        <f aca="false">ROUND(I254*H254,2)</f>
        <v>0</v>
      </c>
      <c r="BL254" s="3" t="s">
        <v>302</v>
      </c>
      <c r="BM254" s="258" t="s">
        <v>760</v>
      </c>
    </row>
    <row r="255" s="30" customFormat="true" ht="10.2" hidden="false" customHeight="false" outlineLevel="0" collapsed="false">
      <c r="A255" s="26"/>
      <c r="B255" s="27"/>
      <c r="C255" s="28"/>
      <c r="D255" s="259" t="s">
        <v>256</v>
      </c>
      <c r="E255" s="28"/>
      <c r="F255" s="260" t="s">
        <v>759</v>
      </c>
      <c r="G255" s="28"/>
      <c r="H255" s="28"/>
      <c r="I255" s="211"/>
      <c r="J255" s="28"/>
      <c r="K255" s="28"/>
      <c r="L255" s="29"/>
      <c r="M255" s="261"/>
      <c r="N255" s="262"/>
      <c r="O255" s="76"/>
      <c r="P255" s="76"/>
      <c r="Q255" s="76"/>
      <c r="R255" s="76"/>
      <c r="S255" s="76"/>
      <c r="T255" s="77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T255" s="3" t="s">
        <v>256</v>
      </c>
      <c r="AU255" s="3" t="s">
        <v>265</v>
      </c>
    </row>
    <row r="256" s="30" customFormat="true" ht="33" hidden="false" customHeight="true" outlineLevel="0" collapsed="false">
      <c r="A256" s="26"/>
      <c r="B256" s="27"/>
      <c r="C256" s="246" t="s">
        <v>761</v>
      </c>
      <c r="D256" s="246" t="s">
        <v>250</v>
      </c>
      <c r="E256" s="247" t="s">
        <v>762</v>
      </c>
      <c r="F256" s="248" t="s">
        <v>763</v>
      </c>
      <c r="G256" s="249" t="s">
        <v>291</v>
      </c>
      <c r="H256" s="250" t="n">
        <v>7</v>
      </c>
      <c r="I256" s="251"/>
      <c r="J256" s="252" t="n">
        <f aca="false">ROUND(I256*H256,2)</f>
        <v>0</v>
      </c>
      <c r="K256" s="253"/>
      <c r="L256" s="29"/>
      <c r="M256" s="254"/>
      <c r="N256" s="255" t="s">
        <v>39</v>
      </c>
      <c r="O256" s="76"/>
      <c r="P256" s="256" t="n">
        <f aca="false">O256*H256</f>
        <v>0</v>
      </c>
      <c r="Q256" s="256" t="n">
        <v>0</v>
      </c>
      <c r="R256" s="256" t="n">
        <f aca="false">Q256*H256</f>
        <v>0</v>
      </c>
      <c r="S256" s="256" t="n">
        <v>0</v>
      </c>
      <c r="T256" s="257" t="n">
        <f aca="false">S256*H256</f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258" t="s">
        <v>302</v>
      </c>
      <c r="AT256" s="258" t="s">
        <v>250</v>
      </c>
      <c r="AU256" s="258" t="s">
        <v>265</v>
      </c>
      <c r="AY256" s="3" t="s">
        <v>247</v>
      </c>
      <c r="BE256" s="137" t="n">
        <f aca="false">IF(N256="základní",J256,0)</f>
        <v>0</v>
      </c>
      <c r="BF256" s="137" t="n">
        <f aca="false">IF(N256="snížená",J256,0)</f>
        <v>0</v>
      </c>
      <c r="BG256" s="137" t="n">
        <f aca="false">IF(N256="zákl. přenesená",J256,0)</f>
        <v>0</v>
      </c>
      <c r="BH256" s="137" t="n">
        <f aca="false">IF(N256="sníž. přenesená",J256,0)</f>
        <v>0</v>
      </c>
      <c r="BI256" s="137" t="n">
        <f aca="false">IF(N256="nulová",J256,0)</f>
        <v>0</v>
      </c>
      <c r="BJ256" s="3" t="s">
        <v>81</v>
      </c>
      <c r="BK256" s="137" t="n">
        <f aca="false">ROUND(I256*H256,2)</f>
        <v>0</v>
      </c>
      <c r="BL256" s="3" t="s">
        <v>302</v>
      </c>
      <c r="BM256" s="258" t="s">
        <v>764</v>
      </c>
    </row>
    <row r="257" s="30" customFormat="true" ht="28.8" hidden="false" customHeight="false" outlineLevel="0" collapsed="false">
      <c r="A257" s="26"/>
      <c r="B257" s="27"/>
      <c r="C257" s="28"/>
      <c r="D257" s="259" t="s">
        <v>256</v>
      </c>
      <c r="E257" s="28"/>
      <c r="F257" s="260" t="s">
        <v>765</v>
      </c>
      <c r="G257" s="28"/>
      <c r="H257" s="28"/>
      <c r="I257" s="211"/>
      <c r="J257" s="28"/>
      <c r="K257" s="28"/>
      <c r="L257" s="29"/>
      <c r="M257" s="261"/>
      <c r="N257" s="262"/>
      <c r="O257" s="76"/>
      <c r="P257" s="76"/>
      <c r="Q257" s="76"/>
      <c r="R257" s="76"/>
      <c r="S257" s="76"/>
      <c r="T257" s="77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T257" s="3" t="s">
        <v>256</v>
      </c>
      <c r="AU257" s="3" t="s">
        <v>265</v>
      </c>
    </row>
    <row r="258" s="30" customFormat="true" ht="24.15" hidden="false" customHeight="true" outlineLevel="0" collapsed="false">
      <c r="A258" s="26"/>
      <c r="B258" s="27"/>
      <c r="C258" s="246" t="s">
        <v>766</v>
      </c>
      <c r="D258" s="246" t="s">
        <v>250</v>
      </c>
      <c r="E258" s="247" t="s">
        <v>767</v>
      </c>
      <c r="F258" s="248" t="s">
        <v>768</v>
      </c>
      <c r="G258" s="249" t="s">
        <v>291</v>
      </c>
      <c r="H258" s="250" t="n">
        <v>7</v>
      </c>
      <c r="I258" s="251"/>
      <c r="J258" s="252" t="n">
        <f aca="false">ROUND(I258*H258,2)</f>
        <v>0</v>
      </c>
      <c r="K258" s="253"/>
      <c r="L258" s="29"/>
      <c r="M258" s="254"/>
      <c r="N258" s="255" t="s">
        <v>39</v>
      </c>
      <c r="O258" s="76"/>
      <c r="P258" s="256" t="n">
        <f aca="false">O258*H258</f>
        <v>0</v>
      </c>
      <c r="Q258" s="256" t="n">
        <v>0</v>
      </c>
      <c r="R258" s="256" t="n">
        <f aca="false">Q258*H258</f>
        <v>0</v>
      </c>
      <c r="S258" s="256" t="n">
        <v>0</v>
      </c>
      <c r="T258" s="257" t="n">
        <f aca="false"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258" t="s">
        <v>302</v>
      </c>
      <c r="AT258" s="258" t="s">
        <v>250</v>
      </c>
      <c r="AU258" s="258" t="s">
        <v>265</v>
      </c>
      <c r="AY258" s="3" t="s">
        <v>247</v>
      </c>
      <c r="BE258" s="137" t="n">
        <f aca="false">IF(N258="základní",J258,0)</f>
        <v>0</v>
      </c>
      <c r="BF258" s="137" t="n">
        <f aca="false">IF(N258="snížená",J258,0)</f>
        <v>0</v>
      </c>
      <c r="BG258" s="137" t="n">
        <f aca="false">IF(N258="zákl. přenesená",J258,0)</f>
        <v>0</v>
      </c>
      <c r="BH258" s="137" t="n">
        <f aca="false">IF(N258="sníž. přenesená",J258,0)</f>
        <v>0</v>
      </c>
      <c r="BI258" s="137" t="n">
        <f aca="false">IF(N258="nulová",J258,0)</f>
        <v>0</v>
      </c>
      <c r="BJ258" s="3" t="s">
        <v>81</v>
      </c>
      <c r="BK258" s="137" t="n">
        <f aca="false">ROUND(I258*H258,2)</f>
        <v>0</v>
      </c>
      <c r="BL258" s="3" t="s">
        <v>302</v>
      </c>
      <c r="BM258" s="258" t="s">
        <v>769</v>
      </c>
    </row>
    <row r="259" s="30" customFormat="true" ht="38.4" hidden="false" customHeight="false" outlineLevel="0" collapsed="false">
      <c r="A259" s="26"/>
      <c r="B259" s="27"/>
      <c r="C259" s="28"/>
      <c r="D259" s="259" t="s">
        <v>256</v>
      </c>
      <c r="E259" s="28"/>
      <c r="F259" s="260" t="s">
        <v>770</v>
      </c>
      <c r="G259" s="28"/>
      <c r="H259" s="28"/>
      <c r="I259" s="211"/>
      <c r="J259" s="28"/>
      <c r="K259" s="28"/>
      <c r="L259" s="29"/>
      <c r="M259" s="261"/>
      <c r="N259" s="262"/>
      <c r="O259" s="76"/>
      <c r="P259" s="76"/>
      <c r="Q259" s="76"/>
      <c r="R259" s="76"/>
      <c r="S259" s="76"/>
      <c r="T259" s="77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T259" s="3" t="s">
        <v>256</v>
      </c>
      <c r="AU259" s="3" t="s">
        <v>265</v>
      </c>
    </row>
    <row r="260" s="30" customFormat="true" ht="24.15" hidden="false" customHeight="true" outlineLevel="0" collapsed="false">
      <c r="A260" s="26"/>
      <c r="B260" s="27"/>
      <c r="C260" s="263" t="s">
        <v>771</v>
      </c>
      <c r="D260" s="263" t="s">
        <v>288</v>
      </c>
      <c r="E260" s="264" t="s">
        <v>772</v>
      </c>
      <c r="F260" s="265" t="s">
        <v>773</v>
      </c>
      <c r="G260" s="266" t="s">
        <v>291</v>
      </c>
      <c r="H260" s="267" t="n">
        <v>7</v>
      </c>
      <c r="I260" s="268"/>
      <c r="J260" s="269" t="n">
        <f aca="false">ROUND(I260*H260,2)</f>
        <v>0</v>
      </c>
      <c r="K260" s="270"/>
      <c r="L260" s="271"/>
      <c r="M260" s="272"/>
      <c r="N260" s="273" t="s">
        <v>39</v>
      </c>
      <c r="O260" s="76"/>
      <c r="P260" s="256" t="n">
        <f aca="false">O260*H260</f>
        <v>0</v>
      </c>
      <c r="Q260" s="256" t="n">
        <v>5E-005</v>
      </c>
      <c r="R260" s="256" t="n">
        <f aca="false">Q260*H260</f>
        <v>0.00035</v>
      </c>
      <c r="S260" s="256" t="n">
        <v>0</v>
      </c>
      <c r="T260" s="257" t="n">
        <f aca="false">S260*H260</f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258" t="s">
        <v>324</v>
      </c>
      <c r="AT260" s="258" t="s">
        <v>288</v>
      </c>
      <c r="AU260" s="258" t="s">
        <v>265</v>
      </c>
      <c r="AY260" s="3" t="s">
        <v>247</v>
      </c>
      <c r="BE260" s="137" t="n">
        <f aca="false">IF(N260="základní",J260,0)</f>
        <v>0</v>
      </c>
      <c r="BF260" s="137" t="n">
        <f aca="false">IF(N260="snížená",J260,0)</f>
        <v>0</v>
      </c>
      <c r="BG260" s="137" t="n">
        <f aca="false">IF(N260="zákl. přenesená",J260,0)</f>
        <v>0</v>
      </c>
      <c r="BH260" s="137" t="n">
        <f aca="false">IF(N260="sníž. přenesená",J260,0)</f>
        <v>0</v>
      </c>
      <c r="BI260" s="137" t="n">
        <f aca="false">IF(N260="nulová",J260,0)</f>
        <v>0</v>
      </c>
      <c r="BJ260" s="3" t="s">
        <v>81</v>
      </c>
      <c r="BK260" s="137" t="n">
        <f aca="false">ROUND(I260*H260,2)</f>
        <v>0</v>
      </c>
      <c r="BL260" s="3" t="s">
        <v>302</v>
      </c>
      <c r="BM260" s="258" t="s">
        <v>774</v>
      </c>
    </row>
    <row r="261" s="30" customFormat="true" ht="19.2" hidden="false" customHeight="false" outlineLevel="0" collapsed="false">
      <c r="A261" s="26"/>
      <c r="B261" s="27"/>
      <c r="C261" s="28"/>
      <c r="D261" s="259" t="s">
        <v>256</v>
      </c>
      <c r="E261" s="28"/>
      <c r="F261" s="260" t="s">
        <v>773</v>
      </c>
      <c r="G261" s="28"/>
      <c r="H261" s="28"/>
      <c r="I261" s="211"/>
      <c r="J261" s="28"/>
      <c r="K261" s="28"/>
      <c r="L261" s="29"/>
      <c r="M261" s="261"/>
      <c r="N261" s="262"/>
      <c r="O261" s="76"/>
      <c r="P261" s="76"/>
      <c r="Q261" s="76"/>
      <c r="R261" s="76"/>
      <c r="S261" s="76"/>
      <c r="T261" s="77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T261" s="3" t="s">
        <v>256</v>
      </c>
      <c r="AU261" s="3" t="s">
        <v>265</v>
      </c>
    </row>
    <row r="262" s="30" customFormat="true" ht="24.15" hidden="false" customHeight="true" outlineLevel="0" collapsed="false">
      <c r="A262" s="26"/>
      <c r="B262" s="27"/>
      <c r="C262" s="246" t="s">
        <v>775</v>
      </c>
      <c r="D262" s="246" t="s">
        <v>250</v>
      </c>
      <c r="E262" s="247" t="s">
        <v>776</v>
      </c>
      <c r="F262" s="248" t="s">
        <v>777</v>
      </c>
      <c r="G262" s="249" t="s">
        <v>332</v>
      </c>
      <c r="H262" s="250" t="n">
        <v>4</v>
      </c>
      <c r="I262" s="251"/>
      <c r="J262" s="252" t="n">
        <f aca="false">ROUND(I262*H262,2)</f>
        <v>0</v>
      </c>
      <c r="K262" s="253"/>
      <c r="L262" s="29"/>
      <c r="M262" s="254"/>
      <c r="N262" s="255" t="s">
        <v>39</v>
      </c>
      <c r="O262" s="76"/>
      <c r="P262" s="256" t="n">
        <f aca="false">O262*H262</f>
        <v>0</v>
      </c>
      <c r="Q262" s="256" t="n">
        <v>0</v>
      </c>
      <c r="R262" s="256" t="n">
        <f aca="false">Q262*H262</f>
        <v>0</v>
      </c>
      <c r="S262" s="256" t="n">
        <v>0</v>
      </c>
      <c r="T262" s="257" t="n">
        <f aca="false"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258" t="s">
        <v>302</v>
      </c>
      <c r="AT262" s="258" t="s">
        <v>250</v>
      </c>
      <c r="AU262" s="258" t="s">
        <v>265</v>
      </c>
      <c r="AY262" s="3" t="s">
        <v>247</v>
      </c>
      <c r="BE262" s="137" t="n">
        <f aca="false">IF(N262="základní",J262,0)</f>
        <v>0</v>
      </c>
      <c r="BF262" s="137" t="n">
        <f aca="false">IF(N262="snížená",J262,0)</f>
        <v>0</v>
      </c>
      <c r="BG262" s="137" t="n">
        <f aca="false">IF(N262="zákl. přenesená",J262,0)</f>
        <v>0</v>
      </c>
      <c r="BH262" s="137" t="n">
        <f aca="false">IF(N262="sníž. přenesená",J262,0)</f>
        <v>0</v>
      </c>
      <c r="BI262" s="137" t="n">
        <f aca="false">IF(N262="nulová",J262,0)</f>
        <v>0</v>
      </c>
      <c r="BJ262" s="3" t="s">
        <v>81</v>
      </c>
      <c r="BK262" s="137" t="n">
        <f aca="false">ROUND(I262*H262,2)</f>
        <v>0</v>
      </c>
      <c r="BL262" s="3" t="s">
        <v>302</v>
      </c>
      <c r="BM262" s="258" t="s">
        <v>778</v>
      </c>
    </row>
    <row r="263" s="30" customFormat="true" ht="19.2" hidden="false" customHeight="false" outlineLevel="0" collapsed="false">
      <c r="A263" s="26"/>
      <c r="B263" s="27"/>
      <c r="C263" s="28"/>
      <c r="D263" s="259" t="s">
        <v>256</v>
      </c>
      <c r="E263" s="28"/>
      <c r="F263" s="260" t="s">
        <v>777</v>
      </c>
      <c r="G263" s="28"/>
      <c r="H263" s="28"/>
      <c r="I263" s="211"/>
      <c r="J263" s="28"/>
      <c r="K263" s="28"/>
      <c r="L263" s="29"/>
      <c r="M263" s="261"/>
      <c r="N263" s="262"/>
      <c r="O263" s="76"/>
      <c r="P263" s="76"/>
      <c r="Q263" s="76"/>
      <c r="R263" s="76"/>
      <c r="S263" s="76"/>
      <c r="T263" s="77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T263" s="3" t="s">
        <v>256</v>
      </c>
      <c r="AU263" s="3" t="s">
        <v>265</v>
      </c>
    </row>
    <row r="264" s="30" customFormat="true" ht="16.5" hidden="false" customHeight="true" outlineLevel="0" collapsed="false">
      <c r="A264" s="26"/>
      <c r="B264" s="27"/>
      <c r="C264" s="263" t="s">
        <v>779</v>
      </c>
      <c r="D264" s="263" t="s">
        <v>288</v>
      </c>
      <c r="E264" s="264" t="s">
        <v>780</v>
      </c>
      <c r="F264" s="265" t="s">
        <v>781</v>
      </c>
      <c r="G264" s="266" t="s">
        <v>332</v>
      </c>
      <c r="H264" s="267" t="n">
        <v>4</v>
      </c>
      <c r="I264" s="268"/>
      <c r="J264" s="269" t="n">
        <f aca="false">ROUND(I264*H264,2)</f>
        <v>0</v>
      </c>
      <c r="K264" s="270"/>
      <c r="L264" s="271"/>
      <c r="M264" s="272"/>
      <c r="N264" s="273" t="s">
        <v>39</v>
      </c>
      <c r="O264" s="76"/>
      <c r="P264" s="256" t="n">
        <f aca="false">O264*H264</f>
        <v>0</v>
      </c>
      <c r="Q264" s="256" t="n">
        <v>1E-005</v>
      </c>
      <c r="R264" s="256" t="n">
        <f aca="false">Q264*H264</f>
        <v>4E-005</v>
      </c>
      <c r="S264" s="256" t="n">
        <v>0</v>
      </c>
      <c r="T264" s="257" t="n">
        <f aca="false">S264*H264</f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258" t="s">
        <v>324</v>
      </c>
      <c r="AT264" s="258" t="s">
        <v>288</v>
      </c>
      <c r="AU264" s="258" t="s">
        <v>265</v>
      </c>
      <c r="AY264" s="3" t="s">
        <v>247</v>
      </c>
      <c r="BE264" s="137" t="n">
        <f aca="false">IF(N264="základní",J264,0)</f>
        <v>0</v>
      </c>
      <c r="BF264" s="137" t="n">
        <f aca="false">IF(N264="snížená",J264,0)</f>
        <v>0</v>
      </c>
      <c r="BG264" s="137" t="n">
        <f aca="false">IF(N264="zákl. přenesená",J264,0)</f>
        <v>0</v>
      </c>
      <c r="BH264" s="137" t="n">
        <f aca="false">IF(N264="sníž. přenesená",J264,0)</f>
        <v>0</v>
      </c>
      <c r="BI264" s="137" t="n">
        <f aca="false">IF(N264="nulová",J264,0)</f>
        <v>0</v>
      </c>
      <c r="BJ264" s="3" t="s">
        <v>81</v>
      </c>
      <c r="BK264" s="137" t="n">
        <f aca="false">ROUND(I264*H264,2)</f>
        <v>0</v>
      </c>
      <c r="BL264" s="3" t="s">
        <v>302</v>
      </c>
      <c r="BM264" s="258" t="s">
        <v>782</v>
      </c>
    </row>
    <row r="265" s="30" customFormat="true" ht="10.2" hidden="false" customHeight="false" outlineLevel="0" collapsed="false">
      <c r="A265" s="26"/>
      <c r="B265" s="27"/>
      <c r="C265" s="28"/>
      <c r="D265" s="259" t="s">
        <v>256</v>
      </c>
      <c r="E265" s="28"/>
      <c r="F265" s="260" t="s">
        <v>781</v>
      </c>
      <c r="G265" s="28"/>
      <c r="H265" s="28"/>
      <c r="I265" s="211"/>
      <c r="J265" s="28"/>
      <c r="K265" s="28"/>
      <c r="L265" s="29"/>
      <c r="M265" s="261"/>
      <c r="N265" s="262"/>
      <c r="O265" s="76"/>
      <c r="P265" s="76"/>
      <c r="Q265" s="76"/>
      <c r="R265" s="76"/>
      <c r="S265" s="76"/>
      <c r="T265" s="77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T265" s="3" t="s">
        <v>256</v>
      </c>
      <c r="AU265" s="3" t="s">
        <v>265</v>
      </c>
    </row>
    <row r="266" s="30" customFormat="true" ht="24.15" hidden="false" customHeight="true" outlineLevel="0" collapsed="false">
      <c r="A266" s="26"/>
      <c r="B266" s="27"/>
      <c r="C266" s="263" t="s">
        <v>783</v>
      </c>
      <c r="D266" s="263" t="s">
        <v>288</v>
      </c>
      <c r="E266" s="264" t="s">
        <v>784</v>
      </c>
      <c r="F266" s="265" t="s">
        <v>785</v>
      </c>
      <c r="G266" s="266" t="s">
        <v>291</v>
      </c>
      <c r="H266" s="267" t="n">
        <v>2</v>
      </c>
      <c r="I266" s="268"/>
      <c r="J266" s="269" t="n">
        <f aca="false">ROUND(I266*H266,2)</f>
        <v>0</v>
      </c>
      <c r="K266" s="270"/>
      <c r="L266" s="271"/>
      <c r="M266" s="272"/>
      <c r="N266" s="273" t="s">
        <v>39</v>
      </c>
      <c r="O266" s="76"/>
      <c r="P266" s="256" t="n">
        <f aca="false">O266*H266</f>
        <v>0</v>
      </c>
      <c r="Q266" s="256" t="n">
        <v>1E-005</v>
      </c>
      <c r="R266" s="256" t="n">
        <f aca="false">Q266*H266</f>
        <v>2E-005</v>
      </c>
      <c r="S266" s="256" t="n">
        <v>0</v>
      </c>
      <c r="T266" s="257" t="n">
        <f aca="false"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258" t="s">
        <v>324</v>
      </c>
      <c r="AT266" s="258" t="s">
        <v>288</v>
      </c>
      <c r="AU266" s="258" t="s">
        <v>265</v>
      </c>
      <c r="AY266" s="3" t="s">
        <v>247</v>
      </c>
      <c r="BE266" s="137" t="n">
        <f aca="false">IF(N266="základní",J266,0)</f>
        <v>0</v>
      </c>
      <c r="BF266" s="137" t="n">
        <f aca="false">IF(N266="snížená",J266,0)</f>
        <v>0</v>
      </c>
      <c r="BG266" s="137" t="n">
        <f aca="false">IF(N266="zákl. přenesená",J266,0)</f>
        <v>0</v>
      </c>
      <c r="BH266" s="137" t="n">
        <f aca="false">IF(N266="sníž. přenesená",J266,0)</f>
        <v>0</v>
      </c>
      <c r="BI266" s="137" t="n">
        <f aca="false">IF(N266="nulová",J266,0)</f>
        <v>0</v>
      </c>
      <c r="BJ266" s="3" t="s">
        <v>81</v>
      </c>
      <c r="BK266" s="137" t="n">
        <f aca="false">ROUND(I266*H266,2)</f>
        <v>0</v>
      </c>
      <c r="BL266" s="3" t="s">
        <v>302</v>
      </c>
      <c r="BM266" s="258" t="s">
        <v>786</v>
      </c>
    </row>
    <row r="267" s="30" customFormat="true" ht="10.2" hidden="false" customHeight="false" outlineLevel="0" collapsed="false">
      <c r="A267" s="26"/>
      <c r="B267" s="27"/>
      <c r="C267" s="28"/>
      <c r="D267" s="259" t="s">
        <v>256</v>
      </c>
      <c r="E267" s="28"/>
      <c r="F267" s="260" t="s">
        <v>785</v>
      </c>
      <c r="G267" s="28"/>
      <c r="H267" s="28"/>
      <c r="I267" s="211"/>
      <c r="J267" s="28"/>
      <c r="K267" s="28"/>
      <c r="L267" s="29"/>
      <c r="M267" s="261"/>
      <c r="N267" s="262"/>
      <c r="O267" s="76"/>
      <c r="P267" s="76"/>
      <c r="Q267" s="76"/>
      <c r="R267" s="76"/>
      <c r="S267" s="76"/>
      <c r="T267" s="77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T267" s="3" t="s">
        <v>256</v>
      </c>
      <c r="AU267" s="3" t="s">
        <v>265</v>
      </c>
    </row>
    <row r="268" s="30" customFormat="true" ht="24.15" hidden="false" customHeight="true" outlineLevel="0" collapsed="false">
      <c r="A268" s="26"/>
      <c r="B268" s="27"/>
      <c r="C268" s="263" t="s">
        <v>787</v>
      </c>
      <c r="D268" s="263" t="s">
        <v>288</v>
      </c>
      <c r="E268" s="264" t="s">
        <v>788</v>
      </c>
      <c r="F268" s="265" t="s">
        <v>789</v>
      </c>
      <c r="G268" s="266" t="s">
        <v>291</v>
      </c>
      <c r="H268" s="267" t="n">
        <v>2</v>
      </c>
      <c r="I268" s="268"/>
      <c r="J268" s="269" t="n">
        <f aca="false">ROUND(I268*H268,2)</f>
        <v>0</v>
      </c>
      <c r="K268" s="270"/>
      <c r="L268" s="271"/>
      <c r="M268" s="272"/>
      <c r="N268" s="273" t="s">
        <v>39</v>
      </c>
      <c r="O268" s="76"/>
      <c r="P268" s="256" t="n">
        <f aca="false">O268*H268</f>
        <v>0</v>
      </c>
      <c r="Q268" s="256" t="n">
        <v>1E-005</v>
      </c>
      <c r="R268" s="256" t="n">
        <f aca="false">Q268*H268</f>
        <v>2E-005</v>
      </c>
      <c r="S268" s="256" t="n">
        <v>0</v>
      </c>
      <c r="T268" s="257" t="n">
        <f aca="false">S268*H268</f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258" t="s">
        <v>324</v>
      </c>
      <c r="AT268" s="258" t="s">
        <v>288</v>
      </c>
      <c r="AU268" s="258" t="s">
        <v>265</v>
      </c>
      <c r="AY268" s="3" t="s">
        <v>247</v>
      </c>
      <c r="BE268" s="137" t="n">
        <f aca="false">IF(N268="základní",J268,0)</f>
        <v>0</v>
      </c>
      <c r="BF268" s="137" t="n">
        <f aca="false">IF(N268="snížená",J268,0)</f>
        <v>0</v>
      </c>
      <c r="BG268" s="137" t="n">
        <f aca="false">IF(N268="zákl. přenesená",J268,0)</f>
        <v>0</v>
      </c>
      <c r="BH268" s="137" t="n">
        <f aca="false">IF(N268="sníž. přenesená",J268,0)</f>
        <v>0</v>
      </c>
      <c r="BI268" s="137" t="n">
        <f aca="false">IF(N268="nulová",J268,0)</f>
        <v>0</v>
      </c>
      <c r="BJ268" s="3" t="s">
        <v>81</v>
      </c>
      <c r="BK268" s="137" t="n">
        <f aca="false">ROUND(I268*H268,2)</f>
        <v>0</v>
      </c>
      <c r="BL268" s="3" t="s">
        <v>302</v>
      </c>
      <c r="BM268" s="258" t="s">
        <v>790</v>
      </c>
    </row>
    <row r="269" s="30" customFormat="true" ht="10.2" hidden="false" customHeight="false" outlineLevel="0" collapsed="false">
      <c r="A269" s="26"/>
      <c r="B269" s="27"/>
      <c r="C269" s="28"/>
      <c r="D269" s="259" t="s">
        <v>256</v>
      </c>
      <c r="E269" s="28"/>
      <c r="F269" s="260" t="s">
        <v>789</v>
      </c>
      <c r="G269" s="28"/>
      <c r="H269" s="28"/>
      <c r="I269" s="211"/>
      <c r="J269" s="28"/>
      <c r="K269" s="28"/>
      <c r="L269" s="29"/>
      <c r="M269" s="261"/>
      <c r="N269" s="262"/>
      <c r="O269" s="76"/>
      <c r="P269" s="76"/>
      <c r="Q269" s="76"/>
      <c r="R269" s="76"/>
      <c r="S269" s="76"/>
      <c r="T269" s="77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T269" s="3" t="s">
        <v>256</v>
      </c>
      <c r="AU269" s="3" t="s">
        <v>265</v>
      </c>
    </row>
    <row r="270" s="30" customFormat="true" ht="24.15" hidden="false" customHeight="true" outlineLevel="0" collapsed="false">
      <c r="A270" s="26"/>
      <c r="B270" s="27"/>
      <c r="C270" s="263" t="s">
        <v>791</v>
      </c>
      <c r="D270" s="263" t="s">
        <v>288</v>
      </c>
      <c r="E270" s="264" t="s">
        <v>792</v>
      </c>
      <c r="F270" s="265" t="s">
        <v>793</v>
      </c>
      <c r="G270" s="266" t="s">
        <v>291</v>
      </c>
      <c r="H270" s="267" t="n">
        <v>2</v>
      </c>
      <c r="I270" s="268"/>
      <c r="J270" s="269" t="n">
        <f aca="false">ROUND(I270*H270,2)</f>
        <v>0</v>
      </c>
      <c r="K270" s="270"/>
      <c r="L270" s="271"/>
      <c r="M270" s="272"/>
      <c r="N270" s="273" t="s">
        <v>39</v>
      </c>
      <c r="O270" s="76"/>
      <c r="P270" s="256" t="n">
        <f aca="false">O270*H270</f>
        <v>0</v>
      </c>
      <c r="Q270" s="256" t="n">
        <v>1E-005</v>
      </c>
      <c r="R270" s="256" t="n">
        <f aca="false">Q270*H270</f>
        <v>2E-005</v>
      </c>
      <c r="S270" s="256" t="n">
        <v>0</v>
      </c>
      <c r="T270" s="257" t="n">
        <f aca="false">S270*H270</f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258" t="s">
        <v>324</v>
      </c>
      <c r="AT270" s="258" t="s">
        <v>288</v>
      </c>
      <c r="AU270" s="258" t="s">
        <v>265</v>
      </c>
      <c r="AY270" s="3" t="s">
        <v>247</v>
      </c>
      <c r="BE270" s="137" t="n">
        <f aca="false">IF(N270="základní",J270,0)</f>
        <v>0</v>
      </c>
      <c r="BF270" s="137" t="n">
        <f aca="false">IF(N270="snížená",J270,0)</f>
        <v>0</v>
      </c>
      <c r="BG270" s="137" t="n">
        <f aca="false">IF(N270="zákl. přenesená",J270,0)</f>
        <v>0</v>
      </c>
      <c r="BH270" s="137" t="n">
        <f aca="false">IF(N270="sníž. přenesená",J270,0)</f>
        <v>0</v>
      </c>
      <c r="BI270" s="137" t="n">
        <f aca="false">IF(N270="nulová",J270,0)</f>
        <v>0</v>
      </c>
      <c r="BJ270" s="3" t="s">
        <v>81</v>
      </c>
      <c r="BK270" s="137" t="n">
        <f aca="false">ROUND(I270*H270,2)</f>
        <v>0</v>
      </c>
      <c r="BL270" s="3" t="s">
        <v>302</v>
      </c>
      <c r="BM270" s="258" t="s">
        <v>794</v>
      </c>
    </row>
    <row r="271" s="30" customFormat="true" ht="10.2" hidden="false" customHeight="false" outlineLevel="0" collapsed="false">
      <c r="A271" s="26"/>
      <c r="B271" s="27"/>
      <c r="C271" s="28"/>
      <c r="D271" s="259" t="s">
        <v>256</v>
      </c>
      <c r="E271" s="28"/>
      <c r="F271" s="260" t="s">
        <v>793</v>
      </c>
      <c r="G271" s="28"/>
      <c r="H271" s="28"/>
      <c r="I271" s="211"/>
      <c r="J271" s="28"/>
      <c r="K271" s="28"/>
      <c r="L271" s="29"/>
      <c r="M271" s="261"/>
      <c r="N271" s="262"/>
      <c r="O271" s="76"/>
      <c r="P271" s="76"/>
      <c r="Q271" s="76"/>
      <c r="R271" s="76"/>
      <c r="S271" s="76"/>
      <c r="T271" s="77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T271" s="3" t="s">
        <v>256</v>
      </c>
      <c r="AU271" s="3" t="s">
        <v>265</v>
      </c>
    </row>
    <row r="272" s="30" customFormat="true" ht="21.75" hidden="false" customHeight="true" outlineLevel="0" collapsed="false">
      <c r="A272" s="26"/>
      <c r="B272" s="27"/>
      <c r="C272" s="246" t="s">
        <v>795</v>
      </c>
      <c r="D272" s="246" t="s">
        <v>250</v>
      </c>
      <c r="E272" s="247" t="s">
        <v>796</v>
      </c>
      <c r="F272" s="248" t="s">
        <v>797</v>
      </c>
      <c r="G272" s="249" t="s">
        <v>332</v>
      </c>
      <c r="H272" s="250" t="n">
        <v>4</v>
      </c>
      <c r="I272" s="251"/>
      <c r="J272" s="252" t="n">
        <f aca="false">ROUND(I272*H272,2)</f>
        <v>0</v>
      </c>
      <c r="K272" s="253"/>
      <c r="L272" s="29"/>
      <c r="M272" s="254"/>
      <c r="N272" s="255" t="s">
        <v>39</v>
      </c>
      <c r="O272" s="76"/>
      <c r="P272" s="256" t="n">
        <f aca="false">O272*H272</f>
        <v>0</v>
      </c>
      <c r="Q272" s="256" t="n">
        <v>0</v>
      </c>
      <c r="R272" s="256" t="n">
        <f aca="false">Q272*H272</f>
        <v>0</v>
      </c>
      <c r="S272" s="256" t="n">
        <v>0</v>
      </c>
      <c r="T272" s="257" t="n">
        <f aca="false"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258" t="s">
        <v>302</v>
      </c>
      <c r="AT272" s="258" t="s">
        <v>250</v>
      </c>
      <c r="AU272" s="258" t="s">
        <v>265</v>
      </c>
      <c r="AY272" s="3" t="s">
        <v>247</v>
      </c>
      <c r="BE272" s="137" t="n">
        <f aca="false">IF(N272="základní",J272,0)</f>
        <v>0</v>
      </c>
      <c r="BF272" s="137" t="n">
        <f aca="false">IF(N272="snížená",J272,0)</f>
        <v>0</v>
      </c>
      <c r="BG272" s="137" t="n">
        <f aca="false">IF(N272="zákl. přenesená",J272,0)</f>
        <v>0</v>
      </c>
      <c r="BH272" s="137" t="n">
        <f aca="false">IF(N272="sníž. přenesená",J272,0)</f>
        <v>0</v>
      </c>
      <c r="BI272" s="137" t="n">
        <f aca="false">IF(N272="nulová",J272,0)</f>
        <v>0</v>
      </c>
      <c r="BJ272" s="3" t="s">
        <v>81</v>
      </c>
      <c r="BK272" s="137" t="n">
        <f aca="false">ROUND(I272*H272,2)</f>
        <v>0</v>
      </c>
      <c r="BL272" s="3" t="s">
        <v>302</v>
      </c>
      <c r="BM272" s="258" t="s">
        <v>798</v>
      </c>
    </row>
    <row r="273" s="30" customFormat="true" ht="28.8" hidden="false" customHeight="false" outlineLevel="0" collapsed="false">
      <c r="A273" s="26"/>
      <c r="B273" s="27"/>
      <c r="C273" s="28"/>
      <c r="D273" s="259" t="s">
        <v>256</v>
      </c>
      <c r="E273" s="28"/>
      <c r="F273" s="260" t="s">
        <v>799</v>
      </c>
      <c r="G273" s="28"/>
      <c r="H273" s="28"/>
      <c r="I273" s="211"/>
      <c r="J273" s="28"/>
      <c r="K273" s="28"/>
      <c r="L273" s="29"/>
      <c r="M273" s="261"/>
      <c r="N273" s="262"/>
      <c r="O273" s="76"/>
      <c r="P273" s="76"/>
      <c r="Q273" s="76"/>
      <c r="R273" s="76"/>
      <c r="S273" s="76"/>
      <c r="T273" s="77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T273" s="3" t="s">
        <v>256</v>
      </c>
      <c r="AU273" s="3" t="s">
        <v>265</v>
      </c>
    </row>
    <row r="274" s="30" customFormat="true" ht="24.15" hidden="false" customHeight="true" outlineLevel="0" collapsed="false">
      <c r="A274" s="26"/>
      <c r="B274" s="27"/>
      <c r="C274" s="263" t="s">
        <v>800</v>
      </c>
      <c r="D274" s="263" t="s">
        <v>288</v>
      </c>
      <c r="E274" s="264" t="s">
        <v>801</v>
      </c>
      <c r="F274" s="265" t="s">
        <v>802</v>
      </c>
      <c r="G274" s="266" t="s">
        <v>291</v>
      </c>
      <c r="H274" s="267" t="n">
        <v>4</v>
      </c>
      <c r="I274" s="268"/>
      <c r="J274" s="269" t="n">
        <f aca="false">ROUND(I274*H274,2)</f>
        <v>0</v>
      </c>
      <c r="K274" s="270"/>
      <c r="L274" s="271"/>
      <c r="M274" s="272"/>
      <c r="N274" s="273" t="s">
        <v>39</v>
      </c>
      <c r="O274" s="76"/>
      <c r="P274" s="256" t="n">
        <f aca="false">O274*H274</f>
        <v>0</v>
      </c>
      <c r="Q274" s="256" t="n">
        <v>1E-005</v>
      </c>
      <c r="R274" s="256" t="n">
        <f aca="false">Q274*H274</f>
        <v>4E-005</v>
      </c>
      <c r="S274" s="256" t="n">
        <v>0</v>
      </c>
      <c r="T274" s="257" t="n">
        <f aca="false"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258" t="s">
        <v>324</v>
      </c>
      <c r="AT274" s="258" t="s">
        <v>288</v>
      </c>
      <c r="AU274" s="258" t="s">
        <v>265</v>
      </c>
      <c r="AY274" s="3" t="s">
        <v>247</v>
      </c>
      <c r="BE274" s="137" t="n">
        <f aca="false">IF(N274="základní",J274,0)</f>
        <v>0</v>
      </c>
      <c r="BF274" s="137" t="n">
        <f aca="false">IF(N274="snížená",J274,0)</f>
        <v>0</v>
      </c>
      <c r="BG274" s="137" t="n">
        <f aca="false">IF(N274="zákl. přenesená",J274,0)</f>
        <v>0</v>
      </c>
      <c r="BH274" s="137" t="n">
        <f aca="false">IF(N274="sníž. přenesená",J274,0)</f>
        <v>0</v>
      </c>
      <c r="BI274" s="137" t="n">
        <f aca="false">IF(N274="nulová",J274,0)</f>
        <v>0</v>
      </c>
      <c r="BJ274" s="3" t="s">
        <v>81</v>
      </c>
      <c r="BK274" s="137" t="n">
        <f aca="false">ROUND(I274*H274,2)</f>
        <v>0</v>
      </c>
      <c r="BL274" s="3" t="s">
        <v>302</v>
      </c>
      <c r="BM274" s="258" t="s">
        <v>803</v>
      </c>
    </row>
    <row r="275" s="30" customFormat="true" ht="19.2" hidden="false" customHeight="false" outlineLevel="0" collapsed="false">
      <c r="A275" s="26"/>
      <c r="B275" s="27"/>
      <c r="C275" s="28"/>
      <c r="D275" s="259" t="s">
        <v>256</v>
      </c>
      <c r="E275" s="28"/>
      <c r="F275" s="260" t="s">
        <v>802</v>
      </c>
      <c r="G275" s="28"/>
      <c r="H275" s="28"/>
      <c r="I275" s="211"/>
      <c r="J275" s="28"/>
      <c r="K275" s="28"/>
      <c r="L275" s="29"/>
      <c r="M275" s="261"/>
      <c r="N275" s="262"/>
      <c r="O275" s="76"/>
      <c r="P275" s="76"/>
      <c r="Q275" s="76"/>
      <c r="R275" s="76"/>
      <c r="S275" s="76"/>
      <c r="T275" s="77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T275" s="3" t="s">
        <v>256</v>
      </c>
      <c r="AU275" s="3" t="s">
        <v>265</v>
      </c>
    </row>
    <row r="276" s="30" customFormat="true" ht="33" hidden="false" customHeight="true" outlineLevel="0" collapsed="false">
      <c r="A276" s="26"/>
      <c r="B276" s="27"/>
      <c r="C276" s="246" t="s">
        <v>804</v>
      </c>
      <c r="D276" s="246" t="s">
        <v>250</v>
      </c>
      <c r="E276" s="247" t="s">
        <v>805</v>
      </c>
      <c r="F276" s="248" t="s">
        <v>806</v>
      </c>
      <c r="G276" s="249" t="s">
        <v>332</v>
      </c>
      <c r="H276" s="250" t="n">
        <v>120</v>
      </c>
      <c r="I276" s="251"/>
      <c r="J276" s="252" t="n">
        <f aca="false">ROUND(I276*H276,2)</f>
        <v>0</v>
      </c>
      <c r="K276" s="253"/>
      <c r="L276" s="29"/>
      <c r="M276" s="254"/>
      <c r="N276" s="255" t="s">
        <v>39</v>
      </c>
      <c r="O276" s="76"/>
      <c r="P276" s="256" t="n">
        <f aca="false">O276*H276</f>
        <v>0</v>
      </c>
      <c r="Q276" s="256" t="n">
        <v>0</v>
      </c>
      <c r="R276" s="256" t="n">
        <f aca="false">Q276*H276</f>
        <v>0</v>
      </c>
      <c r="S276" s="256" t="n">
        <v>0</v>
      </c>
      <c r="T276" s="257" t="n">
        <f aca="false">S276*H276</f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258" t="s">
        <v>302</v>
      </c>
      <c r="AT276" s="258" t="s">
        <v>250</v>
      </c>
      <c r="AU276" s="258" t="s">
        <v>265</v>
      </c>
      <c r="AY276" s="3" t="s">
        <v>247</v>
      </c>
      <c r="BE276" s="137" t="n">
        <f aca="false">IF(N276="základní",J276,0)</f>
        <v>0</v>
      </c>
      <c r="BF276" s="137" t="n">
        <f aca="false">IF(N276="snížená",J276,0)</f>
        <v>0</v>
      </c>
      <c r="BG276" s="137" t="n">
        <f aca="false">IF(N276="zákl. přenesená",J276,0)</f>
        <v>0</v>
      </c>
      <c r="BH276" s="137" t="n">
        <f aca="false">IF(N276="sníž. přenesená",J276,0)</f>
        <v>0</v>
      </c>
      <c r="BI276" s="137" t="n">
        <f aca="false">IF(N276="nulová",J276,0)</f>
        <v>0</v>
      </c>
      <c r="BJ276" s="3" t="s">
        <v>81</v>
      </c>
      <c r="BK276" s="137" t="n">
        <f aca="false">ROUND(I276*H276,2)</f>
        <v>0</v>
      </c>
      <c r="BL276" s="3" t="s">
        <v>302</v>
      </c>
      <c r="BM276" s="258" t="s">
        <v>807</v>
      </c>
    </row>
    <row r="277" s="30" customFormat="true" ht="48" hidden="false" customHeight="false" outlineLevel="0" collapsed="false">
      <c r="A277" s="26"/>
      <c r="B277" s="27"/>
      <c r="C277" s="28"/>
      <c r="D277" s="259" t="s">
        <v>256</v>
      </c>
      <c r="E277" s="28"/>
      <c r="F277" s="260" t="s">
        <v>808</v>
      </c>
      <c r="G277" s="28"/>
      <c r="H277" s="28"/>
      <c r="I277" s="211"/>
      <c r="J277" s="28"/>
      <c r="K277" s="28"/>
      <c r="L277" s="29"/>
      <c r="M277" s="261"/>
      <c r="N277" s="262"/>
      <c r="O277" s="76"/>
      <c r="P277" s="76"/>
      <c r="Q277" s="76"/>
      <c r="R277" s="76"/>
      <c r="S277" s="76"/>
      <c r="T277" s="77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T277" s="3" t="s">
        <v>256</v>
      </c>
      <c r="AU277" s="3" t="s">
        <v>265</v>
      </c>
    </row>
    <row r="278" s="30" customFormat="true" ht="24.15" hidden="false" customHeight="true" outlineLevel="0" collapsed="false">
      <c r="A278" s="26"/>
      <c r="B278" s="27"/>
      <c r="C278" s="263" t="s">
        <v>809</v>
      </c>
      <c r="D278" s="263" t="s">
        <v>288</v>
      </c>
      <c r="E278" s="264" t="s">
        <v>810</v>
      </c>
      <c r="F278" s="265" t="s">
        <v>811</v>
      </c>
      <c r="G278" s="266" t="s">
        <v>332</v>
      </c>
      <c r="H278" s="267" t="n">
        <v>120</v>
      </c>
      <c r="I278" s="268"/>
      <c r="J278" s="269" t="n">
        <f aca="false">ROUND(I278*H278,2)</f>
        <v>0</v>
      </c>
      <c r="K278" s="270"/>
      <c r="L278" s="271"/>
      <c r="M278" s="272"/>
      <c r="N278" s="273" t="s">
        <v>39</v>
      </c>
      <c r="O278" s="76"/>
      <c r="P278" s="256" t="n">
        <f aca="false">O278*H278</f>
        <v>0</v>
      </c>
      <c r="Q278" s="256" t="n">
        <v>0.00017</v>
      </c>
      <c r="R278" s="256" t="n">
        <f aca="false">Q278*H278</f>
        <v>0.0204</v>
      </c>
      <c r="S278" s="256" t="n">
        <v>0</v>
      </c>
      <c r="T278" s="257" t="n">
        <f aca="false">S278*H278</f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258" t="s">
        <v>324</v>
      </c>
      <c r="AT278" s="258" t="s">
        <v>288</v>
      </c>
      <c r="AU278" s="258" t="s">
        <v>265</v>
      </c>
      <c r="AY278" s="3" t="s">
        <v>247</v>
      </c>
      <c r="BE278" s="137" t="n">
        <f aca="false">IF(N278="základní",J278,0)</f>
        <v>0</v>
      </c>
      <c r="BF278" s="137" t="n">
        <f aca="false">IF(N278="snížená",J278,0)</f>
        <v>0</v>
      </c>
      <c r="BG278" s="137" t="n">
        <f aca="false">IF(N278="zákl. přenesená",J278,0)</f>
        <v>0</v>
      </c>
      <c r="BH278" s="137" t="n">
        <f aca="false">IF(N278="sníž. přenesená",J278,0)</f>
        <v>0</v>
      </c>
      <c r="BI278" s="137" t="n">
        <f aca="false">IF(N278="nulová",J278,0)</f>
        <v>0</v>
      </c>
      <c r="BJ278" s="3" t="s">
        <v>81</v>
      </c>
      <c r="BK278" s="137" t="n">
        <f aca="false">ROUND(I278*H278,2)</f>
        <v>0</v>
      </c>
      <c r="BL278" s="3" t="s">
        <v>302</v>
      </c>
      <c r="BM278" s="258" t="s">
        <v>812</v>
      </c>
    </row>
    <row r="279" s="30" customFormat="true" ht="19.2" hidden="false" customHeight="false" outlineLevel="0" collapsed="false">
      <c r="A279" s="26"/>
      <c r="B279" s="27"/>
      <c r="C279" s="28"/>
      <c r="D279" s="259" t="s">
        <v>256</v>
      </c>
      <c r="E279" s="28"/>
      <c r="F279" s="260" t="s">
        <v>811</v>
      </c>
      <c r="G279" s="28"/>
      <c r="H279" s="28"/>
      <c r="I279" s="211"/>
      <c r="J279" s="28"/>
      <c r="K279" s="28"/>
      <c r="L279" s="29"/>
      <c r="M279" s="261"/>
      <c r="N279" s="262"/>
      <c r="O279" s="76"/>
      <c r="P279" s="76"/>
      <c r="Q279" s="76"/>
      <c r="R279" s="76"/>
      <c r="S279" s="76"/>
      <c r="T279" s="77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T279" s="3" t="s">
        <v>256</v>
      </c>
      <c r="AU279" s="3" t="s">
        <v>265</v>
      </c>
    </row>
    <row r="280" s="30" customFormat="true" ht="33" hidden="false" customHeight="true" outlineLevel="0" collapsed="false">
      <c r="A280" s="26"/>
      <c r="B280" s="27"/>
      <c r="C280" s="246" t="s">
        <v>813</v>
      </c>
      <c r="D280" s="246" t="s">
        <v>250</v>
      </c>
      <c r="E280" s="247" t="s">
        <v>814</v>
      </c>
      <c r="F280" s="248" t="s">
        <v>815</v>
      </c>
      <c r="G280" s="249" t="s">
        <v>332</v>
      </c>
      <c r="H280" s="250" t="n">
        <v>20</v>
      </c>
      <c r="I280" s="251"/>
      <c r="J280" s="252" t="n">
        <f aca="false">ROUND(I280*H280,2)</f>
        <v>0</v>
      </c>
      <c r="K280" s="253"/>
      <c r="L280" s="29"/>
      <c r="M280" s="254"/>
      <c r="N280" s="255" t="s">
        <v>39</v>
      </c>
      <c r="O280" s="76"/>
      <c r="P280" s="256" t="n">
        <f aca="false">O280*H280</f>
        <v>0</v>
      </c>
      <c r="Q280" s="256" t="n">
        <v>0</v>
      </c>
      <c r="R280" s="256" t="n">
        <f aca="false">Q280*H280</f>
        <v>0</v>
      </c>
      <c r="S280" s="256" t="n">
        <v>0</v>
      </c>
      <c r="T280" s="257" t="n">
        <f aca="false">S280*H280</f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258" t="s">
        <v>302</v>
      </c>
      <c r="AT280" s="258" t="s">
        <v>250</v>
      </c>
      <c r="AU280" s="258" t="s">
        <v>265</v>
      </c>
      <c r="AY280" s="3" t="s">
        <v>247</v>
      </c>
      <c r="BE280" s="137" t="n">
        <f aca="false">IF(N280="základní",J280,0)</f>
        <v>0</v>
      </c>
      <c r="BF280" s="137" t="n">
        <f aca="false">IF(N280="snížená",J280,0)</f>
        <v>0</v>
      </c>
      <c r="BG280" s="137" t="n">
        <f aca="false">IF(N280="zákl. přenesená",J280,0)</f>
        <v>0</v>
      </c>
      <c r="BH280" s="137" t="n">
        <f aca="false">IF(N280="sníž. přenesená",J280,0)</f>
        <v>0</v>
      </c>
      <c r="BI280" s="137" t="n">
        <f aca="false">IF(N280="nulová",J280,0)</f>
        <v>0</v>
      </c>
      <c r="BJ280" s="3" t="s">
        <v>81</v>
      </c>
      <c r="BK280" s="137" t="n">
        <f aca="false">ROUND(I280*H280,2)</f>
        <v>0</v>
      </c>
      <c r="BL280" s="3" t="s">
        <v>302</v>
      </c>
      <c r="BM280" s="258" t="s">
        <v>816</v>
      </c>
    </row>
    <row r="281" s="30" customFormat="true" ht="28.8" hidden="false" customHeight="false" outlineLevel="0" collapsed="false">
      <c r="A281" s="26"/>
      <c r="B281" s="27"/>
      <c r="C281" s="28"/>
      <c r="D281" s="259" t="s">
        <v>256</v>
      </c>
      <c r="E281" s="28"/>
      <c r="F281" s="260" t="s">
        <v>817</v>
      </c>
      <c r="G281" s="28"/>
      <c r="H281" s="28"/>
      <c r="I281" s="211"/>
      <c r="J281" s="28"/>
      <c r="K281" s="28"/>
      <c r="L281" s="29"/>
      <c r="M281" s="261"/>
      <c r="N281" s="262"/>
      <c r="O281" s="76"/>
      <c r="P281" s="76"/>
      <c r="Q281" s="76"/>
      <c r="R281" s="76"/>
      <c r="S281" s="76"/>
      <c r="T281" s="77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T281" s="3" t="s">
        <v>256</v>
      </c>
      <c r="AU281" s="3" t="s">
        <v>265</v>
      </c>
    </row>
    <row r="282" s="30" customFormat="true" ht="24.15" hidden="false" customHeight="true" outlineLevel="0" collapsed="false">
      <c r="A282" s="26"/>
      <c r="B282" s="27"/>
      <c r="C282" s="263" t="s">
        <v>818</v>
      </c>
      <c r="D282" s="263" t="s">
        <v>288</v>
      </c>
      <c r="E282" s="264" t="s">
        <v>819</v>
      </c>
      <c r="F282" s="265" t="s">
        <v>820</v>
      </c>
      <c r="G282" s="266" t="s">
        <v>332</v>
      </c>
      <c r="H282" s="267" t="n">
        <v>20</v>
      </c>
      <c r="I282" s="268"/>
      <c r="J282" s="269" t="n">
        <f aca="false">ROUND(I282*H282,2)</f>
        <v>0</v>
      </c>
      <c r="K282" s="270"/>
      <c r="L282" s="271"/>
      <c r="M282" s="272"/>
      <c r="N282" s="273" t="s">
        <v>39</v>
      </c>
      <c r="O282" s="76"/>
      <c r="P282" s="256" t="n">
        <f aca="false">O282*H282</f>
        <v>0</v>
      </c>
      <c r="Q282" s="256" t="n">
        <v>7E-005</v>
      </c>
      <c r="R282" s="256" t="n">
        <f aca="false">Q282*H282</f>
        <v>0.0014</v>
      </c>
      <c r="S282" s="256" t="n">
        <v>0</v>
      </c>
      <c r="T282" s="257" t="n">
        <f aca="false">S282*H282</f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258" t="s">
        <v>324</v>
      </c>
      <c r="AT282" s="258" t="s">
        <v>288</v>
      </c>
      <c r="AU282" s="258" t="s">
        <v>265</v>
      </c>
      <c r="AY282" s="3" t="s">
        <v>247</v>
      </c>
      <c r="BE282" s="137" t="n">
        <f aca="false">IF(N282="základní",J282,0)</f>
        <v>0</v>
      </c>
      <c r="BF282" s="137" t="n">
        <f aca="false">IF(N282="snížená",J282,0)</f>
        <v>0</v>
      </c>
      <c r="BG282" s="137" t="n">
        <f aca="false">IF(N282="zákl. přenesená",J282,0)</f>
        <v>0</v>
      </c>
      <c r="BH282" s="137" t="n">
        <f aca="false">IF(N282="sníž. přenesená",J282,0)</f>
        <v>0</v>
      </c>
      <c r="BI282" s="137" t="n">
        <f aca="false">IF(N282="nulová",J282,0)</f>
        <v>0</v>
      </c>
      <c r="BJ282" s="3" t="s">
        <v>81</v>
      </c>
      <c r="BK282" s="137" t="n">
        <f aca="false">ROUND(I282*H282,2)</f>
        <v>0</v>
      </c>
      <c r="BL282" s="3" t="s">
        <v>302</v>
      </c>
      <c r="BM282" s="258" t="s">
        <v>821</v>
      </c>
    </row>
    <row r="283" s="30" customFormat="true" ht="19.2" hidden="false" customHeight="false" outlineLevel="0" collapsed="false">
      <c r="A283" s="26"/>
      <c r="B283" s="27"/>
      <c r="C283" s="28"/>
      <c r="D283" s="259" t="s">
        <v>256</v>
      </c>
      <c r="E283" s="28"/>
      <c r="F283" s="260" t="s">
        <v>820</v>
      </c>
      <c r="G283" s="28"/>
      <c r="H283" s="28"/>
      <c r="I283" s="211"/>
      <c r="J283" s="28"/>
      <c r="K283" s="28"/>
      <c r="L283" s="29"/>
      <c r="M283" s="261"/>
      <c r="N283" s="262"/>
      <c r="O283" s="76"/>
      <c r="P283" s="76"/>
      <c r="Q283" s="76"/>
      <c r="R283" s="76"/>
      <c r="S283" s="76"/>
      <c r="T283" s="77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T283" s="3" t="s">
        <v>256</v>
      </c>
      <c r="AU283" s="3" t="s">
        <v>265</v>
      </c>
    </row>
    <row r="284" s="30" customFormat="true" ht="24.15" hidden="false" customHeight="true" outlineLevel="0" collapsed="false">
      <c r="A284" s="26"/>
      <c r="B284" s="27"/>
      <c r="C284" s="246" t="s">
        <v>822</v>
      </c>
      <c r="D284" s="246" t="s">
        <v>250</v>
      </c>
      <c r="E284" s="247" t="s">
        <v>823</v>
      </c>
      <c r="F284" s="248" t="s">
        <v>824</v>
      </c>
      <c r="G284" s="249" t="s">
        <v>291</v>
      </c>
      <c r="H284" s="250" t="n">
        <v>1</v>
      </c>
      <c r="I284" s="251"/>
      <c r="J284" s="252" t="n">
        <f aca="false">ROUND(I284*H284,2)</f>
        <v>0</v>
      </c>
      <c r="K284" s="253"/>
      <c r="L284" s="29"/>
      <c r="M284" s="254"/>
      <c r="N284" s="255" t="s">
        <v>39</v>
      </c>
      <c r="O284" s="76"/>
      <c r="P284" s="256" t="n">
        <f aca="false">O284*H284</f>
        <v>0</v>
      </c>
      <c r="Q284" s="256" t="n">
        <v>0</v>
      </c>
      <c r="R284" s="256" t="n">
        <f aca="false">Q284*H284</f>
        <v>0</v>
      </c>
      <c r="S284" s="256" t="n">
        <v>5E-005</v>
      </c>
      <c r="T284" s="257" t="n">
        <f aca="false">S284*H284</f>
        <v>5E-005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258" t="s">
        <v>302</v>
      </c>
      <c r="AT284" s="258" t="s">
        <v>250</v>
      </c>
      <c r="AU284" s="258" t="s">
        <v>265</v>
      </c>
      <c r="AY284" s="3" t="s">
        <v>247</v>
      </c>
      <c r="BE284" s="137" t="n">
        <f aca="false">IF(N284="základní",J284,0)</f>
        <v>0</v>
      </c>
      <c r="BF284" s="137" t="n">
        <f aca="false">IF(N284="snížená",J284,0)</f>
        <v>0</v>
      </c>
      <c r="BG284" s="137" t="n">
        <f aca="false">IF(N284="zákl. přenesená",J284,0)</f>
        <v>0</v>
      </c>
      <c r="BH284" s="137" t="n">
        <f aca="false">IF(N284="sníž. přenesená",J284,0)</f>
        <v>0</v>
      </c>
      <c r="BI284" s="137" t="n">
        <f aca="false">IF(N284="nulová",J284,0)</f>
        <v>0</v>
      </c>
      <c r="BJ284" s="3" t="s">
        <v>81</v>
      </c>
      <c r="BK284" s="137" t="n">
        <f aca="false">ROUND(I284*H284,2)</f>
        <v>0</v>
      </c>
      <c r="BL284" s="3" t="s">
        <v>302</v>
      </c>
      <c r="BM284" s="258" t="s">
        <v>825</v>
      </c>
    </row>
    <row r="285" s="30" customFormat="true" ht="76.8" hidden="false" customHeight="false" outlineLevel="0" collapsed="false">
      <c r="A285" s="26"/>
      <c r="B285" s="27"/>
      <c r="C285" s="28"/>
      <c r="D285" s="259" t="s">
        <v>256</v>
      </c>
      <c r="E285" s="28"/>
      <c r="F285" s="260" t="s">
        <v>826</v>
      </c>
      <c r="G285" s="28"/>
      <c r="H285" s="28"/>
      <c r="I285" s="211"/>
      <c r="J285" s="28"/>
      <c r="K285" s="28"/>
      <c r="L285" s="29"/>
      <c r="M285" s="261"/>
      <c r="N285" s="262"/>
      <c r="O285" s="76"/>
      <c r="P285" s="76"/>
      <c r="Q285" s="76"/>
      <c r="R285" s="76"/>
      <c r="S285" s="76"/>
      <c r="T285" s="77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T285" s="3" t="s">
        <v>256</v>
      </c>
      <c r="AU285" s="3" t="s">
        <v>265</v>
      </c>
    </row>
    <row r="286" s="30" customFormat="true" ht="37.8" hidden="false" customHeight="true" outlineLevel="0" collapsed="false">
      <c r="A286" s="26"/>
      <c r="B286" s="27"/>
      <c r="C286" s="246" t="s">
        <v>827</v>
      </c>
      <c r="D286" s="246" t="s">
        <v>250</v>
      </c>
      <c r="E286" s="247" t="s">
        <v>828</v>
      </c>
      <c r="F286" s="248" t="s">
        <v>829</v>
      </c>
      <c r="G286" s="249" t="s">
        <v>291</v>
      </c>
      <c r="H286" s="250" t="n">
        <v>1</v>
      </c>
      <c r="I286" s="251"/>
      <c r="J286" s="252" t="n">
        <f aca="false">ROUND(I286*H286,2)</f>
        <v>0</v>
      </c>
      <c r="K286" s="253"/>
      <c r="L286" s="29"/>
      <c r="M286" s="254"/>
      <c r="N286" s="255" t="s">
        <v>39</v>
      </c>
      <c r="O286" s="76"/>
      <c r="P286" s="256" t="n">
        <f aca="false">O286*H286</f>
        <v>0</v>
      </c>
      <c r="Q286" s="256" t="n">
        <v>0</v>
      </c>
      <c r="R286" s="256" t="n">
        <f aca="false">Q286*H286</f>
        <v>0</v>
      </c>
      <c r="S286" s="256" t="n">
        <v>5E-005</v>
      </c>
      <c r="T286" s="257" t="n">
        <f aca="false">S286*H286</f>
        <v>5E-005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258" t="s">
        <v>302</v>
      </c>
      <c r="AT286" s="258" t="s">
        <v>250</v>
      </c>
      <c r="AU286" s="258" t="s">
        <v>265</v>
      </c>
      <c r="AY286" s="3" t="s">
        <v>247</v>
      </c>
      <c r="BE286" s="137" t="n">
        <f aca="false">IF(N286="základní",J286,0)</f>
        <v>0</v>
      </c>
      <c r="BF286" s="137" t="n">
        <f aca="false">IF(N286="snížená",J286,0)</f>
        <v>0</v>
      </c>
      <c r="BG286" s="137" t="n">
        <f aca="false">IF(N286="zákl. přenesená",J286,0)</f>
        <v>0</v>
      </c>
      <c r="BH286" s="137" t="n">
        <f aca="false">IF(N286="sníž. přenesená",J286,0)</f>
        <v>0</v>
      </c>
      <c r="BI286" s="137" t="n">
        <f aca="false">IF(N286="nulová",J286,0)</f>
        <v>0</v>
      </c>
      <c r="BJ286" s="3" t="s">
        <v>81</v>
      </c>
      <c r="BK286" s="137" t="n">
        <f aca="false">ROUND(I286*H286,2)</f>
        <v>0</v>
      </c>
      <c r="BL286" s="3" t="s">
        <v>302</v>
      </c>
      <c r="BM286" s="258" t="s">
        <v>830</v>
      </c>
    </row>
    <row r="287" s="30" customFormat="true" ht="86.4" hidden="false" customHeight="false" outlineLevel="0" collapsed="false">
      <c r="A287" s="26"/>
      <c r="B287" s="27"/>
      <c r="C287" s="28"/>
      <c r="D287" s="259" t="s">
        <v>256</v>
      </c>
      <c r="E287" s="28"/>
      <c r="F287" s="260" t="s">
        <v>831</v>
      </c>
      <c r="G287" s="28"/>
      <c r="H287" s="28"/>
      <c r="I287" s="211"/>
      <c r="J287" s="28"/>
      <c r="K287" s="28"/>
      <c r="L287" s="29"/>
      <c r="M287" s="261"/>
      <c r="N287" s="262"/>
      <c r="O287" s="76"/>
      <c r="P287" s="76"/>
      <c r="Q287" s="76"/>
      <c r="R287" s="76"/>
      <c r="S287" s="76"/>
      <c r="T287" s="77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T287" s="3" t="s">
        <v>256</v>
      </c>
      <c r="AU287" s="3" t="s">
        <v>265</v>
      </c>
    </row>
    <row r="288" s="30" customFormat="true" ht="21.75" hidden="false" customHeight="true" outlineLevel="0" collapsed="false">
      <c r="A288" s="26"/>
      <c r="B288" s="27"/>
      <c r="C288" s="246" t="s">
        <v>832</v>
      </c>
      <c r="D288" s="246" t="s">
        <v>250</v>
      </c>
      <c r="E288" s="247" t="s">
        <v>833</v>
      </c>
      <c r="F288" s="248" t="s">
        <v>834</v>
      </c>
      <c r="G288" s="249" t="s">
        <v>291</v>
      </c>
      <c r="H288" s="250" t="n">
        <v>1</v>
      </c>
      <c r="I288" s="251"/>
      <c r="J288" s="252" t="n">
        <f aca="false">ROUND(I288*H288,2)</f>
        <v>0</v>
      </c>
      <c r="K288" s="253"/>
      <c r="L288" s="29"/>
      <c r="M288" s="254"/>
      <c r="N288" s="255" t="s">
        <v>39</v>
      </c>
      <c r="O288" s="76"/>
      <c r="P288" s="256" t="n">
        <f aca="false">O288*H288</f>
        <v>0</v>
      </c>
      <c r="Q288" s="256" t="n">
        <v>0</v>
      </c>
      <c r="R288" s="256" t="n">
        <f aca="false">Q288*H288</f>
        <v>0</v>
      </c>
      <c r="S288" s="256" t="n">
        <v>5E-005</v>
      </c>
      <c r="T288" s="257" t="n">
        <f aca="false">S288*H288</f>
        <v>5E-005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258" t="s">
        <v>302</v>
      </c>
      <c r="AT288" s="258" t="s">
        <v>250</v>
      </c>
      <c r="AU288" s="258" t="s">
        <v>265</v>
      </c>
      <c r="AY288" s="3" t="s">
        <v>247</v>
      </c>
      <c r="BE288" s="137" t="n">
        <f aca="false">IF(N288="základní",J288,0)</f>
        <v>0</v>
      </c>
      <c r="BF288" s="137" t="n">
        <f aca="false">IF(N288="snížená",J288,0)</f>
        <v>0</v>
      </c>
      <c r="BG288" s="137" t="n">
        <f aca="false">IF(N288="zákl. přenesená",J288,0)</f>
        <v>0</v>
      </c>
      <c r="BH288" s="137" t="n">
        <f aca="false">IF(N288="sníž. přenesená",J288,0)</f>
        <v>0</v>
      </c>
      <c r="BI288" s="137" t="n">
        <f aca="false">IF(N288="nulová",J288,0)</f>
        <v>0</v>
      </c>
      <c r="BJ288" s="3" t="s">
        <v>81</v>
      </c>
      <c r="BK288" s="137" t="n">
        <f aca="false">ROUND(I288*H288,2)</f>
        <v>0</v>
      </c>
      <c r="BL288" s="3" t="s">
        <v>302</v>
      </c>
      <c r="BM288" s="258" t="s">
        <v>835</v>
      </c>
    </row>
    <row r="289" s="30" customFormat="true" ht="10.2" hidden="false" customHeight="false" outlineLevel="0" collapsed="false">
      <c r="A289" s="26"/>
      <c r="B289" s="27"/>
      <c r="C289" s="28"/>
      <c r="D289" s="259" t="s">
        <v>256</v>
      </c>
      <c r="E289" s="28"/>
      <c r="F289" s="260" t="s">
        <v>834</v>
      </c>
      <c r="G289" s="28"/>
      <c r="H289" s="28"/>
      <c r="I289" s="211"/>
      <c r="J289" s="28"/>
      <c r="K289" s="28"/>
      <c r="L289" s="29"/>
      <c r="M289" s="261"/>
      <c r="N289" s="262"/>
      <c r="O289" s="76"/>
      <c r="P289" s="76"/>
      <c r="Q289" s="76"/>
      <c r="R289" s="76"/>
      <c r="S289" s="76"/>
      <c r="T289" s="77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T289" s="3" t="s">
        <v>256</v>
      </c>
      <c r="AU289" s="3" t="s">
        <v>265</v>
      </c>
    </row>
    <row r="290" s="30" customFormat="true" ht="16.5" hidden="false" customHeight="true" outlineLevel="0" collapsed="false">
      <c r="A290" s="26"/>
      <c r="B290" s="27"/>
      <c r="C290" s="263" t="s">
        <v>836</v>
      </c>
      <c r="D290" s="263" t="s">
        <v>288</v>
      </c>
      <c r="E290" s="264" t="s">
        <v>837</v>
      </c>
      <c r="F290" s="265" t="s">
        <v>838</v>
      </c>
      <c r="G290" s="266" t="s">
        <v>332</v>
      </c>
      <c r="H290" s="267" t="n">
        <v>1</v>
      </c>
      <c r="I290" s="268"/>
      <c r="J290" s="269" t="n">
        <f aca="false">ROUND(I290*H290,2)</f>
        <v>0</v>
      </c>
      <c r="K290" s="270"/>
      <c r="L290" s="271"/>
      <c r="M290" s="272"/>
      <c r="N290" s="273" t="s">
        <v>39</v>
      </c>
      <c r="O290" s="76"/>
      <c r="P290" s="256" t="n">
        <f aca="false">O290*H290</f>
        <v>0</v>
      </c>
      <c r="Q290" s="256" t="n">
        <v>7E-005</v>
      </c>
      <c r="R290" s="256" t="n">
        <f aca="false">Q290*H290</f>
        <v>7E-005</v>
      </c>
      <c r="S290" s="256" t="n">
        <v>0</v>
      </c>
      <c r="T290" s="257" t="n">
        <f aca="false">S290*H290</f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258" t="s">
        <v>324</v>
      </c>
      <c r="AT290" s="258" t="s">
        <v>288</v>
      </c>
      <c r="AU290" s="258" t="s">
        <v>265</v>
      </c>
      <c r="AY290" s="3" t="s">
        <v>247</v>
      </c>
      <c r="BE290" s="137" t="n">
        <f aca="false">IF(N290="základní",J290,0)</f>
        <v>0</v>
      </c>
      <c r="BF290" s="137" t="n">
        <f aca="false">IF(N290="snížená",J290,0)</f>
        <v>0</v>
      </c>
      <c r="BG290" s="137" t="n">
        <f aca="false">IF(N290="zákl. přenesená",J290,0)</f>
        <v>0</v>
      </c>
      <c r="BH290" s="137" t="n">
        <f aca="false">IF(N290="sníž. přenesená",J290,0)</f>
        <v>0</v>
      </c>
      <c r="BI290" s="137" t="n">
        <f aca="false">IF(N290="nulová",J290,0)</f>
        <v>0</v>
      </c>
      <c r="BJ290" s="3" t="s">
        <v>81</v>
      </c>
      <c r="BK290" s="137" t="n">
        <f aca="false">ROUND(I290*H290,2)</f>
        <v>0</v>
      </c>
      <c r="BL290" s="3" t="s">
        <v>302</v>
      </c>
      <c r="BM290" s="258" t="s">
        <v>839</v>
      </c>
    </row>
    <row r="291" s="30" customFormat="true" ht="10.2" hidden="false" customHeight="false" outlineLevel="0" collapsed="false">
      <c r="A291" s="26"/>
      <c r="B291" s="27"/>
      <c r="C291" s="28"/>
      <c r="D291" s="259" t="s">
        <v>256</v>
      </c>
      <c r="E291" s="28"/>
      <c r="F291" s="260" t="s">
        <v>840</v>
      </c>
      <c r="G291" s="28"/>
      <c r="H291" s="28"/>
      <c r="I291" s="211"/>
      <c r="J291" s="28"/>
      <c r="K291" s="28"/>
      <c r="L291" s="29"/>
      <c r="M291" s="261"/>
      <c r="N291" s="262"/>
      <c r="O291" s="76"/>
      <c r="P291" s="76"/>
      <c r="Q291" s="76"/>
      <c r="R291" s="76"/>
      <c r="S291" s="76"/>
      <c r="T291" s="77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T291" s="3" t="s">
        <v>256</v>
      </c>
      <c r="AU291" s="3" t="s">
        <v>265</v>
      </c>
    </row>
    <row r="292" s="229" customFormat="true" ht="20.85" hidden="false" customHeight="true" outlineLevel="0" collapsed="false">
      <c r="B292" s="230"/>
      <c r="C292" s="231"/>
      <c r="D292" s="232" t="s">
        <v>73</v>
      </c>
      <c r="E292" s="244" t="s">
        <v>841</v>
      </c>
      <c r="F292" s="244" t="s">
        <v>842</v>
      </c>
      <c r="G292" s="231"/>
      <c r="H292" s="231"/>
      <c r="I292" s="234"/>
      <c r="J292" s="245" t="n">
        <f aca="false">BK292</f>
        <v>0</v>
      </c>
      <c r="K292" s="231"/>
      <c r="L292" s="236"/>
      <c r="M292" s="237"/>
      <c r="N292" s="238"/>
      <c r="O292" s="238"/>
      <c r="P292" s="239" t="n">
        <f aca="false">SUM(P293:P320)</f>
        <v>0</v>
      </c>
      <c r="Q292" s="238"/>
      <c r="R292" s="239" t="n">
        <f aca="false">SUM(R293:R320)</f>
        <v>0.03573</v>
      </c>
      <c r="S292" s="238"/>
      <c r="T292" s="240" t="n">
        <f aca="false">SUM(T293:T320)</f>
        <v>0</v>
      </c>
      <c r="AR292" s="241" t="s">
        <v>83</v>
      </c>
      <c r="AT292" s="242" t="s">
        <v>73</v>
      </c>
      <c r="AU292" s="242" t="s">
        <v>83</v>
      </c>
      <c r="AY292" s="241" t="s">
        <v>247</v>
      </c>
      <c r="BK292" s="243" t="n">
        <f aca="false">SUM(BK293:BK320)</f>
        <v>0</v>
      </c>
    </row>
    <row r="293" s="30" customFormat="true" ht="33" hidden="false" customHeight="true" outlineLevel="0" collapsed="false">
      <c r="A293" s="26"/>
      <c r="B293" s="27"/>
      <c r="C293" s="246" t="s">
        <v>843</v>
      </c>
      <c r="D293" s="246" t="s">
        <v>250</v>
      </c>
      <c r="E293" s="247" t="s">
        <v>844</v>
      </c>
      <c r="F293" s="248" t="s">
        <v>845</v>
      </c>
      <c r="G293" s="249" t="s">
        <v>332</v>
      </c>
      <c r="H293" s="250" t="n">
        <v>30</v>
      </c>
      <c r="I293" s="251"/>
      <c r="J293" s="252" t="n">
        <f aca="false">ROUND(I293*H293,2)</f>
        <v>0</v>
      </c>
      <c r="K293" s="253"/>
      <c r="L293" s="29"/>
      <c r="M293" s="254"/>
      <c r="N293" s="255" t="s">
        <v>39</v>
      </c>
      <c r="O293" s="76"/>
      <c r="P293" s="256" t="n">
        <f aca="false">O293*H293</f>
        <v>0</v>
      </c>
      <c r="Q293" s="256" t="n">
        <v>0</v>
      </c>
      <c r="R293" s="256" t="n">
        <f aca="false">Q293*H293</f>
        <v>0</v>
      </c>
      <c r="S293" s="256" t="n">
        <v>0</v>
      </c>
      <c r="T293" s="257" t="n">
        <f aca="false"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258" t="s">
        <v>302</v>
      </c>
      <c r="AT293" s="258" t="s">
        <v>250</v>
      </c>
      <c r="AU293" s="258" t="s">
        <v>265</v>
      </c>
      <c r="AY293" s="3" t="s">
        <v>247</v>
      </c>
      <c r="BE293" s="137" t="n">
        <f aca="false">IF(N293="základní",J293,0)</f>
        <v>0</v>
      </c>
      <c r="BF293" s="137" t="n">
        <f aca="false">IF(N293="snížená",J293,0)</f>
        <v>0</v>
      </c>
      <c r="BG293" s="137" t="n">
        <f aca="false">IF(N293="zákl. přenesená",J293,0)</f>
        <v>0</v>
      </c>
      <c r="BH293" s="137" t="n">
        <f aca="false">IF(N293="sníž. přenesená",J293,0)</f>
        <v>0</v>
      </c>
      <c r="BI293" s="137" t="n">
        <f aca="false">IF(N293="nulová",J293,0)</f>
        <v>0</v>
      </c>
      <c r="BJ293" s="3" t="s">
        <v>81</v>
      </c>
      <c r="BK293" s="137" t="n">
        <f aca="false">ROUND(I293*H293,2)</f>
        <v>0</v>
      </c>
      <c r="BL293" s="3" t="s">
        <v>302</v>
      </c>
      <c r="BM293" s="258" t="s">
        <v>846</v>
      </c>
    </row>
    <row r="294" s="30" customFormat="true" ht="38.4" hidden="false" customHeight="false" outlineLevel="0" collapsed="false">
      <c r="A294" s="26"/>
      <c r="B294" s="27"/>
      <c r="C294" s="28"/>
      <c r="D294" s="259" t="s">
        <v>256</v>
      </c>
      <c r="E294" s="28"/>
      <c r="F294" s="260" t="s">
        <v>847</v>
      </c>
      <c r="G294" s="28"/>
      <c r="H294" s="28"/>
      <c r="I294" s="211"/>
      <c r="J294" s="28"/>
      <c r="K294" s="28"/>
      <c r="L294" s="29"/>
      <c r="M294" s="261"/>
      <c r="N294" s="262"/>
      <c r="O294" s="76"/>
      <c r="P294" s="76"/>
      <c r="Q294" s="76"/>
      <c r="R294" s="76"/>
      <c r="S294" s="76"/>
      <c r="T294" s="77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T294" s="3" t="s">
        <v>256</v>
      </c>
      <c r="AU294" s="3" t="s">
        <v>265</v>
      </c>
    </row>
    <row r="295" s="30" customFormat="true" ht="33" hidden="false" customHeight="true" outlineLevel="0" collapsed="false">
      <c r="A295" s="26"/>
      <c r="B295" s="27"/>
      <c r="C295" s="263" t="s">
        <v>848</v>
      </c>
      <c r="D295" s="263" t="s">
        <v>288</v>
      </c>
      <c r="E295" s="264" t="s">
        <v>849</v>
      </c>
      <c r="F295" s="265" t="s">
        <v>850</v>
      </c>
      <c r="G295" s="266" t="s">
        <v>332</v>
      </c>
      <c r="H295" s="267" t="n">
        <v>30</v>
      </c>
      <c r="I295" s="268"/>
      <c r="J295" s="269" t="n">
        <f aca="false">ROUND(I295*H295,2)</f>
        <v>0</v>
      </c>
      <c r="K295" s="270"/>
      <c r="L295" s="271"/>
      <c r="M295" s="272"/>
      <c r="N295" s="273" t="s">
        <v>39</v>
      </c>
      <c r="O295" s="76"/>
      <c r="P295" s="256" t="n">
        <f aca="false">O295*H295</f>
        <v>0</v>
      </c>
      <c r="Q295" s="256" t="n">
        <v>0.00053</v>
      </c>
      <c r="R295" s="256" t="n">
        <f aca="false">Q295*H295</f>
        <v>0.0159</v>
      </c>
      <c r="S295" s="256" t="n">
        <v>0</v>
      </c>
      <c r="T295" s="257" t="n">
        <f aca="false">S295*H295</f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258" t="s">
        <v>324</v>
      </c>
      <c r="AT295" s="258" t="s">
        <v>288</v>
      </c>
      <c r="AU295" s="258" t="s">
        <v>265</v>
      </c>
      <c r="AY295" s="3" t="s">
        <v>247</v>
      </c>
      <c r="BE295" s="137" t="n">
        <f aca="false">IF(N295="základní",J295,0)</f>
        <v>0</v>
      </c>
      <c r="BF295" s="137" t="n">
        <f aca="false">IF(N295="snížená",J295,0)</f>
        <v>0</v>
      </c>
      <c r="BG295" s="137" t="n">
        <f aca="false">IF(N295="zákl. přenesená",J295,0)</f>
        <v>0</v>
      </c>
      <c r="BH295" s="137" t="n">
        <f aca="false">IF(N295="sníž. přenesená",J295,0)</f>
        <v>0</v>
      </c>
      <c r="BI295" s="137" t="n">
        <f aca="false">IF(N295="nulová",J295,0)</f>
        <v>0</v>
      </c>
      <c r="BJ295" s="3" t="s">
        <v>81</v>
      </c>
      <c r="BK295" s="137" t="n">
        <f aca="false">ROUND(I295*H295,2)</f>
        <v>0</v>
      </c>
      <c r="BL295" s="3" t="s">
        <v>302</v>
      </c>
      <c r="BM295" s="258" t="s">
        <v>851</v>
      </c>
    </row>
    <row r="296" s="30" customFormat="true" ht="19.2" hidden="false" customHeight="false" outlineLevel="0" collapsed="false">
      <c r="A296" s="26"/>
      <c r="B296" s="27"/>
      <c r="C296" s="28"/>
      <c r="D296" s="259" t="s">
        <v>256</v>
      </c>
      <c r="E296" s="28"/>
      <c r="F296" s="260" t="s">
        <v>850</v>
      </c>
      <c r="G296" s="28"/>
      <c r="H296" s="28"/>
      <c r="I296" s="211"/>
      <c r="J296" s="28"/>
      <c r="K296" s="28"/>
      <c r="L296" s="29"/>
      <c r="M296" s="261"/>
      <c r="N296" s="262"/>
      <c r="O296" s="76"/>
      <c r="P296" s="76"/>
      <c r="Q296" s="76"/>
      <c r="R296" s="76"/>
      <c r="S296" s="76"/>
      <c r="T296" s="77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T296" s="3" t="s">
        <v>256</v>
      </c>
      <c r="AU296" s="3" t="s">
        <v>265</v>
      </c>
    </row>
    <row r="297" s="274" customFormat="true" ht="20.4" hidden="false" customHeight="false" outlineLevel="0" collapsed="false">
      <c r="B297" s="275"/>
      <c r="C297" s="276"/>
      <c r="D297" s="259" t="s">
        <v>327</v>
      </c>
      <c r="E297" s="276"/>
      <c r="F297" s="277" t="s">
        <v>852</v>
      </c>
      <c r="G297" s="276"/>
      <c r="H297" s="278" t="n">
        <v>30</v>
      </c>
      <c r="I297" s="279"/>
      <c r="J297" s="276"/>
      <c r="K297" s="276"/>
      <c r="L297" s="280"/>
      <c r="M297" s="281"/>
      <c r="N297" s="282"/>
      <c r="O297" s="282"/>
      <c r="P297" s="282"/>
      <c r="Q297" s="282"/>
      <c r="R297" s="282"/>
      <c r="S297" s="282"/>
      <c r="T297" s="283"/>
      <c r="AT297" s="284" t="s">
        <v>327</v>
      </c>
      <c r="AU297" s="284" t="s">
        <v>265</v>
      </c>
      <c r="AV297" s="274" t="s">
        <v>83</v>
      </c>
      <c r="AW297" s="274" t="s">
        <v>3</v>
      </c>
      <c r="AX297" s="274" t="s">
        <v>81</v>
      </c>
      <c r="AY297" s="284" t="s">
        <v>247</v>
      </c>
    </row>
    <row r="298" s="30" customFormat="true" ht="37.8" hidden="false" customHeight="true" outlineLevel="0" collapsed="false">
      <c r="A298" s="26"/>
      <c r="B298" s="27"/>
      <c r="C298" s="246" t="s">
        <v>853</v>
      </c>
      <c r="D298" s="246" t="s">
        <v>250</v>
      </c>
      <c r="E298" s="247" t="s">
        <v>854</v>
      </c>
      <c r="F298" s="248" t="s">
        <v>855</v>
      </c>
      <c r="G298" s="249" t="s">
        <v>332</v>
      </c>
      <c r="H298" s="250" t="n">
        <v>30</v>
      </c>
      <c r="I298" s="251"/>
      <c r="J298" s="252" t="n">
        <f aca="false">ROUND(I298*H298,2)</f>
        <v>0</v>
      </c>
      <c r="K298" s="253"/>
      <c r="L298" s="29"/>
      <c r="M298" s="254"/>
      <c r="N298" s="255" t="s">
        <v>39</v>
      </c>
      <c r="O298" s="76"/>
      <c r="P298" s="256" t="n">
        <f aca="false">O298*H298</f>
        <v>0</v>
      </c>
      <c r="Q298" s="256" t="n">
        <v>0</v>
      </c>
      <c r="R298" s="256" t="n">
        <f aca="false">Q298*H298</f>
        <v>0</v>
      </c>
      <c r="S298" s="256" t="n">
        <v>0</v>
      </c>
      <c r="T298" s="257" t="n">
        <f aca="false">S298*H298</f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258" t="s">
        <v>302</v>
      </c>
      <c r="AT298" s="258" t="s">
        <v>250</v>
      </c>
      <c r="AU298" s="258" t="s">
        <v>265</v>
      </c>
      <c r="AY298" s="3" t="s">
        <v>247</v>
      </c>
      <c r="BE298" s="137" t="n">
        <f aca="false">IF(N298="základní",J298,0)</f>
        <v>0</v>
      </c>
      <c r="BF298" s="137" t="n">
        <f aca="false">IF(N298="snížená",J298,0)</f>
        <v>0</v>
      </c>
      <c r="BG298" s="137" t="n">
        <f aca="false">IF(N298="zákl. přenesená",J298,0)</f>
        <v>0</v>
      </c>
      <c r="BH298" s="137" t="n">
        <f aca="false">IF(N298="sníž. přenesená",J298,0)</f>
        <v>0</v>
      </c>
      <c r="BI298" s="137" t="n">
        <f aca="false">IF(N298="nulová",J298,0)</f>
        <v>0</v>
      </c>
      <c r="BJ298" s="3" t="s">
        <v>81</v>
      </c>
      <c r="BK298" s="137" t="n">
        <f aca="false">ROUND(I298*H298,2)</f>
        <v>0</v>
      </c>
      <c r="BL298" s="3" t="s">
        <v>302</v>
      </c>
      <c r="BM298" s="258" t="s">
        <v>856</v>
      </c>
    </row>
    <row r="299" s="30" customFormat="true" ht="48" hidden="false" customHeight="false" outlineLevel="0" collapsed="false">
      <c r="A299" s="26"/>
      <c r="B299" s="27"/>
      <c r="C299" s="28"/>
      <c r="D299" s="259" t="s">
        <v>256</v>
      </c>
      <c r="E299" s="28"/>
      <c r="F299" s="260" t="s">
        <v>857</v>
      </c>
      <c r="G299" s="28"/>
      <c r="H299" s="28"/>
      <c r="I299" s="211"/>
      <c r="J299" s="28"/>
      <c r="K299" s="28"/>
      <c r="L299" s="29"/>
      <c r="M299" s="261"/>
      <c r="N299" s="262"/>
      <c r="O299" s="76"/>
      <c r="P299" s="76"/>
      <c r="Q299" s="76"/>
      <c r="R299" s="76"/>
      <c r="S299" s="76"/>
      <c r="T299" s="77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T299" s="3" t="s">
        <v>256</v>
      </c>
      <c r="AU299" s="3" t="s">
        <v>265</v>
      </c>
    </row>
    <row r="300" s="30" customFormat="true" ht="33" hidden="false" customHeight="true" outlineLevel="0" collapsed="false">
      <c r="A300" s="26"/>
      <c r="B300" s="27"/>
      <c r="C300" s="263" t="s">
        <v>858</v>
      </c>
      <c r="D300" s="263" t="s">
        <v>288</v>
      </c>
      <c r="E300" s="264" t="s">
        <v>859</v>
      </c>
      <c r="F300" s="265" t="s">
        <v>860</v>
      </c>
      <c r="G300" s="266" t="s">
        <v>332</v>
      </c>
      <c r="H300" s="267" t="n">
        <v>30</v>
      </c>
      <c r="I300" s="268"/>
      <c r="J300" s="269" t="n">
        <f aca="false">ROUND(I300*H300,2)</f>
        <v>0</v>
      </c>
      <c r="K300" s="270"/>
      <c r="L300" s="271"/>
      <c r="M300" s="272"/>
      <c r="N300" s="273" t="s">
        <v>39</v>
      </c>
      <c r="O300" s="76"/>
      <c r="P300" s="256" t="n">
        <f aca="false">O300*H300</f>
        <v>0</v>
      </c>
      <c r="Q300" s="256" t="n">
        <v>0.00011</v>
      </c>
      <c r="R300" s="256" t="n">
        <f aca="false">Q300*H300</f>
        <v>0.0033</v>
      </c>
      <c r="S300" s="256" t="n">
        <v>0</v>
      </c>
      <c r="T300" s="257" t="n">
        <f aca="false">S300*H300</f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258" t="s">
        <v>324</v>
      </c>
      <c r="AT300" s="258" t="s">
        <v>288</v>
      </c>
      <c r="AU300" s="258" t="s">
        <v>265</v>
      </c>
      <c r="AY300" s="3" t="s">
        <v>247</v>
      </c>
      <c r="BE300" s="137" t="n">
        <f aca="false">IF(N300="základní",J300,0)</f>
        <v>0</v>
      </c>
      <c r="BF300" s="137" t="n">
        <f aca="false">IF(N300="snížená",J300,0)</f>
        <v>0</v>
      </c>
      <c r="BG300" s="137" t="n">
        <f aca="false">IF(N300="zákl. přenesená",J300,0)</f>
        <v>0</v>
      </c>
      <c r="BH300" s="137" t="n">
        <f aca="false">IF(N300="sníž. přenesená",J300,0)</f>
        <v>0</v>
      </c>
      <c r="BI300" s="137" t="n">
        <f aca="false">IF(N300="nulová",J300,0)</f>
        <v>0</v>
      </c>
      <c r="BJ300" s="3" t="s">
        <v>81</v>
      </c>
      <c r="BK300" s="137" t="n">
        <f aca="false">ROUND(I300*H300,2)</f>
        <v>0</v>
      </c>
      <c r="BL300" s="3" t="s">
        <v>302</v>
      </c>
      <c r="BM300" s="258" t="s">
        <v>861</v>
      </c>
    </row>
    <row r="301" s="30" customFormat="true" ht="19.2" hidden="false" customHeight="false" outlineLevel="0" collapsed="false">
      <c r="A301" s="26"/>
      <c r="B301" s="27"/>
      <c r="C301" s="28"/>
      <c r="D301" s="259" t="s">
        <v>256</v>
      </c>
      <c r="E301" s="28"/>
      <c r="F301" s="260" t="s">
        <v>860</v>
      </c>
      <c r="G301" s="28"/>
      <c r="H301" s="28"/>
      <c r="I301" s="211"/>
      <c r="J301" s="28"/>
      <c r="K301" s="28"/>
      <c r="L301" s="29"/>
      <c r="M301" s="261"/>
      <c r="N301" s="262"/>
      <c r="O301" s="76"/>
      <c r="P301" s="76"/>
      <c r="Q301" s="76"/>
      <c r="R301" s="76"/>
      <c r="S301" s="76"/>
      <c r="T301" s="77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T301" s="3" t="s">
        <v>256</v>
      </c>
      <c r="AU301" s="3" t="s">
        <v>265</v>
      </c>
    </row>
    <row r="302" s="274" customFormat="true" ht="20.4" hidden="false" customHeight="false" outlineLevel="0" collapsed="false">
      <c r="B302" s="275"/>
      <c r="C302" s="276"/>
      <c r="D302" s="259" t="s">
        <v>327</v>
      </c>
      <c r="E302" s="276"/>
      <c r="F302" s="277" t="s">
        <v>852</v>
      </c>
      <c r="G302" s="276"/>
      <c r="H302" s="278" t="n">
        <v>30</v>
      </c>
      <c r="I302" s="279"/>
      <c r="J302" s="276"/>
      <c r="K302" s="276"/>
      <c r="L302" s="280"/>
      <c r="M302" s="281"/>
      <c r="N302" s="282"/>
      <c r="O302" s="282"/>
      <c r="P302" s="282"/>
      <c r="Q302" s="282"/>
      <c r="R302" s="282"/>
      <c r="S302" s="282"/>
      <c r="T302" s="283"/>
      <c r="AT302" s="284" t="s">
        <v>327</v>
      </c>
      <c r="AU302" s="284" t="s">
        <v>265</v>
      </c>
      <c r="AV302" s="274" t="s">
        <v>83</v>
      </c>
      <c r="AW302" s="274" t="s">
        <v>3</v>
      </c>
      <c r="AX302" s="274" t="s">
        <v>81</v>
      </c>
      <c r="AY302" s="284" t="s">
        <v>247</v>
      </c>
    </row>
    <row r="303" s="30" customFormat="true" ht="24.15" hidden="false" customHeight="true" outlineLevel="0" collapsed="false">
      <c r="A303" s="26"/>
      <c r="B303" s="27"/>
      <c r="C303" s="246" t="s">
        <v>862</v>
      </c>
      <c r="D303" s="246" t="s">
        <v>250</v>
      </c>
      <c r="E303" s="247" t="s">
        <v>863</v>
      </c>
      <c r="F303" s="248" t="s">
        <v>864</v>
      </c>
      <c r="G303" s="249" t="s">
        <v>291</v>
      </c>
      <c r="H303" s="250" t="n">
        <v>1</v>
      </c>
      <c r="I303" s="251"/>
      <c r="J303" s="252" t="n">
        <f aca="false">ROUND(I303*H303,2)</f>
        <v>0</v>
      </c>
      <c r="K303" s="253"/>
      <c r="L303" s="29"/>
      <c r="M303" s="254"/>
      <c r="N303" s="255" t="s">
        <v>39</v>
      </c>
      <c r="O303" s="76"/>
      <c r="P303" s="256" t="n">
        <f aca="false">O303*H303</f>
        <v>0</v>
      </c>
      <c r="Q303" s="256" t="n">
        <v>0</v>
      </c>
      <c r="R303" s="256" t="n">
        <f aca="false">Q303*H303</f>
        <v>0</v>
      </c>
      <c r="S303" s="256" t="n">
        <v>0</v>
      </c>
      <c r="T303" s="257" t="n">
        <f aca="false">S303*H303</f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258" t="s">
        <v>302</v>
      </c>
      <c r="AT303" s="258" t="s">
        <v>250</v>
      </c>
      <c r="AU303" s="258" t="s">
        <v>265</v>
      </c>
      <c r="AY303" s="3" t="s">
        <v>247</v>
      </c>
      <c r="BE303" s="137" t="n">
        <f aca="false">IF(N303="základní",J303,0)</f>
        <v>0</v>
      </c>
      <c r="BF303" s="137" t="n">
        <f aca="false">IF(N303="snížená",J303,0)</f>
        <v>0</v>
      </c>
      <c r="BG303" s="137" t="n">
        <f aca="false">IF(N303="zákl. přenesená",J303,0)</f>
        <v>0</v>
      </c>
      <c r="BH303" s="137" t="n">
        <f aca="false">IF(N303="sníž. přenesená",J303,0)</f>
        <v>0</v>
      </c>
      <c r="BI303" s="137" t="n">
        <f aca="false">IF(N303="nulová",J303,0)</f>
        <v>0</v>
      </c>
      <c r="BJ303" s="3" t="s">
        <v>81</v>
      </c>
      <c r="BK303" s="137" t="n">
        <f aca="false">ROUND(I303*H303,2)</f>
        <v>0</v>
      </c>
      <c r="BL303" s="3" t="s">
        <v>302</v>
      </c>
      <c r="BM303" s="258" t="s">
        <v>865</v>
      </c>
    </row>
    <row r="304" s="30" customFormat="true" ht="19.2" hidden="false" customHeight="false" outlineLevel="0" collapsed="false">
      <c r="A304" s="26"/>
      <c r="B304" s="27"/>
      <c r="C304" s="28"/>
      <c r="D304" s="259" t="s">
        <v>256</v>
      </c>
      <c r="E304" s="28"/>
      <c r="F304" s="260" t="s">
        <v>866</v>
      </c>
      <c r="G304" s="28"/>
      <c r="H304" s="28"/>
      <c r="I304" s="211"/>
      <c r="J304" s="28"/>
      <c r="K304" s="28"/>
      <c r="L304" s="29"/>
      <c r="M304" s="261"/>
      <c r="N304" s="262"/>
      <c r="O304" s="76"/>
      <c r="P304" s="76"/>
      <c r="Q304" s="76"/>
      <c r="R304" s="76"/>
      <c r="S304" s="76"/>
      <c r="T304" s="77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T304" s="3" t="s">
        <v>256</v>
      </c>
      <c r="AU304" s="3" t="s">
        <v>265</v>
      </c>
    </row>
    <row r="305" s="30" customFormat="true" ht="24.15" hidden="false" customHeight="true" outlineLevel="0" collapsed="false">
      <c r="A305" s="26"/>
      <c r="B305" s="27"/>
      <c r="C305" s="263" t="s">
        <v>867</v>
      </c>
      <c r="D305" s="263" t="s">
        <v>288</v>
      </c>
      <c r="E305" s="264" t="s">
        <v>868</v>
      </c>
      <c r="F305" s="265" t="s">
        <v>869</v>
      </c>
      <c r="G305" s="266" t="s">
        <v>291</v>
      </c>
      <c r="H305" s="267" t="n">
        <v>1</v>
      </c>
      <c r="I305" s="268"/>
      <c r="J305" s="269" t="n">
        <f aca="false">ROUND(I305*H305,2)</f>
        <v>0</v>
      </c>
      <c r="K305" s="270"/>
      <c r="L305" s="271"/>
      <c r="M305" s="272"/>
      <c r="N305" s="273" t="s">
        <v>39</v>
      </c>
      <c r="O305" s="76"/>
      <c r="P305" s="256" t="n">
        <f aca="false">O305*H305</f>
        <v>0</v>
      </c>
      <c r="Q305" s="256" t="n">
        <v>0.00105</v>
      </c>
      <c r="R305" s="256" t="n">
        <f aca="false">Q305*H305</f>
        <v>0.00105</v>
      </c>
      <c r="S305" s="256" t="n">
        <v>0</v>
      </c>
      <c r="T305" s="257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258" t="s">
        <v>324</v>
      </c>
      <c r="AT305" s="258" t="s">
        <v>288</v>
      </c>
      <c r="AU305" s="258" t="s">
        <v>265</v>
      </c>
      <c r="AY305" s="3" t="s">
        <v>247</v>
      </c>
      <c r="BE305" s="137" t="n">
        <f aca="false">IF(N305="základní",J305,0)</f>
        <v>0</v>
      </c>
      <c r="BF305" s="137" t="n">
        <f aca="false">IF(N305="snížená",J305,0)</f>
        <v>0</v>
      </c>
      <c r="BG305" s="137" t="n">
        <f aca="false">IF(N305="zákl. přenesená",J305,0)</f>
        <v>0</v>
      </c>
      <c r="BH305" s="137" t="n">
        <f aca="false">IF(N305="sníž. přenesená",J305,0)</f>
        <v>0</v>
      </c>
      <c r="BI305" s="137" t="n">
        <f aca="false">IF(N305="nulová",J305,0)</f>
        <v>0</v>
      </c>
      <c r="BJ305" s="3" t="s">
        <v>81</v>
      </c>
      <c r="BK305" s="137" t="n">
        <f aca="false">ROUND(I305*H305,2)</f>
        <v>0</v>
      </c>
      <c r="BL305" s="3" t="s">
        <v>302</v>
      </c>
      <c r="BM305" s="258" t="s">
        <v>870</v>
      </c>
    </row>
    <row r="306" s="30" customFormat="true" ht="19.2" hidden="false" customHeight="false" outlineLevel="0" collapsed="false">
      <c r="A306" s="26"/>
      <c r="B306" s="27"/>
      <c r="C306" s="28"/>
      <c r="D306" s="259" t="s">
        <v>256</v>
      </c>
      <c r="E306" s="28"/>
      <c r="F306" s="260" t="s">
        <v>869</v>
      </c>
      <c r="G306" s="28"/>
      <c r="H306" s="28"/>
      <c r="I306" s="211"/>
      <c r="J306" s="28"/>
      <c r="K306" s="28"/>
      <c r="L306" s="29"/>
      <c r="M306" s="261"/>
      <c r="N306" s="262"/>
      <c r="O306" s="76"/>
      <c r="P306" s="76"/>
      <c r="Q306" s="76"/>
      <c r="R306" s="76"/>
      <c r="S306" s="76"/>
      <c r="T306" s="77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T306" s="3" t="s">
        <v>256</v>
      </c>
      <c r="AU306" s="3" t="s">
        <v>265</v>
      </c>
    </row>
    <row r="307" s="30" customFormat="true" ht="24.15" hidden="false" customHeight="true" outlineLevel="0" collapsed="false">
      <c r="A307" s="26"/>
      <c r="B307" s="27"/>
      <c r="C307" s="246" t="s">
        <v>871</v>
      </c>
      <c r="D307" s="246" t="s">
        <v>250</v>
      </c>
      <c r="E307" s="247" t="s">
        <v>872</v>
      </c>
      <c r="F307" s="248" t="s">
        <v>873</v>
      </c>
      <c r="G307" s="249" t="s">
        <v>332</v>
      </c>
      <c r="H307" s="250" t="n">
        <v>25</v>
      </c>
      <c r="I307" s="251"/>
      <c r="J307" s="252" t="n">
        <f aca="false">ROUND(I307*H307,2)</f>
        <v>0</v>
      </c>
      <c r="K307" s="253"/>
      <c r="L307" s="29"/>
      <c r="M307" s="254"/>
      <c r="N307" s="255" t="s">
        <v>39</v>
      </c>
      <c r="O307" s="76"/>
      <c r="P307" s="256" t="n">
        <f aca="false">O307*H307</f>
        <v>0</v>
      </c>
      <c r="Q307" s="256" t="n">
        <v>0</v>
      </c>
      <c r="R307" s="256" t="n">
        <f aca="false">Q307*H307</f>
        <v>0</v>
      </c>
      <c r="S307" s="256" t="n">
        <v>0</v>
      </c>
      <c r="T307" s="257" t="n">
        <f aca="false">S307*H307</f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258" t="s">
        <v>302</v>
      </c>
      <c r="AT307" s="258" t="s">
        <v>250</v>
      </c>
      <c r="AU307" s="258" t="s">
        <v>265</v>
      </c>
      <c r="AY307" s="3" t="s">
        <v>247</v>
      </c>
      <c r="BE307" s="137" t="n">
        <f aca="false">IF(N307="základní",J307,0)</f>
        <v>0</v>
      </c>
      <c r="BF307" s="137" t="n">
        <f aca="false">IF(N307="snížená",J307,0)</f>
        <v>0</v>
      </c>
      <c r="BG307" s="137" t="n">
        <f aca="false">IF(N307="zákl. přenesená",J307,0)</f>
        <v>0</v>
      </c>
      <c r="BH307" s="137" t="n">
        <f aca="false">IF(N307="sníž. přenesená",J307,0)</f>
        <v>0</v>
      </c>
      <c r="BI307" s="137" t="n">
        <f aca="false">IF(N307="nulová",J307,0)</f>
        <v>0</v>
      </c>
      <c r="BJ307" s="3" t="s">
        <v>81</v>
      </c>
      <c r="BK307" s="137" t="n">
        <f aca="false">ROUND(I307*H307,2)</f>
        <v>0</v>
      </c>
      <c r="BL307" s="3" t="s">
        <v>302</v>
      </c>
      <c r="BM307" s="258" t="s">
        <v>874</v>
      </c>
    </row>
    <row r="308" s="30" customFormat="true" ht="28.8" hidden="false" customHeight="false" outlineLevel="0" collapsed="false">
      <c r="A308" s="26"/>
      <c r="B308" s="27"/>
      <c r="C308" s="28"/>
      <c r="D308" s="259" t="s">
        <v>256</v>
      </c>
      <c r="E308" s="28"/>
      <c r="F308" s="260" t="s">
        <v>875</v>
      </c>
      <c r="G308" s="28"/>
      <c r="H308" s="28"/>
      <c r="I308" s="211"/>
      <c r="J308" s="28"/>
      <c r="K308" s="28"/>
      <c r="L308" s="29"/>
      <c r="M308" s="261"/>
      <c r="N308" s="262"/>
      <c r="O308" s="76"/>
      <c r="P308" s="76"/>
      <c r="Q308" s="76"/>
      <c r="R308" s="76"/>
      <c r="S308" s="76"/>
      <c r="T308" s="77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T308" s="3" t="s">
        <v>256</v>
      </c>
      <c r="AU308" s="3" t="s">
        <v>265</v>
      </c>
    </row>
    <row r="309" s="30" customFormat="true" ht="16.5" hidden="false" customHeight="true" outlineLevel="0" collapsed="false">
      <c r="A309" s="26"/>
      <c r="B309" s="27"/>
      <c r="C309" s="263" t="s">
        <v>876</v>
      </c>
      <c r="D309" s="263" t="s">
        <v>288</v>
      </c>
      <c r="E309" s="264" t="s">
        <v>877</v>
      </c>
      <c r="F309" s="265" t="s">
        <v>878</v>
      </c>
      <c r="G309" s="266" t="s">
        <v>332</v>
      </c>
      <c r="H309" s="267" t="n">
        <v>25</v>
      </c>
      <c r="I309" s="268"/>
      <c r="J309" s="269" t="n">
        <f aca="false">ROUND(I309*H309,2)</f>
        <v>0</v>
      </c>
      <c r="K309" s="270"/>
      <c r="L309" s="271"/>
      <c r="M309" s="272"/>
      <c r="N309" s="273" t="s">
        <v>39</v>
      </c>
      <c r="O309" s="76"/>
      <c r="P309" s="256" t="n">
        <f aca="false">O309*H309</f>
        <v>0</v>
      </c>
      <c r="Q309" s="256" t="n">
        <v>0.00054</v>
      </c>
      <c r="R309" s="256" t="n">
        <f aca="false">Q309*H309</f>
        <v>0.0135</v>
      </c>
      <c r="S309" s="256" t="n">
        <v>0</v>
      </c>
      <c r="T309" s="257" t="n">
        <f aca="false">S309*H309</f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258" t="s">
        <v>324</v>
      </c>
      <c r="AT309" s="258" t="s">
        <v>288</v>
      </c>
      <c r="AU309" s="258" t="s">
        <v>265</v>
      </c>
      <c r="AY309" s="3" t="s">
        <v>247</v>
      </c>
      <c r="BE309" s="137" t="n">
        <f aca="false">IF(N309="základní",J309,0)</f>
        <v>0</v>
      </c>
      <c r="BF309" s="137" t="n">
        <f aca="false">IF(N309="snížená",J309,0)</f>
        <v>0</v>
      </c>
      <c r="BG309" s="137" t="n">
        <f aca="false">IF(N309="zákl. přenesená",J309,0)</f>
        <v>0</v>
      </c>
      <c r="BH309" s="137" t="n">
        <f aca="false">IF(N309="sníž. přenesená",J309,0)</f>
        <v>0</v>
      </c>
      <c r="BI309" s="137" t="n">
        <f aca="false">IF(N309="nulová",J309,0)</f>
        <v>0</v>
      </c>
      <c r="BJ309" s="3" t="s">
        <v>81</v>
      </c>
      <c r="BK309" s="137" t="n">
        <f aca="false">ROUND(I309*H309,2)</f>
        <v>0</v>
      </c>
      <c r="BL309" s="3" t="s">
        <v>302</v>
      </c>
      <c r="BM309" s="258" t="s">
        <v>879</v>
      </c>
    </row>
    <row r="310" s="30" customFormat="true" ht="10.2" hidden="false" customHeight="false" outlineLevel="0" collapsed="false">
      <c r="A310" s="26"/>
      <c r="B310" s="27"/>
      <c r="C310" s="28"/>
      <c r="D310" s="259" t="s">
        <v>256</v>
      </c>
      <c r="E310" s="28"/>
      <c r="F310" s="260" t="s">
        <v>878</v>
      </c>
      <c r="G310" s="28"/>
      <c r="H310" s="28"/>
      <c r="I310" s="211"/>
      <c r="J310" s="28"/>
      <c r="K310" s="28"/>
      <c r="L310" s="29"/>
      <c r="M310" s="261"/>
      <c r="N310" s="262"/>
      <c r="O310" s="76"/>
      <c r="P310" s="76"/>
      <c r="Q310" s="76"/>
      <c r="R310" s="76"/>
      <c r="S310" s="76"/>
      <c r="T310" s="77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T310" s="3" t="s">
        <v>256</v>
      </c>
      <c r="AU310" s="3" t="s">
        <v>265</v>
      </c>
    </row>
    <row r="311" s="30" customFormat="true" ht="24.15" hidden="false" customHeight="true" outlineLevel="0" collapsed="false">
      <c r="A311" s="26"/>
      <c r="B311" s="27"/>
      <c r="C311" s="263" t="s">
        <v>880</v>
      </c>
      <c r="D311" s="263" t="s">
        <v>288</v>
      </c>
      <c r="E311" s="264" t="s">
        <v>881</v>
      </c>
      <c r="F311" s="265" t="s">
        <v>882</v>
      </c>
      <c r="G311" s="266" t="s">
        <v>291</v>
      </c>
      <c r="H311" s="267" t="n">
        <v>2</v>
      </c>
      <c r="I311" s="268"/>
      <c r="J311" s="269" t="n">
        <f aca="false">ROUND(I311*H311,2)</f>
        <v>0</v>
      </c>
      <c r="K311" s="270"/>
      <c r="L311" s="271"/>
      <c r="M311" s="272"/>
      <c r="N311" s="273" t="s">
        <v>39</v>
      </c>
      <c r="O311" s="76"/>
      <c r="P311" s="256" t="n">
        <f aca="false">O311*H311</f>
        <v>0</v>
      </c>
      <c r="Q311" s="256" t="n">
        <v>1E-005</v>
      </c>
      <c r="R311" s="256" t="n">
        <f aca="false">Q311*H311</f>
        <v>2E-005</v>
      </c>
      <c r="S311" s="256" t="n">
        <v>0</v>
      </c>
      <c r="T311" s="257" t="n">
        <f aca="false">S311*H311</f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258" t="s">
        <v>324</v>
      </c>
      <c r="AT311" s="258" t="s">
        <v>288</v>
      </c>
      <c r="AU311" s="258" t="s">
        <v>265</v>
      </c>
      <c r="AY311" s="3" t="s">
        <v>247</v>
      </c>
      <c r="BE311" s="137" t="n">
        <f aca="false">IF(N311="základní",J311,0)</f>
        <v>0</v>
      </c>
      <c r="BF311" s="137" t="n">
        <f aca="false">IF(N311="snížená",J311,0)</f>
        <v>0</v>
      </c>
      <c r="BG311" s="137" t="n">
        <f aca="false">IF(N311="zákl. přenesená",J311,0)</f>
        <v>0</v>
      </c>
      <c r="BH311" s="137" t="n">
        <f aca="false">IF(N311="sníž. přenesená",J311,0)</f>
        <v>0</v>
      </c>
      <c r="BI311" s="137" t="n">
        <f aca="false">IF(N311="nulová",J311,0)</f>
        <v>0</v>
      </c>
      <c r="BJ311" s="3" t="s">
        <v>81</v>
      </c>
      <c r="BK311" s="137" t="n">
        <f aca="false">ROUND(I311*H311,2)</f>
        <v>0</v>
      </c>
      <c r="BL311" s="3" t="s">
        <v>302</v>
      </c>
      <c r="BM311" s="258" t="s">
        <v>883</v>
      </c>
    </row>
    <row r="312" s="30" customFormat="true" ht="10.2" hidden="false" customHeight="false" outlineLevel="0" collapsed="false">
      <c r="A312" s="26"/>
      <c r="B312" s="27"/>
      <c r="C312" s="28"/>
      <c r="D312" s="259" t="s">
        <v>256</v>
      </c>
      <c r="E312" s="28"/>
      <c r="F312" s="260" t="s">
        <v>882</v>
      </c>
      <c r="G312" s="28"/>
      <c r="H312" s="28"/>
      <c r="I312" s="211"/>
      <c r="J312" s="28"/>
      <c r="K312" s="28"/>
      <c r="L312" s="29"/>
      <c r="M312" s="261"/>
      <c r="N312" s="262"/>
      <c r="O312" s="76"/>
      <c r="P312" s="76"/>
      <c r="Q312" s="76"/>
      <c r="R312" s="76"/>
      <c r="S312" s="76"/>
      <c r="T312" s="77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T312" s="3" t="s">
        <v>256</v>
      </c>
      <c r="AU312" s="3" t="s">
        <v>265</v>
      </c>
    </row>
    <row r="313" s="30" customFormat="true" ht="24.15" hidden="false" customHeight="true" outlineLevel="0" collapsed="false">
      <c r="A313" s="26"/>
      <c r="B313" s="27"/>
      <c r="C313" s="263" t="s">
        <v>884</v>
      </c>
      <c r="D313" s="263" t="s">
        <v>288</v>
      </c>
      <c r="E313" s="264" t="s">
        <v>885</v>
      </c>
      <c r="F313" s="265" t="s">
        <v>886</v>
      </c>
      <c r="G313" s="266" t="s">
        <v>291</v>
      </c>
      <c r="H313" s="267" t="n">
        <v>4</v>
      </c>
      <c r="I313" s="268"/>
      <c r="J313" s="269" t="n">
        <f aca="false">ROUND(I313*H313,2)</f>
        <v>0</v>
      </c>
      <c r="K313" s="270"/>
      <c r="L313" s="271"/>
      <c r="M313" s="272"/>
      <c r="N313" s="273" t="s">
        <v>39</v>
      </c>
      <c r="O313" s="76"/>
      <c r="P313" s="256" t="n">
        <f aca="false">O313*H313</f>
        <v>0</v>
      </c>
      <c r="Q313" s="256" t="n">
        <v>1E-005</v>
      </c>
      <c r="R313" s="256" t="n">
        <f aca="false">Q313*H313</f>
        <v>4E-005</v>
      </c>
      <c r="S313" s="256" t="n">
        <v>0</v>
      </c>
      <c r="T313" s="257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258" t="s">
        <v>324</v>
      </c>
      <c r="AT313" s="258" t="s">
        <v>288</v>
      </c>
      <c r="AU313" s="258" t="s">
        <v>265</v>
      </c>
      <c r="AY313" s="3" t="s">
        <v>247</v>
      </c>
      <c r="BE313" s="137" t="n">
        <f aca="false">IF(N313="základní",J313,0)</f>
        <v>0</v>
      </c>
      <c r="BF313" s="137" t="n">
        <f aca="false">IF(N313="snížená",J313,0)</f>
        <v>0</v>
      </c>
      <c r="BG313" s="137" t="n">
        <f aca="false">IF(N313="zákl. přenesená",J313,0)</f>
        <v>0</v>
      </c>
      <c r="BH313" s="137" t="n">
        <f aca="false">IF(N313="sníž. přenesená",J313,0)</f>
        <v>0</v>
      </c>
      <c r="BI313" s="137" t="n">
        <f aca="false">IF(N313="nulová",J313,0)</f>
        <v>0</v>
      </c>
      <c r="BJ313" s="3" t="s">
        <v>81</v>
      </c>
      <c r="BK313" s="137" t="n">
        <f aca="false">ROUND(I313*H313,2)</f>
        <v>0</v>
      </c>
      <c r="BL313" s="3" t="s">
        <v>302</v>
      </c>
      <c r="BM313" s="258" t="s">
        <v>887</v>
      </c>
    </row>
    <row r="314" s="30" customFormat="true" ht="10.2" hidden="false" customHeight="false" outlineLevel="0" collapsed="false">
      <c r="A314" s="26"/>
      <c r="B314" s="27"/>
      <c r="C314" s="28"/>
      <c r="D314" s="259" t="s">
        <v>256</v>
      </c>
      <c r="E314" s="28"/>
      <c r="F314" s="260" t="s">
        <v>886</v>
      </c>
      <c r="G314" s="28"/>
      <c r="H314" s="28"/>
      <c r="I314" s="211"/>
      <c r="J314" s="28"/>
      <c r="K314" s="28"/>
      <c r="L314" s="29"/>
      <c r="M314" s="261"/>
      <c r="N314" s="262"/>
      <c r="O314" s="76"/>
      <c r="P314" s="76"/>
      <c r="Q314" s="76"/>
      <c r="R314" s="76"/>
      <c r="S314" s="76"/>
      <c r="T314" s="77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T314" s="3" t="s">
        <v>256</v>
      </c>
      <c r="AU314" s="3" t="s">
        <v>265</v>
      </c>
    </row>
    <row r="315" s="30" customFormat="true" ht="24.15" hidden="false" customHeight="true" outlineLevel="0" collapsed="false">
      <c r="A315" s="26"/>
      <c r="B315" s="27"/>
      <c r="C315" s="263" t="s">
        <v>888</v>
      </c>
      <c r="D315" s="263" t="s">
        <v>288</v>
      </c>
      <c r="E315" s="264" t="s">
        <v>889</v>
      </c>
      <c r="F315" s="265" t="s">
        <v>890</v>
      </c>
      <c r="G315" s="266" t="s">
        <v>291</v>
      </c>
      <c r="H315" s="267" t="n">
        <v>12</v>
      </c>
      <c r="I315" s="268"/>
      <c r="J315" s="269" t="n">
        <f aca="false">ROUND(I315*H315,2)</f>
        <v>0</v>
      </c>
      <c r="K315" s="270"/>
      <c r="L315" s="271"/>
      <c r="M315" s="272"/>
      <c r="N315" s="273" t="s">
        <v>39</v>
      </c>
      <c r="O315" s="76"/>
      <c r="P315" s="256" t="n">
        <f aca="false">O315*H315</f>
        <v>0</v>
      </c>
      <c r="Q315" s="256" t="n">
        <v>1E-005</v>
      </c>
      <c r="R315" s="256" t="n">
        <f aca="false">Q315*H315</f>
        <v>0.00012</v>
      </c>
      <c r="S315" s="256" t="n">
        <v>0</v>
      </c>
      <c r="T315" s="257" t="n">
        <f aca="false">S315*H315</f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258" t="s">
        <v>324</v>
      </c>
      <c r="AT315" s="258" t="s">
        <v>288</v>
      </c>
      <c r="AU315" s="258" t="s">
        <v>265</v>
      </c>
      <c r="AY315" s="3" t="s">
        <v>247</v>
      </c>
      <c r="BE315" s="137" t="n">
        <f aca="false">IF(N315="základní",J315,0)</f>
        <v>0</v>
      </c>
      <c r="BF315" s="137" t="n">
        <f aca="false">IF(N315="snížená",J315,0)</f>
        <v>0</v>
      </c>
      <c r="BG315" s="137" t="n">
        <f aca="false">IF(N315="zákl. přenesená",J315,0)</f>
        <v>0</v>
      </c>
      <c r="BH315" s="137" t="n">
        <f aca="false">IF(N315="sníž. přenesená",J315,0)</f>
        <v>0</v>
      </c>
      <c r="BI315" s="137" t="n">
        <f aca="false">IF(N315="nulová",J315,0)</f>
        <v>0</v>
      </c>
      <c r="BJ315" s="3" t="s">
        <v>81</v>
      </c>
      <c r="BK315" s="137" t="n">
        <f aca="false">ROUND(I315*H315,2)</f>
        <v>0</v>
      </c>
      <c r="BL315" s="3" t="s">
        <v>302</v>
      </c>
      <c r="BM315" s="258" t="s">
        <v>891</v>
      </c>
    </row>
    <row r="316" s="30" customFormat="true" ht="10.2" hidden="false" customHeight="false" outlineLevel="0" collapsed="false">
      <c r="A316" s="26"/>
      <c r="B316" s="27"/>
      <c r="C316" s="28"/>
      <c r="D316" s="259" t="s">
        <v>256</v>
      </c>
      <c r="E316" s="28"/>
      <c r="F316" s="260" t="s">
        <v>890</v>
      </c>
      <c r="G316" s="28"/>
      <c r="H316" s="28"/>
      <c r="I316" s="211"/>
      <c r="J316" s="28"/>
      <c r="K316" s="28"/>
      <c r="L316" s="29"/>
      <c r="M316" s="261"/>
      <c r="N316" s="262"/>
      <c r="O316" s="76"/>
      <c r="P316" s="76"/>
      <c r="Q316" s="76"/>
      <c r="R316" s="76"/>
      <c r="S316" s="76"/>
      <c r="T316" s="77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T316" s="3" t="s">
        <v>256</v>
      </c>
      <c r="AU316" s="3" t="s">
        <v>265</v>
      </c>
    </row>
    <row r="317" s="30" customFormat="true" ht="24.15" hidden="false" customHeight="true" outlineLevel="0" collapsed="false">
      <c r="A317" s="26"/>
      <c r="B317" s="27"/>
      <c r="C317" s="246" t="s">
        <v>892</v>
      </c>
      <c r="D317" s="246" t="s">
        <v>250</v>
      </c>
      <c r="E317" s="247" t="s">
        <v>893</v>
      </c>
      <c r="F317" s="248" t="s">
        <v>894</v>
      </c>
      <c r="G317" s="249" t="s">
        <v>291</v>
      </c>
      <c r="H317" s="250" t="n">
        <v>20</v>
      </c>
      <c r="I317" s="251"/>
      <c r="J317" s="252" t="n">
        <f aca="false">ROUND(I317*H317,2)</f>
        <v>0</v>
      </c>
      <c r="K317" s="253"/>
      <c r="L317" s="29"/>
      <c r="M317" s="254"/>
      <c r="N317" s="255" t="s">
        <v>39</v>
      </c>
      <c r="O317" s="76"/>
      <c r="P317" s="256" t="n">
        <f aca="false">O317*H317</f>
        <v>0</v>
      </c>
      <c r="Q317" s="256" t="n">
        <v>0</v>
      </c>
      <c r="R317" s="256" t="n">
        <f aca="false">Q317*H317</f>
        <v>0</v>
      </c>
      <c r="S317" s="256" t="n">
        <v>0</v>
      </c>
      <c r="T317" s="257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258" t="s">
        <v>302</v>
      </c>
      <c r="AT317" s="258" t="s">
        <v>250</v>
      </c>
      <c r="AU317" s="258" t="s">
        <v>265</v>
      </c>
      <c r="AY317" s="3" t="s">
        <v>247</v>
      </c>
      <c r="BE317" s="137" t="n">
        <f aca="false">IF(N317="základní",J317,0)</f>
        <v>0</v>
      </c>
      <c r="BF317" s="137" t="n">
        <f aca="false">IF(N317="snížená",J317,0)</f>
        <v>0</v>
      </c>
      <c r="BG317" s="137" t="n">
        <f aca="false">IF(N317="zákl. přenesená",J317,0)</f>
        <v>0</v>
      </c>
      <c r="BH317" s="137" t="n">
        <f aca="false">IF(N317="sníž. přenesená",J317,0)</f>
        <v>0</v>
      </c>
      <c r="BI317" s="137" t="n">
        <f aca="false">IF(N317="nulová",J317,0)</f>
        <v>0</v>
      </c>
      <c r="BJ317" s="3" t="s">
        <v>81</v>
      </c>
      <c r="BK317" s="137" t="n">
        <f aca="false">ROUND(I317*H317,2)</f>
        <v>0</v>
      </c>
      <c r="BL317" s="3" t="s">
        <v>302</v>
      </c>
      <c r="BM317" s="258" t="s">
        <v>895</v>
      </c>
    </row>
    <row r="318" s="30" customFormat="true" ht="19.2" hidden="false" customHeight="false" outlineLevel="0" collapsed="false">
      <c r="A318" s="26"/>
      <c r="B318" s="27"/>
      <c r="C318" s="28"/>
      <c r="D318" s="259" t="s">
        <v>256</v>
      </c>
      <c r="E318" s="28"/>
      <c r="F318" s="260" t="s">
        <v>896</v>
      </c>
      <c r="G318" s="28"/>
      <c r="H318" s="28"/>
      <c r="I318" s="211"/>
      <c r="J318" s="28"/>
      <c r="K318" s="28"/>
      <c r="L318" s="29"/>
      <c r="M318" s="261"/>
      <c r="N318" s="262"/>
      <c r="O318" s="76"/>
      <c r="P318" s="76"/>
      <c r="Q318" s="76"/>
      <c r="R318" s="76"/>
      <c r="S318" s="76"/>
      <c r="T318" s="77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T318" s="3" t="s">
        <v>256</v>
      </c>
      <c r="AU318" s="3" t="s">
        <v>265</v>
      </c>
    </row>
    <row r="319" s="30" customFormat="true" ht="16.5" hidden="false" customHeight="true" outlineLevel="0" collapsed="false">
      <c r="A319" s="26"/>
      <c r="B319" s="27"/>
      <c r="C319" s="263" t="s">
        <v>897</v>
      </c>
      <c r="D319" s="263" t="s">
        <v>288</v>
      </c>
      <c r="E319" s="264" t="s">
        <v>898</v>
      </c>
      <c r="F319" s="265" t="s">
        <v>899</v>
      </c>
      <c r="G319" s="266" t="s">
        <v>291</v>
      </c>
      <c r="H319" s="267" t="n">
        <v>20</v>
      </c>
      <c r="I319" s="268"/>
      <c r="J319" s="269" t="n">
        <f aca="false">ROUND(I319*H319,2)</f>
        <v>0</v>
      </c>
      <c r="K319" s="270"/>
      <c r="L319" s="271"/>
      <c r="M319" s="272"/>
      <c r="N319" s="273" t="s">
        <v>39</v>
      </c>
      <c r="O319" s="76"/>
      <c r="P319" s="256" t="n">
        <f aca="false">O319*H319</f>
        <v>0</v>
      </c>
      <c r="Q319" s="256" t="n">
        <v>9E-005</v>
      </c>
      <c r="R319" s="256" t="n">
        <f aca="false">Q319*H319</f>
        <v>0.0018</v>
      </c>
      <c r="S319" s="256" t="n">
        <v>0</v>
      </c>
      <c r="T319" s="257" t="n">
        <f aca="false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258" t="s">
        <v>324</v>
      </c>
      <c r="AT319" s="258" t="s">
        <v>288</v>
      </c>
      <c r="AU319" s="258" t="s">
        <v>265</v>
      </c>
      <c r="AY319" s="3" t="s">
        <v>247</v>
      </c>
      <c r="BE319" s="137" t="n">
        <f aca="false">IF(N319="základní",J319,0)</f>
        <v>0</v>
      </c>
      <c r="BF319" s="137" t="n">
        <f aca="false">IF(N319="snížená",J319,0)</f>
        <v>0</v>
      </c>
      <c r="BG319" s="137" t="n">
        <f aca="false">IF(N319="zákl. přenesená",J319,0)</f>
        <v>0</v>
      </c>
      <c r="BH319" s="137" t="n">
        <f aca="false">IF(N319="sníž. přenesená",J319,0)</f>
        <v>0</v>
      </c>
      <c r="BI319" s="137" t="n">
        <f aca="false">IF(N319="nulová",J319,0)</f>
        <v>0</v>
      </c>
      <c r="BJ319" s="3" t="s">
        <v>81</v>
      </c>
      <c r="BK319" s="137" t="n">
        <f aca="false">ROUND(I319*H319,2)</f>
        <v>0</v>
      </c>
      <c r="BL319" s="3" t="s">
        <v>302</v>
      </c>
      <c r="BM319" s="258" t="s">
        <v>900</v>
      </c>
    </row>
    <row r="320" s="30" customFormat="true" ht="10.2" hidden="false" customHeight="false" outlineLevel="0" collapsed="false">
      <c r="A320" s="26"/>
      <c r="B320" s="27"/>
      <c r="C320" s="28"/>
      <c r="D320" s="259" t="s">
        <v>256</v>
      </c>
      <c r="E320" s="28"/>
      <c r="F320" s="260" t="s">
        <v>899</v>
      </c>
      <c r="G320" s="28"/>
      <c r="H320" s="28"/>
      <c r="I320" s="211"/>
      <c r="J320" s="28"/>
      <c r="K320" s="28"/>
      <c r="L320" s="29"/>
      <c r="M320" s="261"/>
      <c r="N320" s="262"/>
      <c r="O320" s="76"/>
      <c r="P320" s="76"/>
      <c r="Q320" s="76"/>
      <c r="R320" s="76"/>
      <c r="S320" s="76"/>
      <c r="T320" s="77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T320" s="3" t="s">
        <v>256</v>
      </c>
      <c r="AU320" s="3" t="s">
        <v>265</v>
      </c>
    </row>
    <row r="321" s="229" customFormat="true" ht="20.85" hidden="false" customHeight="true" outlineLevel="0" collapsed="false">
      <c r="B321" s="230"/>
      <c r="C321" s="231"/>
      <c r="D321" s="232" t="s">
        <v>73</v>
      </c>
      <c r="E321" s="244" t="s">
        <v>901</v>
      </c>
      <c r="F321" s="244" t="s">
        <v>902</v>
      </c>
      <c r="G321" s="231"/>
      <c r="H321" s="231"/>
      <c r="I321" s="234"/>
      <c r="J321" s="245" t="n">
        <f aca="false">BK321</f>
        <v>0</v>
      </c>
      <c r="K321" s="231"/>
      <c r="L321" s="236"/>
      <c r="M321" s="237"/>
      <c r="N321" s="238"/>
      <c r="O321" s="238"/>
      <c r="P321" s="239" t="n">
        <f aca="false">SUM(P322:P343)</f>
        <v>0</v>
      </c>
      <c r="Q321" s="238"/>
      <c r="R321" s="239" t="n">
        <f aca="false">SUM(R322:R343)</f>
        <v>0.00368</v>
      </c>
      <c r="S321" s="238"/>
      <c r="T321" s="240" t="n">
        <f aca="false">SUM(T322:T343)</f>
        <v>0</v>
      </c>
      <c r="AR321" s="241" t="s">
        <v>83</v>
      </c>
      <c r="AT321" s="242" t="s">
        <v>73</v>
      </c>
      <c r="AU321" s="242" t="s">
        <v>83</v>
      </c>
      <c r="AY321" s="241" t="s">
        <v>247</v>
      </c>
      <c r="BK321" s="243" t="n">
        <f aca="false">SUM(BK322:BK343)</f>
        <v>0</v>
      </c>
    </row>
    <row r="322" s="30" customFormat="true" ht="33" hidden="false" customHeight="true" outlineLevel="0" collapsed="false">
      <c r="A322" s="26"/>
      <c r="B322" s="27"/>
      <c r="C322" s="246" t="s">
        <v>903</v>
      </c>
      <c r="D322" s="246" t="s">
        <v>250</v>
      </c>
      <c r="E322" s="247" t="s">
        <v>904</v>
      </c>
      <c r="F322" s="248" t="s">
        <v>905</v>
      </c>
      <c r="G322" s="249" t="s">
        <v>291</v>
      </c>
      <c r="H322" s="250" t="n">
        <v>0.3</v>
      </c>
      <c r="I322" s="251"/>
      <c r="J322" s="252" t="n">
        <f aca="false">ROUND(I322*H322,2)</f>
        <v>0</v>
      </c>
      <c r="K322" s="253"/>
      <c r="L322" s="29"/>
      <c r="M322" s="254"/>
      <c r="N322" s="255" t="s">
        <v>39</v>
      </c>
      <c r="O322" s="76"/>
      <c r="P322" s="256" t="n">
        <f aca="false">O322*H322</f>
        <v>0</v>
      </c>
      <c r="Q322" s="256" t="n">
        <v>0</v>
      </c>
      <c r="R322" s="256" t="n">
        <f aca="false">Q322*H322</f>
        <v>0</v>
      </c>
      <c r="S322" s="256" t="n">
        <v>0</v>
      </c>
      <c r="T322" s="257" t="n">
        <f aca="false">S322*H322</f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258" t="s">
        <v>302</v>
      </c>
      <c r="AT322" s="258" t="s">
        <v>250</v>
      </c>
      <c r="AU322" s="258" t="s">
        <v>265</v>
      </c>
      <c r="AY322" s="3" t="s">
        <v>247</v>
      </c>
      <c r="BE322" s="137" t="n">
        <f aca="false">IF(N322="základní",J322,0)</f>
        <v>0</v>
      </c>
      <c r="BF322" s="137" t="n">
        <f aca="false">IF(N322="snížená",J322,0)</f>
        <v>0</v>
      </c>
      <c r="BG322" s="137" t="n">
        <f aca="false">IF(N322="zákl. přenesená",J322,0)</f>
        <v>0</v>
      </c>
      <c r="BH322" s="137" t="n">
        <f aca="false">IF(N322="sníž. přenesená",J322,0)</f>
        <v>0</v>
      </c>
      <c r="BI322" s="137" t="n">
        <f aca="false">IF(N322="nulová",J322,0)</f>
        <v>0</v>
      </c>
      <c r="BJ322" s="3" t="s">
        <v>81</v>
      </c>
      <c r="BK322" s="137" t="n">
        <f aca="false">ROUND(I322*H322,2)</f>
        <v>0</v>
      </c>
      <c r="BL322" s="3" t="s">
        <v>302</v>
      </c>
      <c r="BM322" s="258" t="s">
        <v>906</v>
      </c>
    </row>
    <row r="323" s="30" customFormat="true" ht="28.8" hidden="false" customHeight="false" outlineLevel="0" collapsed="false">
      <c r="A323" s="26"/>
      <c r="B323" s="27"/>
      <c r="C323" s="28"/>
      <c r="D323" s="259" t="s">
        <v>256</v>
      </c>
      <c r="E323" s="28"/>
      <c r="F323" s="260" t="s">
        <v>907</v>
      </c>
      <c r="G323" s="28"/>
      <c r="H323" s="28"/>
      <c r="I323" s="211"/>
      <c r="J323" s="28"/>
      <c r="K323" s="28"/>
      <c r="L323" s="29"/>
      <c r="M323" s="261"/>
      <c r="N323" s="262"/>
      <c r="O323" s="76"/>
      <c r="P323" s="76"/>
      <c r="Q323" s="76"/>
      <c r="R323" s="76"/>
      <c r="S323" s="76"/>
      <c r="T323" s="77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T323" s="3" t="s">
        <v>256</v>
      </c>
      <c r="AU323" s="3" t="s">
        <v>265</v>
      </c>
    </row>
    <row r="324" s="30" customFormat="true" ht="24.15" hidden="false" customHeight="true" outlineLevel="0" collapsed="false">
      <c r="A324" s="26"/>
      <c r="B324" s="27"/>
      <c r="C324" s="263" t="s">
        <v>908</v>
      </c>
      <c r="D324" s="263" t="s">
        <v>288</v>
      </c>
      <c r="E324" s="264" t="s">
        <v>909</v>
      </c>
      <c r="F324" s="265" t="s">
        <v>910</v>
      </c>
      <c r="G324" s="266" t="s">
        <v>332</v>
      </c>
      <c r="H324" s="267" t="n">
        <v>0.2</v>
      </c>
      <c r="I324" s="268"/>
      <c r="J324" s="269" t="n">
        <f aca="false">ROUND(I324*H324,2)</f>
        <v>0</v>
      </c>
      <c r="K324" s="270"/>
      <c r="L324" s="271"/>
      <c r="M324" s="272"/>
      <c r="N324" s="273" t="s">
        <v>39</v>
      </c>
      <c r="O324" s="76"/>
      <c r="P324" s="256" t="n">
        <f aca="false">O324*H324</f>
        <v>0</v>
      </c>
      <c r="Q324" s="256" t="n">
        <v>0.0006</v>
      </c>
      <c r="R324" s="256" t="n">
        <f aca="false">Q324*H324</f>
        <v>0.00012</v>
      </c>
      <c r="S324" s="256" t="n">
        <v>0</v>
      </c>
      <c r="T324" s="257" t="n">
        <f aca="false">S324*H324</f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258" t="s">
        <v>324</v>
      </c>
      <c r="AT324" s="258" t="s">
        <v>288</v>
      </c>
      <c r="AU324" s="258" t="s">
        <v>265</v>
      </c>
      <c r="AY324" s="3" t="s">
        <v>247</v>
      </c>
      <c r="BE324" s="137" t="n">
        <f aca="false">IF(N324="základní",J324,0)</f>
        <v>0</v>
      </c>
      <c r="BF324" s="137" t="n">
        <f aca="false">IF(N324="snížená",J324,0)</f>
        <v>0</v>
      </c>
      <c r="BG324" s="137" t="n">
        <f aca="false">IF(N324="zákl. přenesená",J324,0)</f>
        <v>0</v>
      </c>
      <c r="BH324" s="137" t="n">
        <f aca="false">IF(N324="sníž. přenesená",J324,0)</f>
        <v>0</v>
      </c>
      <c r="BI324" s="137" t="n">
        <f aca="false">IF(N324="nulová",J324,0)</f>
        <v>0</v>
      </c>
      <c r="BJ324" s="3" t="s">
        <v>81</v>
      </c>
      <c r="BK324" s="137" t="n">
        <f aca="false">ROUND(I324*H324,2)</f>
        <v>0</v>
      </c>
      <c r="BL324" s="3" t="s">
        <v>302</v>
      </c>
      <c r="BM324" s="258" t="s">
        <v>911</v>
      </c>
    </row>
    <row r="325" s="30" customFormat="true" ht="28.8" hidden="false" customHeight="false" outlineLevel="0" collapsed="false">
      <c r="A325" s="26"/>
      <c r="B325" s="27"/>
      <c r="C325" s="28"/>
      <c r="D325" s="259" t="s">
        <v>256</v>
      </c>
      <c r="E325" s="28"/>
      <c r="F325" s="260" t="s">
        <v>912</v>
      </c>
      <c r="G325" s="28"/>
      <c r="H325" s="28"/>
      <c r="I325" s="211"/>
      <c r="J325" s="28"/>
      <c r="K325" s="28"/>
      <c r="L325" s="29"/>
      <c r="M325" s="261"/>
      <c r="N325" s="262"/>
      <c r="O325" s="76"/>
      <c r="P325" s="76"/>
      <c r="Q325" s="76"/>
      <c r="R325" s="76"/>
      <c r="S325" s="76"/>
      <c r="T325" s="77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T325" s="3" t="s">
        <v>256</v>
      </c>
      <c r="AU325" s="3" t="s">
        <v>265</v>
      </c>
    </row>
    <row r="326" s="30" customFormat="true" ht="24.15" hidden="false" customHeight="true" outlineLevel="0" collapsed="false">
      <c r="A326" s="26"/>
      <c r="B326" s="27"/>
      <c r="C326" s="246" t="s">
        <v>913</v>
      </c>
      <c r="D326" s="246" t="s">
        <v>250</v>
      </c>
      <c r="E326" s="247" t="s">
        <v>914</v>
      </c>
      <c r="F326" s="248" t="s">
        <v>915</v>
      </c>
      <c r="G326" s="249" t="s">
        <v>332</v>
      </c>
      <c r="H326" s="250" t="n">
        <v>3</v>
      </c>
      <c r="I326" s="251"/>
      <c r="J326" s="252" t="n">
        <f aca="false">ROUND(I326*H326,2)</f>
        <v>0</v>
      </c>
      <c r="K326" s="253"/>
      <c r="L326" s="29"/>
      <c r="M326" s="254"/>
      <c r="N326" s="255" t="s">
        <v>39</v>
      </c>
      <c r="O326" s="76"/>
      <c r="P326" s="256" t="n">
        <f aca="false">O326*H326</f>
        <v>0</v>
      </c>
      <c r="Q326" s="256" t="n">
        <v>0</v>
      </c>
      <c r="R326" s="256" t="n">
        <f aca="false">Q326*H326</f>
        <v>0</v>
      </c>
      <c r="S326" s="256" t="n">
        <v>0</v>
      </c>
      <c r="T326" s="257" t="n">
        <f aca="false">S326*H326</f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258" t="s">
        <v>302</v>
      </c>
      <c r="AT326" s="258" t="s">
        <v>250</v>
      </c>
      <c r="AU326" s="258" t="s">
        <v>265</v>
      </c>
      <c r="AY326" s="3" t="s">
        <v>247</v>
      </c>
      <c r="BE326" s="137" t="n">
        <f aca="false">IF(N326="základní",J326,0)</f>
        <v>0</v>
      </c>
      <c r="BF326" s="137" t="n">
        <f aca="false">IF(N326="snížená",J326,0)</f>
        <v>0</v>
      </c>
      <c r="BG326" s="137" t="n">
        <f aca="false">IF(N326="zákl. přenesená",J326,0)</f>
        <v>0</v>
      </c>
      <c r="BH326" s="137" t="n">
        <f aca="false">IF(N326="sníž. přenesená",J326,0)</f>
        <v>0</v>
      </c>
      <c r="BI326" s="137" t="n">
        <f aca="false">IF(N326="nulová",J326,0)</f>
        <v>0</v>
      </c>
      <c r="BJ326" s="3" t="s">
        <v>81</v>
      </c>
      <c r="BK326" s="137" t="n">
        <f aca="false">ROUND(I326*H326,2)</f>
        <v>0</v>
      </c>
      <c r="BL326" s="3" t="s">
        <v>302</v>
      </c>
      <c r="BM326" s="258" t="s">
        <v>916</v>
      </c>
    </row>
    <row r="327" s="30" customFormat="true" ht="28.8" hidden="false" customHeight="false" outlineLevel="0" collapsed="false">
      <c r="A327" s="26"/>
      <c r="B327" s="27"/>
      <c r="C327" s="28"/>
      <c r="D327" s="259" t="s">
        <v>256</v>
      </c>
      <c r="E327" s="28"/>
      <c r="F327" s="260" t="s">
        <v>917</v>
      </c>
      <c r="G327" s="28"/>
      <c r="H327" s="28"/>
      <c r="I327" s="211"/>
      <c r="J327" s="28"/>
      <c r="K327" s="28"/>
      <c r="L327" s="29"/>
      <c r="M327" s="261"/>
      <c r="N327" s="262"/>
      <c r="O327" s="76"/>
      <c r="P327" s="76"/>
      <c r="Q327" s="76"/>
      <c r="R327" s="76"/>
      <c r="S327" s="76"/>
      <c r="T327" s="77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T327" s="3" t="s">
        <v>256</v>
      </c>
      <c r="AU327" s="3" t="s">
        <v>265</v>
      </c>
    </row>
    <row r="328" s="30" customFormat="true" ht="24.15" hidden="false" customHeight="true" outlineLevel="0" collapsed="false">
      <c r="A328" s="26"/>
      <c r="B328" s="27"/>
      <c r="C328" s="263" t="s">
        <v>918</v>
      </c>
      <c r="D328" s="263" t="s">
        <v>288</v>
      </c>
      <c r="E328" s="264" t="s">
        <v>919</v>
      </c>
      <c r="F328" s="265" t="s">
        <v>920</v>
      </c>
      <c r="G328" s="266" t="s">
        <v>332</v>
      </c>
      <c r="H328" s="267" t="n">
        <v>3</v>
      </c>
      <c r="I328" s="268"/>
      <c r="J328" s="269" t="n">
        <f aca="false">ROUND(I328*H328,2)</f>
        <v>0</v>
      </c>
      <c r="K328" s="270"/>
      <c r="L328" s="271"/>
      <c r="M328" s="272"/>
      <c r="N328" s="273" t="s">
        <v>39</v>
      </c>
      <c r="O328" s="76"/>
      <c r="P328" s="256" t="n">
        <f aca="false">O328*H328</f>
        <v>0</v>
      </c>
      <c r="Q328" s="256" t="n">
        <v>0.0011</v>
      </c>
      <c r="R328" s="256" t="n">
        <f aca="false">Q328*H328</f>
        <v>0.0033</v>
      </c>
      <c r="S328" s="256" t="n">
        <v>0</v>
      </c>
      <c r="T328" s="257" t="n">
        <f aca="false">S328*H328</f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258" t="s">
        <v>324</v>
      </c>
      <c r="AT328" s="258" t="s">
        <v>288</v>
      </c>
      <c r="AU328" s="258" t="s">
        <v>265</v>
      </c>
      <c r="AY328" s="3" t="s">
        <v>247</v>
      </c>
      <c r="BE328" s="137" t="n">
        <f aca="false">IF(N328="základní",J328,0)</f>
        <v>0</v>
      </c>
      <c r="BF328" s="137" t="n">
        <f aca="false">IF(N328="snížená",J328,0)</f>
        <v>0</v>
      </c>
      <c r="BG328" s="137" t="n">
        <f aca="false">IF(N328="zákl. přenesená",J328,0)</f>
        <v>0</v>
      </c>
      <c r="BH328" s="137" t="n">
        <f aca="false">IF(N328="sníž. přenesená",J328,0)</f>
        <v>0</v>
      </c>
      <c r="BI328" s="137" t="n">
        <f aca="false">IF(N328="nulová",J328,0)</f>
        <v>0</v>
      </c>
      <c r="BJ328" s="3" t="s">
        <v>81</v>
      </c>
      <c r="BK328" s="137" t="n">
        <f aca="false">ROUND(I328*H328,2)</f>
        <v>0</v>
      </c>
      <c r="BL328" s="3" t="s">
        <v>302</v>
      </c>
      <c r="BM328" s="258" t="s">
        <v>921</v>
      </c>
    </row>
    <row r="329" s="30" customFormat="true" ht="19.2" hidden="false" customHeight="false" outlineLevel="0" collapsed="false">
      <c r="A329" s="26"/>
      <c r="B329" s="27"/>
      <c r="C329" s="28"/>
      <c r="D329" s="259" t="s">
        <v>256</v>
      </c>
      <c r="E329" s="28"/>
      <c r="F329" s="260" t="s">
        <v>920</v>
      </c>
      <c r="G329" s="28"/>
      <c r="H329" s="28"/>
      <c r="I329" s="211"/>
      <c r="J329" s="28"/>
      <c r="K329" s="28"/>
      <c r="L329" s="29"/>
      <c r="M329" s="261"/>
      <c r="N329" s="262"/>
      <c r="O329" s="76"/>
      <c r="P329" s="76"/>
      <c r="Q329" s="76"/>
      <c r="R329" s="76"/>
      <c r="S329" s="76"/>
      <c r="T329" s="77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T329" s="3" t="s">
        <v>256</v>
      </c>
      <c r="AU329" s="3" t="s">
        <v>265</v>
      </c>
    </row>
    <row r="330" s="30" customFormat="true" ht="33" hidden="false" customHeight="true" outlineLevel="0" collapsed="false">
      <c r="A330" s="26"/>
      <c r="B330" s="27"/>
      <c r="C330" s="246" t="s">
        <v>922</v>
      </c>
      <c r="D330" s="246" t="s">
        <v>250</v>
      </c>
      <c r="E330" s="247" t="s">
        <v>923</v>
      </c>
      <c r="F330" s="248" t="s">
        <v>924</v>
      </c>
      <c r="G330" s="249" t="s">
        <v>291</v>
      </c>
      <c r="H330" s="250" t="n">
        <v>0.5</v>
      </c>
      <c r="I330" s="251"/>
      <c r="J330" s="252" t="n">
        <f aca="false">ROUND(I330*H330,2)</f>
        <v>0</v>
      </c>
      <c r="K330" s="253"/>
      <c r="L330" s="29"/>
      <c r="M330" s="254"/>
      <c r="N330" s="255" t="s">
        <v>39</v>
      </c>
      <c r="O330" s="76"/>
      <c r="P330" s="256" t="n">
        <f aca="false">O330*H330</f>
        <v>0</v>
      </c>
      <c r="Q330" s="256" t="n">
        <v>0</v>
      </c>
      <c r="R330" s="256" t="n">
        <f aca="false">Q330*H330</f>
        <v>0</v>
      </c>
      <c r="S330" s="256" t="n">
        <v>0</v>
      </c>
      <c r="T330" s="257" t="n">
        <f aca="false">S330*H330</f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258" t="s">
        <v>302</v>
      </c>
      <c r="AT330" s="258" t="s">
        <v>250</v>
      </c>
      <c r="AU330" s="258" t="s">
        <v>265</v>
      </c>
      <c r="AY330" s="3" t="s">
        <v>247</v>
      </c>
      <c r="BE330" s="137" t="n">
        <f aca="false">IF(N330="základní",J330,0)</f>
        <v>0</v>
      </c>
      <c r="BF330" s="137" t="n">
        <f aca="false">IF(N330="snížená",J330,0)</f>
        <v>0</v>
      </c>
      <c r="BG330" s="137" t="n">
        <f aca="false">IF(N330="zákl. přenesená",J330,0)</f>
        <v>0</v>
      </c>
      <c r="BH330" s="137" t="n">
        <f aca="false">IF(N330="sníž. přenesená",J330,0)</f>
        <v>0</v>
      </c>
      <c r="BI330" s="137" t="n">
        <f aca="false">IF(N330="nulová",J330,0)</f>
        <v>0</v>
      </c>
      <c r="BJ330" s="3" t="s">
        <v>81</v>
      </c>
      <c r="BK330" s="137" t="n">
        <f aca="false">ROUND(I330*H330,2)</f>
        <v>0</v>
      </c>
      <c r="BL330" s="3" t="s">
        <v>302</v>
      </c>
      <c r="BM330" s="258" t="s">
        <v>925</v>
      </c>
    </row>
    <row r="331" s="30" customFormat="true" ht="28.8" hidden="false" customHeight="false" outlineLevel="0" collapsed="false">
      <c r="A331" s="26"/>
      <c r="B331" s="27"/>
      <c r="C331" s="28"/>
      <c r="D331" s="259" t="s">
        <v>256</v>
      </c>
      <c r="E331" s="28"/>
      <c r="F331" s="260" t="s">
        <v>926</v>
      </c>
      <c r="G331" s="28"/>
      <c r="H331" s="28"/>
      <c r="I331" s="211"/>
      <c r="J331" s="28"/>
      <c r="K331" s="28"/>
      <c r="L331" s="29"/>
      <c r="M331" s="261"/>
      <c r="N331" s="262"/>
      <c r="O331" s="76"/>
      <c r="P331" s="76"/>
      <c r="Q331" s="76"/>
      <c r="R331" s="76"/>
      <c r="S331" s="76"/>
      <c r="T331" s="77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T331" s="3" t="s">
        <v>256</v>
      </c>
      <c r="AU331" s="3" t="s">
        <v>265</v>
      </c>
    </row>
    <row r="332" s="30" customFormat="true" ht="37.8" hidden="false" customHeight="true" outlineLevel="0" collapsed="false">
      <c r="A332" s="26"/>
      <c r="B332" s="27"/>
      <c r="C332" s="263" t="s">
        <v>927</v>
      </c>
      <c r="D332" s="263" t="s">
        <v>288</v>
      </c>
      <c r="E332" s="264" t="s">
        <v>928</v>
      </c>
      <c r="F332" s="265" t="s">
        <v>929</v>
      </c>
      <c r="G332" s="266" t="s">
        <v>291</v>
      </c>
      <c r="H332" s="267" t="n">
        <v>1</v>
      </c>
      <c r="I332" s="268"/>
      <c r="J332" s="269" t="n">
        <f aca="false">ROUND(I332*H332,2)</f>
        <v>0</v>
      </c>
      <c r="K332" s="270"/>
      <c r="L332" s="271"/>
      <c r="M332" s="272"/>
      <c r="N332" s="273" t="s">
        <v>39</v>
      </c>
      <c r="O332" s="76"/>
      <c r="P332" s="256" t="n">
        <f aca="false">O332*H332</f>
        <v>0</v>
      </c>
      <c r="Q332" s="256" t="n">
        <v>5E-005</v>
      </c>
      <c r="R332" s="256" t="n">
        <f aca="false">Q332*H332</f>
        <v>5E-005</v>
      </c>
      <c r="S332" s="256" t="n">
        <v>0</v>
      </c>
      <c r="T332" s="257" t="n">
        <f aca="false">S332*H332</f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258" t="s">
        <v>324</v>
      </c>
      <c r="AT332" s="258" t="s">
        <v>288</v>
      </c>
      <c r="AU332" s="258" t="s">
        <v>265</v>
      </c>
      <c r="AY332" s="3" t="s">
        <v>247</v>
      </c>
      <c r="BE332" s="137" t="n">
        <f aca="false">IF(N332="základní",J332,0)</f>
        <v>0</v>
      </c>
      <c r="BF332" s="137" t="n">
        <f aca="false">IF(N332="snížená",J332,0)</f>
        <v>0</v>
      </c>
      <c r="BG332" s="137" t="n">
        <f aca="false">IF(N332="zákl. přenesená",J332,0)</f>
        <v>0</v>
      </c>
      <c r="BH332" s="137" t="n">
        <f aca="false">IF(N332="sníž. přenesená",J332,0)</f>
        <v>0</v>
      </c>
      <c r="BI332" s="137" t="n">
        <f aca="false">IF(N332="nulová",J332,0)</f>
        <v>0</v>
      </c>
      <c r="BJ332" s="3" t="s">
        <v>81</v>
      </c>
      <c r="BK332" s="137" t="n">
        <f aca="false">ROUND(I332*H332,2)</f>
        <v>0</v>
      </c>
      <c r="BL332" s="3" t="s">
        <v>302</v>
      </c>
      <c r="BM332" s="258" t="s">
        <v>930</v>
      </c>
    </row>
    <row r="333" s="30" customFormat="true" ht="19.2" hidden="false" customHeight="false" outlineLevel="0" collapsed="false">
      <c r="A333" s="26"/>
      <c r="B333" s="27"/>
      <c r="C333" s="28"/>
      <c r="D333" s="259" t="s">
        <v>256</v>
      </c>
      <c r="E333" s="28"/>
      <c r="F333" s="260" t="s">
        <v>929</v>
      </c>
      <c r="G333" s="28"/>
      <c r="H333" s="28"/>
      <c r="I333" s="211"/>
      <c r="J333" s="28"/>
      <c r="K333" s="28"/>
      <c r="L333" s="29"/>
      <c r="M333" s="261"/>
      <c r="N333" s="262"/>
      <c r="O333" s="76"/>
      <c r="P333" s="76"/>
      <c r="Q333" s="76"/>
      <c r="R333" s="76"/>
      <c r="S333" s="76"/>
      <c r="T333" s="77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T333" s="3" t="s">
        <v>256</v>
      </c>
      <c r="AU333" s="3" t="s">
        <v>265</v>
      </c>
    </row>
    <row r="334" s="30" customFormat="true" ht="37.8" hidden="false" customHeight="true" outlineLevel="0" collapsed="false">
      <c r="A334" s="26"/>
      <c r="B334" s="27"/>
      <c r="C334" s="263" t="s">
        <v>931</v>
      </c>
      <c r="D334" s="263" t="s">
        <v>288</v>
      </c>
      <c r="E334" s="264" t="s">
        <v>670</v>
      </c>
      <c r="F334" s="265" t="s">
        <v>671</v>
      </c>
      <c r="G334" s="266" t="s">
        <v>332</v>
      </c>
      <c r="H334" s="267" t="n">
        <v>1</v>
      </c>
      <c r="I334" s="268"/>
      <c r="J334" s="269" t="n">
        <f aca="false">ROUND(I334*H334,2)</f>
        <v>0</v>
      </c>
      <c r="K334" s="270"/>
      <c r="L334" s="271"/>
      <c r="M334" s="272"/>
      <c r="N334" s="273" t="s">
        <v>39</v>
      </c>
      <c r="O334" s="76"/>
      <c r="P334" s="256" t="n">
        <f aca="false">O334*H334</f>
        <v>0</v>
      </c>
      <c r="Q334" s="256" t="n">
        <v>7E-005</v>
      </c>
      <c r="R334" s="256" t="n">
        <f aca="false">Q334*H334</f>
        <v>7E-005</v>
      </c>
      <c r="S334" s="256" t="n">
        <v>0</v>
      </c>
      <c r="T334" s="257" t="n">
        <f aca="false">S334*H334</f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258" t="s">
        <v>324</v>
      </c>
      <c r="AT334" s="258" t="s">
        <v>288</v>
      </c>
      <c r="AU334" s="258" t="s">
        <v>265</v>
      </c>
      <c r="AY334" s="3" t="s">
        <v>247</v>
      </c>
      <c r="BE334" s="137" t="n">
        <f aca="false">IF(N334="základní",J334,0)</f>
        <v>0</v>
      </c>
      <c r="BF334" s="137" t="n">
        <f aca="false">IF(N334="snížená",J334,0)</f>
        <v>0</v>
      </c>
      <c r="BG334" s="137" t="n">
        <f aca="false">IF(N334="zákl. přenesená",J334,0)</f>
        <v>0</v>
      </c>
      <c r="BH334" s="137" t="n">
        <f aca="false">IF(N334="sníž. přenesená",J334,0)</f>
        <v>0</v>
      </c>
      <c r="BI334" s="137" t="n">
        <f aca="false">IF(N334="nulová",J334,0)</f>
        <v>0</v>
      </c>
      <c r="BJ334" s="3" t="s">
        <v>81</v>
      </c>
      <c r="BK334" s="137" t="n">
        <f aca="false">ROUND(I334*H334,2)</f>
        <v>0</v>
      </c>
      <c r="BL334" s="3" t="s">
        <v>302</v>
      </c>
      <c r="BM334" s="258" t="s">
        <v>932</v>
      </c>
    </row>
    <row r="335" s="30" customFormat="true" ht="28.8" hidden="false" customHeight="false" outlineLevel="0" collapsed="false">
      <c r="A335" s="26"/>
      <c r="B335" s="27"/>
      <c r="C335" s="28"/>
      <c r="D335" s="259" t="s">
        <v>256</v>
      </c>
      <c r="E335" s="28"/>
      <c r="F335" s="260" t="s">
        <v>671</v>
      </c>
      <c r="G335" s="28"/>
      <c r="H335" s="28"/>
      <c r="I335" s="211"/>
      <c r="J335" s="28"/>
      <c r="K335" s="28"/>
      <c r="L335" s="29"/>
      <c r="M335" s="261"/>
      <c r="N335" s="262"/>
      <c r="O335" s="76"/>
      <c r="P335" s="76"/>
      <c r="Q335" s="76"/>
      <c r="R335" s="76"/>
      <c r="S335" s="76"/>
      <c r="T335" s="77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T335" s="3" t="s">
        <v>256</v>
      </c>
      <c r="AU335" s="3" t="s">
        <v>265</v>
      </c>
    </row>
    <row r="336" s="30" customFormat="true" ht="33" hidden="false" customHeight="true" outlineLevel="0" collapsed="false">
      <c r="A336" s="26"/>
      <c r="B336" s="27"/>
      <c r="C336" s="263" t="s">
        <v>933</v>
      </c>
      <c r="D336" s="263" t="s">
        <v>288</v>
      </c>
      <c r="E336" s="264" t="s">
        <v>674</v>
      </c>
      <c r="F336" s="265" t="s">
        <v>675</v>
      </c>
      <c r="G336" s="266" t="s">
        <v>332</v>
      </c>
      <c r="H336" s="267" t="n">
        <v>1</v>
      </c>
      <c r="I336" s="268"/>
      <c r="J336" s="269" t="n">
        <f aca="false">ROUND(I336*H336,2)</f>
        <v>0</v>
      </c>
      <c r="K336" s="270"/>
      <c r="L336" s="271"/>
      <c r="M336" s="272"/>
      <c r="N336" s="273" t="s">
        <v>39</v>
      </c>
      <c r="O336" s="76"/>
      <c r="P336" s="256" t="n">
        <f aca="false">O336*H336</f>
        <v>0</v>
      </c>
      <c r="Q336" s="256" t="n">
        <v>7E-005</v>
      </c>
      <c r="R336" s="256" t="n">
        <f aca="false">Q336*H336</f>
        <v>7E-005</v>
      </c>
      <c r="S336" s="256" t="n">
        <v>0</v>
      </c>
      <c r="T336" s="257" t="n">
        <f aca="false">S336*H336</f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258" t="s">
        <v>324</v>
      </c>
      <c r="AT336" s="258" t="s">
        <v>288</v>
      </c>
      <c r="AU336" s="258" t="s">
        <v>265</v>
      </c>
      <c r="AY336" s="3" t="s">
        <v>247</v>
      </c>
      <c r="BE336" s="137" t="n">
        <f aca="false">IF(N336="základní",J336,0)</f>
        <v>0</v>
      </c>
      <c r="BF336" s="137" t="n">
        <f aca="false">IF(N336="snížená",J336,0)</f>
        <v>0</v>
      </c>
      <c r="BG336" s="137" t="n">
        <f aca="false">IF(N336="zákl. přenesená",J336,0)</f>
        <v>0</v>
      </c>
      <c r="BH336" s="137" t="n">
        <f aca="false">IF(N336="sníž. přenesená",J336,0)</f>
        <v>0</v>
      </c>
      <c r="BI336" s="137" t="n">
        <f aca="false">IF(N336="nulová",J336,0)</f>
        <v>0</v>
      </c>
      <c r="BJ336" s="3" t="s">
        <v>81</v>
      </c>
      <c r="BK336" s="137" t="n">
        <f aca="false">ROUND(I336*H336,2)</f>
        <v>0</v>
      </c>
      <c r="BL336" s="3" t="s">
        <v>302</v>
      </c>
      <c r="BM336" s="258" t="s">
        <v>934</v>
      </c>
    </row>
    <row r="337" s="30" customFormat="true" ht="19.2" hidden="false" customHeight="false" outlineLevel="0" collapsed="false">
      <c r="A337" s="26"/>
      <c r="B337" s="27"/>
      <c r="C337" s="28"/>
      <c r="D337" s="259" t="s">
        <v>256</v>
      </c>
      <c r="E337" s="28"/>
      <c r="F337" s="260" t="s">
        <v>675</v>
      </c>
      <c r="G337" s="28"/>
      <c r="H337" s="28"/>
      <c r="I337" s="211"/>
      <c r="J337" s="28"/>
      <c r="K337" s="28"/>
      <c r="L337" s="29"/>
      <c r="M337" s="261"/>
      <c r="N337" s="262"/>
      <c r="O337" s="76"/>
      <c r="P337" s="76"/>
      <c r="Q337" s="76"/>
      <c r="R337" s="76"/>
      <c r="S337" s="76"/>
      <c r="T337" s="77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T337" s="3" t="s">
        <v>256</v>
      </c>
      <c r="AU337" s="3" t="s">
        <v>265</v>
      </c>
    </row>
    <row r="338" s="30" customFormat="true" ht="37.8" hidden="false" customHeight="true" outlineLevel="0" collapsed="false">
      <c r="A338" s="26"/>
      <c r="B338" s="27"/>
      <c r="C338" s="263" t="s">
        <v>935</v>
      </c>
      <c r="D338" s="263" t="s">
        <v>288</v>
      </c>
      <c r="E338" s="264" t="s">
        <v>678</v>
      </c>
      <c r="F338" s="265" t="s">
        <v>679</v>
      </c>
      <c r="G338" s="266" t="s">
        <v>332</v>
      </c>
      <c r="H338" s="267" t="n">
        <v>1</v>
      </c>
      <c r="I338" s="268"/>
      <c r="J338" s="269" t="n">
        <f aca="false">ROUND(I338*H338,2)</f>
        <v>0</v>
      </c>
      <c r="K338" s="270"/>
      <c r="L338" s="271"/>
      <c r="M338" s="272"/>
      <c r="N338" s="273" t="s">
        <v>39</v>
      </c>
      <c r="O338" s="76"/>
      <c r="P338" s="256" t="n">
        <f aca="false">O338*H338</f>
        <v>0</v>
      </c>
      <c r="Q338" s="256" t="n">
        <v>7E-005</v>
      </c>
      <c r="R338" s="256" t="n">
        <f aca="false">Q338*H338</f>
        <v>7E-005</v>
      </c>
      <c r="S338" s="256" t="n">
        <v>0</v>
      </c>
      <c r="T338" s="257" t="n">
        <f aca="false">S338*H338</f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258" t="s">
        <v>324</v>
      </c>
      <c r="AT338" s="258" t="s">
        <v>288</v>
      </c>
      <c r="AU338" s="258" t="s">
        <v>265</v>
      </c>
      <c r="AY338" s="3" t="s">
        <v>247</v>
      </c>
      <c r="BE338" s="137" t="n">
        <f aca="false">IF(N338="základní",J338,0)</f>
        <v>0</v>
      </c>
      <c r="BF338" s="137" t="n">
        <f aca="false">IF(N338="snížená",J338,0)</f>
        <v>0</v>
      </c>
      <c r="BG338" s="137" t="n">
        <f aca="false">IF(N338="zákl. přenesená",J338,0)</f>
        <v>0</v>
      </c>
      <c r="BH338" s="137" t="n">
        <f aca="false">IF(N338="sníž. přenesená",J338,0)</f>
        <v>0</v>
      </c>
      <c r="BI338" s="137" t="n">
        <f aca="false">IF(N338="nulová",J338,0)</f>
        <v>0</v>
      </c>
      <c r="BJ338" s="3" t="s">
        <v>81</v>
      </c>
      <c r="BK338" s="137" t="n">
        <f aca="false">ROUND(I338*H338,2)</f>
        <v>0</v>
      </c>
      <c r="BL338" s="3" t="s">
        <v>302</v>
      </c>
      <c r="BM338" s="258" t="s">
        <v>936</v>
      </c>
    </row>
    <row r="339" s="30" customFormat="true" ht="19.2" hidden="false" customHeight="false" outlineLevel="0" collapsed="false">
      <c r="A339" s="26"/>
      <c r="B339" s="27"/>
      <c r="C339" s="28"/>
      <c r="D339" s="259" t="s">
        <v>256</v>
      </c>
      <c r="E339" s="28"/>
      <c r="F339" s="260" t="s">
        <v>679</v>
      </c>
      <c r="G339" s="28"/>
      <c r="H339" s="28"/>
      <c r="I339" s="211"/>
      <c r="J339" s="28"/>
      <c r="K339" s="28"/>
      <c r="L339" s="29"/>
      <c r="M339" s="261"/>
      <c r="N339" s="262"/>
      <c r="O339" s="76"/>
      <c r="P339" s="76"/>
      <c r="Q339" s="76"/>
      <c r="R339" s="76"/>
      <c r="S339" s="76"/>
      <c r="T339" s="77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T339" s="3" t="s">
        <v>256</v>
      </c>
      <c r="AU339" s="3" t="s">
        <v>265</v>
      </c>
    </row>
    <row r="340" s="30" customFormat="true" ht="44.25" hidden="false" customHeight="true" outlineLevel="0" collapsed="false">
      <c r="A340" s="26"/>
      <c r="B340" s="27"/>
      <c r="C340" s="246" t="s">
        <v>937</v>
      </c>
      <c r="D340" s="246" t="s">
        <v>250</v>
      </c>
      <c r="E340" s="247" t="s">
        <v>938</v>
      </c>
      <c r="F340" s="248" t="s">
        <v>939</v>
      </c>
      <c r="G340" s="249" t="s">
        <v>332</v>
      </c>
      <c r="H340" s="250" t="n">
        <v>15</v>
      </c>
      <c r="I340" s="251"/>
      <c r="J340" s="252" t="n">
        <f aca="false">ROUND(I340*H340,2)</f>
        <v>0</v>
      </c>
      <c r="K340" s="253"/>
      <c r="L340" s="29"/>
      <c r="M340" s="254"/>
      <c r="N340" s="255" t="s">
        <v>39</v>
      </c>
      <c r="O340" s="76"/>
      <c r="P340" s="256" t="n">
        <f aca="false">O340*H340</f>
        <v>0</v>
      </c>
      <c r="Q340" s="256" t="n">
        <v>0</v>
      </c>
      <c r="R340" s="256" t="n">
        <f aca="false">Q340*H340</f>
        <v>0</v>
      </c>
      <c r="S340" s="256" t="n">
        <v>0</v>
      </c>
      <c r="T340" s="257" t="n">
        <f aca="false">S340*H340</f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258" t="s">
        <v>302</v>
      </c>
      <c r="AT340" s="258" t="s">
        <v>250</v>
      </c>
      <c r="AU340" s="258" t="s">
        <v>265</v>
      </c>
      <c r="AY340" s="3" t="s">
        <v>247</v>
      </c>
      <c r="BE340" s="137" t="n">
        <f aca="false">IF(N340="základní",J340,0)</f>
        <v>0</v>
      </c>
      <c r="BF340" s="137" t="n">
        <f aca="false">IF(N340="snížená",J340,0)</f>
        <v>0</v>
      </c>
      <c r="BG340" s="137" t="n">
        <f aca="false">IF(N340="zákl. přenesená",J340,0)</f>
        <v>0</v>
      </c>
      <c r="BH340" s="137" t="n">
        <f aca="false">IF(N340="sníž. přenesená",J340,0)</f>
        <v>0</v>
      </c>
      <c r="BI340" s="137" t="n">
        <f aca="false">IF(N340="nulová",J340,0)</f>
        <v>0</v>
      </c>
      <c r="BJ340" s="3" t="s">
        <v>81</v>
      </c>
      <c r="BK340" s="137" t="n">
        <f aca="false">ROUND(I340*H340,2)</f>
        <v>0</v>
      </c>
      <c r="BL340" s="3" t="s">
        <v>302</v>
      </c>
      <c r="BM340" s="258" t="s">
        <v>940</v>
      </c>
    </row>
    <row r="341" s="30" customFormat="true" ht="28.8" hidden="false" customHeight="false" outlineLevel="0" collapsed="false">
      <c r="A341" s="26"/>
      <c r="B341" s="27"/>
      <c r="C341" s="28"/>
      <c r="D341" s="259" t="s">
        <v>256</v>
      </c>
      <c r="E341" s="28"/>
      <c r="F341" s="260" t="s">
        <v>941</v>
      </c>
      <c r="G341" s="28"/>
      <c r="H341" s="28"/>
      <c r="I341" s="211"/>
      <c r="J341" s="28"/>
      <c r="K341" s="28"/>
      <c r="L341" s="29"/>
      <c r="M341" s="261"/>
      <c r="N341" s="262"/>
      <c r="O341" s="76"/>
      <c r="P341" s="76"/>
      <c r="Q341" s="76"/>
      <c r="R341" s="76"/>
      <c r="S341" s="76"/>
      <c r="T341" s="77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T341" s="3" t="s">
        <v>256</v>
      </c>
      <c r="AU341" s="3" t="s">
        <v>265</v>
      </c>
    </row>
    <row r="342" s="30" customFormat="true" ht="21.75" hidden="false" customHeight="true" outlineLevel="0" collapsed="false">
      <c r="A342" s="26"/>
      <c r="B342" s="27"/>
      <c r="C342" s="246" t="s">
        <v>942</v>
      </c>
      <c r="D342" s="246" t="s">
        <v>250</v>
      </c>
      <c r="E342" s="247" t="s">
        <v>943</v>
      </c>
      <c r="F342" s="248" t="s">
        <v>944</v>
      </c>
      <c r="G342" s="249" t="s">
        <v>291</v>
      </c>
      <c r="H342" s="250" t="n">
        <v>1</v>
      </c>
      <c r="I342" s="251"/>
      <c r="J342" s="252" t="n">
        <f aca="false">ROUND(I342*H342,2)</f>
        <v>0</v>
      </c>
      <c r="K342" s="253"/>
      <c r="L342" s="29"/>
      <c r="M342" s="254"/>
      <c r="N342" s="255" t="s">
        <v>39</v>
      </c>
      <c r="O342" s="76"/>
      <c r="P342" s="256" t="n">
        <f aca="false">O342*H342</f>
        <v>0</v>
      </c>
      <c r="Q342" s="256" t="n">
        <v>0</v>
      </c>
      <c r="R342" s="256" t="n">
        <f aca="false">Q342*H342</f>
        <v>0</v>
      </c>
      <c r="S342" s="256" t="n">
        <v>0</v>
      </c>
      <c r="T342" s="257" t="n">
        <f aca="false">S342*H342</f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258" t="s">
        <v>302</v>
      </c>
      <c r="AT342" s="258" t="s">
        <v>250</v>
      </c>
      <c r="AU342" s="258" t="s">
        <v>265</v>
      </c>
      <c r="AY342" s="3" t="s">
        <v>247</v>
      </c>
      <c r="BE342" s="137" t="n">
        <f aca="false">IF(N342="základní",J342,0)</f>
        <v>0</v>
      </c>
      <c r="BF342" s="137" t="n">
        <f aca="false">IF(N342="snížená",J342,0)</f>
        <v>0</v>
      </c>
      <c r="BG342" s="137" t="n">
        <f aca="false">IF(N342="zákl. přenesená",J342,0)</f>
        <v>0</v>
      </c>
      <c r="BH342" s="137" t="n">
        <f aca="false">IF(N342="sníž. přenesená",J342,0)</f>
        <v>0</v>
      </c>
      <c r="BI342" s="137" t="n">
        <f aca="false">IF(N342="nulová",J342,0)</f>
        <v>0</v>
      </c>
      <c r="BJ342" s="3" t="s">
        <v>81</v>
      </c>
      <c r="BK342" s="137" t="n">
        <f aca="false">ROUND(I342*H342,2)</f>
        <v>0</v>
      </c>
      <c r="BL342" s="3" t="s">
        <v>302</v>
      </c>
      <c r="BM342" s="258" t="s">
        <v>945</v>
      </c>
    </row>
    <row r="343" s="30" customFormat="true" ht="19.2" hidden="false" customHeight="false" outlineLevel="0" collapsed="false">
      <c r="A343" s="26"/>
      <c r="B343" s="27"/>
      <c r="C343" s="28"/>
      <c r="D343" s="259" t="s">
        <v>256</v>
      </c>
      <c r="E343" s="28"/>
      <c r="F343" s="260" t="s">
        <v>946</v>
      </c>
      <c r="G343" s="28"/>
      <c r="H343" s="28"/>
      <c r="I343" s="211"/>
      <c r="J343" s="28"/>
      <c r="K343" s="28"/>
      <c r="L343" s="29"/>
      <c r="M343" s="261"/>
      <c r="N343" s="262"/>
      <c r="O343" s="76"/>
      <c r="P343" s="76"/>
      <c r="Q343" s="76"/>
      <c r="R343" s="76"/>
      <c r="S343" s="76"/>
      <c r="T343" s="77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T343" s="3" t="s">
        <v>256</v>
      </c>
      <c r="AU343" s="3" t="s">
        <v>265</v>
      </c>
    </row>
    <row r="344" s="229" customFormat="true" ht="20.85" hidden="false" customHeight="true" outlineLevel="0" collapsed="false">
      <c r="B344" s="230"/>
      <c r="C344" s="231"/>
      <c r="D344" s="232" t="s">
        <v>73</v>
      </c>
      <c r="E344" s="244" t="s">
        <v>947</v>
      </c>
      <c r="F344" s="244" t="s">
        <v>948</v>
      </c>
      <c r="G344" s="231"/>
      <c r="H344" s="231"/>
      <c r="I344" s="234"/>
      <c r="J344" s="245" t="n">
        <f aca="false">BK344</f>
        <v>0</v>
      </c>
      <c r="K344" s="231"/>
      <c r="L344" s="236"/>
      <c r="M344" s="237"/>
      <c r="N344" s="238"/>
      <c r="O344" s="238"/>
      <c r="P344" s="239" t="n">
        <f aca="false">SUM(P345:P372)</f>
        <v>0</v>
      </c>
      <c r="Q344" s="238"/>
      <c r="R344" s="239" t="n">
        <f aca="false">SUM(R345:R372)</f>
        <v>0.0283</v>
      </c>
      <c r="S344" s="238"/>
      <c r="T344" s="240" t="n">
        <f aca="false">SUM(T345:T372)</f>
        <v>0.012</v>
      </c>
      <c r="AR344" s="241" t="s">
        <v>83</v>
      </c>
      <c r="AT344" s="242" t="s">
        <v>73</v>
      </c>
      <c r="AU344" s="242" t="s">
        <v>83</v>
      </c>
      <c r="AY344" s="241" t="s">
        <v>247</v>
      </c>
      <c r="BK344" s="243" t="n">
        <f aca="false">SUM(BK345:BK372)</f>
        <v>0</v>
      </c>
    </row>
    <row r="345" s="30" customFormat="true" ht="33" hidden="false" customHeight="true" outlineLevel="0" collapsed="false">
      <c r="A345" s="26"/>
      <c r="B345" s="27"/>
      <c r="C345" s="246" t="s">
        <v>949</v>
      </c>
      <c r="D345" s="246" t="s">
        <v>250</v>
      </c>
      <c r="E345" s="247" t="s">
        <v>623</v>
      </c>
      <c r="F345" s="248" t="s">
        <v>624</v>
      </c>
      <c r="G345" s="249" t="s">
        <v>291</v>
      </c>
      <c r="H345" s="250" t="n">
        <v>1</v>
      </c>
      <c r="I345" s="251"/>
      <c r="J345" s="252" t="n">
        <f aca="false">ROUND(I345*H345,2)</f>
        <v>0</v>
      </c>
      <c r="K345" s="253"/>
      <c r="L345" s="29"/>
      <c r="M345" s="254"/>
      <c r="N345" s="255" t="s">
        <v>39</v>
      </c>
      <c r="O345" s="76"/>
      <c r="P345" s="256" t="n">
        <f aca="false">O345*H345</f>
        <v>0</v>
      </c>
      <c r="Q345" s="256" t="n">
        <v>0</v>
      </c>
      <c r="R345" s="256" t="n">
        <f aca="false">Q345*H345</f>
        <v>0</v>
      </c>
      <c r="S345" s="256" t="n">
        <v>0</v>
      </c>
      <c r="T345" s="257" t="n">
        <f aca="false">S345*H345</f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258" t="s">
        <v>302</v>
      </c>
      <c r="AT345" s="258" t="s">
        <v>250</v>
      </c>
      <c r="AU345" s="258" t="s">
        <v>265</v>
      </c>
      <c r="AY345" s="3" t="s">
        <v>247</v>
      </c>
      <c r="BE345" s="137" t="n">
        <f aca="false">IF(N345="základní",J345,0)</f>
        <v>0</v>
      </c>
      <c r="BF345" s="137" t="n">
        <f aca="false">IF(N345="snížená",J345,0)</f>
        <v>0</v>
      </c>
      <c r="BG345" s="137" t="n">
        <f aca="false">IF(N345="zákl. přenesená",J345,0)</f>
        <v>0</v>
      </c>
      <c r="BH345" s="137" t="n">
        <f aca="false">IF(N345="sníž. přenesená",J345,0)</f>
        <v>0</v>
      </c>
      <c r="BI345" s="137" t="n">
        <f aca="false">IF(N345="nulová",J345,0)</f>
        <v>0</v>
      </c>
      <c r="BJ345" s="3" t="s">
        <v>81</v>
      </c>
      <c r="BK345" s="137" t="n">
        <f aca="false">ROUND(I345*H345,2)</f>
        <v>0</v>
      </c>
      <c r="BL345" s="3" t="s">
        <v>302</v>
      </c>
      <c r="BM345" s="258" t="s">
        <v>950</v>
      </c>
    </row>
    <row r="346" s="30" customFormat="true" ht="19.2" hidden="false" customHeight="false" outlineLevel="0" collapsed="false">
      <c r="A346" s="26"/>
      <c r="B346" s="27"/>
      <c r="C346" s="28"/>
      <c r="D346" s="259" t="s">
        <v>256</v>
      </c>
      <c r="E346" s="28"/>
      <c r="F346" s="260" t="s">
        <v>624</v>
      </c>
      <c r="G346" s="28"/>
      <c r="H346" s="28"/>
      <c r="I346" s="211"/>
      <c r="J346" s="28"/>
      <c r="K346" s="28"/>
      <c r="L346" s="29"/>
      <c r="M346" s="261"/>
      <c r="N346" s="262"/>
      <c r="O346" s="76"/>
      <c r="P346" s="76"/>
      <c r="Q346" s="76"/>
      <c r="R346" s="76"/>
      <c r="S346" s="76"/>
      <c r="T346" s="77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T346" s="3" t="s">
        <v>256</v>
      </c>
      <c r="AU346" s="3" t="s">
        <v>265</v>
      </c>
    </row>
    <row r="347" s="30" customFormat="true" ht="24.15" hidden="false" customHeight="true" outlineLevel="0" collapsed="false">
      <c r="A347" s="26"/>
      <c r="B347" s="27"/>
      <c r="C347" s="263" t="s">
        <v>951</v>
      </c>
      <c r="D347" s="263" t="s">
        <v>288</v>
      </c>
      <c r="E347" s="264" t="s">
        <v>952</v>
      </c>
      <c r="F347" s="265" t="s">
        <v>953</v>
      </c>
      <c r="G347" s="266" t="s">
        <v>291</v>
      </c>
      <c r="H347" s="267" t="n">
        <v>1</v>
      </c>
      <c r="I347" s="268"/>
      <c r="J347" s="269" t="n">
        <f aca="false">ROUND(I347*H347,2)</f>
        <v>0</v>
      </c>
      <c r="K347" s="270"/>
      <c r="L347" s="271"/>
      <c r="M347" s="272"/>
      <c r="N347" s="273" t="s">
        <v>39</v>
      </c>
      <c r="O347" s="76"/>
      <c r="P347" s="256" t="n">
        <f aca="false">O347*H347</f>
        <v>0</v>
      </c>
      <c r="Q347" s="256" t="n">
        <v>0</v>
      </c>
      <c r="R347" s="256" t="n">
        <f aca="false">Q347*H347</f>
        <v>0</v>
      </c>
      <c r="S347" s="256" t="n">
        <v>0</v>
      </c>
      <c r="T347" s="257" t="n">
        <f aca="false">S347*H347</f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258" t="s">
        <v>324</v>
      </c>
      <c r="AT347" s="258" t="s">
        <v>288</v>
      </c>
      <c r="AU347" s="258" t="s">
        <v>265</v>
      </c>
      <c r="AY347" s="3" t="s">
        <v>247</v>
      </c>
      <c r="BE347" s="137" t="n">
        <f aca="false">IF(N347="základní",J347,0)</f>
        <v>0</v>
      </c>
      <c r="BF347" s="137" t="n">
        <f aca="false">IF(N347="snížená",J347,0)</f>
        <v>0</v>
      </c>
      <c r="BG347" s="137" t="n">
        <f aca="false">IF(N347="zákl. přenesená",J347,0)</f>
        <v>0</v>
      </c>
      <c r="BH347" s="137" t="n">
        <f aca="false">IF(N347="sníž. přenesená",J347,0)</f>
        <v>0</v>
      </c>
      <c r="BI347" s="137" t="n">
        <f aca="false">IF(N347="nulová",J347,0)</f>
        <v>0</v>
      </c>
      <c r="BJ347" s="3" t="s">
        <v>81</v>
      </c>
      <c r="BK347" s="137" t="n">
        <f aca="false">ROUND(I347*H347,2)</f>
        <v>0</v>
      </c>
      <c r="BL347" s="3" t="s">
        <v>302</v>
      </c>
      <c r="BM347" s="258" t="s">
        <v>954</v>
      </c>
    </row>
    <row r="348" s="30" customFormat="true" ht="19.2" hidden="false" customHeight="false" outlineLevel="0" collapsed="false">
      <c r="A348" s="26"/>
      <c r="B348" s="27"/>
      <c r="C348" s="28"/>
      <c r="D348" s="259" t="s">
        <v>256</v>
      </c>
      <c r="E348" s="28"/>
      <c r="F348" s="260" t="s">
        <v>953</v>
      </c>
      <c r="G348" s="28"/>
      <c r="H348" s="28"/>
      <c r="I348" s="211"/>
      <c r="J348" s="28"/>
      <c r="K348" s="28"/>
      <c r="L348" s="29"/>
      <c r="M348" s="261"/>
      <c r="N348" s="262"/>
      <c r="O348" s="76"/>
      <c r="P348" s="76"/>
      <c r="Q348" s="76"/>
      <c r="R348" s="76"/>
      <c r="S348" s="76"/>
      <c r="T348" s="77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T348" s="3" t="s">
        <v>256</v>
      </c>
      <c r="AU348" s="3" t="s">
        <v>265</v>
      </c>
    </row>
    <row r="349" s="30" customFormat="true" ht="37.8" hidden="false" customHeight="true" outlineLevel="0" collapsed="false">
      <c r="A349" s="26"/>
      <c r="B349" s="27"/>
      <c r="C349" s="246" t="s">
        <v>955</v>
      </c>
      <c r="D349" s="246" t="s">
        <v>250</v>
      </c>
      <c r="E349" s="247" t="s">
        <v>956</v>
      </c>
      <c r="F349" s="248" t="s">
        <v>957</v>
      </c>
      <c r="G349" s="249" t="s">
        <v>291</v>
      </c>
      <c r="H349" s="250" t="n">
        <v>6</v>
      </c>
      <c r="I349" s="251"/>
      <c r="J349" s="252" t="n">
        <f aca="false">ROUND(I349*H349,2)</f>
        <v>0</v>
      </c>
      <c r="K349" s="253"/>
      <c r="L349" s="29"/>
      <c r="M349" s="254"/>
      <c r="N349" s="255" t="s">
        <v>39</v>
      </c>
      <c r="O349" s="76"/>
      <c r="P349" s="256" t="n">
        <f aca="false">O349*H349</f>
        <v>0</v>
      </c>
      <c r="Q349" s="256" t="n">
        <v>0</v>
      </c>
      <c r="R349" s="256" t="n">
        <f aca="false">Q349*H349</f>
        <v>0</v>
      </c>
      <c r="S349" s="256" t="n">
        <v>0</v>
      </c>
      <c r="T349" s="257" t="n">
        <f aca="false">S349*H349</f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258" t="s">
        <v>302</v>
      </c>
      <c r="AT349" s="258" t="s">
        <v>250</v>
      </c>
      <c r="AU349" s="258" t="s">
        <v>265</v>
      </c>
      <c r="AY349" s="3" t="s">
        <v>247</v>
      </c>
      <c r="BE349" s="137" t="n">
        <f aca="false">IF(N349="základní",J349,0)</f>
        <v>0</v>
      </c>
      <c r="BF349" s="137" t="n">
        <f aca="false">IF(N349="snížená",J349,0)</f>
        <v>0</v>
      </c>
      <c r="BG349" s="137" t="n">
        <f aca="false">IF(N349="zákl. přenesená",J349,0)</f>
        <v>0</v>
      </c>
      <c r="BH349" s="137" t="n">
        <f aca="false">IF(N349="sníž. přenesená",J349,0)</f>
        <v>0</v>
      </c>
      <c r="BI349" s="137" t="n">
        <f aca="false">IF(N349="nulová",J349,0)</f>
        <v>0</v>
      </c>
      <c r="BJ349" s="3" t="s">
        <v>81</v>
      </c>
      <c r="BK349" s="137" t="n">
        <f aca="false">ROUND(I349*H349,2)</f>
        <v>0</v>
      </c>
      <c r="BL349" s="3" t="s">
        <v>302</v>
      </c>
      <c r="BM349" s="258" t="s">
        <v>958</v>
      </c>
    </row>
    <row r="350" s="30" customFormat="true" ht="76.8" hidden="false" customHeight="false" outlineLevel="0" collapsed="false">
      <c r="A350" s="26"/>
      <c r="B350" s="27"/>
      <c r="C350" s="28"/>
      <c r="D350" s="259" t="s">
        <v>256</v>
      </c>
      <c r="E350" s="28"/>
      <c r="F350" s="260" t="s">
        <v>959</v>
      </c>
      <c r="G350" s="28"/>
      <c r="H350" s="28"/>
      <c r="I350" s="211"/>
      <c r="J350" s="28"/>
      <c r="K350" s="28"/>
      <c r="L350" s="29"/>
      <c r="M350" s="261"/>
      <c r="N350" s="262"/>
      <c r="O350" s="76"/>
      <c r="P350" s="76"/>
      <c r="Q350" s="76"/>
      <c r="R350" s="76"/>
      <c r="S350" s="76"/>
      <c r="T350" s="77"/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T350" s="3" t="s">
        <v>256</v>
      </c>
      <c r="AU350" s="3" t="s">
        <v>265</v>
      </c>
    </row>
    <row r="351" s="30" customFormat="true" ht="24.15" hidden="false" customHeight="true" outlineLevel="0" collapsed="false">
      <c r="A351" s="26"/>
      <c r="B351" s="27"/>
      <c r="C351" s="246" t="s">
        <v>960</v>
      </c>
      <c r="D351" s="246" t="s">
        <v>250</v>
      </c>
      <c r="E351" s="247" t="s">
        <v>961</v>
      </c>
      <c r="F351" s="248" t="s">
        <v>962</v>
      </c>
      <c r="G351" s="249" t="s">
        <v>291</v>
      </c>
      <c r="H351" s="250" t="n">
        <v>6</v>
      </c>
      <c r="I351" s="251"/>
      <c r="J351" s="252" t="n">
        <f aca="false">ROUND(I351*H351,2)</f>
        <v>0</v>
      </c>
      <c r="K351" s="253"/>
      <c r="L351" s="29"/>
      <c r="M351" s="254"/>
      <c r="N351" s="255" t="s">
        <v>39</v>
      </c>
      <c r="O351" s="76"/>
      <c r="P351" s="256" t="n">
        <f aca="false">O351*H351</f>
        <v>0</v>
      </c>
      <c r="Q351" s="256" t="n">
        <v>0</v>
      </c>
      <c r="R351" s="256" t="n">
        <f aca="false">Q351*H351</f>
        <v>0</v>
      </c>
      <c r="S351" s="256" t="n">
        <v>0</v>
      </c>
      <c r="T351" s="257" t="n">
        <f aca="false">S351*H351</f>
        <v>0</v>
      </c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R351" s="258" t="s">
        <v>302</v>
      </c>
      <c r="AT351" s="258" t="s">
        <v>250</v>
      </c>
      <c r="AU351" s="258" t="s">
        <v>265</v>
      </c>
      <c r="AY351" s="3" t="s">
        <v>247</v>
      </c>
      <c r="BE351" s="137" t="n">
        <f aca="false">IF(N351="základní",J351,0)</f>
        <v>0</v>
      </c>
      <c r="BF351" s="137" t="n">
        <f aca="false">IF(N351="snížená",J351,0)</f>
        <v>0</v>
      </c>
      <c r="BG351" s="137" t="n">
        <f aca="false">IF(N351="zákl. přenesená",J351,0)</f>
        <v>0</v>
      </c>
      <c r="BH351" s="137" t="n">
        <f aca="false">IF(N351="sníž. přenesená",J351,0)</f>
        <v>0</v>
      </c>
      <c r="BI351" s="137" t="n">
        <f aca="false">IF(N351="nulová",J351,0)</f>
        <v>0</v>
      </c>
      <c r="BJ351" s="3" t="s">
        <v>81</v>
      </c>
      <c r="BK351" s="137" t="n">
        <f aca="false">ROUND(I351*H351,2)</f>
        <v>0</v>
      </c>
      <c r="BL351" s="3" t="s">
        <v>302</v>
      </c>
      <c r="BM351" s="258" t="s">
        <v>963</v>
      </c>
    </row>
    <row r="352" s="30" customFormat="true" ht="38.4" hidden="false" customHeight="false" outlineLevel="0" collapsed="false">
      <c r="A352" s="26"/>
      <c r="B352" s="27"/>
      <c r="C352" s="28"/>
      <c r="D352" s="259" t="s">
        <v>256</v>
      </c>
      <c r="E352" s="28"/>
      <c r="F352" s="260" t="s">
        <v>964</v>
      </c>
      <c r="G352" s="28"/>
      <c r="H352" s="28"/>
      <c r="I352" s="211"/>
      <c r="J352" s="28"/>
      <c r="K352" s="28"/>
      <c r="L352" s="29"/>
      <c r="M352" s="261"/>
      <c r="N352" s="262"/>
      <c r="O352" s="76"/>
      <c r="P352" s="76"/>
      <c r="Q352" s="76"/>
      <c r="R352" s="76"/>
      <c r="S352" s="76"/>
      <c r="T352" s="77"/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T352" s="3" t="s">
        <v>256</v>
      </c>
      <c r="AU352" s="3" t="s">
        <v>265</v>
      </c>
    </row>
    <row r="353" s="30" customFormat="true" ht="24.15" hidden="false" customHeight="true" outlineLevel="0" collapsed="false">
      <c r="A353" s="26"/>
      <c r="B353" s="27"/>
      <c r="C353" s="263" t="s">
        <v>965</v>
      </c>
      <c r="D353" s="263" t="s">
        <v>288</v>
      </c>
      <c r="E353" s="264" t="s">
        <v>966</v>
      </c>
      <c r="F353" s="265" t="s">
        <v>967</v>
      </c>
      <c r="G353" s="266" t="s">
        <v>291</v>
      </c>
      <c r="H353" s="267" t="n">
        <v>6</v>
      </c>
      <c r="I353" s="268"/>
      <c r="J353" s="269" t="n">
        <f aca="false">ROUND(I353*H353,2)</f>
        <v>0</v>
      </c>
      <c r="K353" s="270"/>
      <c r="L353" s="271"/>
      <c r="M353" s="272"/>
      <c r="N353" s="273" t="s">
        <v>39</v>
      </c>
      <c r="O353" s="76"/>
      <c r="P353" s="256" t="n">
        <f aca="false">O353*H353</f>
        <v>0</v>
      </c>
      <c r="Q353" s="256" t="n">
        <v>0.00015</v>
      </c>
      <c r="R353" s="256" t="n">
        <f aca="false">Q353*H353</f>
        <v>0.0009</v>
      </c>
      <c r="S353" s="256" t="n">
        <v>0</v>
      </c>
      <c r="T353" s="257" t="n">
        <f aca="false">S353*H353</f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258" t="s">
        <v>324</v>
      </c>
      <c r="AT353" s="258" t="s">
        <v>288</v>
      </c>
      <c r="AU353" s="258" t="s">
        <v>265</v>
      </c>
      <c r="AY353" s="3" t="s">
        <v>247</v>
      </c>
      <c r="BE353" s="137" t="n">
        <f aca="false">IF(N353="základní",J353,0)</f>
        <v>0</v>
      </c>
      <c r="BF353" s="137" t="n">
        <f aca="false">IF(N353="snížená",J353,0)</f>
        <v>0</v>
      </c>
      <c r="BG353" s="137" t="n">
        <f aca="false">IF(N353="zákl. přenesená",J353,0)</f>
        <v>0</v>
      </c>
      <c r="BH353" s="137" t="n">
        <f aca="false">IF(N353="sníž. přenesená",J353,0)</f>
        <v>0</v>
      </c>
      <c r="BI353" s="137" t="n">
        <f aca="false">IF(N353="nulová",J353,0)</f>
        <v>0</v>
      </c>
      <c r="BJ353" s="3" t="s">
        <v>81</v>
      </c>
      <c r="BK353" s="137" t="n">
        <f aca="false">ROUND(I353*H353,2)</f>
        <v>0</v>
      </c>
      <c r="BL353" s="3" t="s">
        <v>302</v>
      </c>
      <c r="BM353" s="258" t="s">
        <v>968</v>
      </c>
    </row>
    <row r="354" s="30" customFormat="true" ht="19.2" hidden="false" customHeight="false" outlineLevel="0" collapsed="false">
      <c r="A354" s="26"/>
      <c r="B354" s="27"/>
      <c r="C354" s="28"/>
      <c r="D354" s="259" t="s">
        <v>256</v>
      </c>
      <c r="E354" s="28"/>
      <c r="F354" s="260" t="s">
        <v>967</v>
      </c>
      <c r="G354" s="28"/>
      <c r="H354" s="28"/>
      <c r="I354" s="211"/>
      <c r="J354" s="28"/>
      <c r="K354" s="28"/>
      <c r="L354" s="29"/>
      <c r="M354" s="261"/>
      <c r="N354" s="262"/>
      <c r="O354" s="76"/>
      <c r="P354" s="76"/>
      <c r="Q354" s="76"/>
      <c r="R354" s="76"/>
      <c r="S354" s="76"/>
      <c r="T354" s="77"/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T354" s="3" t="s">
        <v>256</v>
      </c>
      <c r="AU354" s="3" t="s">
        <v>265</v>
      </c>
    </row>
    <row r="355" s="30" customFormat="true" ht="66.75" hidden="false" customHeight="true" outlineLevel="0" collapsed="false">
      <c r="A355" s="26"/>
      <c r="B355" s="27"/>
      <c r="C355" s="263" t="s">
        <v>969</v>
      </c>
      <c r="D355" s="263" t="s">
        <v>288</v>
      </c>
      <c r="E355" s="264" t="s">
        <v>970</v>
      </c>
      <c r="F355" s="265" t="s">
        <v>971</v>
      </c>
      <c r="G355" s="266" t="s">
        <v>291</v>
      </c>
      <c r="H355" s="267" t="n">
        <v>6</v>
      </c>
      <c r="I355" s="268"/>
      <c r="J355" s="269" t="n">
        <f aca="false">ROUND(I355*H355,2)</f>
        <v>0</v>
      </c>
      <c r="K355" s="270"/>
      <c r="L355" s="271"/>
      <c r="M355" s="272"/>
      <c r="N355" s="273" t="s">
        <v>39</v>
      </c>
      <c r="O355" s="76"/>
      <c r="P355" s="256" t="n">
        <f aca="false">O355*H355</f>
        <v>0</v>
      </c>
      <c r="Q355" s="256" t="n">
        <v>0.00255</v>
      </c>
      <c r="R355" s="256" t="n">
        <f aca="false">Q355*H355</f>
        <v>0.0153</v>
      </c>
      <c r="S355" s="256" t="n">
        <v>0</v>
      </c>
      <c r="T355" s="257" t="n">
        <f aca="false">S355*H355</f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258" t="s">
        <v>324</v>
      </c>
      <c r="AT355" s="258" t="s">
        <v>288</v>
      </c>
      <c r="AU355" s="258" t="s">
        <v>265</v>
      </c>
      <c r="AY355" s="3" t="s">
        <v>247</v>
      </c>
      <c r="BE355" s="137" t="n">
        <f aca="false">IF(N355="základní",J355,0)</f>
        <v>0</v>
      </c>
      <c r="BF355" s="137" t="n">
        <f aca="false">IF(N355="snížená",J355,0)</f>
        <v>0</v>
      </c>
      <c r="BG355" s="137" t="n">
        <f aca="false">IF(N355="zákl. přenesená",J355,0)</f>
        <v>0</v>
      </c>
      <c r="BH355" s="137" t="n">
        <f aca="false">IF(N355="sníž. přenesená",J355,0)</f>
        <v>0</v>
      </c>
      <c r="BI355" s="137" t="n">
        <f aca="false">IF(N355="nulová",J355,0)</f>
        <v>0</v>
      </c>
      <c r="BJ355" s="3" t="s">
        <v>81</v>
      </c>
      <c r="BK355" s="137" t="n">
        <f aca="false">ROUND(I355*H355,2)</f>
        <v>0</v>
      </c>
      <c r="BL355" s="3" t="s">
        <v>302</v>
      </c>
      <c r="BM355" s="258" t="s">
        <v>972</v>
      </c>
    </row>
    <row r="356" s="30" customFormat="true" ht="115.2" hidden="false" customHeight="false" outlineLevel="0" collapsed="false">
      <c r="A356" s="26"/>
      <c r="B356" s="27"/>
      <c r="C356" s="28"/>
      <c r="D356" s="259" t="s">
        <v>256</v>
      </c>
      <c r="E356" s="28"/>
      <c r="F356" s="260" t="s">
        <v>973</v>
      </c>
      <c r="G356" s="28"/>
      <c r="H356" s="28"/>
      <c r="I356" s="211"/>
      <c r="J356" s="28"/>
      <c r="K356" s="28"/>
      <c r="L356" s="29"/>
      <c r="M356" s="261"/>
      <c r="N356" s="262"/>
      <c r="O356" s="76"/>
      <c r="P356" s="76"/>
      <c r="Q356" s="76"/>
      <c r="R356" s="76"/>
      <c r="S356" s="76"/>
      <c r="T356" s="77"/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T356" s="3" t="s">
        <v>256</v>
      </c>
      <c r="AU356" s="3" t="s">
        <v>265</v>
      </c>
    </row>
    <row r="357" s="30" customFormat="true" ht="24.15" hidden="false" customHeight="true" outlineLevel="0" collapsed="false">
      <c r="A357" s="26"/>
      <c r="B357" s="27"/>
      <c r="C357" s="246" t="s">
        <v>974</v>
      </c>
      <c r="D357" s="246" t="s">
        <v>250</v>
      </c>
      <c r="E357" s="247" t="s">
        <v>975</v>
      </c>
      <c r="F357" s="248" t="s">
        <v>976</v>
      </c>
      <c r="G357" s="249" t="s">
        <v>291</v>
      </c>
      <c r="H357" s="250" t="n">
        <v>1</v>
      </c>
      <c r="I357" s="251"/>
      <c r="J357" s="252" t="n">
        <f aca="false">ROUND(I357*H357,2)</f>
        <v>0</v>
      </c>
      <c r="K357" s="253"/>
      <c r="L357" s="29"/>
      <c r="M357" s="254"/>
      <c r="N357" s="255" t="s">
        <v>39</v>
      </c>
      <c r="O357" s="76"/>
      <c r="P357" s="256" t="n">
        <f aca="false">O357*H357</f>
        <v>0</v>
      </c>
      <c r="Q357" s="256" t="n">
        <v>0</v>
      </c>
      <c r="R357" s="256" t="n">
        <f aca="false">Q357*H357</f>
        <v>0</v>
      </c>
      <c r="S357" s="256" t="n">
        <v>0</v>
      </c>
      <c r="T357" s="257" t="n">
        <f aca="false">S357*H357</f>
        <v>0</v>
      </c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R357" s="258" t="s">
        <v>302</v>
      </c>
      <c r="AT357" s="258" t="s">
        <v>250</v>
      </c>
      <c r="AU357" s="258" t="s">
        <v>265</v>
      </c>
      <c r="AY357" s="3" t="s">
        <v>247</v>
      </c>
      <c r="BE357" s="137" t="n">
        <f aca="false">IF(N357="základní",J357,0)</f>
        <v>0</v>
      </c>
      <c r="BF357" s="137" t="n">
        <f aca="false">IF(N357="snížená",J357,0)</f>
        <v>0</v>
      </c>
      <c r="BG357" s="137" t="n">
        <f aca="false">IF(N357="zákl. přenesená",J357,0)</f>
        <v>0</v>
      </c>
      <c r="BH357" s="137" t="n">
        <f aca="false">IF(N357="sníž. přenesená",J357,0)</f>
        <v>0</v>
      </c>
      <c r="BI357" s="137" t="n">
        <f aca="false">IF(N357="nulová",J357,0)</f>
        <v>0</v>
      </c>
      <c r="BJ357" s="3" t="s">
        <v>81</v>
      </c>
      <c r="BK357" s="137" t="n">
        <f aca="false">ROUND(I357*H357,2)</f>
        <v>0</v>
      </c>
      <c r="BL357" s="3" t="s">
        <v>302</v>
      </c>
      <c r="BM357" s="258" t="s">
        <v>977</v>
      </c>
    </row>
    <row r="358" s="30" customFormat="true" ht="28.8" hidden="false" customHeight="false" outlineLevel="0" collapsed="false">
      <c r="A358" s="26"/>
      <c r="B358" s="27"/>
      <c r="C358" s="28"/>
      <c r="D358" s="259" t="s">
        <v>256</v>
      </c>
      <c r="E358" s="28"/>
      <c r="F358" s="260" t="s">
        <v>978</v>
      </c>
      <c r="G358" s="28"/>
      <c r="H358" s="28"/>
      <c r="I358" s="211"/>
      <c r="J358" s="28"/>
      <c r="K358" s="28"/>
      <c r="L358" s="29"/>
      <c r="M358" s="261"/>
      <c r="N358" s="262"/>
      <c r="O358" s="76"/>
      <c r="P358" s="76"/>
      <c r="Q358" s="76"/>
      <c r="R358" s="76"/>
      <c r="S358" s="76"/>
      <c r="T358" s="77"/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T358" s="3" t="s">
        <v>256</v>
      </c>
      <c r="AU358" s="3" t="s">
        <v>265</v>
      </c>
    </row>
    <row r="359" s="30" customFormat="true" ht="24.15" hidden="false" customHeight="true" outlineLevel="0" collapsed="false">
      <c r="A359" s="26"/>
      <c r="B359" s="27"/>
      <c r="C359" s="263" t="s">
        <v>979</v>
      </c>
      <c r="D359" s="263" t="s">
        <v>288</v>
      </c>
      <c r="E359" s="264" t="s">
        <v>980</v>
      </c>
      <c r="F359" s="265" t="s">
        <v>981</v>
      </c>
      <c r="G359" s="266" t="s">
        <v>291</v>
      </c>
      <c r="H359" s="267" t="n">
        <v>1</v>
      </c>
      <c r="I359" s="268"/>
      <c r="J359" s="269" t="n">
        <f aca="false">ROUND(I359*H359,2)</f>
        <v>0</v>
      </c>
      <c r="K359" s="270"/>
      <c r="L359" s="271"/>
      <c r="M359" s="272"/>
      <c r="N359" s="273" t="s">
        <v>39</v>
      </c>
      <c r="O359" s="76"/>
      <c r="P359" s="256" t="n">
        <f aca="false">O359*H359</f>
        <v>0</v>
      </c>
      <c r="Q359" s="256" t="n">
        <v>4E-005</v>
      </c>
      <c r="R359" s="256" t="n">
        <f aca="false">Q359*H359</f>
        <v>4E-005</v>
      </c>
      <c r="S359" s="256" t="n">
        <v>0</v>
      </c>
      <c r="T359" s="257" t="n">
        <f aca="false">S359*H359</f>
        <v>0</v>
      </c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R359" s="258" t="s">
        <v>324</v>
      </c>
      <c r="AT359" s="258" t="s">
        <v>288</v>
      </c>
      <c r="AU359" s="258" t="s">
        <v>265</v>
      </c>
      <c r="AY359" s="3" t="s">
        <v>247</v>
      </c>
      <c r="BE359" s="137" t="n">
        <f aca="false">IF(N359="základní",J359,0)</f>
        <v>0</v>
      </c>
      <c r="BF359" s="137" t="n">
        <f aca="false">IF(N359="snížená",J359,0)</f>
        <v>0</v>
      </c>
      <c r="BG359" s="137" t="n">
        <f aca="false">IF(N359="zákl. přenesená",J359,0)</f>
        <v>0</v>
      </c>
      <c r="BH359" s="137" t="n">
        <f aca="false">IF(N359="sníž. přenesená",J359,0)</f>
        <v>0</v>
      </c>
      <c r="BI359" s="137" t="n">
        <f aca="false">IF(N359="nulová",J359,0)</f>
        <v>0</v>
      </c>
      <c r="BJ359" s="3" t="s">
        <v>81</v>
      </c>
      <c r="BK359" s="137" t="n">
        <f aca="false">ROUND(I359*H359,2)</f>
        <v>0</v>
      </c>
      <c r="BL359" s="3" t="s">
        <v>302</v>
      </c>
      <c r="BM359" s="258" t="s">
        <v>982</v>
      </c>
    </row>
    <row r="360" s="30" customFormat="true" ht="10.2" hidden="false" customHeight="false" outlineLevel="0" collapsed="false">
      <c r="A360" s="26"/>
      <c r="B360" s="27"/>
      <c r="C360" s="28"/>
      <c r="D360" s="259" t="s">
        <v>256</v>
      </c>
      <c r="E360" s="28"/>
      <c r="F360" s="260" t="s">
        <v>981</v>
      </c>
      <c r="G360" s="28"/>
      <c r="H360" s="28"/>
      <c r="I360" s="211"/>
      <c r="J360" s="28"/>
      <c r="K360" s="28"/>
      <c r="L360" s="29"/>
      <c r="M360" s="261"/>
      <c r="N360" s="262"/>
      <c r="O360" s="76"/>
      <c r="P360" s="76"/>
      <c r="Q360" s="76"/>
      <c r="R360" s="76"/>
      <c r="S360" s="76"/>
      <c r="T360" s="77"/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T360" s="3" t="s">
        <v>256</v>
      </c>
      <c r="AU360" s="3" t="s">
        <v>265</v>
      </c>
    </row>
    <row r="361" s="30" customFormat="true" ht="24.15" hidden="false" customHeight="true" outlineLevel="0" collapsed="false">
      <c r="A361" s="26"/>
      <c r="B361" s="27"/>
      <c r="C361" s="246" t="s">
        <v>983</v>
      </c>
      <c r="D361" s="246" t="s">
        <v>250</v>
      </c>
      <c r="E361" s="247" t="s">
        <v>984</v>
      </c>
      <c r="F361" s="248" t="s">
        <v>985</v>
      </c>
      <c r="G361" s="249" t="s">
        <v>291</v>
      </c>
      <c r="H361" s="250" t="n">
        <v>1</v>
      </c>
      <c r="I361" s="251"/>
      <c r="J361" s="252" t="n">
        <f aca="false">ROUND(I361*H361,2)</f>
        <v>0</v>
      </c>
      <c r="K361" s="253"/>
      <c r="L361" s="29"/>
      <c r="M361" s="254"/>
      <c r="N361" s="255" t="s">
        <v>39</v>
      </c>
      <c r="O361" s="76"/>
      <c r="P361" s="256" t="n">
        <f aca="false">O361*H361</f>
        <v>0</v>
      </c>
      <c r="Q361" s="256" t="n">
        <v>0</v>
      </c>
      <c r="R361" s="256" t="n">
        <f aca="false">Q361*H361</f>
        <v>0</v>
      </c>
      <c r="S361" s="256" t="n">
        <v>0</v>
      </c>
      <c r="T361" s="257" t="n">
        <f aca="false">S361*H361</f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258" t="s">
        <v>302</v>
      </c>
      <c r="AT361" s="258" t="s">
        <v>250</v>
      </c>
      <c r="AU361" s="258" t="s">
        <v>265</v>
      </c>
      <c r="AY361" s="3" t="s">
        <v>247</v>
      </c>
      <c r="BE361" s="137" t="n">
        <f aca="false">IF(N361="základní",J361,0)</f>
        <v>0</v>
      </c>
      <c r="BF361" s="137" t="n">
        <f aca="false">IF(N361="snížená",J361,0)</f>
        <v>0</v>
      </c>
      <c r="BG361" s="137" t="n">
        <f aca="false">IF(N361="zákl. přenesená",J361,0)</f>
        <v>0</v>
      </c>
      <c r="BH361" s="137" t="n">
        <f aca="false">IF(N361="sníž. přenesená",J361,0)</f>
        <v>0</v>
      </c>
      <c r="BI361" s="137" t="n">
        <f aca="false">IF(N361="nulová",J361,0)</f>
        <v>0</v>
      </c>
      <c r="BJ361" s="3" t="s">
        <v>81</v>
      </c>
      <c r="BK361" s="137" t="n">
        <f aca="false">ROUND(I361*H361,2)</f>
        <v>0</v>
      </c>
      <c r="BL361" s="3" t="s">
        <v>302</v>
      </c>
      <c r="BM361" s="258" t="s">
        <v>986</v>
      </c>
    </row>
    <row r="362" s="30" customFormat="true" ht="28.8" hidden="false" customHeight="false" outlineLevel="0" collapsed="false">
      <c r="A362" s="26"/>
      <c r="B362" s="27"/>
      <c r="C362" s="28"/>
      <c r="D362" s="259" t="s">
        <v>256</v>
      </c>
      <c r="E362" s="28"/>
      <c r="F362" s="260" t="s">
        <v>987</v>
      </c>
      <c r="G362" s="28"/>
      <c r="H362" s="28"/>
      <c r="I362" s="211"/>
      <c r="J362" s="28"/>
      <c r="K362" s="28"/>
      <c r="L362" s="29"/>
      <c r="M362" s="261"/>
      <c r="N362" s="262"/>
      <c r="O362" s="76"/>
      <c r="P362" s="76"/>
      <c r="Q362" s="76"/>
      <c r="R362" s="76"/>
      <c r="S362" s="76"/>
      <c r="T362" s="77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T362" s="3" t="s">
        <v>256</v>
      </c>
      <c r="AU362" s="3" t="s">
        <v>265</v>
      </c>
    </row>
    <row r="363" s="30" customFormat="true" ht="21.75" hidden="false" customHeight="true" outlineLevel="0" collapsed="false">
      <c r="A363" s="26"/>
      <c r="B363" s="27"/>
      <c r="C363" s="263" t="s">
        <v>988</v>
      </c>
      <c r="D363" s="263" t="s">
        <v>288</v>
      </c>
      <c r="E363" s="264" t="s">
        <v>989</v>
      </c>
      <c r="F363" s="265" t="s">
        <v>990</v>
      </c>
      <c r="G363" s="266" t="s">
        <v>291</v>
      </c>
      <c r="H363" s="267" t="n">
        <v>1</v>
      </c>
      <c r="I363" s="268"/>
      <c r="J363" s="269" t="n">
        <f aca="false">ROUND(I363*H363,2)</f>
        <v>0</v>
      </c>
      <c r="K363" s="270"/>
      <c r="L363" s="271"/>
      <c r="M363" s="272"/>
      <c r="N363" s="273" t="s">
        <v>39</v>
      </c>
      <c r="O363" s="76"/>
      <c r="P363" s="256" t="n">
        <f aca="false">O363*H363</f>
        <v>0</v>
      </c>
      <c r="Q363" s="256" t="n">
        <v>4E-005</v>
      </c>
      <c r="R363" s="256" t="n">
        <f aca="false">Q363*H363</f>
        <v>4E-005</v>
      </c>
      <c r="S363" s="256" t="n">
        <v>0</v>
      </c>
      <c r="T363" s="257" t="n">
        <f aca="false">S363*H363</f>
        <v>0</v>
      </c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R363" s="258" t="s">
        <v>324</v>
      </c>
      <c r="AT363" s="258" t="s">
        <v>288</v>
      </c>
      <c r="AU363" s="258" t="s">
        <v>265</v>
      </c>
      <c r="AY363" s="3" t="s">
        <v>247</v>
      </c>
      <c r="BE363" s="137" t="n">
        <f aca="false">IF(N363="základní",J363,0)</f>
        <v>0</v>
      </c>
      <c r="BF363" s="137" t="n">
        <f aca="false">IF(N363="snížená",J363,0)</f>
        <v>0</v>
      </c>
      <c r="BG363" s="137" t="n">
        <f aca="false">IF(N363="zákl. přenesená",J363,0)</f>
        <v>0</v>
      </c>
      <c r="BH363" s="137" t="n">
        <f aca="false">IF(N363="sníž. přenesená",J363,0)</f>
        <v>0</v>
      </c>
      <c r="BI363" s="137" t="n">
        <f aca="false">IF(N363="nulová",J363,0)</f>
        <v>0</v>
      </c>
      <c r="BJ363" s="3" t="s">
        <v>81</v>
      </c>
      <c r="BK363" s="137" t="n">
        <f aca="false">ROUND(I363*H363,2)</f>
        <v>0</v>
      </c>
      <c r="BL363" s="3" t="s">
        <v>302</v>
      </c>
      <c r="BM363" s="258" t="s">
        <v>991</v>
      </c>
    </row>
    <row r="364" s="30" customFormat="true" ht="10.2" hidden="false" customHeight="false" outlineLevel="0" collapsed="false">
      <c r="A364" s="26"/>
      <c r="B364" s="27"/>
      <c r="C364" s="28"/>
      <c r="D364" s="259" t="s">
        <v>256</v>
      </c>
      <c r="E364" s="28"/>
      <c r="F364" s="260" t="s">
        <v>990</v>
      </c>
      <c r="G364" s="28"/>
      <c r="H364" s="28"/>
      <c r="I364" s="211"/>
      <c r="J364" s="28"/>
      <c r="K364" s="28"/>
      <c r="L364" s="29"/>
      <c r="M364" s="261"/>
      <c r="N364" s="262"/>
      <c r="O364" s="76"/>
      <c r="P364" s="76"/>
      <c r="Q364" s="76"/>
      <c r="R364" s="76"/>
      <c r="S364" s="76"/>
      <c r="T364" s="77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T364" s="3" t="s">
        <v>256</v>
      </c>
      <c r="AU364" s="3" t="s">
        <v>265</v>
      </c>
    </row>
    <row r="365" s="30" customFormat="true" ht="24.15" hidden="false" customHeight="true" outlineLevel="0" collapsed="false">
      <c r="A365" s="26"/>
      <c r="B365" s="27"/>
      <c r="C365" s="263" t="s">
        <v>992</v>
      </c>
      <c r="D365" s="263" t="s">
        <v>288</v>
      </c>
      <c r="E365" s="264" t="s">
        <v>993</v>
      </c>
      <c r="F365" s="265" t="s">
        <v>994</v>
      </c>
      <c r="G365" s="266" t="s">
        <v>291</v>
      </c>
      <c r="H365" s="267" t="n">
        <v>1</v>
      </c>
      <c r="I365" s="268"/>
      <c r="J365" s="269" t="n">
        <f aca="false">ROUND(I365*H365,2)</f>
        <v>0</v>
      </c>
      <c r="K365" s="270"/>
      <c r="L365" s="271"/>
      <c r="M365" s="272"/>
      <c r="N365" s="273" t="s">
        <v>39</v>
      </c>
      <c r="O365" s="76"/>
      <c r="P365" s="256" t="n">
        <f aca="false">O365*H365</f>
        <v>0</v>
      </c>
      <c r="Q365" s="256" t="n">
        <v>2E-005</v>
      </c>
      <c r="R365" s="256" t="n">
        <f aca="false">Q365*H365</f>
        <v>2E-005</v>
      </c>
      <c r="S365" s="256" t="n">
        <v>0</v>
      </c>
      <c r="T365" s="257" t="n">
        <f aca="false">S365*H365</f>
        <v>0</v>
      </c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R365" s="258" t="s">
        <v>324</v>
      </c>
      <c r="AT365" s="258" t="s">
        <v>288</v>
      </c>
      <c r="AU365" s="258" t="s">
        <v>265</v>
      </c>
      <c r="AY365" s="3" t="s">
        <v>247</v>
      </c>
      <c r="BE365" s="137" t="n">
        <f aca="false">IF(N365="základní",J365,0)</f>
        <v>0</v>
      </c>
      <c r="BF365" s="137" t="n">
        <f aca="false">IF(N365="snížená",J365,0)</f>
        <v>0</v>
      </c>
      <c r="BG365" s="137" t="n">
        <f aca="false">IF(N365="zákl. přenesená",J365,0)</f>
        <v>0</v>
      </c>
      <c r="BH365" s="137" t="n">
        <f aca="false">IF(N365="sníž. přenesená",J365,0)</f>
        <v>0</v>
      </c>
      <c r="BI365" s="137" t="n">
        <f aca="false">IF(N365="nulová",J365,0)</f>
        <v>0</v>
      </c>
      <c r="BJ365" s="3" t="s">
        <v>81</v>
      </c>
      <c r="BK365" s="137" t="n">
        <f aca="false">ROUND(I365*H365,2)</f>
        <v>0</v>
      </c>
      <c r="BL365" s="3" t="s">
        <v>302</v>
      </c>
      <c r="BM365" s="258" t="s">
        <v>995</v>
      </c>
    </row>
    <row r="366" s="30" customFormat="true" ht="10.2" hidden="false" customHeight="false" outlineLevel="0" collapsed="false">
      <c r="A366" s="26"/>
      <c r="B366" s="27"/>
      <c r="C366" s="28"/>
      <c r="D366" s="259" t="s">
        <v>256</v>
      </c>
      <c r="E366" s="28"/>
      <c r="F366" s="260" t="s">
        <v>994</v>
      </c>
      <c r="G366" s="28"/>
      <c r="H366" s="28"/>
      <c r="I366" s="211"/>
      <c r="J366" s="28"/>
      <c r="K366" s="28"/>
      <c r="L366" s="29"/>
      <c r="M366" s="261"/>
      <c r="N366" s="262"/>
      <c r="O366" s="76"/>
      <c r="P366" s="76"/>
      <c r="Q366" s="76"/>
      <c r="R366" s="76"/>
      <c r="S366" s="76"/>
      <c r="T366" s="77"/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T366" s="3" t="s">
        <v>256</v>
      </c>
      <c r="AU366" s="3" t="s">
        <v>265</v>
      </c>
    </row>
    <row r="367" s="30" customFormat="true" ht="24.15" hidden="false" customHeight="true" outlineLevel="0" collapsed="false">
      <c r="A367" s="26"/>
      <c r="B367" s="27"/>
      <c r="C367" s="246" t="s">
        <v>996</v>
      </c>
      <c r="D367" s="246" t="s">
        <v>250</v>
      </c>
      <c r="E367" s="247" t="s">
        <v>997</v>
      </c>
      <c r="F367" s="248" t="s">
        <v>998</v>
      </c>
      <c r="G367" s="249" t="s">
        <v>332</v>
      </c>
      <c r="H367" s="250" t="n">
        <v>100</v>
      </c>
      <c r="I367" s="251"/>
      <c r="J367" s="252" t="n">
        <f aca="false">ROUND(I367*H367,2)</f>
        <v>0</v>
      </c>
      <c r="K367" s="253"/>
      <c r="L367" s="29"/>
      <c r="M367" s="254"/>
      <c r="N367" s="255" t="s">
        <v>39</v>
      </c>
      <c r="O367" s="76"/>
      <c r="P367" s="256" t="n">
        <f aca="false">O367*H367</f>
        <v>0</v>
      </c>
      <c r="Q367" s="256" t="n">
        <v>0</v>
      </c>
      <c r="R367" s="256" t="n">
        <f aca="false">Q367*H367</f>
        <v>0</v>
      </c>
      <c r="S367" s="256" t="n">
        <v>0</v>
      </c>
      <c r="T367" s="257" t="n">
        <f aca="false">S367*H367</f>
        <v>0</v>
      </c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R367" s="258" t="s">
        <v>302</v>
      </c>
      <c r="AT367" s="258" t="s">
        <v>250</v>
      </c>
      <c r="AU367" s="258" t="s">
        <v>265</v>
      </c>
      <c r="AY367" s="3" t="s">
        <v>247</v>
      </c>
      <c r="BE367" s="137" t="n">
        <f aca="false">IF(N367="základní",J367,0)</f>
        <v>0</v>
      </c>
      <c r="BF367" s="137" t="n">
        <f aca="false">IF(N367="snížená",J367,0)</f>
        <v>0</v>
      </c>
      <c r="BG367" s="137" t="n">
        <f aca="false">IF(N367="zákl. přenesená",J367,0)</f>
        <v>0</v>
      </c>
      <c r="BH367" s="137" t="n">
        <f aca="false">IF(N367="sníž. přenesená",J367,0)</f>
        <v>0</v>
      </c>
      <c r="BI367" s="137" t="n">
        <f aca="false">IF(N367="nulová",J367,0)</f>
        <v>0</v>
      </c>
      <c r="BJ367" s="3" t="s">
        <v>81</v>
      </c>
      <c r="BK367" s="137" t="n">
        <f aca="false">ROUND(I367*H367,2)</f>
        <v>0</v>
      </c>
      <c r="BL367" s="3" t="s">
        <v>302</v>
      </c>
      <c r="BM367" s="258" t="s">
        <v>999</v>
      </c>
    </row>
    <row r="368" s="30" customFormat="true" ht="28.8" hidden="false" customHeight="false" outlineLevel="0" collapsed="false">
      <c r="A368" s="26"/>
      <c r="B368" s="27"/>
      <c r="C368" s="28"/>
      <c r="D368" s="259" t="s">
        <v>256</v>
      </c>
      <c r="E368" s="28"/>
      <c r="F368" s="260" t="s">
        <v>1000</v>
      </c>
      <c r="G368" s="28"/>
      <c r="H368" s="28"/>
      <c r="I368" s="211"/>
      <c r="J368" s="28"/>
      <c r="K368" s="28"/>
      <c r="L368" s="29"/>
      <c r="M368" s="261"/>
      <c r="N368" s="262"/>
      <c r="O368" s="76"/>
      <c r="P368" s="76"/>
      <c r="Q368" s="76"/>
      <c r="R368" s="76"/>
      <c r="S368" s="76"/>
      <c r="T368" s="77"/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T368" s="3" t="s">
        <v>256</v>
      </c>
      <c r="AU368" s="3" t="s">
        <v>265</v>
      </c>
    </row>
    <row r="369" s="30" customFormat="true" ht="24.15" hidden="false" customHeight="true" outlineLevel="0" collapsed="false">
      <c r="A369" s="26"/>
      <c r="B369" s="27"/>
      <c r="C369" s="263" t="s">
        <v>1001</v>
      </c>
      <c r="D369" s="263" t="s">
        <v>288</v>
      </c>
      <c r="E369" s="264" t="s">
        <v>1002</v>
      </c>
      <c r="F369" s="265" t="s">
        <v>1003</v>
      </c>
      <c r="G369" s="266" t="s">
        <v>332</v>
      </c>
      <c r="H369" s="267" t="n">
        <v>100</v>
      </c>
      <c r="I369" s="268"/>
      <c r="J369" s="269" t="n">
        <f aca="false">ROUND(I369*H369,2)</f>
        <v>0</v>
      </c>
      <c r="K369" s="270"/>
      <c r="L369" s="271"/>
      <c r="M369" s="272"/>
      <c r="N369" s="273" t="s">
        <v>39</v>
      </c>
      <c r="O369" s="76"/>
      <c r="P369" s="256" t="n">
        <f aca="false">O369*H369</f>
        <v>0</v>
      </c>
      <c r="Q369" s="256" t="n">
        <v>0.00012</v>
      </c>
      <c r="R369" s="256" t="n">
        <f aca="false">Q369*H369</f>
        <v>0.012</v>
      </c>
      <c r="S369" s="256" t="n">
        <v>0</v>
      </c>
      <c r="T369" s="257" t="n">
        <f aca="false">S369*H369</f>
        <v>0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258" t="s">
        <v>324</v>
      </c>
      <c r="AT369" s="258" t="s">
        <v>288</v>
      </c>
      <c r="AU369" s="258" t="s">
        <v>265</v>
      </c>
      <c r="AY369" s="3" t="s">
        <v>247</v>
      </c>
      <c r="BE369" s="137" t="n">
        <f aca="false">IF(N369="základní",J369,0)</f>
        <v>0</v>
      </c>
      <c r="BF369" s="137" t="n">
        <f aca="false">IF(N369="snížená",J369,0)</f>
        <v>0</v>
      </c>
      <c r="BG369" s="137" t="n">
        <f aca="false">IF(N369="zákl. přenesená",J369,0)</f>
        <v>0</v>
      </c>
      <c r="BH369" s="137" t="n">
        <f aca="false">IF(N369="sníž. přenesená",J369,0)</f>
        <v>0</v>
      </c>
      <c r="BI369" s="137" t="n">
        <f aca="false">IF(N369="nulová",J369,0)</f>
        <v>0</v>
      </c>
      <c r="BJ369" s="3" t="s">
        <v>81</v>
      </c>
      <c r="BK369" s="137" t="n">
        <f aca="false">ROUND(I369*H369,2)</f>
        <v>0</v>
      </c>
      <c r="BL369" s="3" t="s">
        <v>302</v>
      </c>
      <c r="BM369" s="258" t="s">
        <v>1004</v>
      </c>
    </row>
    <row r="370" s="30" customFormat="true" ht="19.2" hidden="false" customHeight="false" outlineLevel="0" collapsed="false">
      <c r="A370" s="26"/>
      <c r="B370" s="27"/>
      <c r="C370" s="28"/>
      <c r="D370" s="259" t="s">
        <v>256</v>
      </c>
      <c r="E370" s="28"/>
      <c r="F370" s="260" t="s">
        <v>1003</v>
      </c>
      <c r="G370" s="28"/>
      <c r="H370" s="28"/>
      <c r="I370" s="211"/>
      <c r="J370" s="28"/>
      <c r="K370" s="28"/>
      <c r="L370" s="29"/>
      <c r="M370" s="261"/>
      <c r="N370" s="262"/>
      <c r="O370" s="76"/>
      <c r="P370" s="76"/>
      <c r="Q370" s="76"/>
      <c r="R370" s="76"/>
      <c r="S370" s="76"/>
      <c r="T370" s="77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T370" s="3" t="s">
        <v>256</v>
      </c>
      <c r="AU370" s="3" t="s">
        <v>265</v>
      </c>
    </row>
    <row r="371" s="30" customFormat="true" ht="24.15" hidden="false" customHeight="true" outlineLevel="0" collapsed="false">
      <c r="A371" s="26"/>
      <c r="B371" s="27"/>
      <c r="C371" s="246" t="s">
        <v>1005</v>
      </c>
      <c r="D371" s="246" t="s">
        <v>250</v>
      </c>
      <c r="E371" s="247" t="s">
        <v>1006</v>
      </c>
      <c r="F371" s="248" t="s">
        <v>1007</v>
      </c>
      <c r="G371" s="249" t="s">
        <v>291</v>
      </c>
      <c r="H371" s="250" t="n">
        <v>4</v>
      </c>
      <c r="I371" s="251"/>
      <c r="J371" s="252" t="n">
        <f aca="false">ROUND(I371*H371,2)</f>
        <v>0</v>
      </c>
      <c r="K371" s="253"/>
      <c r="L371" s="29"/>
      <c r="M371" s="254"/>
      <c r="N371" s="255" t="s">
        <v>39</v>
      </c>
      <c r="O371" s="76"/>
      <c r="P371" s="256" t="n">
        <f aca="false">O371*H371</f>
        <v>0</v>
      </c>
      <c r="Q371" s="256" t="n">
        <v>0</v>
      </c>
      <c r="R371" s="256" t="n">
        <f aca="false">Q371*H371</f>
        <v>0</v>
      </c>
      <c r="S371" s="256" t="n">
        <v>0.003</v>
      </c>
      <c r="T371" s="257" t="n">
        <f aca="false">S371*H371</f>
        <v>0.012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258" t="s">
        <v>302</v>
      </c>
      <c r="AT371" s="258" t="s">
        <v>250</v>
      </c>
      <c r="AU371" s="258" t="s">
        <v>265</v>
      </c>
      <c r="AY371" s="3" t="s">
        <v>247</v>
      </c>
      <c r="BE371" s="137" t="n">
        <f aca="false">IF(N371="základní",J371,0)</f>
        <v>0</v>
      </c>
      <c r="BF371" s="137" t="n">
        <f aca="false">IF(N371="snížená",J371,0)</f>
        <v>0</v>
      </c>
      <c r="BG371" s="137" t="n">
        <f aca="false">IF(N371="zákl. přenesená",J371,0)</f>
        <v>0</v>
      </c>
      <c r="BH371" s="137" t="n">
        <f aca="false">IF(N371="sníž. přenesená",J371,0)</f>
        <v>0</v>
      </c>
      <c r="BI371" s="137" t="n">
        <f aca="false">IF(N371="nulová",J371,0)</f>
        <v>0</v>
      </c>
      <c r="BJ371" s="3" t="s">
        <v>81</v>
      </c>
      <c r="BK371" s="137" t="n">
        <f aca="false">ROUND(I371*H371,2)</f>
        <v>0</v>
      </c>
      <c r="BL371" s="3" t="s">
        <v>302</v>
      </c>
      <c r="BM371" s="258" t="s">
        <v>1008</v>
      </c>
    </row>
    <row r="372" s="30" customFormat="true" ht="48" hidden="false" customHeight="false" outlineLevel="0" collapsed="false">
      <c r="A372" s="26"/>
      <c r="B372" s="27"/>
      <c r="C372" s="28"/>
      <c r="D372" s="259" t="s">
        <v>256</v>
      </c>
      <c r="E372" s="28"/>
      <c r="F372" s="260" t="s">
        <v>1009</v>
      </c>
      <c r="G372" s="28"/>
      <c r="H372" s="28"/>
      <c r="I372" s="211"/>
      <c r="J372" s="28"/>
      <c r="K372" s="28"/>
      <c r="L372" s="29"/>
      <c r="M372" s="261"/>
      <c r="N372" s="262"/>
      <c r="O372" s="76"/>
      <c r="P372" s="76"/>
      <c r="Q372" s="76"/>
      <c r="R372" s="76"/>
      <c r="S372" s="76"/>
      <c r="T372" s="77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T372" s="3" t="s">
        <v>256</v>
      </c>
      <c r="AU372" s="3" t="s">
        <v>265</v>
      </c>
    </row>
    <row r="373" s="229" customFormat="true" ht="22.8" hidden="false" customHeight="true" outlineLevel="0" collapsed="false">
      <c r="B373" s="230"/>
      <c r="C373" s="231"/>
      <c r="D373" s="232" t="s">
        <v>73</v>
      </c>
      <c r="E373" s="244" t="s">
        <v>1010</v>
      </c>
      <c r="F373" s="244" t="s">
        <v>1011</v>
      </c>
      <c r="G373" s="231"/>
      <c r="H373" s="231"/>
      <c r="I373" s="234"/>
      <c r="J373" s="245" t="n">
        <f aca="false">BK373</f>
        <v>0</v>
      </c>
      <c r="K373" s="231"/>
      <c r="L373" s="236"/>
      <c r="M373" s="237"/>
      <c r="N373" s="238"/>
      <c r="O373" s="238"/>
      <c r="P373" s="239" t="n">
        <f aca="false">P374+P434</f>
        <v>0</v>
      </c>
      <c r="Q373" s="238"/>
      <c r="R373" s="239" t="n">
        <f aca="false">R374+R434</f>
        <v>0.013</v>
      </c>
      <c r="S373" s="238"/>
      <c r="T373" s="240" t="n">
        <f aca="false">T374+T434</f>
        <v>5E-005</v>
      </c>
      <c r="AR373" s="241" t="s">
        <v>83</v>
      </c>
      <c r="AT373" s="242" t="s">
        <v>73</v>
      </c>
      <c r="AU373" s="242" t="s">
        <v>81</v>
      </c>
      <c r="AY373" s="241" t="s">
        <v>247</v>
      </c>
      <c r="BK373" s="243" t="n">
        <f aca="false">BK374+BK434</f>
        <v>0</v>
      </c>
    </row>
    <row r="374" s="229" customFormat="true" ht="20.85" hidden="false" customHeight="true" outlineLevel="0" collapsed="false">
      <c r="B374" s="230"/>
      <c r="C374" s="231"/>
      <c r="D374" s="232" t="s">
        <v>73</v>
      </c>
      <c r="E374" s="244" t="s">
        <v>1012</v>
      </c>
      <c r="F374" s="244" t="s">
        <v>1013</v>
      </c>
      <c r="G374" s="231"/>
      <c r="H374" s="231"/>
      <c r="I374" s="234"/>
      <c r="J374" s="245" t="n">
        <f aca="false">BK374</f>
        <v>0</v>
      </c>
      <c r="K374" s="231"/>
      <c r="L374" s="236"/>
      <c r="M374" s="237"/>
      <c r="N374" s="238"/>
      <c r="O374" s="238"/>
      <c r="P374" s="239" t="n">
        <f aca="false">SUM(P375:P433)</f>
        <v>0</v>
      </c>
      <c r="Q374" s="238"/>
      <c r="R374" s="239" t="n">
        <f aca="false">SUM(R375:R433)</f>
        <v>0.013</v>
      </c>
      <c r="S374" s="238"/>
      <c r="T374" s="240" t="n">
        <f aca="false">SUM(T375:T433)</f>
        <v>5E-005</v>
      </c>
      <c r="AR374" s="241" t="s">
        <v>83</v>
      </c>
      <c r="AT374" s="242" t="s">
        <v>73</v>
      </c>
      <c r="AU374" s="242" t="s">
        <v>83</v>
      </c>
      <c r="AY374" s="241" t="s">
        <v>247</v>
      </c>
      <c r="BK374" s="243" t="n">
        <f aca="false">SUM(BK375:BK433)</f>
        <v>0</v>
      </c>
    </row>
    <row r="375" s="30" customFormat="true" ht="24.15" hidden="false" customHeight="true" outlineLevel="0" collapsed="false">
      <c r="A375" s="26"/>
      <c r="B375" s="27"/>
      <c r="C375" s="246" t="s">
        <v>1014</v>
      </c>
      <c r="D375" s="246" t="s">
        <v>250</v>
      </c>
      <c r="E375" s="247" t="s">
        <v>1015</v>
      </c>
      <c r="F375" s="248" t="s">
        <v>1016</v>
      </c>
      <c r="G375" s="249" t="s">
        <v>332</v>
      </c>
      <c r="H375" s="250" t="n">
        <v>60</v>
      </c>
      <c r="I375" s="251"/>
      <c r="J375" s="252" t="n">
        <f aca="false">ROUND(I375*H375,2)</f>
        <v>0</v>
      </c>
      <c r="K375" s="253"/>
      <c r="L375" s="29"/>
      <c r="M375" s="254"/>
      <c r="N375" s="255" t="s">
        <v>39</v>
      </c>
      <c r="O375" s="76"/>
      <c r="P375" s="256" t="n">
        <f aca="false">O375*H375</f>
        <v>0</v>
      </c>
      <c r="Q375" s="256" t="n">
        <v>0</v>
      </c>
      <c r="R375" s="256" t="n">
        <f aca="false">Q375*H375</f>
        <v>0</v>
      </c>
      <c r="S375" s="256" t="n">
        <v>0</v>
      </c>
      <c r="T375" s="257" t="n">
        <f aca="false">S375*H375</f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258" t="s">
        <v>302</v>
      </c>
      <c r="AT375" s="258" t="s">
        <v>250</v>
      </c>
      <c r="AU375" s="258" t="s">
        <v>265</v>
      </c>
      <c r="AY375" s="3" t="s">
        <v>247</v>
      </c>
      <c r="BE375" s="137" t="n">
        <f aca="false">IF(N375="základní",J375,0)</f>
        <v>0</v>
      </c>
      <c r="BF375" s="137" t="n">
        <f aca="false">IF(N375="snížená",J375,0)</f>
        <v>0</v>
      </c>
      <c r="BG375" s="137" t="n">
        <f aca="false">IF(N375="zákl. přenesená",J375,0)</f>
        <v>0</v>
      </c>
      <c r="BH375" s="137" t="n">
        <f aca="false">IF(N375="sníž. přenesená",J375,0)</f>
        <v>0</v>
      </c>
      <c r="BI375" s="137" t="n">
        <f aca="false">IF(N375="nulová",J375,0)</f>
        <v>0</v>
      </c>
      <c r="BJ375" s="3" t="s">
        <v>81</v>
      </c>
      <c r="BK375" s="137" t="n">
        <f aca="false">ROUND(I375*H375,2)</f>
        <v>0</v>
      </c>
      <c r="BL375" s="3" t="s">
        <v>302</v>
      </c>
      <c r="BM375" s="258" t="s">
        <v>1017</v>
      </c>
    </row>
    <row r="376" s="30" customFormat="true" ht="19.2" hidden="false" customHeight="false" outlineLevel="0" collapsed="false">
      <c r="A376" s="26"/>
      <c r="B376" s="27"/>
      <c r="C376" s="28"/>
      <c r="D376" s="259" t="s">
        <v>256</v>
      </c>
      <c r="E376" s="28"/>
      <c r="F376" s="260" t="s">
        <v>1018</v>
      </c>
      <c r="G376" s="28"/>
      <c r="H376" s="28"/>
      <c r="I376" s="211"/>
      <c r="J376" s="28"/>
      <c r="K376" s="28"/>
      <c r="L376" s="29"/>
      <c r="M376" s="261"/>
      <c r="N376" s="262"/>
      <c r="O376" s="76"/>
      <c r="P376" s="76"/>
      <c r="Q376" s="76"/>
      <c r="R376" s="76"/>
      <c r="S376" s="76"/>
      <c r="T376" s="77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T376" s="3" t="s">
        <v>256</v>
      </c>
      <c r="AU376" s="3" t="s">
        <v>265</v>
      </c>
    </row>
    <row r="377" s="30" customFormat="true" ht="16.5" hidden="false" customHeight="true" outlineLevel="0" collapsed="false">
      <c r="A377" s="26"/>
      <c r="B377" s="27"/>
      <c r="C377" s="263" t="s">
        <v>1019</v>
      </c>
      <c r="D377" s="263" t="s">
        <v>288</v>
      </c>
      <c r="E377" s="264" t="s">
        <v>898</v>
      </c>
      <c r="F377" s="265" t="s">
        <v>899</v>
      </c>
      <c r="G377" s="266" t="s">
        <v>291</v>
      </c>
      <c r="H377" s="267" t="n">
        <v>40</v>
      </c>
      <c r="I377" s="268"/>
      <c r="J377" s="269" t="n">
        <f aca="false">ROUND(I377*H377,2)</f>
        <v>0</v>
      </c>
      <c r="K377" s="270"/>
      <c r="L377" s="271"/>
      <c r="M377" s="272"/>
      <c r="N377" s="273" t="s">
        <v>39</v>
      </c>
      <c r="O377" s="76"/>
      <c r="P377" s="256" t="n">
        <f aca="false">O377*H377</f>
        <v>0</v>
      </c>
      <c r="Q377" s="256" t="n">
        <v>9E-005</v>
      </c>
      <c r="R377" s="256" t="n">
        <f aca="false">Q377*H377</f>
        <v>0.0036</v>
      </c>
      <c r="S377" s="256" t="n">
        <v>0</v>
      </c>
      <c r="T377" s="257" t="n">
        <f aca="false">S377*H377</f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258" t="s">
        <v>324</v>
      </c>
      <c r="AT377" s="258" t="s">
        <v>288</v>
      </c>
      <c r="AU377" s="258" t="s">
        <v>265</v>
      </c>
      <c r="AY377" s="3" t="s">
        <v>247</v>
      </c>
      <c r="BE377" s="137" t="n">
        <f aca="false">IF(N377="základní",J377,0)</f>
        <v>0</v>
      </c>
      <c r="BF377" s="137" t="n">
        <f aca="false">IF(N377="snížená",J377,0)</f>
        <v>0</v>
      </c>
      <c r="BG377" s="137" t="n">
        <f aca="false">IF(N377="zákl. přenesená",J377,0)</f>
        <v>0</v>
      </c>
      <c r="BH377" s="137" t="n">
        <f aca="false">IF(N377="sníž. přenesená",J377,0)</f>
        <v>0</v>
      </c>
      <c r="BI377" s="137" t="n">
        <f aca="false">IF(N377="nulová",J377,0)</f>
        <v>0</v>
      </c>
      <c r="BJ377" s="3" t="s">
        <v>81</v>
      </c>
      <c r="BK377" s="137" t="n">
        <f aca="false">ROUND(I377*H377,2)</f>
        <v>0</v>
      </c>
      <c r="BL377" s="3" t="s">
        <v>302</v>
      </c>
      <c r="BM377" s="258" t="s">
        <v>1020</v>
      </c>
    </row>
    <row r="378" s="30" customFormat="true" ht="10.2" hidden="false" customHeight="false" outlineLevel="0" collapsed="false">
      <c r="A378" s="26"/>
      <c r="B378" s="27"/>
      <c r="C378" s="28"/>
      <c r="D378" s="259" t="s">
        <v>256</v>
      </c>
      <c r="E378" s="28"/>
      <c r="F378" s="260" t="s">
        <v>899</v>
      </c>
      <c r="G378" s="28"/>
      <c r="H378" s="28"/>
      <c r="I378" s="211"/>
      <c r="J378" s="28"/>
      <c r="K378" s="28"/>
      <c r="L378" s="29"/>
      <c r="M378" s="261"/>
      <c r="N378" s="262"/>
      <c r="O378" s="76"/>
      <c r="P378" s="76"/>
      <c r="Q378" s="76"/>
      <c r="R378" s="76"/>
      <c r="S378" s="76"/>
      <c r="T378" s="77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T378" s="3" t="s">
        <v>256</v>
      </c>
      <c r="AU378" s="3" t="s">
        <v>265</v>
      </c>
    </row>
    <row r="379" s="30" customFormat="true" ht="24.15" hidden="false" customHeight="true" outlineLevel="0" collapsed="false">
      <c r="A379" s="26"/>
      <c r="B379" s="27"/>
      <c r="C379" s="263" t="s">
        <v>1021</v>
      </c>
      <c r="D379" s="263" t="s">
        <v>288</v>
      </c>
      <c r="E379" s="264" t="s">
        <v>1022</v>
      </c>
      <c r="F379" s="265" t="s">
        <v>840</v>
      </c>
      <c r="G379" s="266" t="s">
        <v>332</v>
      </c>
      <c r="H379" s="267" t="n">
        <v>20</v>
      </c>
      <c r="I379" s="268"/>
      <c r="J379" s="269" t="n">
        <f aca="false">ROUND(I379*H379,2)</f>
        <v>0</v>
      </c>
      <c r="K379" s="270"/>
      <c r="L379" s="271"/>
      <c r="M379" s="272"/>
      <c r="N379" s="273" t="s">
        <v>39</v>
      </c>
      <c r="O379" s="76"/>
      <c r="P379" s="256" t="n">
        <f aca="false">O379*H379</f>
        <v>0</v>
      </c>
      <c r="Q379" s="256" t="n">
        <v>7E-005</v>
      </c>
      <c r="R379" s="256" t="n">
        <f aca="false">Q379*H379</f>
        <v>0.0014</v>
      </c>
      <c r="S379" s="256" t="n">
        <v>0</v>
      </c>
      <c r="T379" s="257" t="n">
        <f aca="false">S379*H379</f>
        <v>0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R379" s="258" t="s">
        <v>324</v>
      </c>
      <c r="AT379" s="258" t="s">
        <v>288</v>
      </c>
      <c r="AU379" s="258" t="s">
        <v>265</v>
      </c>
      <c r="AY379" s="3" t="s">
        <v>247</v>
      </c>
      <c r="BE379" s="137" t="n">
        <f aca="false">IF(N379="základní",J379,0)</f>
        <v>0</v>
      </c>
      <c r="BF379" s="137" t="n">
        <f aca="false">IF(N379="snížená",J379,0)</f>
        <v>0</v>
      </c>
      <c r="BG379" s="137" t="n">
        <f aca="false">IF(N379="zákl. přenesená",J379,0)</f>
        <v>0</v>
      </c>
      <c r="BH379" s="137" t="n">
        <f aca="false">IF(N379="sníž. přenesená",J379,0)</f>
        <v>0</v>
      </c>
      <c r="BI379" s="137" t="n">
        <f aca="false">IF(N379="nulová",J379,0)</f>
        <v>0</v>
      </c>
      <c r="BJ379" s="3" t="s">
        <v>81</v>
      </c>
      <c r="BK379" s="137" t="n">
        <f aca="false">ROUND(I379*H379,2)</f>
        <v>0</v>
      </c>
      <c r="BL379" s="3" t="s">
        <v>302</v>
      </c>
      <c r="BM379" s="258" t="s">
        <v>1023</v>
      </c>
    </row>
    <row r="380" s="30" customFormat="true" ht="10.2" hidden="false" customHeight="false" outlineLevel="0" collapsed="false">
      <c r="A380" s="26"/>
      <c r="B380" s="27"/>
      <c r="C380" s="28"/>
      <c r="D380" s="259" t="s">
        <v>256</v>
      </c>
      <c r="E380" s="28"/>
      <c r="F380" s="260" t="s">
        <v>840</v>
      </c>
      <c r="G380" s="28"/>
      <c r="H380" s="28"/>
      <c r="I380" s="211"/>
      <c r="J380" s="28"/>
      <c r="K380" s="28"/>
      <c r="L380" s="29"/>
      <c r="M380" s="261"/>
      <c r="N380" s="262"/>
      <c r="O380" s="76"/>
      <c r="P380" s="76"/>
      <c r="Q380" s="76"/>
      <c r="R380" s="76"/>
      <c r="S380" s="76"/>
      <c r="T380" s="77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T380" s="3" t="s">
        <v>256</v>
      </c>
      <c r="AU380" s="3" t="s">
        <v>265</v>
      </c>
    </row>
    <row r="381" s="274" customFormat="true" ht="10.2" hidden="false" customHeight="false" outlineLevel="0" collapsed="false">
      <c r="B381" s="275"/>
      <c r="C381" s="276"/>
      <c r="D381" s="259" t="s">
        <v>327</v>
      </c>
      <c r="E381" s="276"/>
      <c r="F381" s="277" t="s">
        <v>1024</v>
      </c>
      <c r="G381" s="276"/>
      <c r="H381" s="278" t="n">
        <v>20</v>
      </c>
      <c r="I381" s="279"/>
      <c r="J381" s="276"/>
      <c r="K381" s="276"/>
      <c r="L381" s="280"/>
      <c r="M381" s="281"/>
      <c r="N381" s="282"/>
      <c r="O381" s="282"/>
      <c r="P381" s="282"/>
      <c r="Q381" s="282"/>
      <c r="R381" s="282"/>
      <c r="S381" s="282"/>
      <c r="T381" s="283"/>
      <c r="AT381" s="284" t="s">
        <v>327</v>
      </c>
      <c r="AU381" s="284" t="s">
        <v>265</v>
      </c>
      <c r="AV381" s="274" t="s">
        <v>83</v>
      </c>
      <c r="AW381" s="274" t="s">
        <v>3</v>
      </c>
      <c r="AX381" s="274" t="s">
        <v>81</v>
      </c>
      <c r="AY381" s="284" t="s">
        <v>247</v>
      </c>
    </row>
    <row r="382" s="30" customFormat="true" ht="24.15" hidden="false" customHeight="true" outlineLevel="0" collapsed="false">
      <c r="A382" s="26"/>
      <c r="B382" s="27"/>
      <c r="C382" s="263" t="s">
        <v>1025</v>
      </c>
      <c r="D382" s="263" t="s">
        <v>288</v>
      </c>
      <c r="E382" s="264" t="s">
        <v>1026</v>
      </c>
      <c r="F382" s="265" t="s">
        <v>1027</v>
      </c>
      <c r="G382" s="266" t="s">
        <v>332</v>
      </c>
      <c r="H382" s="267" t="n">
        <v>20</v>
      </c>
      <c r="I382" s="268"/>
      <c r="J382" s="269" t="n">
        <f aca="false">ROUND(I382*H382,2)</f>
        <v>0</v>
      </c>
      <c r="K382" s="270"/>
      <c r="L382" s="271"/>
      <c r="M382" s="272"/>
      <c r="N382" s="273" t="s">
        <v>39</v>
      </c>
      <c r="O382" s="76"/>
      <c r="P382" s="256" t="n">
        <f aca="false">O382*H382</f>
        <v>0</v>
      </c>
      <c r="Q382" s="256" t="n">
        <v>7E-005</v>
      </c>
      <c r="R382" s="256" t="n">
        <f aca="false">Q382*H382</f>
        <v>0.0014</v>
      </c>
      <c r="S382" s="256" t="n">
        <v>0</v>
      </c>
      <c r="T382" s="257" t="n">
        <f aca="false">S382*H382</f>
        <v>0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258" t="s">
        <v>324</v>
      </c>
      <c r="AT382" s="258" t="s">
        <v>288</v>
      </c>
      <c r="AU382" s="258" t="s">
        <v>265</v>
      </c>
      <c r="AY382" s="3" t="s">
        <v>247</v>
      </c>
      <c r="BE382" s="137" t="n">
        <f aca="false">IF(N382="základní",J382,0)</f>
        <v>0</v>
      </c>
      <c r="BF382" s="137" t="n">
        <f aca="false">IF(N382="snížená",J382,0)</f>
        <v>0</v>
      </c>
      <c r="BG382" s="137" t="n">
        <f aca="false">IF(N382="zákl. přenesená",J382,0)</f>
        <v>0</v>
      </c>
      <c r="BH382" s="137" t="n">
        <f aca="false">IF(N382="sníž. přenesená",J382,0)</f>
        <v>0</v>
      </c>
      <c r="BI382" s="137" t="n">
        <f aca="false">IF(N382="nulová",J382,0)</f>
        <v>0</v>
      </c>
      <c r="BJ382" s="3" t="s">
        <v>81</v>
      </c>
      <c r="BK382" s="137" t="n">
        <f aca="false">ROUND(I382*H382,2)</f>
        <v>0</v>
      </c>
      <c r="BL382" s="3" t="s">
        <v>302</v>
      </c>
      <c r="BM382" s="258" t="s">
        <v>1028</v>
      </c>
    </row>
    <row r="383" s="30" customFormat="true" ht="10.2" hidden="false" customHeight="false" outlineLevel="0" collapsed="false">
      <c r="A383" s="26"/>
      <c r="B383" s="27"/>
      <c r="C383" s="28"/>
      <c r="D383" s="259" t="s">
        <v>256</v>
      </c>
      <c r="E383" s="28"/>
      <c r="F383" s="260" t="s">
        <v>1027</v>
      </c>
      <c r="G383" s="28"/>
      <c r="H383" s="28"/>
      <c r="I383" s="211"/>
      <c r="J383" s="28"/>
      <c r="K383" s="28"/>
      <c r="L383" s="29"/>
      <c r="M383" s="261"/>
      <c r="N383" s="262"/>
      <c r="O383" s="76"/>
      <c r="P383" s="76"/>
      <c r="Q383" s="76"/>
      <c r="R383" s="76"/>
      <c r="S383" s="76"/>
      <c r="T383" s="77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T383" s="3" t="s">
        <v>256</v>
      </c>
      <c r="AU383" s="3" t="s">
        <v>265</v>
      </c>
    </row>
    <row r="384" s="274" customFormat="true" ht="10.2" hidden="false" customHeight="false" outlineLevel="0" collapsed="false">
      <c r="B384" s="275"/>
      <c r="C384" s="276"/>
      <c r="D384" s="259" t="s">
        <v>327</v>
      </c>
      <c r="E384" s="276"/>
      <c r="F384" s="277" t="s">
        <v>1024</v>
      </c>
      <c r="G384" s="276"/>
      <c r="H384" s="278" t="n">
        <v>20</v>
      </c>
      <c r="I384" s="279"/>
      <c r="J384" s="276"/>
      <c r="K384" s="276"/>
      <c r="L384" s="280"/>
      <c r="M384" s="281"/>
      <c r="N384" s="282"/>
      <c r="O384" s="282"/>
      <c r="P384" s="282"/>
      <c r="Q384" s="282"/>
      <c r="R384" s="282"/>
      <c r="S384" s="282"/>
      <c r="T384" s="283"/>
      <c r="AT384" s="284" t="s">
        <v>327</v>
      </c>
      <c r="AU384" s="284" t="s">
        <v>265</v>
      </c>
      <c r="AV384" s="274" t="s">
        <v>83</v>
      </c>
      <c r="AW384" s="274" t="s">
        <v>3</v>
      </c>
      <c r="AX384" s="274" t="s">
        <v>81</v>
      </c>
      <c r="AY384" s="284" t="s">
        <v>247</v>
      </c>
    </row>
    <row r="385" s="30" customFormat="true" ht="24.15" hidden="false" customHeight="true" outlineLevel="0" collapsed="false">
      <c r="A385" s="26"/>
      <c r="B385" s="27"/>
      <c r="C385" s="263" t="s">
        <v>1029</v>
      </c>
      <c r="D385" s="263" t="s">
        <v>288</v>
      </c>
      <c r="E385" s="264" t="s">
        <v>1030</v>
      </c>
      <c r="F385" s="265" t="s">
        <v>1031</v>
      </c>
      <c r="G385" s="266" t="s">
        <v>332</v>
      </c>
      <c r="H385" s="267" t="n">
        <v>20</v>
      </c>
      <c r="I385" s="268"/>
      <c r="J385" s="269" t="n">
        <f aca="false">ROUND(I385*H385,2)</f>
        <v>0</v>
      </c>
      <c r="K385" s="270"/>
      <c r="L385" s="271"/>
      <c r="M385" s="272"/>
      <c r="N385" s="273" t="s">
        <v>39</v>
      </c>
      <c r="O385" s="76"/>
      <c r="P385" s="256" t="n">
        <f aca="false">O385*H385</f>
        <v>0</v>
      </c>
      <c r="Q385" s="256" t="n">
        <v>7E-005</v>
      </c>
      <c r="R385" s="256" t="n">
        <f aca="false">Q385*H385</f>
        <v>0.0014</v>
      </c>
      <c r="S385" s="256" t="n">
        <v>0</v>
      </c>
      <c r="T385" s="257" t="n">
        <f aca="false">S385*H385</f>
        <v>0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258" t="s">
        <v>324</v>
      </c>
      <c r="AT385" s="258" t="s">
        <v>288</v>
      </c>
      <c r="AU385" s="258" t="s">
        <v>265</v>
      </c>
      <c r="AY385" s="3" t="s">
        <v>247</v>
      </c>
      <c r="BE385" s="137" t="n">
        <f aca="false">IF(N385="základní",J385,0)</f>
        <v>0</v>
      </c>
      <c r="BF385" s="137" t="n">
        <f aca="false">IF(N385="snížená",J385,0)</f>
        <v>0</v>
      </c>
      <c r="BG385" s="137" t="n">
        <f aca="false">IF(N385="zákl. přenesená",J385,0)</f>
        <v>0</v>
      </c>
      <c r="BH385" s="137" t="n">
        <f aca="false">IF(N385="sníž. přenesená",J385,0)</f>
        <v>0</v>
      </c>
      <c r="BI385" s="137" t="n">
        <f aca="false">IF(N385="nulová",J385,0)</f>
        <v>0</v>
      </c>
      <c r="BJ385" s="3" t="s">
        <v>81</v>
      </c>
      <c r="BK385" s="137" t="n">
        <f aca="false">ROUND(I385*H385,2)</f>
        <v>0</v>
      </c>
      <c r="BL385" s="3" t="s">
        <v>302</v>
      </c>
      <c r="BM385" s="258" t="s">
        <v>1032</v>
      </c>
    </row>
    <row r="386" s="30" customFormat="true" ht="10.2" hidden="false" customHeight="false" outlineLevel="0" collapsed="false">
      <c r="A386" s="26"/>
      <c r="B386" s="27"/>
      <c r="C386" s="28"/>
      <c r="D386" s="259" t="s">
        <v>256</v>
      </c>
      <c r="E386" s="28"/>
      <c r="F386" s="260" t="s">
        <v>1031</v>
      </c>
      <c r="G386" s="28"/>
      <c r="H386" s="28"/>
      <c r="I386" s="211"/>
      <c r="J386" s="28"/>
      <c r="K386" s="28"/>
      <c r="L386" s="29"/>
      <c r="M386" s="261"/>
      <c r="N386" s="262"/>
      <c r="O386" s="76"/>
      <c r="P386" s="76"/>
      <c r="Q386" s="76"/>
      <c r="R386" s="76"/>
      <c r="S386" s="76"/>
      <c r="T386" s="77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T386" s="3" t="s">
        <v>256</v>
      </c>
      <c r="AU386" s="3" t="s">
        <v>265</v>
      </c>
    </row>
    <row r="387" s="274" customFormat="true" ht="10.2" hidden="false" customHeight="false" outlineLevel="0" collapsed="false">
      <c r="B387" s="275"/>
      <c r="C387" s="276"/>
      <c r="D387" s="259" t="s">
        <v>327</v>
      </c>
      <c r="E387" s="276"/>
      <c r="F387" s="277" t="s">
        <v>1024</v>
      </c>
      <c r="G387" s="276"/>
      <c r="H387" s="278" t="n">
        <v>20</v>
      </c>
      <c r="I387" s="279"/>
      <c r="J387" s="276"/>
      <c r="K387" s="276"/>
      <c r="L387" s="280"/>
      <c r="M387" s="281"/>
      <c r="N387" s="282"/>
      <c r="O387" s="282"/>
      <c r="P387" s="282"/>
      <c r="Q387" s="282"/>
      <c r="R387" s="282"/>
      <c r="S387" s="282"/>
      <c r="T387" s="283"/>
      <c r="AT387" s="284" t="s">
        <v>327</v>
      </c>
      <c r="AU387" s="284" t="s">
        <v>265</v>
      </c>
      <c r="AV387" s="274" t="s">
        <v>83</v>
      </c>
      <c r="AW387" s="274" t="s">
        <v>3</v>
      </c>
      <c r="AX387" s="274" t="s">
        <v>81</v>
      </c>
      <c r="AY387" s="284" t="s">
        <v>247</v>
      </c>
    </row>
    <row r="388" s="30" customFormat="true" ht="37.8" hidden="false" customHeight="true" outlineLevel="0" collapsed="false">
      <c r="A388" s="26"/>
      <c r="B388" s="27"/>
      <c r="C388" s="246" t="s">
        <v>1033</v>
      </c>
      <c r="D388" s="246" t="s">
        <v>250</v>
      </c>
      <c r="E388" s="247" t="s">
        <v>1034</v>
      </c>
      <c r="F388" s="248" t="s">
        <v>1035</v>
      </c>
      <c r="G388" s="249" t="s">
        <v>291</v>
      </c>
      <c r="H388" s="250" t="n">
        <v>4</v>
      </c>
      <c r="I388" s="251"/>
      <c r="J388" s="252" t="n">
        <f aca="false">ROUND(I388*H388,2)</f>
        <v>0</v>
      </c>
      <c r="K388" s="253"/>
      <c r="L388" s="29"/>
      <c r="M388" s="254"/>
      <c r="N388" s="255" t="s">
        <v>39</v>
      </c>
      <c r="O388" s="76"/>
      <c r="P388" s="256" t="n">
        <f aca="false">O388*H388</f>
        <v>0</v>
      </c>
      <c r="Q388" s="256" t="n">
        <v>0</v>
      </c>
      <c r="R388" s="256" t="n">
        <f aca="false">Q388*H388</f>
        <v>0</v>
      </c>
      <c r="S388" s="256" t="n">
        <v>0</v>
      </c>
      <c r="T388" s="257" t="n">
        <f aca="false">S388*H388</f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258" t="s">
        <v>302</v>
      </c>
      <c r="AT388" s="258" t="s">
        <v>250</v>
      </c>
      <c r="AU388" s="258" t="s">
        <v>265</v>
      </c>
      <c r="AY388" s="3" t="s">
        <v>247</v>
      </c>
      <c r="BE388" s="137" t="n">
        <f aca="false">IF(N388="základní",J388,0)</f>
        <v>0</v>
      </c>
      <c r="BF388" s="137" t="n">
        <f aca="false">IF(N388="snížená",J388,0)</f>
        <v>0</v>
      </c>
      <c r="BG388" s="137" t="n">
        <f aca="false">IF(N388="zákl. přenesená",J388,0)</f>
        <v>0</v>
      </c>
      <c r="BH388" s="137" t="n">
        <f aca="false">IF(N388="sníž. přenesená",J388,0)</f>
        <v>0</v>
      </c>
      <c r="BI388" s="137" t="n">
        <f aca="false">IF(N388="nulová",J388,0)</f>
        <v>0</v>
      </c>
      <c r="BJ388" s="3" t="s">
        <v>81</v>
      </c>
      <c r="BK388" s="137" t="n">
        <f aca="false">ROUND(I388*H388,2)</f>
        <v>0</v>
      </c>
      <c r="BL388" s="3" t="s">
        <v>302</v>
      </c>
      <c r="BM388" s="258" t="s">
        <v>1036</v>
      </c>
    </row>
    <row r="389" s="30" customFormat="true" ht="19.2" hidden="false" customHeight="false" outlineLevel="0" collapsed="false">
      <c r="A389" s="26"/>
      <c r="B389" s="27"/>
      <c r="C389" s="28"/>
      <c r="D389" s="259" t="s">
        <v>256</v>
      </c>
      <c r="E389" s="28"/>
      <c r="F389" s="260" t="s">
        <v>1035</v>
      </c>
      <c r="G389" s="28"/>
      <c r="H389" s="28"/>
      <c r="I389" s="211"/>
      <c r="J389" s="28"/>
      <c r="K389" s="28"/>
      <c r="L389" s="29"/>
      <c r="M389" s="261"/>
      <c r="N389" s="262"/>
      <c r="O389" s="76"/>
      <c r="P389" s="76"/>
      <c r="Q389" s="76"/>
      <c r="R389" s="76"/>
      <c r="S389" s="76"/>
      <c r="T389" s="77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T389" s="3" t="s">
        <v>256</v>
      </c>
      <c r="AU389" s="3" t="s">
        <v>265</v>
      </c>
    </row>
    <row r="390" s="30" customFormat="true" ht="24.15" hidden="false" customHeight="true" outlineLevel="0" collapsed="false">
      <c r="A390" s="26"/>
      <c r="B390" s="27"/>
      <c r="C390" s="246" t="s">
        <v>1037</v>
      </c>
      <c r="D390" s="246" t="s">
        <v>250</v>
      </c>
      <c r="E390" s="247" t="s">
        <v>1038</v>
      </c>
      <c r="F390" s="248" t="s">
        <v>1039</v>
      </c>
      <c r="G390" s="249" t="s">
        <v>291</v>
      </c>
      <c r="H390" s="250" t="n">
        <v>4</v>
      </c>
      <c r="I390" s="251"/>
      <c r="J390" s="252" t="n">
        <f aca="false">ROUND(I390*H390,2)</f>
        <v>0</v>
      </c>
      <c r="K390" s="253"/>
      <c r="L390" s="29"/>
      <c r="M390" s="254"/>
      <c r="N390" s="255" t="s">
        <v>39</v>
      </c>
      <c r="O390" s="76"/>
      <c r="P390" s="256" t="n">
        <f aca="false">O390*H390</f>
        <v>0</v>
      </c>
      <c r="Q390" s="256" t="n">
        <v>0</v>
      </c>
      <c r="R390" s="256" t="n">
        <f aca="false">Q390*H390</f>
        <v>0</v>
      </c>
      <c r="S390" s="256" t="n">
        <v>0</v>
      </c>
      <c r="T390" s="257" t="n">
        <f aca="false">S390*H390</f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258" t="s">
        <v>302</v>
      </c>
      <c r="AT390" s="258" t="s">
        <v>250</v>
      </c>
      <c r="AU390" s="258" t="s">
        <v>265</v>
      </c>
      <c r="AY390" s="3" t="s">
        <v>247</v>
      </c>
      <c r="BE390" s="137" t="n">
        <f aca="false">IF(N390="základní",J390,0)</f>
        <v>0</v>
      </c>
      <c r="BF390" s="137" t="n">
        <f aca="false">IF(N390="snížená",J390,0)</f>
        <v>0</v>
      </c>
      <c r="BG390" s="137" t="n">
        <f aca="false">IF(N390="zákl. přenesená",J390,0)</f>
        <v>0</v>
      </c>
      <c r="BH390" s="137" t="n">
        <f aca="false">IF(N390="sníž. přenesená",J390,0)</f>
        <v>0</v>
      </c>
      <c r="BI390" s="137" t="n">
        <f aca="false">IF(N390="nulová",J390,0)</f>
        <v>0</v>
      </c>
      <c r="BJ390" s="3" t="s">
        <v>81</v>
      </c>
      <c r="BK390" s="137" t="n">
        <f aca="false">ROUND(I390*H390,2)</f>
        <v>0</v>
      </c>
      <c r="BL390" s="3" t="s">
        <v>302</v>
      </c>
      <c r="BM390" s="258" t="s">
        <v>1040</v>
      </c>
    </row>
    <row r="391" s="30" customFormat="true" ht="19.2" hidden="false" customHeight="false" outlineLevel="0" collapsed="false">
      <c r="A391" s="26"/>
      <c r="B391" s="27"/>
      <c r="C391" s="28"/>
      <c r="D391" s="259" t="s">
        <v>256</v>
      </c>
      <c r="E391" s="28"/>
      <c r="F391" s="260" t="s">
        <v>1039</v>
      </c>
      <c r="G391" s="28"/>
      <c r="H391" s="28"/>
      <c r="I391" s="211"/>
      <c r="J391" s="28"/>
      <c r="K391" s="28"/>
      <c r="L391" s="29"/>
      <c r="M391" s="261"/>
      <c r="N391" s="262"/>
      <c r="O391" s="76"/>
      <c r="P391" s="76"/>
      <c r="Q391" s="76"/>
      <c r="R391" s="76"/>
      <c r="S391" s="76"/>
      <c r="T391" s="77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T391" s="3" t="s">
        <v>256</v>
      </c>
      <c r="AU391" s="3" t="s">
        <v>265</v>
      </c>
    </row>
    <row r="392" s="30" customFormat="true" ht="44.25" hidden="false" customHeight="true" outlineLevel="0" collapsed="false">
      <c r="A392" s="26"/>
      <c r="B392" s="27"/>
      <c r="C392" s="246" t="s">
        <v>1041</v>
      </c>
      <c r="D392" s="246" t="s">
        <v>250</v>
      </c>
      <c r="E392" s="247" t="s">
        <v>1042</v>
      </c>
      <c r="F392" s="248" t="s">
        <v>1043</v>
      </c>
      <c r="G392" s="249" t="s">
        <v>291</v>
      </c>
      <c r="H392" s="250" t="n">
        <v>2</v>
      </c>
      <c r="I392" s="251"/>
      <c r="J392" s="252" t="n">
        <f aca="false">ROUND(I392*H392,2)</f>
        <v>0</v>
      </c>
      <c r="K392" s="253"/>
      <c r="L392" s="29"/>
      <c r="M392" s="254"/>
      <c r="N392" s="255" t="s">
        <v>39</v>
      </c>
      <c r="O392" s="76"/>
      <c r="P392" s="256" t="n">
        <f aca="false">O392*H392</f>
        <v>0</v>
      </c>
      <c r="Q392" s="256" t="n">
        <v>0</v>
      </c>
      <c r="R392" s="256" t="n">
        <f aca="false">Q392*H392</f>
        <v>0</v>
      </c>
      <c r="S392" s="256" t="n">
        <v>0</v>
      </c>
      <c r="T392" s="257" t="n">
        <f aca="false">S392*H392</f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258" t="s">
        <v>302</v>
      </c>
      <c r="AT392" s="258" t="s">
        <v>250</v>
      </c>
      <c r="AU392" s="258" t="s">
        <v>265</v>
      </c>
      <c r="AY392" s="3" t="s">
        <v>247</v>
      </c>
      <c r="BE392" s="137" t="n">
        <f aca="false">IF(N392="základní",J392,0)</f>
        <v>0</v>
      </c>
      <c r="BF392" s="137" t="n">
        <f aca="false">IF(N392="snížená",J392,0)</f>
        <v>0</v>
      </c>
      <c r="BG392" s="137" t="n">
        <f aca="false">IF(N392="zákl. přenesená",J392,0)</f>
        <v>0</v>
      </c>
      <c r="BH392" s="137" t="n">
        <f aca="false">IF(N392="sníž. přenesená",J392,0)</f>
        <v>0</v>
      </c>
      <c r="BI392" s="137" t="n">
        <f aca="false">IF(N392="nulová",J392,0)</f>
        <v>0</v>
      </c>
      <c r="BJ392" s="3" t="s">
        <v>81</v>
      </c>
      <c r="BK392" s="137" t="n">
        <f aca="false">ROUND(I392*H392,2)</f>
        <v>0</v>
      </c>
      <c r="BL392" s="3" t="s">
        <v>302</v>
      </c>
      <c r="BM392" s="258" t="s">
        <v>1044</v>
      </c>
    </row>
    <row r="393" s="30" customFormat="true" ht="28.8" hidden="false" customHeight="false" outlineLevel="0" collapsed="false">
      <c r="A393" s="26"/>
      <c r="B393" s="27"/>
      <c r="C393" s="28"/>
      <c r="D393" s="259" t="s">
        <v>256</v>
      </c>
      <c r="E393" s="28"/>
      <c r="F393" s="260" t="s">
        <v>1043</v>
      </c>
      <c r="G393" s="28"/>
      <c r="H393" s="28"/>
      <c r="I393" s="211"/>
      <c r="J393" s="28"/>
      <c r="K393" s="28"/>
      <c r="L393" s="29"/>
      <c r="M393" s="261"/>
      <c r="N393" s="262"/>
      <c r="O393" s="76"/>
      <c r="P393" s="76"/>
      <c r="Q393" s="76"/>
      <c r="R393" s="76"/>
      <c r="S393" s="76"/>
      <c r="T393" s="77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T393" s="3" t="s">
        <v>256</v>
      </c>
      <c r="AU393" s="3" t="s">
        <v>265</v>
      </c>
    </row>
    <row r="394" s="30" customFormat="true" ht="24.15" hidden="false" customHeight="true" outlineLevel="0" collapsed="false">
      <c r="A394" s="26"/>
      <c r="B394" s="27"/>
      <c r="C394" s="263" t="s">
        <v>1045</v>
      </c>
      <c r="D394" s="263" t="s">
        <v>288</v>
      </c>
      <c r="E394" s="264" t="s">
        <v>772</v>
      </c>
      <c r="F394" s="265" t="s">
        <v>773</v>
      </c>
      <c r="G394" s="266" t="s">
        <v>291</v>
      </c>
      <c r="H394" s="267" t="n">
        <v>4</v>
      </c>
      <c r="I394" s="268"/>
      <c r="J394" s="269" t="n">
        <f aca="false">ROUND(I394*H394,2)</f>
        <v>0</v>
      </c>
      <c r="K394" s="270"/>
      <c r="L394" s="271"/>
      <c r="M394" s="272"/>
      <c r="N394" s="273" t="s">
        <v>39</v>
      </c>
      <c r="O394" s="76"/>
      <c r="P394" s="256" t="n">
        <f aca="false">O394*H394</f>
        <v>0</v>
      </c>
      <c r="Q394" s="256" t="n">
        <v>5E-005</v>
      </c>
      <c r="R394" s="256" t="n">
        <f aca="false">Q394*H394</f>
        <v>0.0002</v>
      </c>
      <c r="S394" s="256" t="n">
        <v>0</v>
      </c>
      <c r="T394" s="257" t="n">
        <f aca="false">S394*H394</f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258" t="s">
        <v>324</v>
      </c>
      <c r="AT394" s="258" t="s">
        <v>288</v>
      </c>
      <c r="AU394" s="258" t="s">
        <v>265</v>
      </c>
      <c r="AY394" s="3" t="s">
        <v>247</v>
      </c>
      <c r="BE394" s="137" t="n">
        <f aca="false">IF(N394="základní",J394,0)</f>
        <v>0</v>
      </c>
      <c r="BF394" s="137" t="n">
        <f aca="false">IF(N394="snížená",J394,0)</f>
        <v>0</v>
      </c>
      <c r="BG394" s="137" t="n">
        <f aca="false">IF(N394="zákl. přenesená",J394,0)</f>
        <v>0</v>
      </c>
      <c r="BH394" s="137" t="n">
        <f aca="false">IF(N394="sníž. přenesená",J394,0)</f>
        <v>0</v>
      </c>
      <c r="BI394" s="137" t="n">
        <f aca="false">IF(N394="nulová",J394,0)</f>
        <v>0</v>
      </c>
      <c r="BJ394" s="3" t="s">
        <v>81</v>
      </c>
      <c r="BK394" s="137" t="n">
        <f aca="false">ROUND(I394*H394,2)</f>
        <v>0</v>
      </c>
      <c r="BL394" s="3" t="s">
        <v>302</v>
      </c>
      <c r="BM394" s="258" t="s">
        <v>1046</v>
      </c>
    </row>
    <row r="395" s="30" customFormat="true" ht="19.2" hidden="false" customHeight="false" outlineLevel="0" collapsed="false">
      <c r="A395" s="26"/>
      <c r="B395" s="27"/>
      <c r="C395" s="28"/>
      <c r="D395" s="259" t="s">
        <v>256</v>
      </c>
      <c r="E395" s="28"/>
      <c r="F395" s="260" t="s">
        <v>773</v>
      </c>
      <c r="G395" s="28"/>
      <c r="H395" s="28"/>
      <c r="I395" s="211"/>
      <c r="J395" s="28"/>
      <c r="K395" s="28"/>
      <c r="L395" s="29"/>
      <c r="M395" s="261"/>
      <c r="N395" s="262"/>
      <c r="O395" s="76"/>
      <c r="P395" s="76"/>
      <c r="Q395" s="76"/>
      <c r="R395" s="76"/>
      <c r="S395" s="76"/>
      <c r="T395" s="77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T395" s="3" t="s">
        <v>256</v>
      </c>
      <c r="AU395" s="3" t="s">
        <v>265</v>
      </c>
    </row>
    <row r="396" s="30" customFormat="true" ht="24.15" hidden="false" customHeight="true" outlineLevel="0" collapsed="false">
      <c r="A396" s="26"/>
      <c r="B396" s="27"/>
      <c r="C396" s="263" t="s">
        <v>1047</v>
      </c>
      <c r="D396" s="263" t="s">
        <v>288</v>
      </c>
      <c r="E396" s="264" t="s">
        <v>1048</v>
      </c>
      <c r="F396" s="265" t="s">
        <v>1049</v>
      </c>
      <c r="G396" s="266" t="s">
        <v>291</v>
      </c>
      <c r="H396" s="267" t="n">
        <v>1</v>
      </c>
      <c r="I396" s="268"/>
      <c r="J396" s="269" t="n">
        <f aca="false">ROUND(I396*H396,2)</f>
        <v>0</v>
      </c>
      <c r="K396" s="270"/>
      <c r="L396" s="271"/>
      <c r="M396" s="272"/>
      <c r="N396" s="273" t="s">
        <v>39</v>
      </c>
      <c r="O396" s="76"/>
      <c r="P396" s="256" t="n">
        <f aca="false">O396*H396</f>
        <v>0</v>
      </c>
      <c r="Q396" s="256" t="n">
        <v>0.00016</v>
      </c>
      <c r="R396" s="256" t="n">
        <f aca="false">Q396*H396</f>
        <v>0.00016</v>
      </c>
      <c r="S396" s="256" t="n">
        <v>0</v>
      </c>
      <c r="T396" s="257" t="n">
        <f aca="false">S396*H396</f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258" t="s">
        <v>324</v>
      </c>
      <c r="AT396" s="258" t="s">
        <v>288</v>
      </c>
      <c r="AU396" s="258" t="s">
        <v>265</v>
      </c>
      <c r="AY396" s="3" t="s">
        <v>247</v>
      </c>
      <c r="BE396" s="137" t="n">
        <f aca="false">IF(N396="základní",J396,0)</f>
        <v>0</v>
      </c>
      <c r="BF396" s="137" t="n">
        <f aca="false">IF(N396="snížená",J396,0)</f>
        <v>0</v>
      </c>
      <c r="BG396" s="137" t="n">
        <f aca="false">IF(N396="zákl. přenesená",J396,0)</f>
        <v>0</v>
      </c>
      <c r="BH396" s="137" t="n">
        <f aca="false">IF(N396="sníž. přenesená",J396,0)</f>
        <v>0</v>
      </c>
      <c r="BI396" s="137" t="n">
        <f aca="false">IF(N396="nulová",J396,0)</f>
        <v>0</v>
      </c>
      <c r="BJ396" s="3" t="s">
        <v>81</v>
      </c>
      <c r="BK396" s="137" t="n">
        <f aca="false">ROUND(I396*H396,2)</f>
        <v>0</v>
      </c>
      <c r="BL396" s="3" t="s">
        <v>302</v>
      </c>
      <c r="BM396" s="258" t="s">
        <v>1050</v>
      </c>
    </row>
    <row r="397" s="30" customFormat="true" ht="19.2" hidden="false" customHeight="false" outlineLevel="0" collapsed="false">
      <c r="A397" s="26"/>
      <c r="B397" s="27"/>
      <c r="C397" s="28"/>
      <c r="D397" s="259" t="s">
        <v>256</v>
      </c>
      <c r="E397" s="28"/>
      <c r="F397" s="260" t="s">
        <v>1049</v>
      </c>
      <c r="G397" s="28"/>
      <c r="H397" s="28"/>
      <c r="I397" s="211"/>
      <c r="J397" s="28"/>
      <c r="K397" s="28"/>
      <c r="L397" s="29"/>
      <c r="M397" s="261"/>
      <c r="N397" s="262"/>
      <c r="O397" s="76"/>
      <c r="P397" s="76"/>
      <c r="Q397" s="76"/>
      <c r="R397" s="76"/>
      <c r="S397" s="76"/>
      <c r="T397" s="77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T397" s="3" t="s">
        <v>256</v>
      </c>
      <c r="AU397" s="3" t="s">
        <v>265</v>
      </c>
    </row>
    <row r="398" s="30" customFormat="true" ht="24.15" hidden="false" customHeight="true" outlineLevel="0" collapsed="false">
      <c r="A398" s="26"/>
      <c r="B398" s="27"/>
      <c r="C398" s="263" t="s">
        <v>1051</v>
      </c>
      <c r="D398" s="263" t="s">
        <v>288</v>
      </c>
      <c r="E398" s="264" t="s">
        <v>1052</v>
      </c>
      <c r="F398" s="265" t="s">
        <v>1053</v>
      </c>
      <c r="G398" s="266" t="s">
        <v>291</v>
      </c>
      <c r="H398" s="267" t="n">
        <v>1</v>
      </c>
      <c r="I398" s="268"/>
      <c r="J398" s="269" t="n">
        <f aca="false">ROUND(I398*H398,2)</f>
        <v>0</v>
      </c>
      <c r="K398" s="270"/>
      <c r="L398" s="271"/>
      <c r="M398" s="272"/>
      <c r="N398" s="273" t="s">
        <v>39</v>
      </c>
      <c r="O398" s="76"/>
      <c r="P398" s="256" t="n">
        <f aca="false">O398*H398</f>
        <v>0</v>
      </c>
      <c r="Q398" s="256" t="n">
        <v>0.00054</v>
      </c>
      <c r="R398" s="256" t="n">
        <f aca="false">Q398*H398</f>
        <v>0.00054</v>
      </c>
      <c r="S398" s="256" t="n">
        <v>0</v>
      </c>
      <c r="T398" s="257" t="n">
        <f aca="false">S398*H398</f>
        <v>0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258" t="s">
        <v>324</v>
      </c>
      <c r="AT398" s="258" t="s">
        <v>288</v>
      </c>
      <c r="AU398" s="258" t="s">
        <v>265</v>
      </c>
      <c r="AY398" s="3" t="s">
        <v>247</v>
      </c>
      <c r="BE398" s="137" t="n">
        <f aca="false">IF(N398="základní",J398,0)</f>
        <v>0</v>
      </c>
      <c r="BF398" s="137" t="n">
        <f aca="false">IF(N398="snížená",J398,0)</f>
        <v>0</v>
      </c>
      <c r="BG398" s="137" t="n">
        <f aca="false">IF(N398="zákl. přenesená",J398,0)</f>
        <v>0</v>
      </c>
      <c r="BH398" s="137" t="n">
        <f aca="false">IF(N398="sníž. přenesená",J398,0)</f>
        <v>0</v>
      </c>
      <c r="BI398" s="137" t="n">
        <f aca="false">IF(N398="nulová",J398,0)</f>
        <v>0</v>
      </c>
      <c r="BJ398" s="3" t="s">
        <v>81</v>
      </c>
      <c r="BK398" s="137" t="n">
        <f aca="false">ROUND(I398*H398,2)</f>
        <v>0</v>
      </c>
      <c r="BL398" s="3" t="s">
        <v>302</v>
      </c>
      <c r="BM398" s="258" t="s">
        <v>1054</v>
      </c>
    </row>
    <row r="399" s="30" customFormat="true" ht="19.2" hidden="false" customHeight="false" outlineLevel="0" collapsed="false">
      <c r="A399" s="26"/>
      <c r="B399" s="27"/>
      <c r="C399" s="28"/>
      <c r="D399" s="259" t="s">
        <v>256</v>
      </c>
      <c r="E399" s="28"/>
      <c r="F399" s="260" t="s">
        <v>1053</v>
      </c>
      <c r="G399" s="28"/>
      <c r="H399" s="28"/>
      <c r="I399" s="211"/>
      <c r="J399" s="28"/>
      <c r="K399" s="28"/>
      <c r="L399" s="29"/>
      <c r="M399" s="261"/>
      <c r="N399" s="262"/>
      <c r="O399" s="76"/>
      <c r="P399" s="76"/>
      <c r="Q399" s="76"/>
      <c r="R399" s="76"/>
      <c r="S399" s="76"/>
      <c r="T399" s="77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T399" s="3" t="s">
        <v>256</v>
      </c>
      <c r="AU399" s="3" t="s">
        <v>265</v>
      </c>
    </row>
    <row r="400" s="30" customFormat="true" ht="24.15" hidden="false" customHeight="true" outlineLevel="0" collapsed="false">
      <c r="A400" s="26"/>
      <c r="B400" s="27"/>
      <c r="C400" s="246" t="s">
        <v>6</v>
      </c>
      <c r="D400" s="246" t="s">
        <v>250</v>
      </c>
      <c r="E400" s="247" t="s">
        <v>1055</v>
      </c>
      <c r="F400" s="248" t="s">
        <v>1056</v>
      </c>
      <c r="G400" s="249" t="s">
        <v>332</v>
      </c>
      <c r="H400" s="250" t="n">
        <v>90</v>
      </c>
      <c r="I400" s="251"/>
      <c r="J400" s="252" t="n">
        <f aca="false">ROUND(I400*H400,2)</f>
        <v>0</v>
      </c>
      <c r="K400" s="253"/>
      <c r="L400" s="29"/>
      <c r="M400" s="254"/>
      <c r="N400" s="255" t="s">
        <v>39</v>
      </c>
      <c r="O400" s="76"/>
      <c r="P400" s="256" t="n">
        <f aca="false">O400*H400</f>
        <v>0</v>
      </c>
      <c r="Q400" s="256" t="n">
        <v>0</v>
      </c>
      <c r="R400" s="256" t="n">
        <f aca="false">Q400*H400</f>
        <v>0</v>
      </c>
      <c r="S400" s="256" t="n">
        <v>0</v>
      </c>
      <c r="T400" s="257" t="n">
        <f aca="false">S400*H400</f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258" t="s">
        <v>302</v>
      </c>
      <c r="AT400" s="258" t="s">
        <v>250</v>
      </c>
      <c r="AU400" s="258" t="s">
        <v>265</v>
      </c>
      <c r="AY400" s="3" t="s">
        <v>247</v>
      </c>
      <c r="BE400" s="137" t="n">
        <f aca="false">IF(N400="základní",J400,0)</f>
        <v>0</v>
      </c>
      <c r="BF400" s="137" t="n">
        <f aca="false">IF(N400="snížená",J400,0)</f>
        <v>0</v>
      </c>
      <c r="BG400" s="137" t="n">
        <f aca="false">IF(N400="zákl. přenesená",J400,0)</f>
        <v>0</v>
      </c>
      <c r="BH400" s="137" t="n">
        <f aca="false">IF(N400="sníž. přenesená",J400,0)</f>
        <v>0</v>
      </c>
      <c r="BI400" s="137" t="n">
        <f aca="false">IF(N400="nulová",J400,0)</f>
        <v>0</v>
      </c>
      <c r="BJ400" s="3" t="s">
        <v>81</v>
      </c>
      <c r="BK400" s="137" t="n">
        <f aca="false">ROUND(I400*H400,2)</f>
        <v>0</v>
      </c>
      <c r="BL400" s="3" t="s">
        <v>302</v>
      </c>
      <c r="BM400" s="258" t="s">
        <v>1057</v>
      </c>
    </row>
    <row r="401" s="30" customFormat="true" ht="19.2" hidden="false" customHeight="false" outlineLevel="0" collapsed="false">
      <c r="A401" s="26"/>
      <c r="B401" s="27"/>
      <c r="C401" s="28"/>
      <c r="D401" s="259" t="s">
        <v>256</v>
      </c>
      <c r="E401" s="28"/>
      <c r="F401" s="260" t="s">
        <v>1056</v>
      </c>
      <c r="G401" s="28"/>
      <c r="H401" s="28"/>
      <c r="I401" s="211"/>
      <c r="J401" s="28"/>
      <c r="K401" s="28"/>
      <c r="L401" s="29"/>
      <c r="M401" s="261"/>
      <c r="N401" s="262"/>
      <c r="O401" s="76"/>
      <c r="P401" s="76"/>
      <c r="Q401" s="76"/>
      <c r="R401" s="76"/>
      <c r="S401" s="76"/>
      <c r="T401" s="77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T401" s="3" t="s">
        <v>256</v>
      </c>
      <c r="AU401" s="3" t="s">
        <v>265</v>
      </c>
    </row>
    <row r="402" s="30" customFormat="true" ht="24.15" hidden="false" customHeight="true" outlineLevel="0" collapsed="false">
      <c r="A402" s="26"/>
      <c r="B402" s="27"/>
      <c r="C402" s="263" t="s">
        <v>374</v>
      </c>
      <c r="D402" s="263" t="s">
        <v>288</v>
      </c>
      <c r="E402" s="264" t="s">
        <v>1058</v>
      </c>
      <c r="F402" s="265" t="s">
        <v>1059</v>
      </c>
      <c r="G402" s="266" t="s">
        <v>332</v>
      </c>
      <c r="H402" s="267" t="n">
        <v>90</v>
      </c>
      <c r="I402" s="268"/>
      <c r="J402" s="269" t="n">
        <f aca="false">ROUND(I402*H402,2)</f>
        <v>0</v>
      </c>
      <c r="K402" s="270"/>
      <c r="L402" s="271"/>
      <c r="M402" s="272"/>
      <c r="N402" s="273" t="s">
        <v>39</v>
      </c>
      <c r="O402" s="76"/>
      <c r="P402" s="256" t="n">
        <f aca="false">O402*H402</f>
        <v>0</v>
      </c>
      <c r="Q402" s="256" t="n">
        <v>4E-005</v>
      </c>
      <c r="R402" s="256" t="n">
        <f aca="false">Q402*H402</f>
        <v>0.0036</v>
      </c>
      <c r="S402" s="256" t="n">
        <v>0</v>
      </c>
      <c r="T402" s="257" t="n">
        <f aca="false">S402*H402</f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258" t="s">
        <v>324</v>
      </c>
      <c r="AT402" s="258" t="s">
        <v>288</v>
      </c>
      <c r="AU402" s="258" t="s">
        <v>265</v>
      </c>
      <c r="AY402" s="3" t="s">
        <v>247</v>
      </c>
      <c r="BE402" s="137" t="n">
        <f aca="false">IF(N402="základní",J402,0)</f>
        <v>0</v>
      </c>
      <c r="BF402" s="137" t="n">
        <f aca="false">IF(N402="snížená",J402,0)</f>
        <v>0</v>
      </c>
      <c r="BG402" s="137" t="n">
        <f aca="false">IF(N402="zákl. přenesená",J402,0)</f>
        <v>0</v>
      </c>
      <c r="BH402" s="137" t="n">
        <f aca="false">IF(N402="sníž. přenesená",J402,0)</f>
        <v>0</v>
      </c>
      <c r="BI402" s="137" t="n">
        <f aca="false">IF(N402="nulová",J402,0)</f>
        <v>0</v>
      </c>
      <c r="BJ402" s="3" t="s">
        <v>81</v>
      </c>
      <c r="BK402" s="137" t="n">
        <f aca="false">ROUND(I402*H402,2)</f>
        <v>0</v>
      </c>
      <c r="BL402" s="3" t="s">
        <v>302</v>
      </c>
      <c r="BM402" s="258" t="s">
        <v>1060</v>
      </c>
    </row>
    <row r="403" s="30" customFormat="true" ht="19.2" hidden="false" customHeight="false" outlineLevel="0" collapsed="false">
      <c r="A403" s="26"/>
      <c r="B403" s="27"/>
      <c r="C403" s="28"/>
      <c r="D403" s="259" t="s">
        <v>256</v>
      </c>
      <c r="E403" s="28"/>
      <c r="F403" s="260" t="s">
        <v>1059</v>
      </c>
      <c r="G403" s="28"/>
      <c r="H403" s="28"/>
      <c r="I403" s="211"/>
      <c r="J403" s="28"/>
      <c r="K403" s="28"/>
      <c r="L403" s="29"/>
      <c r="M403" s="261"/>
      <c r="N403" s="262"/>
      <c r="O403" s="76"/>
      <c r="P403" s="76"/>
      <c r="Q403" s="76"/>
      <c r="R403" s="76"/>
      <c r="S403" s="76"/>
      <c r="T403" s="77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T403" s="3" t="s">
        <v>256</v>
      </c>
      <c r="AU403" s="3" t="s">
        <v>265</v>
      </c>
    </row>
    <row r="404" s="30" customFormat="true" ht="24.15" hidden="false" customHeight="true" outlineLevel="0" collapsed="false">
      <c r="A404" s="26"/>
      <c r="B404" s="27"/>
      <c r="C404" s="246" t="s">
        <v>258</v>
      </c>
      <c r="D404" s="246" t="s">
        <v>250</v>
      </c>
      <c r="E404" s="247" t="s">
        <v>1061</v>
      </c>
      <c r="F404" s="248" t="s">
        <v>1062</v>
      </c>
      <c r="G404" s="249" t="s">
        <v>291</v>
      </c>
      <c r="H404" s="250" t="n">
        <v>10</v>
      </c>
      <c r="I404" s="251"/>
      <c r="J404" s="252" t="n">
        <f aca="false">ROUND(I404*H404,2)</f>
        <v>0</v>
      </c>
      <c r="K404" s="253"/>
      <c r="L404" s="29"/>
      <c r="M404" s="254"/>
      <c r="N404" s="255" t="s">
        <v>39</v>
      </c>
      <c r="O404" s="76"/>
      <c r="P404" s="256" t="n">
        <f aca="false">O404*H404</f>
        <v>0</v>
      </c>
      <c r="Q404" s="256" t="n">
        <v>0</v>
      </c>
      <c r="R404" s="256" t="n">
        <f aca="false">Q404*H404</f>
        <v>0</v>
      </c>
      <c r="S404" s="256" t="n">
        <v>0</v>
      </c>
      <c r="T404" s="257" t="n">
        <f aca="false">S404*H404</f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258" t="s">
        <v>302</v>
      </c>
      <c r="AT404" s="258" t="s">
        <v>250</v>
      </c>
      <c r="AU404" s="258" t="s">
        <v>265</v>
      </c>
      <c r="AY404" s="3" t="s">
        <v>247</v>
      </c>
      <c r="BE404" s="137" t="n">
        <f aca="false">IF(N404="základní",J404,0)</f>
        <v>0</v>
      </c>
      <c r="BF404" s="137" t="n">
        <f aca="false">IF(N404="snížená",J404,0)</f>
        <v>0</v>
      </c>
      <c r="BG404" s="137" t="n">
        <f aca="false">IF(N404="zákl. přenesená",J404,0)</f>
        <v>0</v>
      </c>
      <c r="BH404" s="137" t="n">
        <f aca="false">IF(N404="sníž. přenesená",J404,0)</f>
        <v>0</v>
      </c>
      <c r="BI404" s="137" t="n">
        <f aca="false">IF(N404="nulová",J404,0)</f>
        <v>0</v>
      </c>
      <c r="BJ404" s="3" t="s">
        <v>81</v>
      </c>
      <c r="BK404" s="137" t="n">
        <f aca="false">ROUND(I404*H404,2)</f>
        <v>0</v>
      </c>
      <c r="BL404" s="3" t="s">
        <v>302</v>
      </c>
      <c r="BM404" s="258" t="s">
        <v>1063</v>
      </c>
    </row>
    <row r="405" s="30" customFormat="true" ht="19.2" hidden="false" customHeight="false" outlineLevel="0" collapsed="false">
      <c r="A405" s="26"/>
      <c r="B405" s="27"/>
      <c r="C405" s="28"/>
      <c r="D405" s="259" t="s">
        <v>256</v>
      </c>
      <c r="E405" s="28"/>
      <c r="F405" s="260" t="s">
        <v>1062</v>
      </c>
      <c r="G405" s="28"/>
      <c r="H405" s="28"/>
      <c r="I405" s="211"/>
      <c r="J405" s="28"/>
      <c r="K405" s="28"/>
      <c r="L405" s="29"/>
      <c r="M405" s="261"/>
      <c r="N405" s="262"/>
      <c r="O405" s="76"/>
      <c r="P405" s="76"/>
      <c r="Q405" s="76"/>
      <c r="R405" s="76"/>
      <c r="S405" s="76"/>
      <c r="T405" s="77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T405" s="3" t="s">
        <v>256</v>
      </c>
      <c r="AU405" s="3" t="s">
        <v>265</v>
      </c>
    </row>
    <row r="406" s="30" customFormat="true" ht="24.15" hidden="false" customHeight="true" outlineLevel="0" collapsed="false">
      <c r="A406" s="26"/>
      <c r="B406" s="27"/>
      <c r="C406" s="263" t="s">
        <v>310</v>
      </c>
      <c r="D406" s="263" t="s">
        <v>288</v>
      </c>
      <c r="E406" s="264" t="s">
        <v>1064</v>
      </c>
      <c r="F406" s="265" t="s">
        <v>1065</v>
      </c>
      <c r="G406" s="266" t="s">
        <v>291</v>
      </c>
      <c r="H406" s="267" t="n">
        <v>10</v>
      </c>
      <c r="I406" s="268"/>
      <c r="J406" s="269" t="n">
        <f aca="false">ROUND(I406*H406,2)</f>
        <v>0</v>
      </c>
      <c r="K406" s="270"/>
      <c r="L406" s="271"/>
      <c r="M406" s="272"/>
      <c r="N406" s="273" t="s">
        <v>39</v>
      </c>
      <c r="O406" s="76"/>
      <c r="P406" s="256" t="n">
        <f aca="false">O406*H406</f>
        <v>0</v>
      </c>
      <c r="Q406" s="256" t="n">
        <v>2E-005</v>
      </c>
      <c r="R406" s="256" t="n">
        <f aca="false">Q406*H406</f>
        <v>0.0002</v>
      </c>
      <c r="S406" s="256" t="n">
        <v>0</v>
      </c>
      <c r="T406" s="257" t="n">
        <f aca="false">S406*H406</f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258" t="s">
        <v>324</v>
      </c>
      <c r="AT406" s="258" t="s">
        <v>288</v>
      </c>
      <c r="AU406" s="258" t="s">
        <v>265</v>
      </c>
      <c r="AY406" s="3" t="s">
        <v>247</v>
      </c>
      <c r="BE406" s="137" t="n">
        <f aca="false">IF(N406="základní",J406,0)</f>
        <v>0</v>
      </c>
      <c r="BF406" s="137" t="n">
        <f aca="false">IF(N406="snížená",J406,0)</f>
        <v>0</v>
      </c>
      <c r="BG406" s="137" t="n">
        <f aca="false">IF(N406="zákl. přenesená",J406,0)</f>
        <v>0</v>
      </c>
      <c r="BH406" s="137" t="n">
        <f aca="false">IF(N406="sníž. přenesená",J406,0)</f>
        <v>0</v>
      </c>
      <c r="BI406" s="137" t="n">
        <f aca="false">IF(N406="nulová",J406,0)</f>
        <v>0</v>
      </c>
      <c r="BJ406" s="3" t="s">
        <v>81</v>
      </c>
      <c r="BK406" s="137" t="n">
        <f aca="false">ROUND(I406*H406,2)</f>
        <v>0</v>
      </c>
      <c r="BL406" s="3" t="s">
        <v>302</v>
      </c>
      <c r="BM406" s="258" t="s">
        <v>1066</v>
      </c>
    </row>
    <row r="407" s="30" customFormat="true" ht="19.2" hidden="false" customHeight="false" outlineLevel="0" collapsed="false">
      <c r="A407" s="26"/>
      <c r="B407" s="27"/>
      <c r="C407" s="28"/>
      <c r="D407" s="259" t="s">
        <v>256</v>
      </c>
      <c r="E407" s="28"/>
      <c r="F407" s="260" t="s">
        <v>1065</v>
      </c>
      <c r="G407" s="28"/>
      <c r="H407" s="28"/>
      <c r="I407" s="211"/>
      <c r="J407" s="28"/>
      <c r="K407" s="28"/>
      <c r="L407" s="29"/>
      <c r="M407" s="261"/>
      <c r="N407" s="262"/>
      <c r="O407" s="76"/>
      <c r="P407" s="76"/>
      <c r="Q407" s="76"/>
      <c r="R407" s="76"/>
      <c r="S407" s="76"/>
      <c r="T407" s="77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T407" s="3" t="s">
        <v>256</v>
      </c>
      <c r="AU407" s="3" t="s">
        <v>265</v>
      </c>
    </row>
    <row r="408" s="30" customFormat="true" ht="24.15" hidden="false" customHeight="true" outlineLevel="0" collapsed="false">
      <c r="A408" s="26"/>
      <c r="B408" s="27"/>
      <c r="C408" s="246" t="s">
        <v>365</v>
      </c>
      <c r="D408" s="246" t="s">
        <v>250</v>
      </c>
      <c r="E408" s="247" t="s">
        <v>1067</v>
      </c>
      <c r="F408" s="248" t="s">
        <v>1068</v>
      </c>
      <c r="G408" s="249" t="s">
        <v>291</v>
      </c>
      <c r="H408" s="250" t="n">
        <v>20</v>
      </c>
      <c r="I408" s="251"/>
      <c r="J408" s="252" t="n">
        <f aca="false">ROUND(I408*H408,2)</f>
        <v>0</v>
      </c>
      <c r="K408" s="253"/>
      <c r="L408" s="29"/>
      <c r="M408" s="254"/>
      <c r="N408" s="255" t="s">
        <v>39</v>
      </c>
      <c r="O408" s="76"/>
      <c r="P408" s="256" t="n">
        <f aca="false">O408*H408</f>
        <v>0</v>
      </c>
      <c r="Q408" s="256" t="n">
        <v>0</v>
      </c>
      <c r="R408" s="256" t="n">
        <f aca="false">Q408*H408</f>
        <v>0</v>
      </c>
      <c r="S408" s="256" t="n">
        <v>0</v>
      </c>
      <c r="T408" s="257" t="n">
        <f aca="false">S408*H408</f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258" t="s">
        <v>302</v>
      </c>
      <c r="AT408" s="258" t="s">
        <v>250</v>
      </c>
      <c r="AU408" s="258" t="s">
        <v>265</v>
      </c>
      <c r="AY408" s="3" t="s">
        <v>247</v>
      </c>
      <c r="BE408" s="137" t="n">
        <f aca="false">IF(N408="základní",J408,0)</f>
        <v>0</v>
      </c>
      <c r="BF408" s="137" t="n">
        <f aca="false">IF(N408="snížená",J408,0)</f>
        <v>0</v>
      </c>
      <c r="BG408" s="137" t="n">
        <f aca="false">IF(N408="zákl. přenesená",J408,0)</f>
        <v>0</v>
      </c>
      <c r="BH408" s="137" t="n">
        <f aca="false">IF(N408="sníž. přenesená",J408,0)</f>
        <v>0</v>
      </c>
      <c r="BI408" s="137" t="n">
        <f aca="false">IF(N408="nulová",J408,0)</f>
        <v>0</v>
      </c>
      <c r="BJ408" s="3" t="s">
        <v>81</v>
      </c>
      <c r="BK408" s="137" t="n">
        <f aca="false">ROUND(I408*H408,2)</f>
        <v>0</v>
      </c>
      <c r="BL408" s="3" t="s">
        <v>302</v>
      </c>
      <c r="BM408" s="258" t="s">
        <v>1069</v>
      </c>
    </row>
    <row r="409" s="30" customFormat="true" ht="19.2" hidden="false" customHeight="false" outlineLevel="0" collapsed="false">
      <c r="A409" s="26"/>
      <c r="B409" s="27"/>
      <c r="C409" s="28"/>
      <c r="D409" s="259" t="s">
        <v>256</v>
      </c>
      <c r="E409" s="28"/>
      <c r="F409" s="260" t="s">
        <v>1068</v>
      </c>
      <c r="G409" s="28"/>
      <c r="H409" s="28"/>
      <c r="I409" s="211"/>
      <c r="J409" s="28"/>
      <c r="K409" s="28"/>
      <c r="L409" s="29"/>
      <c r="M409" s="261"/>
      <c r="N409" s="262"/>
      <c r="O409" s="76"/>
      <c r="P409" s="76"/>
      <c r="Q409" s="76"/>
      <c r="R409" s="76"/>
      <c r="S409" s="76"/>
      <c r="T409" s="77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T409" s="3" t="s">
        <v>256</v>
      </c>
      <c r="AU409" s="3" t="s">
        <v>265</v>
      </c>
    </row>
    <row r="410" s="30" customFormat="true" ht="24.15" hidden="false" customHeight="true" outlineLevel="0" collapsed="false">
      <c r="A410" s="26"/>
      <c r="B410" s="27"/>
      <c r="C410" s="246" t="s">
        <v>469</v>
      </c>
      <c r="D410" s="246" t="s">
        <v>250</v>
      </c>
      <c r="E410" s="247" t="s">
        <v>1070</v>
      </c>
      <c r="F410" s="248" t="s">
        <v>1071</v>
      </c>
      <c r="G410" s="249" t="s">
        <v>291</v>
      </c>
      <c r="H410" s="250" t="n">
        <v>1</v>
      </c>
      <c r="I410" s="251"/>
      <c r="J410" s="252" t="n">
        <f aca="false">ROUND(I410*H410,2)</f>
        <v>0</v>
      </c>
      <c r="K410" s="253"/>
      <c r="L410" s="29"/>
      <c r="M410" s="254"/>
      <c r="N410" s="255" t="s">
        <v>39</v>
      </c>
      <c r="O410" s="76"/>
      <c r="P410" s="256" t="n">
        <f aca="false">O410*H410</f>
        <v>0</v>
      </c>
      <c r="Q410" s="256" t="n">
        <v>0</v>
      </c>
      <c r="R410" s="256" t="n">
        <f aca="false">Q410*H410</f>
        <v>0</v>
      </c>
      <c r="S410" s="256" t="n">
        <v>0</v>
      </c>
      <c r="T410" s="257" t="n">
        <f aca="false">S410*H410</f>
        <v>0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258" t="s">
        <v>302</v>
      </c>
      <c r="AT410" s="258" t="s">
        <v>250</v>
      </c>
      <c r="AU410" s="258" t="s">
        <v>265</v>
      </c>
      <c r="AY410" s="3" t="s">
        <v>247</v>
      </c>
      <c r="BE410" s="137" t="n">
        <f aca="false">IF(N410="základní",J410,0)</f>
        <v>0</v>
      </c>
      <c r="BF410" s="137" t="n">
        <f aca="false">IF(N410="snížená",J410,0)</f>
        <v>0</v>
      </c>
      <c r="BG410" s="137" t="n">
        <f aca="false">IF(N410="zákl. přenesená",J410,0)</f>
        <v>0</v>
      </c>
      <c r="BH410" s="137" t="n">
        <f aca="false">IF(N410="sníž. přenesená",J410,0)</f>
        <v>0</v>
      </c>
      <c r="BI410" s="137" t="n">
        <f aca="false">IF(N410="nulová",J410,0)</f>
        <v>0</v>
      </c>
      <c r="BJ410" s="3" t="s">
        <v>81</v>
      </c>
      <c r="BK410" s="137" t="n">
        <f aca="false">ROUND(I410*H410,2)</f>
        <v>0</v>
      </c>
      <c r="BL410" s="3" t="s">
        <v>302</v>
      </c>
      <c r="BM410" s="258" t="s">
        <v>1072</v>
      </c>
    </row>
    <row r="411" s="30" customFormat="true" ht="19.2" hidden="false" customHeight="false" outlineLevel="0" collapsed="false">
      <c r="A411" s="26"/>
      <c r="B411" s="27"/>
      <c r="C411" s="28"/>
      <c r="D411" s="259" t="s">
        <v>256</v>
      </c>
      <c r="E411" s="28"/>
      <c r="F411" s="260" t="s">
        <v>1071</v>
      </c>
      <c r="G411" s="28"/>
      <c r="H411" s="28"/>
      <c r="I411" s="211"/>
      <c r="J411" s="28"/>
      <c r="K411" s="28"/>
      <c r="L411" s="29"/>
      <c r="M411" s="261"/>
      <c r="N411" s="262"/>
      <c r="O411" s="76"/>
      <c r="P411" s="76"/>
      <c r="Q411" s="76"/>
      <c r="R411" s="76"/>
      <c r="S411" s="76"/>
      <c r="T411" s="77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T411" s="3" t="s">
        <v>256</v>
      </c>
      <c r="AU411" s="3" t="s">
        <v>265</v>
      </c>
    </row>
    <row r="412" s="30" customFormat="true" ht="24.15" hidden="false" customHeight="true" outlineLevel="0" collapsed="false">
      <c r="A412" s="26"/>
      <c r="B412" s="27"/>
      <c r="C412" s="263" t="s">
        <v>474</v>
      </c>
      <c r="D412" s="263" t="s">
        <v>288</v>
      </c>
      <c r="E412" s="264" t="s">
        <v>1073</v>
      </c>
      <c r="F412" s="265" t="s">
        <v>1074</v>
      </c>
      <c r="G412" s="266" t="s">
        <v>291</v>
      </c>
      <c r="H412" s="267" t="n">
        <v>1</v>
      </c>
      <c r="I412" s="268"/>
      <c r="J412" s="269" t="n">
        <f aca="false">ROUND(I412*H412,2)</f>
        <v>0</v>
      </c>
      <c r="K412" s="270"/>
      <c r="L412" s="271"/>
      <c r="M412" s="272"/>
      <c r="N412" s="273" t="s">
        <v>39</v>
      </c>
      <c r="O412" s="76"/>
      <c r="P412" s="256" t="n">
        <f aca="false">O412*H412</f>
        <v>0</v>
      </c>
      <c r="Q412" s="256" t="n">
        <v>0.0001</v>
      </c>
      <c r="R412" s="256" t="n">
        <f aca="false">Q412*H412</f>
        <v>0.0001</v>
      </c>
      <c r="S412" s="256" t="n">
        <v>0</v>
      </c>
      <c r="T412" s="257" t="n">
        <f aca="false">S412*H412</f>
        <v>0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258" t="s">
        <v>324</v>
      </c>
      <c r="AT412" s="258" t="s">
        <v>288</v>
      </c>
      <c r="AU412" s="258" t="s">
        <v>265</v>
      </c>
      <c r="AY412" s="3" t="s">
        <v>247</v>
      </c>
      <c r="BE412" s="137" t="n">
        <f aca="false">IF(N412="základní",J412,0)</f>
        <v>0</v>
      </c>
      <c r="BF412" s="137" t="n">
        <f aca="false">IF(N412="snížená",J412,0)</f>
        <v>0</v>
      </c>
      <c r="BG412" s="137" t="n">
        <f aca="false">IF(N412="zákl. přenesená",J412,0)</f>
        <v>0</v>
      </c>
      <c r="BH412" s="137" t="n">
        <f aca="false">IF(N412="sníž. přenesená",J412,0)</f>
        <v>0</v>
      </c>
      <c r="BI412" s="137" t="n">
        <f aca="false">IF(N412="nulová",J412,0)</f>
        <v>0</v>
      </c>
      <c r="BJ412" s="3" t="s">
        <v>81</v>
      </c>
      <c r="BK412" s="137" t="n">
        <f aca="false">ROUND(I412*H412,2)</f>
        <v>0</v>
      </c>
      <c r="BL412" s="3" t="s">
        <v>302</v>
      </c>
      <c r="BM412" s="258" t="s">
        <v>1075</v>
      </c>
    </row>
    <row r="413" s="30" customFormat="true" ht="19.2" hidden="false" customHeight="false" outlineLevel="0" collapsed="false">
      <c r="A413" s="26"/>
      <c r="B413" s="27"/>
      <c r="C413" s="28"/>
      <c r="D413" s="259" t="s">
        <v>256</v>
      </c>
      <c r="E413" s="28"/>
      <c r="F413" s="260" t="s">
        <v>1074</v>
      </c>
      <c r="G413" s="28"/>
      <c r="H413" s="28"/>
      <c r="I413" s="211"/>
      <c r="J413" s="28"/>
      <c r="K413" s="28"/>
      <c r="L413" s="29"/>
      <c r="M413" s="261"/>
      <c r="N413" s="262"/>
      <c r="O413" s="76"/>
      <c r="P413" s="76"/>
      <c r="Q413" s="76"/>
      <c r="R413" s="76"/>
      <c r="S413" s="76"/>
      <c r="T413" s="77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T413" s="3" t="s">
        <v>256</v>
      </c>
      <c r="AU413" s="3" t="s">
        <v>265</v>
      </c>
    </row>
    <row r="414" s="30" customFormat="true" ht="16.5" hidden="false" customHeight="true" outlineLevel="0" collapsed="false">
      <c r="A414" s="26"/>
      <c r="B414" s="27"/>
      <c r="C414" s="246" t="s">
        <v>324</v>
      </c>
      <c r="D414" s="246" t="s">
        <v>250</v>
      </c>
      <c r="E414" s="247" t="s">
        <v>1076</v>
      </c>
      <c r="F414" s="248" t="s">
        <v>1077</v>
      </c>
      <c r="G414" s="249" t="s">
        <v>291</v>
      </c>
      <c r="H414" s="250" t="n">
        <v>1</v>
      </c>
      <c r="I414" s="251"/>
      <c r="J414" s="252" t="n">
        <f aca="false">ROUND(I414*H414,2)</f>
        <v>0</v>
      </c>
      <c r="K414" s="253"/>
      <c r="L414" s="29"/>
      <c r="M414" s="254"/>
      <c r="N414" s="255" t="s">
        <v>39</v>
      </c>
      <c r="O414" s="76"/>
      <c r="P414" s="256" t="n">
        <f aca="false">O414*H414</f>
        <v>0</v>
      </c>
      <c r="Q414" s="256" t="n">
        <v>0</v>
      </c>
      <c r="R414" s="256" t="n">
        <f aca="false">Q414*H414</f>
        <v>0</v>
      </c>
      <c r="S414" s="256" t="n">
        <v>0</v>
      </c>
      <c r="T414" s="257" t="n">
        <f aca="false">S414*H414</f>
        <v>0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258" t="s">
        <v>302</v>
      </c>
      <c r="AT414" s="258" t="s">
        <v>250</v>
      </c>
      <c r="AU414" s="258" t="s">
        <v>265</v>
      </c>
      <c r="AY414" s="3" t="s">
        <v>247</v>
      </c>
      <c r="BE414" s="137" t="n">
        <f aca="false">IF(N414="základní",J414,0)</f>
        <v>0</v>
      </c>
      <c r="BF414" s="137" t="n">
        <f aca="false">IF(N414="snížená",J414,0)</f>
        <v>0</v>
      </c>
      <c r="BG414" s="137" t="n">
        <f aca="false">IF(N414="zákl. přenesená",J414,0)</f>
        <v>0</v>
      </c>
      <c r="BH414" s="137" t="n">
        <f aca="false">IF(N414="sníž. přenesená",J414,0)</f>
        <v>0</v>
      </c>
      <c r="BI414" s="137" t="n">
        <f aca="false">IF(N414="nulová",J414,0)</f>
        <v>0</v>
      </c>
      <c r="BJ414" s="3" t="s">
        <v>81</v>
      </c>
      <c r="BK414" s="137" t="n">
        <f aca="false">ROUND(I414*H414,2)</f>
        <v>0</v>
      </c>
      <c r="BL414" s="3" t="s">
        <v>302</v>
      </c>
      <c r="BM414" s="258" t="s">
        <v>1078</v>
      </c>
    </row>
    <row r="415" s="30" customFormat="true" ht="19.2" hidden="false" customHeight="false" outlineLevel="0" collapsed="false">
      <c r="A415" s="26"/>
      <c r="B415" s="27"/>
      <c r="C415" s="28"/>
      <c r="D415" s="259" t="s">
        <v>256</v>
      </c>
      <c r="E415" s="28"/>
      <c r="F415" s="260" t="s">
        <v>1079</v>
      </c>
      <c r="G415" s="28"/>
      <c r="H415" s="28"/>
      <c r="I415" s="211"/>
      <c r="J415" s="28"/>
      <c r="K415" s="28"/>
      <c r="L415" s="29"/>
      <c r="M415" s="261"/>
      <c r="N415" s="262"/>
      <c r="O415" s="76"/>
      <c r="P415" s="76"/>
      <c r="Q415" s="76"/>
      <c r="R415" s="76"/>
      <c r="S415" s="76"/>
      <c r="T415" s="77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T415" s="3" t="s">
        <v>256</v>
      </c>
      <c r="AU415" s="3" t="s">
        <v>265</v>
      </c>
    </row>
    <row r="416" s="30" customFormat="true" ht="24.15" hidden="false" customHeight="true" outlineLevel="0" collapsed="false">
      <c r="A416" s="26"/>
      <c r="B416" s="27"/>
      <c r="C416" s="263" t="s">
        <v>433</v>
      </c>
      <c r="D416" s="263" t="s">
        <v>288</v>
      </c>
      <c r="E416" s="264" t="s">
        <v>1080</v>
      </c>
      <c r="F416" s="265" t="s">
        <v>1081</v>
      </c>
      <c r="G416" s="266" t="s">
        <v>291</v>
      </c>
      <c r="H416" s="267" t="n">
        <v>1</v>
      </c>
      <c r="I416" s="268"/>
      <c r="J416" s="269" t="n">
        <f aca="false">ROUND(I416*H416,2)</f>
        <v>0</v>
      </c>
      <c r="K416" s="270"/>
      <c r="L416" s="271"/>
      <c r="M416" s="272"/>
      <c r="N416" s="273" t="s">
        <v>39</v>
      </c>
      <c r="O416" s="76"/>
      <c r="P416" s="256" t="n">
        <f aca="false">O416*H416</f>
        <v>0</v>
      </c>
      <c r="Q416" s="256" t="n">
        <v>0.0001</v>
      </c>
      <c r="R416" s="256" t="n">
        <f aca="false">Q416*H416</f>
        <v>0.0001</v>
      </c>
      <c r="S416" s="256" t="n">
        <v>0</v>
      </c>
      <c r="T416" s="257" t="n">
        <f aca="false">S416*H416</f>
        <v>0</v>
      </c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R416" s="258" t="s">
        <v>324</v>
      </c>
      <c r="AT416" s="258" t="s">
        <v>288</v>
      </c>
      <c r="AU416" s="258" t="s">
        <v>265</v>
      </c>
      <c r="AY416" s="3" t="s">
        <v>247</v>
      </c>
      <c r="BE416" s="137" t="n">
        <f aca="false">IF(N416="základní",J416,0)</f>
        <v>0</v>
      </c>
      <c r="BF416" s="137" t="n">
        <f aca="false">IF(N416="snížená",J416,0)</f>
        <v>0</v>
      </c>
      <c r="BG416" s="137" t="n">
        <f aca="false">IF(N416="zákl. přenesená",J416,0)</f>
        <v>0</v>
      </c>
      <c r="BH416" s="137" t="n">
        <f aca="false">IF(N416="sníž. přenesená",J416,0)</f>
        <v>0</v>
      </c>
      <c r="BI416" s="137" t="n">
        <f aca="false">IF(N416="nulová",J416,0)</f>
        <v>0</v>
      </c>
      <c r="BJ416" s="3" t="s">
        <v>81</v>
      </c>
      <c r="BK416" s="137" t="n">
        <f aca="false">ROUND(I416*H416,2)</f>
        <v>0</v>
      </c>
      <c r="BL416" s="3" t="s">
        <v>302</v>
      </c>
      <c r="BM416" s="258" t="s">
        <v>1082</v>
      </c>
    </row>
    <row r="417" s="30" customFormat="true" ht="10.2" hidden="false" customHeight="false" outlineLevel="0" collapsed="false">
      <c r="A417" s="26"/>
      <c r="B417" s="27"/>
      <c r="C417" s="28"/>
      <c r="D417" s="259" t="s">
        <v>256</v>
      </c>
      <c r="E417" s="28"/>
      <c r="F417" s="260" t="s">
        <v>1081</v>
      </c>
      <c r="G417" s="28"/>
      <c r="H417" s="28"/>
      <c r="I417" s="211"/>
      <c r="J417" s="28"/>
      <c r="K417" s="28"/>
      <c r="L417" s="29"/>
      <c r="M417" s="261"/>
      <c r="N417" s="262"/>
      <c r="O417" s="76"/>
      <c r="P417" s="76"/>
      <c r="Q417" s="76"/>
      <c r="R417" s="76"/>
      <c r="S417" s="76"/>
      <c r="T417" s="77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T417" s="3" t="s">
        <v>256</v>
      </c>
      <c r="AU417" s="3" t="s">
        <v>265</v>
      </c>
    </row>
    <row r="418" s="30" customFormat="true" ht="16.5" hidden="false" customHeight="true" outlineLevel="0" collapsed="false">
      <c r="A418" s="26"/>
      <c r="B418" s="27"/>
      <c r="C418" s="246" t="s">
        <v>321</v>
      </c>
      <c r="D418" s="246" t="s">
        <v>250</v>
      </c>
      <c r="E418" s="247" t="s">
        <v>1083</v>
      </c>
      <c r="F418" s="248" t="s">
        <v>1084</v>
      </c>
      <c r="G418" s="249" t="s">
        <v>291</v>
      </c>
      <c r="H418" s="250" t="n">
        <v>3</v>
      </c>
      <c r="I418" s="251"/>
      <c r="J418" s="252" t="n">
        <f aca="false">ROUND(I418*H418,2)</f>
        <v>0</v>
      </c>
      <c r="K418" s="253"/>
      <c r="L418" s="29"/>
      <c r="M418" s="254"/>
      <c r="N418" s="255" t="s">
        <v>39</v>
      </c>
      <c r="O418" s="76"/>
      <c r="P418" s="256" t="n">
        <f aca="false">O418*H418</f>
        <v>0</v>
      </c>
      <c r="Q418" s="256" t="n">
        <v>0</v>
      </c>
      <c r="R418" s="256" t="n">
        <f aca="false">Q418*H418</f>
        <v>0</v>
      </c>
      <c r="S418" s="256" t="n">
        <v>0</v>
      </c>
      <c r="T418" s="257" t="n">
        <f aca="false">S418*H418</f>
        <v>0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R418" s="258" t="s">
        <v>302</v>
      </c>
      <c r="AT418" s="258" t="s">
        <v>250</v>
      </c>
      <c r="AU418" s="258" t="s">
        <v>265</v>
      </c>
      <c r="AY418" s="3" t="s">
        <v>247</v>
      </c>
      <c r="BE418" s="137" t="n">
        <f aca="false">IF(N418="základní",J418,0)</f>
        <v>0</v>
      </c>
      <c r="BF418" s="137" t="n">
        <f aca="false">IF(N418="snížená",J418,0)</f>
        <v>0</v>
      </c>
      <c r="BG418" s="137" t="n">
        <f aca="false">IF(N418="zákl. přenesená",J418,0)</f>
        <v>0</v>
      </c>
      <c r="BH418" s="137" t="n">
        <f aca="false">IF(N418="sníž. přenesená",J418,0)</f>
        <v>0</v>
      </c>
      <c r="BI418" s="137" t="n">
        <f aca="false">IF(N418="nulová",J418,0)</f>
        <v>0</v>
      </c>
      <c r="BJ418" s="3" t="s">
        <v>81</v>
      </c>
      <c r="BK418" s="137" t="n">
        <f aca="false">ROUND(I418*H418,2)</f>
        <v>0</v>
      </c>
      <c r="BL418" s="3" t="s">
        <v>302</v>
      </c>
      <c r="BM418" s="258" t="s">
        <v>1085</v>
      </c>
    </row>
    <row r="419" s="30" customFormat="true" ht="28.8" hidden="false" customHeight="false" outlineLevel="0" collapsed="false">
      <c r="A419" s="26"/>
      <c r="B419" s="27"/>
      <c r="C419" s="28"/>
      <c r="D419" s="259" t="s">
        <v>256</v>
      </c>
      <c r="E419" s="28"/>
      <c r="F419" s="260" t="s">
        <v>1086</v>
      </c>
      <c r="G419" s="28"/>
      <c r="H419" s="28"/>
      <c r="I419" s="211"/>
      <c r="J419" s="28"/>
      <c r="K419" s="28"/>
      <c r="L419" s="29"/>
      <c r="M419" s="261"/>
      <c r="N419" s="262"/>
      <c r="O419" s="76"/>
      <c r="P419" s="76"/>
      <c r="Q419" s="76"/>
      <c r="R419" s="76"/>
      <c r="S419" s="76"/>
      <c r="T419" s="77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T419" s="3" t="s">
        <v>256</v>
      </c>
      <c r="AU419" s="3" t="s">
        <v>265</v>
      </c>
    </row>
    <row r="420" s="30" customFormat="true" ht="24.15" hidden="false" customHeight="true" outlineLevel="0" collapsed="false">
      <c r="A420" s="26"/>
      <c r="B420" s="27"/>
      <c r="C420" s="263" t="s">
        <v>1087</v>
      </c>
      <c r="D420" s="263" t="s">
        <v>288</v>
      </c>
      <c r="E420" s="264" t="s">
        <v>1088</v>
      </c>
      <c r="F420" s="265" t="s">
        <v>1089</v>
      </c>
      <c r="G420" s="266" t="s">
        <v>291</v>
      </c>
      <c r="H420" s="267" t="n">
        <v>1</v>
      </c>
      <c r="I420" s="268"/>
      <c r="J420" s="269" t="n">
        <f aca="false">ROUND(I420*H420,2)</f>
        <v>0</v>
      </c>
      <c r="K420" s="270"/>
      <c r="L420" s="271"/>
      <c r="M420" s="272"/>
      <c r="N420" s="273" t="s">
        <v>39</v>
      </c>
      <c r="O420" s="76"/>
      <c r="P420" s="256" t="n">
        <f aca="false">O420*H420</f>
        <v>0</v>
      </c>
      <c r="Q420" s="256" t="n">
        <v>0.0001</v>
      </c>
      <c r="R420" s="256" t="n">
        <f aca="false">Q420*H420</f>
        <v>0.0001</v>
      </c>
      <c r="S420" s="256" t="n">
        <v>0</v>
      </c>
      <c r="T420" s="257" t="n">
        <f aca="false">S420*H420</f>
        <v>0</v>
      </c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R420" s="258" t="s">
        <v>324</v>
      </c>
      <c r="AT420" s="258" t="s">
        <v>288</v>
      </c>
      <c r="AU420" s="258" t="s">
        <v>265</v>
      </c>
      <c r="AY420" s="3" t="s">
        <v>247</v>
      </c>
      <c r="BE420" s="137" t="n">
        <f aca="false">IF(N420="základní",J420,0)</f>
        <v>0</v>
      </c>
      <c r="BF420" s="137" t="n">
        <f aca="false">IF(N420="snížená",J420,0)</f>
        <v>0</v>
      </c>
      <c r="BG420" s="137" t="n">
        <f aca="false">IF(N420="zákl. přenesená",J420,0)</f>
        <v>0</v>
      </c>
      <c r="BH420" s="137" t="n">
        <f aca="false">IF(N420="sníž. přenesená",J420,0)</f>
        <v>0</v>
      </c>
      <c r="BI420" s="137" t="n">
        <f aca="false">IF(N420="nulová",J420,0)</f>
        <v>0</v>
      </c>
      <c r="BJ420" s="3" t="s">
        <v>81</v>
      </c>
      <c r="BK420" s="137" t="n">
        <f aca="false">ROUND(I420*H420,2)</f>
        <v>0</v>
      </c>
      <c r="BL420" s="3" t="s">
        <v>302</v>
      </c>
      <c r="BM420" s="258" t="s">
        <v>1090</v>
      </c>
    </row>
    <row r="421" s="30" customFormat="true" ht="19.2" hidden="false" customHeight="false" outlineLevel="0" collapsed="false">
      <c r="A421" s="26"/>
      <c r="B421" s="27"/>
      <c r="C421" s="28"/>
      <c r="D421" s="259" t="s">
        <v>256</v>
      </c>
      <c r="E421" s="28"/>
      <c r="F421" s="260" t="s">
        <v>1091</v>
      </c>
      <c r="G421" s="28"/>
      <c r="H421" s="28"/>
      <c r="I421" s="211"/>
      <c r="J421" s="28"/>
      <c r="K421" s="28"/>
      <c r="L421" s="29"/>
      <c r="M421" s="261"/>
      <c r="N421" s="262"/>
      <c r="O421" s="76"/>
      <c r="P421" s="76"/>
      <c r="Q421" s="76"/>
      <c r="R421" s="76"/>
      <c r="S421" s="76"/>
      <c r="T421" s="77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T421" s="3" t="s">
        <v>256</v>
      </c>
      <c r="AU421" s="3" t="s">
        <v>265</v>
      </c>
    </row>
    <row r="422" s="30" customFormat="true" ht="24.15" hidden="false" customHeight="true" outlineLevel="0" collapsed="false">
      <c r="A422" s="26"/>
      <c r="B422" s="27"/>
      <c r="C422" s="263" t="s">
        <v>329</v>
      </c>
      <c r="D422" s="263" t="s">
        <v>288</v>
      </c>
      <c r="E422" s="264" t="s">
        <v>1092</v>
      </c>
      <c r="F422" s="265" t="s">
        <v>1093</v>
      </c>
      <c r="G422" s="266" t="s">
        <v>291</v>
      </c>
      <c r="H422" s="267" t="n">
        <v>2</v>
      </c>
      <c r="I422" s="268"/>
      <c r="J422" s="269" t="n">
        <f aca="false">ROUND(I422*H422,2)</f>
        <v>0</v>
      </c>
      <c r="K422" s="270"/>
      <c r="L422" s="271"/>
      <c r="M422" s="272"/>
      <c r="N422" s="273" t="s">
        <v>39</v>
      </c>
      <c r="O422" s="76"/>
      <c r="P422" s="256" t="n">
        <f aca="false">O422*H422</f>
        <v>0</v>
      </c>
      <c r="Q422" s="256" t="n">
        <v>0</v>
      </c>
      <c r="R422" s="256" t="n">
        <f aca="false">Q422*H422</f>
        <v>0</v>
      </c>
      <c r="S422" s="256" t="n">
        <v>0</v>
      </c>
      <c r="T422" s="257" t="n">
        <f aca="false">S422*H422</f>
        <v>0</v>
      </c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R422" s="258" t="s">
        <v>324</v>
      </c>
      <c r="AT422" s="258" t="s">
        <v>288</v>
      </c>
      <c r="AU422" s="258" t="s">
        <v>265</v>
      </c>
      <c r="AY422" s="3" t="s">
        <v>247</v>
      </c>
      <c r="BE422" s="137" t="n">
        <f aca="false">IF(N422="základní",J422,0)</f>
        <v>0</v>
      </c>
      <c r="BF422" s="137" t="n">
        <f aca="false">IF(N422="snížená",J422,0)</f>
        <v>0</v>
      </c>
      <c r="BG422" s="137" t="n">
        <f aca="false">IF(N422="zákl. přenesená",J422,0)</f>
        <v>0</v>
      </c>
      <c r="BH422" s="137" t="n">
        <f aca="false">IF(N422="sníž. přenesená",J422,0)</f>
        <v>0</v>
      </c>
      <c r="BI422" s="137" t="n">
        <f aca="false">IF(N422="nulová",J422,0)</f>
        <v>0</v>
      </c>
      <c r="BJ422" s="3" t="s">
        <v>81</v>
      </c>
      <c r="BK422" s="137" t="n">
        <f aca="false">ROUND(I422*H422,2)</f>
        <v>0</v>
      </c>
      <c r="BL422" s="3" t="s">
        <v>302</v>
      </c>
      <c r="BM422" s="258" t="s">
        <v>1094</v>
      </c>
    </row>
    <row r="423" s="30" customFormat="true" ht="19.2" hidden="false" customHeight="false" outlineLevel="0" collapsed="false">
      <c r="A423" s="26"/>
      <c r="B423" s="27"/>
      <c r="C423" s="28"/>
      <c r="D423" s="259" t="s">
        <v>256</v>
      </c>
      <c r="E423" s="28"/>
      <c r="F423" s="260" t="s">
        <v>1093</v>
      </c>
      <c r="G423" s="28"/>
      <c r="H423" s="28"/>
      <c r="I423" s="211"/>
      <c r="J423" s="28"/>
      <c r="K423" s="28"/>
      <c r="L423" s="29"/>
      <c r="M423" s="261"/>
      <c r="N423" s="262"/>
      <c r="O423" s="76"/>
      <c r="P423" s="76"/>
      <c r="Q423" s="76"/>
      <c r="R423" s="76"/>
      <c r="S423" s="76"/>
      <c r="T423" s="77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T423" s="3" t="s">
        <v>256</v>
      </c>
      <c r="AU423" s="3" t="s">
        <v>265</v>
      </c>
    </row>
    <row r="424" s="30" customFormat="true" ht="24.15" hidden="false" customHeight="true" outlineLevel="0" collapsed="false">
      <c r="A424" s="26"/>
      <c r="B424" s="27"/>
      <c r="C424" s="263" t="s">
        <v>350</v>
      </c>
      <c r="D424" s="263" t="s">
        <v>288</v>
      </c>
      <c r="E424" s="264" t="s">
        <v>1095</v>
      </c>
      <c r="F424" s="265" t="s">
        <v>1096</v>
      </c>
      <c r="G424" s="266" t="s">
        <v>291</v>
      </c>
      <c r="H424" s="267" t="n">
        <v>1</v>
      </c>
      <c r="I424" s="268"/>
      <c r="J424" s="269" t="n">
        <f aca="false">ROUND(I424*H424,2)</f>
        <v>0</v>
      </c>
      <c r="K424" s="270"/>
      <c r="L424" s="271"/>
      <c r="M424" s="272"/>
      <c r="N424" s="273" t="s">
        <v>39</v>
      </c>
      <c r="O424" s="76"/>
      <c r="P424" s="256" t="n">
        <f aca="false">O424*H424</f>
        <v>0</v>
      </c>
      <c r="Q424" s="256" t="n">
        <v>0.0001</v>
      </c>
      <c r="R424" s="256" t="n">
        <f aca="false">Q424*H424</f>
        <v>0.0001</v>
      </c>
      <c r="S424" s="256" t="n">
        <v>0</v>
      </c>
      <c r="T424" s="257" t="n">
        <f aca="false">S424*H424</f>
        <v>0</v>
      </c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R424" s="258" t="s">
        <v>324</v>
      </c>
      <c r="AT424" s="258" t="s">
        <v>288</v>
      </c>
      <c r="AU424" s="258" t="s">
        <v>265</v>
      </c>
      <c r="AY424" s="3" t="s">
        <v>247</v>
      </c>
      <c r="BE424" s="137" t="n">
        <f aca="false">IF(N424="základní",J424,0)</f>
        <v>0</v>
      </c>
      <c r="BF424" s="137" t="n">
        <f aca="false">IF(N424="snížená",J424,0)</f>
        <v>0</v>
      </c>
      <c r="BG424" s="137" t="n">
        <f aca="false">IF(N424="zákl. přenesená",J424,0)</f>
        <v>0</v>
      </c>
      <c r="BH424" s="137" t="n">
        <f aca="false">IF(N424="sníž. přenesená",J424,0)</f>
        <v>0</v>
      </c>
      <c r="BI424" s="137" t="n">
        <f aca="false">IF(N424="nulová",J424,0)</f>
        <v>0</v>
      </c>
      <c r="BJ424" s="3" t="s">
        <v>81</v>
      </c>
      <c r="BK424" s="137" t="n">
        <f aca="false">ROUND(I424*H424,2)</f>
        <v>0</v>
      </c>
      <c r="BL424" s="3" t="s">
        <v>302</v>
      </c>
      <c r="BM424" s="258" t="s">
        <v>1097</v>
      </c>
    </row>
    <row r="425" s="30" customFormat="true" ht="19.2" hidden="false" customHeight="false" outlineLevel="0" collapsed="false">
      <c r="A425" s="26"/>
      <c r="B425" s="27"/>
      <c r="C425" s="28"/>
      <c r="D425" s="259" t="s">
        <v>256</v>
      </c>
      <c r="E425" s="28"/>
      <c r="F425" s="260" t="s">
        <v>1096</v>
      </c>
      <c r="G425" s="28"/>
      <c r="H425" s="28"/>
      <c r="I425" s="211"/>
      <c r="J425" s="28"/>
      <c r="K425" s="28"/>
      <c r="L425" s="29"/>
      <c r="M425" s="261"/>
      <c r="N425" s="262"/>
      <c r="O425" s="76"/>
      <c r="P425" s="76"/>
      <c r="Q425" s="76"/>
      <c r="R425" s="76"/>
      <c r="S425" s="76"/>
      <c r="T425" s="77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T425" s="3" t="s">
        <v>256</v>
      </c>
      <c r="AU425" s="3" t="s">
        <v>265</v>
      </c>
    </row>
    <row r="426" s="30" customFormat="true" ht="21.75" hidden="false" customHeight="true" outlineLevel="0" collapsed="false">
      <c r="A426" s="26"/>
      <c r="B426" s="27"/>
      <c r="C426" s="246" t="s">
        <v>379</v>
      </c>
      <c r="D426" s="246" t="s">
        <v>250</v>
      </c>
      <c r="E426" s="247" t="s">
        <v>1098</v>
      </c>
      <c r="F426" s="248" t="s">
        <v>1099</v>
      </c>
      <c r="G426" s="249" t="s">
        <v>291</v>
      </c>
      <c r="H426" s="250" t="n">
        <v>5</v>
      </c>
      <c r="I426" s="251"/>
      <c r="J426" s="252" t="n">
        <f aca="false">ROUND(I426*H426,2)</f>
        <v>0</v>
      </c>
      <c r="K426" s="253"/>
      <c r="L426" s="29"/>
      <c r="M426" s="254"/>
      <c r="N426" s="255" t="s">
        <v>39</v>
      </c>
      <c r="O426" s="76"/>
      <c r="P426" s="256" t="n">
        <f aca="false">O426*H426</f>
        <v>0</v>
      </c>
      <c r="Q426" s="256" t="n">
        <v>0</v>
      </c>
      <c r="R426" s="256" t="n">
        <f aca="false">Q426*H426</f>
        <v>0</v>
      </c>
      <c r="S426" s="256" t="n">
        <v>0</v>
      </c>
      <c r="T426" s="257" t="n">
        <f aca="false">S426*H426</f>
        <v>0</v>
      </c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R426" s="258" t="s">
        <v>302</v>
      </c>
      <c r="AT426" s="258" t="s">
        <v>250</v>
      </c>
      <c r="AU426" s="258" t="s">
        <v>265</v>
      </c>
      <c r="AY426" s="3" t="s">
        <v>247</v>
      </c>
      <c r="BE426" s="137" t="n">
        <f aca="false">IF(N426="základní",J426,0)</f>
        <v>0</v>
      </c>
      <c r="BF426" s="137" t="n">
        <f aca="false">IF(N426="snížená",J426,0)</f>
        <v>0</v>
      </c>
      <c r="BG426" s="137" t="n">
        <f aca="false">IF(N426="zákl. přenesená",J426,0)</f>
        <v>0</v>
      </c>
      <c r="BH426" s="137" t="n">
        <f aca="false">IF(N426="sníž. přenesená",J426,0)</f>
        <v>0</v>
      </c>
      <c r="BI426" s="137" t="n">
        <f aca="false">IF(N426="nulová",J426,0)</f>
        <v>0</v>
      </c>
      <c r="BJ426" s="3" t="s">
        <v>81</v>
      </c>
      <c r="BK426" s="137" t="n">
        <f aca="false">ROUND(I426*H426,2)</f>
        <v>0</v>
      </c>
      <c r="BL426" s="3" t="s">
        <v>302</v>
      </c>
      <c r="BM426" s="258" t="s">
        <v>1100</v>
      </c>
    </row>
    <row r="427" s="30" customFormat="true" ht="19.2" hidden="false" customHeight="false" outlineLevel="0" collapsed="false">
      <c r="A427" s="26"/>
      <c r="B427" s="27"/>
      <c r="C427" s="28"/>
      <c r="D427" s="259" t="s">
        <v>256</v>
      </c>
      <c r="E427" s="28"/>
      <c r="F427" s="260" t="s">
        <v>1101</v>
      </c>
      <c r="G427" s="28"/>
      <c r="H427" s="28"/>
      <c r="I427" s="211"/>
      <c r="J427" s="28"/>
      <c r="K427" s="28"/>
      <c r="L427" s="29"/>
      <c r="M427" s="261"/>
      <c r="N427" s="262"/>
      <c r="O427" s="76"/>
      <c r="P427" s="76"/>
      <c r="Q427" s="76"/>
      <c r="R427" s="76"/>
      <c r="S427" s="76"/>
      <c r="T427" s="77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T427" s="3" t="s">
        <v>256</v>
      </c>
      <c r="AU427" s="3" t="s">
        <v>265</v>
      </c>
    </row>
    <row r="428" s="30" customFormat="true" ht="24.15" hidden="false" customHeight="true" outlineLevel="0" collapsed="false">
      <c r="A428" s="26"/>
      <c r="B428" s="27"/>
      <c r="C428" s="246" t="s">
        <v>1102</v>
      </c>
      <c r="D428" s="246" t="s">
        <v>250</v>
      </c>
      <c r="E428" s="247" t="s">
        <v>1103</v>
      </c>
      <c r="F428" s="248" t="s">
        <v>1104</v>
      </c>
      <c r="G428" s="249" t="s">
        <v>291</v>
      </c>
      <c r="H428" s="250" t="n">
        <v>2</v>
      </c>
      <c r="I428" s="251"/>
      <c r="J428" s="252" t="n">
        <f aca="false">ROUND(I428*H428,2)</f>
        <v>0</v>
      </c>
      <c r="K428" s="253"/>
      <c r="L428" s="29"/>
      <c r="M428" s="254"/>
      <c r="N428" s="255" t="s">
        <v>39</v>
      </c>
      <c r="O428" s="76"/>
      <c r="P428" s="256" t="n">
        <f aca="false">O428*H428</f>
        <v>0</v>
      </c>
      <c r="Q428" s="256" t="n">
        <v>0</v>
      </c>
      <c r="R428" s="256" t="n">
        <f aca="false">Q428*H428</f>
        <v>0</v>
      </c>
      <c r="S428" s="256" t="n">
        <v>0</v>
      </c>
      <c r="T428" s="257" t="n">
        <f aca="false">S428*H428</f>
        <v>0</v>
      </c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R428" s="258" t="s">
        <v>302</v>
      </c>
      <c r="AT428" s="258" t="s">
        <v>250</v>
      </c>
      <c r="AU428" s="258" t="s">
        <v>265</v>
      </c>
      <c r="AY428" s="3" t="s">
        <v>247</v>
      </c>
      <c r="BE428" s="137" t="n">
        <f aca="false">IF(N428="základní",J428,0)</f>
        <v>0</v>
      </c>
      <c r="BF428" s="137" t="n">
        <f aca="false">IF(N428="snížená",J428,0)</f>
        <v>0</v>
      </c>
      <c r="BG428" s="137" t="n">
        <f aca="false">IF(N428="zákl. přenesená",J428,0)</f>
        <v>0</v>
      </c>
      <c r="BH428" s="137" t="n">
        <f aca="false">IF(N428="sníž. přenesená",J428,0)</f>
        <v>0</v>
      </c>
      <c r="BI428" s="137" t="n">
        <f aca="false">IF(N428="nulová",J428,0)</f>
        <v>0</v>
      </c>
      <c r="BJ428" s="3" t="s">
        <v>81</v>
      </c>
      <c r="BK428" s="137" t="n">
        <f aca="false">ROUND(I428*H428,2)</f>
        <v>0</v>
      </c>
      <c r="BL428" s="3" t="s">
        <v>302</v>
      </c>
      <c r="BM428" s="258" t="s">
        <v>1105</v>
      </c>
    </row>
    <row r="429" s="30" customFormat="true" ht="19.2" hidden="false" customHeight="false" outlineLevel="0" collapsed="false">
      <c r="A429" s="26"/>
      <c r="B429" s="27"/>
      <c r="C429" s="28"/>
      <c r="D429" s="259" t="s">
        <v>256</v>
      </c>
      <c r="E429" s="28"/>
      <c r="F429" s="260" t="s">
        <v>1104</v>
      </c>
      <c r="G429" s="28"/>
      <c r="H429" s="28"/>
      <c r="I429" s="211"/>
      <c r="J429" s="28"/>
      <c r="K429" s="28"/>
      <c r="L429" s="29"/>
      <c r="M429" s="261"/>
      <c r="N429" s="262"/>
      <c r="O429" s="76"/>
      <c r="P429" s="76"/>
      <c r="Q429" s="76"/>
      <c r="R429" s="76"/>
      <c r="S429" s="76"/>
      <c r="T429" s="77"/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T429" s="3" t="s">
        <v>256</v>
      </c>
      <c r="AU429" s="3" t="s">
        <v>265</v>
      </c>
    </row>
    <row r="430" s="30" customFormat="true" ht="33" hidden="false" customHeight="true" outlineLevel="0" collapsed="false">
      <c r="A430" s="26"/>
      <c r="B430" s="27"/>
      <c r="C430" s="263" t="s">
        <v>1106</v>
      </c>
      <c r="D430" s="263" t="s">
        <v>288</v>
      </c>
      <c r="E430" s="264" t="s">
        <v>1107</v>
      </c>
      <c r="F430" s="265" t="s">
        <v>1108</v>
      </c>
      <c r="G430" s="266" t="s">
        <v>291</v>
      </c>
      <c r="H430" s="267" t="n">
        <v>2</v>
      </c>
      <c r="I430" s="268"/>
      <c r="J430" s="269" t="n">
        <f aca="false">ROUND(I430*H430,2)</f>
        <v>0</v>
      </c>
      <c r="K430" s="270"/>
      <c r="L430" s="271"/>
      <c r="M430" s="272"/>
      <c r="N430" s="273" t="s">
        <v>39</v>
      </c>
      <c r="O430" s="76"/>
      <c r="P430" s="256" t="n">
        <f aca="false">O430*H430</f>
        <v>0</v>
      </c>
      <c r="Q430" s="256" t="n">
        <v>5E-005</v>
      </c>
      <c r="R430" s="256" t="n">
        <f aca="false">Q430*H430</f>
        <v>0.0001</v>
      </c>
      <c r="S430" s="256" t="n">
        <v>0</v>
      </c>
      <c r="T430" s="257" t="n">
        <f aca="false">S430*H430</f>
        <v>0</v>
      </c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R430" s="258" t="s">
        <v>324</v>
      </c>
      <c r="AT430" s="258" t="s">
        <v>288</v>
      </c>
      <c r="AU430" s="258" t="s">
        <v>265</v>
      </c>
      <c r="AY430" s="3" t="s">
        <v>247</v>
      </c>
      <c r="BE430" s="137" t="n">
        <f aca="false">IF(N430="základní",J430,0)</f>
        <v>0</v>
      </c>
      <c r="BF430" s="137" t="n">
        <f aca="false">IF(N430="snížená",J430,0)</f>
        <v>0</v>
      </c>
      <c r="BG430" s="137" t="n">
        <f aca="false">IF(N430="zákl. přenesená",J430,0)</f>
        <v>0</v>
      </c>
      <c r="BH430" s="137" t="n">
        <f aca="false">IF(N430="sníž. přenesená",J430,0)</f>
        <v>0</v>
      </c>
      <c r="BI430" s="137" t="n">
        <f aca="false">IF(N430="nulová",J430,0)</f>
        <v>0</v>
      </c>
      <c r="BJ430" s="3" t="s">
        <v>81</v>
      </c>
      <c r="BK430" s="137" t="n">
        <f aca="false">ROUND(I430*H430,2)</f>
        <v>0</v>
      </c>
      <c r="BL430" s="3" t="s">
        <v>302</v>
      </c>
      <c r="BM430" s="258" t="s">
        <v>1109</v>
      </c>
    </row>
    <row r="431" s="30" customFormat="true" ht="19.2" hidden="false" customHeight="false" outlineLevel="0" collapsed="false">
      <c r="A431" s="26"/>
      <c r="B431" s="27"/>
      <c r="C431" s="28"/>
      <c r="D431" s="259" t="s">
        <v>256</v>
      </c>
      <c r="E431" s="28"/>
      <c r="F431" s="260" t="s">
        <v>1108</v>
      </c>
      <c r="G431" s="28"/>
      <c r="H431" s="28"/>
      <c r="I431" s="211"/>
      <c r="J431" s="28"/>
      <c r="K431" s="28"/>
      <c r="L431" s="29"/>
      <c r="M431" s="261"/>
      <c r="N431" s="262"/>
      <c r="O431" s="76"/>
      <c r="P431" s="76"/>
      <c r="Q431" s="76"/>
      <c r="R431" s="76"/>
      <c r="S431" s="76"/>
      <c r="T431" s="77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T431" s="3" t="s">
        <v>256</v>
      </c>
      <c r="AU431" s="3" t="s">
        <v>265</v>
      </c>
    </row>
    <row r="432" s="30" customFormat="true" ht="37.8" hidden="false" customHeight="true" outlineLevel="0" collapsed="false">
      <c r="A432" s="26"/>
      <c r="B432" s="27"/>
      <c r="C432" s="246" t="s">
        <v>1110</v>
      </c>
      <c r="D432" s="246" t="s">
        <v>250</v>
      </c>
      <c r="E432" s="247" t="s">
        <v>1111</v>
      </c>
      <c r="F432" s="248" t="s">
        <v>1112</v>
      </c>
      <c r="G432" s="249" t="s">
        <v>291</v>
      </c>
      <c r="H432" s="250" t="n">
        <v>1</v>
      </c>
      <c r="I432" s="251"/>
      <c r="J432" s="252" t="n">
        <f aca="false">ROUND(I432*H432,2)</f>
        <v>0</v>
      </c>
      <c r="K432" s="253"/>
      <c r="L432" s="29"/>
      <c r="M432" s="254"/>
      <c r="N432" s="255" t="s">
        <v>39</v>
      </c>
      <c r="O432" s="76"/>
      <c r="P432" s="256" t="n">
        <f aca="false">O432*H432</f>
        <v>0</v>
      </c>
      <c r="Q432" s="256" t="n">
        <v>0</v>
      </c>
      <c r="R432" s="256" t="n">
        <f aca="false">Q432*H432</f>
        <v>0</v>
      </c>
      <c r="S432" s="256" t="n">
        <v>5E-005</v>
      </c>
      <c r="T432" s="257" t="n">
        <f aca="false">S432*H432</f>
        <v>5E-005</v>
      </c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R432" s="258" t="s">
        <v>302</v>
      </c>
      <c r="AT432" s="258" t="s">
        <v>250</v>
      </c>
      <c r="AU432" s="258" t="s">
        <v>265</v>
      </c>
      <c r="AY432" s="3" t="s">
        <v>247</v>
      </c>
      <c r="BE432" s="137" t="n">
        <f aca="false">IF(N432="základní",J432,0)</f>
        <v>0</v>
      </c>
      <c r="BF432" s="137" t="n">
        <f aca="false">IF(N432="snížená",J432,0)</f>
        <v>0</v>
      </c>
      <c r="BG432" s="137" t="n">
        <f aca="false">IF(N432="zákl. přenesená",J432,0)</f>
        <v>0</v>
      </c>
      <c r="BH432" s="137" t="n">
        <f aca="false">IF(N432="sníž. přenesená",J432,0)</f>
        <v>0</v>
      </c>
      <c r="BI432" s="137" t="n">
        <f aca="false">IF(N432="nulová",J432,0)</f>
        <v>0</v>
      </c>
      <c r="BJ432" s="3" t="s">
        <v>81</v>
      </c>
      <c r="BK432" s="137" t="n">
        <f aca="false">ROUND(I432*H432,2)</f>
        <v>0</v>
      </c>
      <c r="BL432" s="3" t="s">
        <v>302</v>
      </c>
      <c r="BM432" s="258" t="s">
        <v>1113</v>
      </c>
    </row>
    <row r="433" s="30" customFormat="true" ht="76.8" hidden="false" customHeight="false" outlineLevel="0" collapsed="false">
      <c r="A433" s="26"/>
      <c r="B433" s="27"/>
      <c r="C433" s="28"/>
      <c r="D433" s="259" t="s">
        <v>256</v>
      </c>
      <c r="E433" s="28"/>
      <c r="F433" s="260" t="s">
        <v>1114</v>
      </c>
      <c r="G433" s="28"/>
      <c r="H433" s="28"/>
      <c r="I433" s="211"/>
      <c r="J433" s="28"/>
      <c r="K433" s="28"/>
      <c r="L433" s="29"/>
      <c r="M433" s="261"/>
      <c r="N433" s="262"/>
      <c r="O433" s="76"/>
      <c r="P433" s="76"/>
      <c r="Q433" s="76"/>
      <c r="R433" s="76"/>
      <c r="S433" s="76"/>
      <c r="T433" s="77"/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T433" s="3" t="s">
        <v>256</v>
      </c>
      <c r="AU433" s="3" t="s">
        <v>265</v>
      </c>
    </row>
    <row r="434" s="229" customFormat="true" ht="20.85" hidden="false" customHeight="true" outlineLevel="0" collapsed="false">
      <c r="B434" s="230"/>
      <c r="C434" s="231"/>
      <c r="D434" s="232" t="s">
        <v>73</v>
      </c>
      <c r="E434" s="244" t="s">
        <v>1115</v>
      </c>
      <c r="F434" s="244" t="s">
        <v>1116</v>
      </c>
      <c r="G434" s="231"/>
      <c r="H434" s="231"/>
      <c r="I434" s="234"/>
      <c r="J434" s="245" t="n">
        <f aca="false">BK434</f>
        <v>0</v>
      </c>
      <c r="K434" s="231"/>
      <c r="L434" s="236"/>
      <c r="M434" s="237"/>
      <c r="N434" s="238"/>
      <c r="O434" s="238"/>
      <c r="P434" s="239" t="n">
        <f aca="false">SUM(P435:P438)</f>
        <v>0</v>
      </c>
      <c r="Q434" s="238"/>
      <c r="R434" s="239" t="n">
        <f aca="false">SUM(R435:R438)</f>
        <v>0</v>
      </c>
      <c r="S434" s="238"/>
      <c r="T434" s="240" t="n">
        <f aca="false">SUM(T435:T438)</f>
        <v>0</v>
      </c>
      <c r="AR434" s="241" t="s">
        <v>83</v>
      </c>
      <c r="AT434" s="242" t="s">
        <v>73</v>
      </c>
      <c r="AU434" s="242" t="s">
        <v>83</v>
      </c>
      <c r="AY434" s="241" t="s">
        <v>247</v>
      </c>
      <c r="BK434" s="243" t="n">
        <f aca="false">SUM(BK435:BK438)</f>
        <v>0</v>
      </c>
    </row>
    <row r="435" s="30" customFormat="true" ht="44.25" hidden="false" customHeight="true" outlineLevel="0" collapsed="false">
      <c r="A435" s="26"/>
      <c r="B435" s="27"/>
      <c r="C435" s="246" t="s">
        <v>1117</v>
      </c>
      <c r="D435" s="246" t="s">
        <v>250</v>
      </c>
      <c r="E435" s="247" t="s">
        <v>1118</v>
      </c>
      <c r="F435" s="248" t="s">
        <v>1119</v>
      </c>
      <c r="G435" s="249" t="s">
        <v>1120</v>
      </c>
      <c r="H435" s="250" t="n">
        <v>1</v>
      </c>
      <c r="I435" s="251"/>
      <c r="J435" s="252" t="n">
        <f aca="false">ROUND(I435*H435,2)</f>
        <v>0</v>
      </c>
      <c r="K435" s="253"/>
      <c r="L435" s="29"/>
      <c r="M435" s="254"/>
      <c r="N435" s="255" t="s">
        <v>39</v>
      </c>
      <c r="O435" s="76"/>
      <c r="P435" s="256" t="n">
        <f aca="false">O435*H435</f>
        <v>0</v>
      </c>
      <c r="Q435" s="256" t="n">
        <v>0</v>
      </c>
      <c r="R435" s="256" t="n">
        <f aca="false">Q435*H435</f>
        <v>0</v>
      </c>
      <c r="S435" s="256" t="n">
        <v>0</v>
      </c>
      <c r="T435" s="257" t="n">
        <f aca="false">S435*H435</f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258" t="s">
        <v>302</v>
      </c>
      <c r="AT435" s="258" t="s">
        <v>250</v>
      </c>
      <c r="AU435" s="258" t="s">
        <v>265</v>
      </c>
      <c r="AY435" s="3" t="s">
        <v>247</v>
      </c>
      <c r="BE435" s="137" t="n">
        <f aca="false">IF(N435="základní",J435,0)</f>
        <v>0</v>
      </c>
      <c r="BF435" s="137" t="n">
        <f aca="false">IF(N435="snížená",J435,0)</f>
        <v>0</v>
      </c>
      <c r="BG435" s="137" t="n">
        <f aca="false">IF(N435="zákl. přenesená",J435,0)</f>
        <v>0</v>
      </c>
      <c r="BH435" s="137" t="n">
        <f aca="false">IF(N435="sníž. přenesená",J435,0)</f>
        <v>0</v>
      </c>
      <c r="BI435" s="137" t="n">
        <f aca="false">IF(N435="nulová",J435,0)</f>
        <v>0</v>
      </c>
      <c r="BJ435" s="3" t="s">
        <v>81</v>
      </c>
      <c r="BK435" s="137" t="n">
        <f aca="false">ROUND(I435*H435,2)</f>
        <v>0</v>
      </c>
      <c r="BL435" s="3" t="s">
        <v>302</v>
      </c>
      <c r="BM435" s="258" t="s">
        <v>1121</v>
      </c>
    </row>
    <row r="436" s="30" customFormat="true" ht="28.8" hidden="false" customHeight="false" outlineLevel="0" collapsed="false">
      <c r="A436" s="26"/>
      <c r="B436" s="27"/>
      <c r="C436" s="28"/>
      <c r="D436" s="259" t="s">
        <v>256</v>
      </c>
      <c r="E436" s="28"/>
      <c r="F436" s="260" t="s">
        <v>1119</v>
      </c>
      <c r="G436" s="28"/>
      <c r="H436" s="28"/>
      <c r="I436" s="211"/>
      <c r="J436" s="28"/>
      <c r="K436" s="28"/>
      <c r="L436" s="29"/>
      <c r="M436" s="261"/>
      <c r="N436" s="262"/>
      <c r="O436" s="76"/>
      <c r="P436" s="76"/>
      <c r="Q436" s="76"/>
      <c r="R436" s="76"/>
      <c r="S436" s="76"/>
      <c r="T436" s="77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T436" s="3" t="s">
        <v>256</v>
      </c>
      <c r="AU436" s="3" t="s">
        <v>265</v>
      </c>
    </row>
    <row r="437" s="30" customFormat="true" ht="44.25" hidden="false" customHeight="true" outlineLevel="0" collapsed="false">
      <c r="A437" s="26"/>
      <c r="B437" s="27"/>
      <c r="C437" s="246" t="s">
        <v>1122</v>
      </c>
      <c r="D437" s="246" t="s">
        <v>250</v>
      </c>
      <c r="E437" s="247" t="s">
        <v>1123</v>
      </c>
      <c r="F437" s="248" t="s">
        <v>1124</v>
      </c>
      <c r="G437" s="249" t="s">
        <v>1120</v>
      </c>
      <c r="H437" s="250" t="n">
        <v>1</v>
      </c>
      <c r="I437" s="251"/>
      <c r="J437" s="252" t="n">
        <f aca="false">ROUND(I437*H437,2)</f>
        <v>0</v>
      </c>
      <c r="K437" s="253"/>
      <c r="L437" s="29"/>
      <c r="M437" s="254"/>
      <c r="N437" s="255" t="s">
        <v>39</v>
      </c>
      <c r="O437" s="76"/>
      <c r="P437" s="256" t="n">
        <f aca="false">O437*H437</f>
        <v>0</v>
      </c>
      <c r="Q437" s="256" t="n">
        <v>0</v>
      </c>
      <c r="R437" s="256" t="n">
        <f aca="false">Q437*H437</f>
        <v>0</v>
      </c>
      <c r="S437" s="256" t="n">
        <v>0</v>
      </c>
      <c r="T437" s="257" t="n">
        <f aca="false">S437*H437</f>
        <v>0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258" t="s">
        <v>302</v>
      </c>
      <c r="AT437" s="258" t="s">
        <v>250</v>
      </c>
      <c r="AU437" s="258" t="s">
        <v>265</v>
      </c>
      <c r="AY437" s="3" t="s">
        <v>247</v>
      </c>
      <c r="BE437" s="137" t="n">
        <f aca="false">IF(N437="základní",J437,0)</f>
        <v>0</v>
      </c>
      <c r="BF437" s="137" t="n">
        <f aca="false">IF(N437="snížená",J437,0)</f>
        <v>0</v>
      </c>
      <c r="BG437" s="137" t="n">
        <f aca="false">IF(N437="zákl. přenesená",J437,0)</f>
        <v>0</v>
      </c>
      <c r="BH437" s="137" t="n">
        <f aca="false">IF(N437="sníž. přenesená",J437,0)</f>
        <v>0</v>
      </c>
      <c r="BI437" s="137" t="n">
        <f aca="false">IF(N437="nulová",J437,0)</f>
        <v>0</v>
      </c>
      <c r="BJ437" s="3" t="s">
        <v>81</v>
      </c>
      <c r="BK437" s="137" t="n">
        <f aca="false">ROUND(I437*H437,2)</f>
        <v>0</v>
      </c>
      <c r="BL437" s="3" t="s">
        <v>302</v>
      </c>
      <c r="BM437" s="258" t="s">
        <v>1125</v>
      </c>
    </row>
    <row r="438" s="30" customFormat="true" ht="28.8" hidden="false" customHeight="false" outlineLevel="0" collapsed="false">
      <c r="A438" s="26"/>
      <c r="B438" s="27"/>
      <c r="C438" s="28"/>
      <c r="D438" s="259" t="s">
        <v>256</v>
      </c>
      <c r="E438" s="28"/>
      <c r="F438" s="260" t="s">
        <v>1124</v>
      </c>
      <c r="G438" s="28"/>
      <c r="H438" s="28"/>
      <c r="I438" s="211"/>
      <c r="J438" s="28"/>
      <c r="K438" s="28"/>
      <c r="L438" s="29"/>
      <c r="M438" s="261"/>
      <c r="N438" s="262"/>
      <c r="O438" s="76"/>
      <c r="P438" s="76"/>
      <c r="Q438" s="76"/>
      <c r="R438" s="76"/>
      <c r="S438" s="76"/>
      <c r="T438" s="77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T438" s="3" t="s">
        <v>256</v>
      </c>
      <c r="AU438" s="3" t="s">
        <v>265</v>
      </c>
    </row>
    <row r="439" s="229" customFormat="true" ht="22.8" hidden="false" customHeight="true" outlineLevel="0" collapsed="false">
      <c r="B439" s="230"/>
      <c r="C439" s="231"/>
      <c r="D439" s="232" t="s">
        <v>73</v>
      </c>
      <c r="E439" s="244" t="s">
        <v>1126</v>
      </c>
      <c r="F439" s="244" t="s">
        <v>506</v>
      </c>
      <c r="G439" s="231"/>
      <c r="H439" s="231"/>
      <c r="I439" s="234"/>
      <c r="J439" s="245" t="n">
        <f aca="false">BK439</f>
        <v>0</v>
      </c>
      <c r="K439" s="231"/>
      <c r="L439" s="236"/>
      <c r="M439" s="237"/>
      <c r="N439" s="238"/>
      <c r="O439" s="238"/>
      <c r="P439" s="239" t="n">
        <f aca="false">SUM(P440:P457)</f>
        <v>0</v>
      </c>
      <c r="Q439" s="238"/>
      <c r="R439" s="239" t="n">
        <f aca="false">SUM(R440:R457)</f>
        <v>0</v>
      </c>
      <c r="S439" s="238"/>
      <c r="T439" s="240" t="n">
        <f aca="false">SUM(T440:T457)</f>
        <v>0</v>
      </c>
      <c r="AR439" s="241" t="s">
        <v>83</v>
      </c>
      <c r="AT439" s="242" t="s">
        <v>73</v>
      </c>
      <c r="AU439" s="242" t="s">
        <v>81</v>
      </c>
      <c r="AY439" s="241" t="s">
        <v>247</v>
      </c>
      <c r="BK439" s="243" t="n">
        <f aca="false">SUM(BK440:BK457)</f>
        <v>0</v>
      </c>
    </row>
    <row r="440" s="30" customFormat="true" ht="33" hidden="false" customHeight="true" outlineLevel="0" collapsed="false">
      <c r="A440" s="26"/>
      <c r="B440" s="27"/>
      <c r="C440" s="246" t="s">
        <v>1127</v>
      </c>
      <c r="D440" s="246" t="s">
        <v>250</v>
      </c>
      <c r="E440" s="247" t="s">
        <v>1128</v>
      </c>
      <c r="F440" s="248" t="s">
        <v>1129</v>
      </c>
      <c r="G440" s="249" t="s">
        <v>1120</v>
      </c>
      <c r="H440" s="250" t="n">
        <v>1</v>
      </c>
      <c r="I440" s="251"/>
      <c r="J440" s="252" t="n">
        <f aca="false">ROUND(I440*H440,2)</f>
        <v>0</v>
      </c>
      <c r="K440" s="253"/>
      <c r="L440" s="29"/>
      <c r="M440" s="254"/>
      <c r="N440" s="255" t="s">
        <v>39</v>
      </c>
      <c r="O440" s="76"/>
      <c r="P440" s="256" t="n">
        <f aca="false">O440*H440</f>
        <v>0</v>
      </c>
      <c r="Q440" s="256" t="n">
        <v>0</v>
      </c>
      <c r="R440" s="256" t="n">
        <f aca="false">Q440*H440</f>
        <v>0</v>
      </c>
      <c r="S440" s="256" t="n">
        <v>0</v>
      </c>
      <c r="T440" s="257" t="n">
        <f aca="false">S440*H440</f>
        <v>0</v>
      </c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R440" s="258" t="s">
        <v>302</v>
      </c>
      <c r="AT440" s="258" t="s">
        <v>250</v>
      </c>
      <c r="AU440" s="258" t="s">
        <v>83</v>
      </c>
      <c r="AY440" s="3" t="s">
        <v>247</v>
      </c>
      <c r="BE440" s="137" t="n">
        <f aca="false">IF(N440="základní",J440,0)</f>
        <v>0</v>
      </c>
      <c r="BF440" s="137" t="n">
        <f aca="false">IF(N440="snížená",J440,0)</f>
        <v>0</v>
      </c>
      <c r="BG440" s="137" t="n">
        <f aca="false">IF(N440="zákl. přenesená",J440,0)</f>
        <v>0</v>
      </c>
      <c r="BH440" s="137" t="n">
        <f aca="false">IF(N440="sníž. přenesená",J440,0)</f>
        <v>0</v>
      </c>
      <c r="BI440" s="137" t="n">
        <f aca="false">IF(N440="nulová",J440,0)</f>
        <v>0</v>
      </c>
      <c r="BJ440" s="3" t="s">
        <v>81</v>
      </c>
      <c r="BK440" s="137" t="n">
        <f aca="false">ROUND(I440*H440,2)</f>
        <v>0</v>
      </c>
      <c r="BL440" s="3" t="s">
        <v>302</v>
      </c>
      <c r="BM440" s="258" t="s">
        <v>1130</v>
      </c>
    </row>
    <row r="441" s="30" customFormat="true" ht="38.4" hidden="false" customHeight="false" outlineLevel="0" collapsed="false">
      <c r="A441" s="26"/>
      <c r="B441" s="27"/>
      <c r="C441" s="28"/>
      <c r="D441" s="259" t="s">
        <v>256</v>
      </c>
      <c r="E441" s="28"/>
      <c r="F441" s="260" t="s">
        <v>1131</v>
      </c>
      <c r="G441" s="28"/>
      <c r="H441" s="28"/>
      <c r="I441" s="211"/>
      <c r="J441" s="28"/>
      <c r="K441" s="28"/>
      <c r="L441" s="29"/>
      <c r="M441" s="261"/>
      <c r="N441" s="262"/>
      <c r="O441" s="76"/>
      <c r="P441" s="76"/>
      <c r="Q441" s="76"/>
      <c r="R441" s="76"/>
      <c r="S441" s="76"/>
      <c r="T441" s="77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T441" s="3" t="s">
        <v>256</v>
      </c>
      <c r="AU441" s="3" t="s">
        <v>83</v>
      </c>
    </row>
    <row r="442" s="30" customFormat="true" ht="44.25" hidden="false" customHeight="true" outlineLevel="0" collapsed="false">
      <c r="A442" s="26"/>
      <c r="B442" s="27"/>
      <c r="C442" s="246" t="s">
        <v>1132</v>
      </c>
      <c r="D442" s="246" t="s">
        <v>250</v>
      </c>
      <c r="E442" s="247" t="s">
        <v>1133</v>
      </c>
      <c r="F442" s="248" t="s">
        <v>1134</v>
      </c>
      <c r="G442" s="249" t="s">
        <v>1120</v>
      </c>
      <c r="H442" s="250" t="n">
        <v>1</v>
      </c>
      <c r="I442" s="251"/>
      <c r="J442" s="252" t="n">
        <f aca="false">ROUND(I442*H442,2)</f>
        <v>0</v>
      </c>
      <c r="K442" s="253"/>
      <c r="L442" s="29"/>
      <c r="M442" s="254"/>
      <c r="N442" s="255" t="s">
        <v>39</v>
      </c>
      <c r="O442" s="76"/>
      <c r="P442" s="256" t="n">
        <f aca="false">O442*H442</f>
        <v>0</v>
      </c>
      <c r="Q442" s="256" t="n">
        <v>0</v>
      </c>
      <c r="R442" s="256" t="n">
        <f aca="false">Q442*H442</f>
        <v>0</v>
      </c>
      <c r="S442" s="256" t="n">
        <v>0</v>
      </c>
      <c r="T442" s="257" t="n">
        <f aca="false">S442*H442</f>
        <v>0</v>
      </c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R442" s="258" t="s">
        <v>302</v>
      </c>
      <c r="AT442" s="258" t="s">
        <v>250</v>
      </c>
      <c r="AU442" s="258" t="s">
        <v>83</v>
      </c>
      <c r="AY442" s="3" t="s">
        <v>247</v>
      </c>
      <c r="BE442" s="137" t="n">
        <f aca="false">IF(N442="základní",J442,0)</f>
        <v>0</v>
      </c>
      <c r="BF442" s="137" t="n">
        <f aca="false">IF(N442="snížená",J442,0)</f>
        <v>0</v>
      </c>
      <c r="BG442" s="137" t="n">
        <f aca="false">IF(N442="zákl. přenesená",J442,0)</f>
        <v>0</v>
      </c>
      <c r="BH442" s="137" t="n">
        <f aca="false">IF(N442="sníž. přenesená",J442,0)</f>
        <v>0</v>
      </c>
      <c r="BI442" s="137" t="n">
        <f aca="false">IF(N442="nulová",J442,0)</f>
        <v>0</v>
      </c>
      <c r="BJ442" s="3" t="s">
        <v>81</v>
      </c>
      <c r="BK442" s="137" t="n">
        <f aca="false">ROUND(I442*H442,2)</f>
        <v>0</v>
      </c>
      <c r="BL442" s="3" t="s">
        <v>302</v>
      </c>
      <c r="BM442" s="258" t="s">
        <v>1135</v>
      </c>
    </row>
    <row r="443" s="30" customFormat="true" ht="28.8" hidden="false" customHeight="false" outlineLevel="0" collapsed="false">
      <c r="A443" s="26"/>
      <c r="B443" s="27"/>
      <c r="C443" s="28"/>
      <c r="D443" s="259" t="s">
        <v>256</v>
      </c>
      <c r="E443" s="28"/>
      <c r="F443" s="260" t="s">
        <v>1134</v>
      </c>
      <c r="G443" s="28"/>
      <c r="H443" s="28"/>
      <c r="I443" s="211"/>
      <c r="J443" s="28"/>
      <c r="K443" s="28"/>
      <c r="L443" s="29"/>
      <c r="M443" s="261"/>
      <c r="N443" s="262"/>
      <c r="O443" s="76"/>
      <c r="P443" s="76"/>
      <c r="Q443" s="76"/>
      <c r="R443" s="76"/>
      <c r="S443" s="76"/>
      <c r="T443" s="77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T443" s="3" t="s">
        <v>256</v>
      </c>
      <c r="AU443" s="3" t="s">
        <v>83</v>
      </c>
    </row>
    <row r="444" s="30" customFormat="true" ht="33" hidden="false" customHeight="true" outlineLevel="0" collapsed="false">
      <c r="A444" s="26"/>
      <c r="B444" s="27"/>
      <c r="C444" s="246" t="s">
        <v>1136</v>
      </c>
      <c r="D444" s="246" t="s">
        <v>250</v>
      </c>
      <c r="E444" s="247" t="s">
        <v>1137</v>
      </c>
      <c r="F444" s="248" t="s">
        <v>1138</v>
      </c>
      <c r="G444" s="249" t="s">
        <v>1120</v>
      </c>
      <c r="H444" s="250" t="n">
        <v>1</v>
      </c>
      <c r="I444" s="251"/>
      <c r="J444" s="252" t="n">
        <f aca="false">ROUND(I444*H444,2)</f>
        <v>0</v>
      </c>
      <c r="K444" s="253"/>
      <c r="L444" s="29"/>
      <c r="M444" s="254"/>
      <c r="N444" s="255" t="s">
        <v>39</v>
      </c>
      <c r="O444" s="76"/>
      <c r="P444" s="256" t="n">
        <f aca="false">O444*H444</f>
        <v>0</v>
      </c>
      <c r="Q444" s="256" t="n">
        <v>0</v>
      </c>
      <c r="R444" s="256" t="n">
        <f aca="false">Q444*H444</f>
        <v>0</v>
      </c>
      <c r="S444" s="256" t="n">
        <v>0</v>
      </c>
      <c r="T444" s="257" t="n">
        <f aca="false">S444*H444</f>
        <v>0</v>
      </c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R444" s="258" t="s">
        <v>302</v>
      </c>
      <c r="AT444" s="258" t="s">
        <v>250</v>
      </c>
      <c r="AU444" s="258" t="s">
        <v>83</v>
      </c>
      <c r="AY444" s="3" t="s">
        <v>247</v>
      </c>
      <c r="BE444" s="137" t="n">
        <f aca="false">IF(N444="základní",J444,0)</f>
        <v>0</v>
      </c>
      <c r="BF444" s="137" t="n">
        <f aca="false">IF(N444="snížená",J444,0)</f>
        <v>0</v>
      </c>
      <c r="BG444" s="137" t="n">
        <f aca="false">IF(N444="zákl. přenesená",J444,0)</f>
        <v>0</v>
      </c>
      <c r="BH444" s="137" t="n">
        <f aca="false">IF(N444="sníž. přenesená",J444,0)</f>
        <v>0</v>
      </c>
      <c r="BI444" s="137" t="n">
        <f aca="false">IF(N444="nulová",J444,0)</f>
        <v>0</v>
      </c>
      <c r="BJ444" s="3" t="s">
        <v>81</v>
      </c>
      <c r="BK444" s="137" t="n">
        <f aca="false">ROUND(I444*H444,2)</f>
        <v>0</v>
      </c>
      <c r="BL444" s="3" t="s">
        <v>302</v>
      </c>
      <c r="BM444" s="258" t="s">
        <v>1139</v>
      </c>
    </row>
    <row r="445" s="30" customFormat="true" ht="28.8" hidden="false" customHeight="false" outlineLevel="0" collapsed="false">
      <c r="A445" s="26"/>
      <c r="B445" s="27"/>
      <c r="C445" s="28"/>
      <c r="D445" s="259" t="s">
        <v>256</v>
      </c>
      <c r="E445" s="28"/>
      <c r="F445" s="260" t="s">
        <v>1140</v>
      </c>
      <c r="G445" s="28"/>
      <c r="H445" s="28"/>
      <c r="I445" s="211"/>
      <c r="J445" s="28"/>
      <c r="K445" s="28"/>
      <c r="L445" s="29"/>
      <c r="M445" s="261"/>
      <c r="N445" s="262"/>
      <c r="O445" s="76"/>
      <c r="P445" s="76"/>
      <c r="Q445" s="76"/>
      <c r="R445" s="76"/>
      <c r="S445" s="76"/>
      <c r="T445" s="77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T445" s="3" t="s">
        <v>256</v>
      </c>
      <c r="AU445" s="3" t="s">
        <v>83</v>
      </c>
    </row>
    <row r="446" s="30" customFormat="true" ht="24.15" hidden="false" customHeight="true" outlineLevel="0" collapsed="false">
      <c r="A446" s="26"/>
      <c r="B446" s="27"/>
      <c r="C446" s="246" t="s">
        <v>1141</v>
      </c>
      <c r="D446" s="246" t="s">
        <v>250</v>
      </c>
      <c r="E446" s="247" t="s">
        <v>1142</v>
      </c>
      <c r="F446" s="248" t="s">
        <v>1143</v>
      </c>
      <c r="G446" s="249" t="s">
        <v>291</v>
      </c>
      <c r="H446" s="250" t="n">
        <v>1</v>
      </c>
      <c r="I446" s="251"/>
      <c r="J446" s="252" t="n">
        <f aca="false">ROUND(I446*H446,2)</f>
        <v>0</v>
      </c>
      <c r="K446" s="253"/>
      <c r="L446" s="29"/>
      <c r="M446" s="254"/>
      <c r="N446" s="255" t="s">
        <v>39</v>
      </c>
      <c r="O446" s="76"/>
      <c r="P446" s="256" t="n">
        <f aca="false">O446*H446</f>
        <v>0</v>
      </c>
      <c r="Q446" s="256" t="n">
        <v>0</v>
      </c>
      <c r="R446" s="256" t="n">
        <f aca="false">Q446*H446</f>
        <v>0</v>
      </c>
      <c r="S446" s="256" t="n">
        <v>0</v>
      </c>
      <c r="T446" s="257" t="n">
        <f aca="false">S446*H446</f>
        <v>0</v>
      </c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R446" s="258" t="s">
        <v>302</v>
      </c>
      <c r="AT446" s="258" t="s">
        <v>250</v>
      </c>
      <c r="AU446" s="258" t="s">
        <v>83</v>
      </c>
      <c r="AY446" s="3" t="s">
        <v>247</v>
      </c>
      <c r="BE446" s="137" t="n">
        <f aca="false">IF(N446="základní",J446,0)</f>
        <v>0</v>
      </c>
      <c r="BF446" s="137" t="n">
        <f aca="false">IF(N446="snížená",J446,0)</f>
        <v>0</v>
      </c>
      <c r="BG446" s="137" t="n">
        <f aca="false">IF(N446="zákl. přenesená",J446,0)</f>
        <v>0</v>
      </c>
      <c r="BH446" s="137" t="n">
        <f aca="false">IF(N446="sníž. přenesená",J446,0)</f>
        <v>0</v>
      </c>
      <c r="BI446" s="137" t="n">
        <f aca="false">IF(N446="nulová",J446,0)</f>
        <v>0</v>
      </c>
      <c r="BJ446" s="3" t="s">
        <v>81</v>
      </c>
      <c r="BK446" s="137" t="n">
        <f aca="false">ROUND(I446*H446,2)</f>
        <v>0</v>
      </c>
      <c r="BL446" s="3" t="s">
        <v>302</v>
      </c>
      <c r="BM446" s="258" t="s">
        <v>1144</v>
      </c>
    </row>
    <row r="447" s="30" customFormat="true" ht="38.4" hidden="false" customHeight="false" outlineLevel="0" collapsed="false">
      <c r="A447" s="26"/>
      <c r="B447" s="27"/>
      <c r="C447" s="28"/>
      <c r="D447" s="259" t="s">
        <v>256</v>
      </c>
      <c r="E447" s="28"/>
      <c r="F447" s="260" t="s">
        <v>1145</v>
      </c>
      <c r="G447" s="28"/>
      <c r="H447" s="28"/>
      <c r="I447" s="211"/>
      <c r="J447" s="28"/>
      <c r="K447" s="28"/>
      <c r="L447" s="29"/>
      <c r="M447" s="261"/>
      <c r="N447" s="262"/>
      <c r="O447" s="76"/>
      <c r="P447" s="76"/>
      <c r="Q447" s="76"/>
      <c r="R447" s="76"/>
      <c r="S447" s="76"/>
      <c r="T447" s="77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T447" s="3" t="s">
        <v>256</v>
      </c>
      <c r="AU447" s="3" t="s">
        <v>83</v>
      </c>
    </row>
    <row r="448" s="30" customFormat="true" ht="16.5" hidden="false" customHeight="true" outlineLevel="0" collapsed="false">
      <c r="A448" s="26"/>
      <c r="B448" s="27"/>
      <c r="C448" s="246" t="s">
        <v>1146</v>
      </c>
      <c r="D448" s="246" t="s">
        <v>250</v>
      </c>
      <c r="E448" s="247" t="s">
        <v>1147</v>
      </c>
      <c r="F448" s="248" t="s">
        <v>1148</v>
      </c>
      <c r="G448" s="249" t="s">
        <v>1120</v>
      </c>
      <c r="H448" s="250" t="n">
        <v>1</v>
      </c>
      <c r="I448" s="251"/>
      <c r="J448" s="252" t="n">
        <f aca="false">ROUND(I448*H448,2)</f>
        <v>0</v>
      </c>
      <c r="K448" s="253"/>
      <c r="L448" s="29"/>
      <c r="M448" s="254"/>
      <c r="N448" s="255" t="s">
        <v>39</v>
      </c>
      <c r="O448" s="76"/>
      <c r="P448" s="256" t="n">
        <f aca="false">O448*H448</f>
        <v>0</v>
      </c>
      <c r="Q448" s="256" t="n">
        <v>0</v>
      </c>
      <c r="R448" s="256" t="n">
        <f aca="false">Q448*H448</f>
        <v>0</v>
      </c>
      <c r="S448" s="256" t="n">
        <v>0</v>
      </c>
      <c r="T448" s="257" t="n">
        <f aca="false">S448*H448</f>
        <v>0</v>
      </c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R448" s="258" t="s">
        <v>302</v>
      </c>
      <c r="AT448" s="258" t="s">
        <v>250</v>
      </c>
      <c r="AU448" s="258" t="s">
        <v>83</v>
      </c>
      <c r="AY448" s="3" t="s">
        <v>247</v>
      </c>
      <c r="BE448" s="137" t="n">
        <f aca="false">IF(N448="základní",J448,0)</f>
        <v>0</v>
      </c>
      <c r="BF448" s="137" t="n">
        <f aca="false">IF(N448="snížená",J448,0)</f>
        <v>0</v>
      </c>
      <c r="BG448" s="137" t="n">
        <f aca="false">IF(N448="zákl. přenesená",J448,0)</f>
        <v>0</v>
      </c>
      <c r="BH448" s="137" t="n">
        <f aca="false">IF(N448="sníž. přenesená",J448,0)</f>
        <v>0</v>
      </c>
      <c r="BI448" s="137" t="n">
        <f aca="false">IF(N448="nulová",J448,0)</f>
        <v>0</v>
      </c>
      <c r="BJ448" s="3" t="s">
        <v>81</v>
      </c>
      <c r="BK448" s="137" t="n">
        <f aca="false">ROUND(I448*H448,2)</f>
        <v>0</v>
      </c>
      <c r="BL448" s="3" t="s">
        <v>302</v>
      </c>
      <c r="BM448" s="258" t="s">
        <v>1149</v>
      </c>
    </row>
    <row r="449" s="30" customFormat="true" ht="10.2" hidden="false" customHeight="false" outlineLevel="0" collapsed="false">
      <c r="A449" s="26"/>
      <c r="B449" s="27"/>
      <c r="C449" s="28"/>
      <c r="D449" s="259" t="s">
        <v>256</v>
      </c>
      <c r="E449" s="28"/>
      <c r="F449" s="260" t="s">
        <v>1148</v>
      </c>
      <c r="G449" s="28"/>
      <c r="H449" s="28"/>
      <c r="I449" s="211"/>
      <c r="J449" s="28"/>
      <c r="K449" s="28"/>
      <c r="L449" s="29"/>
      <c r="M449" s="261"/>
      <c r="N449" s="262"/>
      <c r="O449" s="76"/>
      <c r="P449" s="76"/>
      <c r="Q449" s="76"/>
      <c r="R449" s="76"/>
      <c r="S449" s="76"/>
      <c r="T449" s="77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T449" s="3" t="s">
        <v>256</v>
      </c>
      <c r="AU449" s="3" t="s">
        <v>83</v>
      </c>
    </row>
    <row r="450" s="30" customFormat="true" ht="24.15" hidden="false" customHeight="true" outlineLevel="0" collapsed="false">
      <c r="A450" s="26"/>
      <c r="B450" s="27"/>
      <c r="C450" s="246" t="s">
        <v>1150</v>
      </c>
      <c r="D450" s="246" t="s">
        <v>250</v>
      </c>
      <c r="E450" s="247" t="s">
        <v>1151</v>
      </c>
      <c r="F450" s="248" t="s">
        <v>1152</v>
      </c>
      <c r="G450" s="249" t="s">
        <v>1120</v>
      </c>
      <c r="H450" s="250" t="n">
        <v>1</v>
      </c>
      <c r="I450" s="251"/>
      <c r="J450" s="252" t="n">
        <f aca="false">ROUND(I450*H450,2)</f>
        <v>0</v>
      </c>
      <c r="K450" s="253"/>
      <c r="L450" s="29"/>
      <c r="M450" s="254"/>
      <c r="N450" s="255" t="s">
        <v>39</v>
      </c>
      <c r="O450" s="76"/>
      <c r="P450" s="256" t="n">
        <f aca="false">O450*H450</f>
        <v>0</v>
      </c>
      <c r="Q450" s="256" t="n">
        <v>0</v>
      </c>
      <c r="R450" s="256" t="n">
        <f aca="false">Q450*H450</f>
        <v>0</v>
      </c>
      <c r="S450" s="256" t="n">
        <v>0</v>
      </c>
      <c r="T450" s="257" t="n">
        <f aca="false">S450*H450</f>
        <v>0</v>
      </c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R450" s="258" t="s">
        <v>302</v>
      </c>
      <c r="AT450" s="258" t="s">
        <v>250</v>
      </c>
      <c r="AU450" s="258" t="s">
        <v>83</v>
      </c>
      <c r="AY450" s="3" t="s">
        <v>247</v>
      </c>
      <c r="BE450" s="137" t="n">
        <f aca="false">IF(N450="základní",J450,0)</f>
        <v>0</v>
      </c>
      <c r="BF450" s="137" t="n">
        <f aca="false">IF(N450="snížená",J450,0)</f>
        <v>0</v>
      </c>
      <c r="BG450" s="137" t="n">
        <f aca="false">IF(N450="zákl. přenesená",J450,0)</f>
        <v>0</v>
      </c>
      <c r="BH450" s="137" t="n">
        <f aca="false">IF(N450="sníž. přenesená",J450,0)</f>
        <v>0</v>
      </c>
      <c r="BI450" s="137" t="n">
        <f aca="false">IF(N450="nulová",J450,0)</f>
        <v>0</v>
      </c>
      <c r="BJ450" s="3" t="s">
        <v>81</v>
      </c>
      <c r="BK450" s="137" t="n">
        <f aca="false">ROUND(I450*H450,2)</f>
        <v>0</v>
      </c>
      <c r="BL450" s="3" t="s">
        <v>302</v>
      </c>
      <c r="BM450" s="258" t="s">
        <v>1153</v>
      </c>
    </row>
    <row r="451" s="30" customFormat="true" ht="10.2" hidden="false" customHeight="false" outlineLevel="0" collapsed="false">
      <c r="A451" s="26"/>
      <c r="B451" s="27"/>
      <c r="C451" s="28"/>
      <c r="D451" s="259" t="s">
        <v>256</v>
      </c>
      <c r="E451" s="28"/>
      <c r="F451" s="260" t="s">
        <v>1154</v>
      </c>
      <c r="G451" s="28"/>
      <c r="H451" s="28"/>
      <c r="I451" s="211"/>
      <c r="J451" s="28"/>
      <c r="K451" s="28"/>
      <c r="L451" s="29"/>
      <c r="M451" s="261"/>
      <c r="N451" s="262"/>
      <c r="O451" s="76"/>
      <c r="P451" s="76"/>
      <c r="Q451" s="76"/>
      <c r="R451" s="76"/>
      <c r="S451" s="76"/>
      <c r="T451" s="77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T451" s="3" t="s">
        <v>256</v>
      </c>
      <c r="AU451" s="3" t="s">
        <v>83</v>
      </c>
    </row>
    <row r="452" s="30" customFormat="true" ht="16.5" hidden="false" customHeight="true" outlineLevel="0" collapsed="false">
      <c r="A452" s="26"/>
      <c r="B452" s="27"/>
      <c r="C452" s="246" t="s">
        <v>1155</v>
      </c>
      <c r="D452" s="246" t="s">
        <v>250</v>
      </c>
      <c r="E452" s="247" t="s">
        <v>1156</v>
      </c>
      <c r="F452" s="248" t="s">
        <v>1157</v>
      </c>
      <c r="G452" s="249" t="s">
        <v>1120</v>
      </c>
      <c r="H452" s="250" t="n">
        <v>1</v>
      </c>
      <c r="I452" s="251"/>
      <c r="J452" s="252" t="n">
        <f aca="false">ROUND(I452*H452,2)</f>
        <v>0</v>
      </c>
      <c r="K452" s="253"/>
      <c r="L452" s="29"/>
      <c r="M452" s="254"/>
      <c r="N452" s="255" t="s">
        <v>39</v>
      </c>
      <c r="O452" s="76"/>
      <c r="P452" s="256" t="n">
        <f aca="false">O452*H452</f>
        <v>0</v>
      </c>
      <c r="Q452" s="256" t="n">
        <v>0</v>
      </c>
      <c r="R452" s="256" t="n">
        <f aca="false">Q452*H452</f>
        <v>0</v>
      </c>
      <c r="S452" s="256" t="n">
        <v>0</v>
      </c>
      <c r="T452" s="257" t="n">
        <f aca="false">S452*H452</f>
        <v>0</v>
      </c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R452" s="258" t="s">
        <v>302</v>
      </c>
      <c r="AT452" s="258" t="s">
        <v>250</v>
      </c>
      <c r="AU452" s="258" t="s">
        <v>83</v>
      </c>
      <c r="AY452" s="3" t="s">
        <v>247</v>
      </c>
      <c r="BE452" s="137" t="n">
        <f aca="false">IF(N452="základní",J452,0)</f>
        <v>0</v>
      </c>
      <c r="BF452" s="137" t="n">
        <f aca="false">IF(N452="snížená",J452,0)</f>
        <v>0</v>
      </c>
      <c r="BG452" s="137" t="n">
        <f aca="false">IF(N452="zákl. přenesená",J452,0)</f>
        <v>0</v>
      </c>
      <c r="BH452" s="137" t="n">
        <f aca="false">IF(N452="sníž. přenesená",J452,0)</f>
        <v>0</v>
      </c>
      <c r="BI452" s="137" t="n">
        <f aca="false">IF(N452="nulová",J452,0)</f>
        <v>0</v>
      </c>
      <c r="BJ452" s="3" t="s">
        <v>81</v>
      </c>
      <c r="BK452" s="137" t="n">
        <f aca="false">ROUND(I452*H452,2)</f>
        <v>0</v>
      </c>
      <c r="BL452" s="3" t="s">
        <v>302</v>
      </c>
      <c r="BM452" s="258" t="s">
        <v>1158</v>
      </c>
    </row>
    <row r="453" s="30" customFormat="true" ht="10.2" hidden="false" customHeight="false" outlineLevel="0" collapsed="false">
      <c r="A453" s="26"/>
      <c r="B453" s="27"/>
      <c r="C453" s="28"/>
      <c r="D453" s="259" t="s">
        <v>256</v>
      </c>
      <c r="E453" s="28"/>
      <c r="F453" s="260" t="s">
        <v>1157</v>
      </c>
      <c r="G453" s="28"/>
      <c r="H453" s="28"/>
      <c r="I453" s="211"/>
      <c r="J453" s="28"/>
      <c r="K453" s="28"/>
      <c r="L453" s="29"/>
      <c r="M453" s="261"/>
      <c r="N453" s="262"/>
      <c r="O453" s="76"/>
      <c r="P453" s="76"/>
      <c r="Q453" s="76"/>
      <c r="R453" s="76"/>
      <c r="S453" s="76"/>
      <c r="T453" s="77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T453" s="3" t="s">
        <v>256</v>
      </c>
      <c r="AU453" s="3" t="s">
        <v>83</v>
      </c>
    </row>
    <row r="454" s="30" customFormat="true" ht="24.15" hidden="false" customHeight="true" outlineLevel="0" collapsed="false">
      <c r="A454" s="26"/>
      <c r="B454" s="27"/>
      <c r="C454" s="246" t="s">
        <v>1159</v>
      </c>
      <c r="D454" s="246" t="s">
        <v>250</v>
      </c>
      <c r="E454" s="247" t="s">
        <v>1160</v>
      </c>
      <c r="F454" s="248" t="s">
        <v>1161</v>
      </c>
      <c r="G454" s="249" t="s">
        <v>1120</v>
      </c>
      <c r="H454" s="250" t="n">
        <v>1</v>
      </c>
      <c r="I454" s="251"/>
      <c r="J454" s="252" t="n">
        <f aca="false">ROUND(I454*H454,2)</f>
        <v>0</v>
      </c>
      <c r="K454" s="253"/>
      <c r="L454" s="29"/>
      <c r="M454" s="254"/>
      <c r="N454" s="255" t="s">
        <v>39</v>
      </c>
      <c r="O454" s="76"/>
      <c r="P454" s="256" t="n">
        <f aca="false">O454*H454</f>
        <v>0</v>
      </c>
      <c r="Q454" s="256" t="n">
        <v>0</v>
      </c>
      <c r="R454" s="256" t="n">
        <f aca="false">Q454*H454</f>
        <v>0</v>
      </c>
      <c r="S454" s="256" t="n">
        <v>0</v>
      </c>
      <c r="T454" s="257" t="n">
        <f aca="false">S454*H454</f>
        <v>0</v>
      </c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R454" s="258" t="s">
        <v>302</v>
      </c>
      <c r="AT454" s="258" t="s">
        <v>250</v>
      </c>
      <c r="AU454" s="258" t="s">
        <v>83</v>
      </c>
      <c r="AY454" s="3" t="s">
        <v>247</v>
      </c>
      <c r="BE454" s="137" t="n">
        <f aca="false">IF(N454="základní",J454,0)</f>
        <v>0</v>
      </c>
      <c r="BF454" s="137" t="n">
        <f aca="false">IF(N454="snížená",J454,0)</f>
        <v>0</v>
      </c>
      <c r="BG454" s="137" t="n">
        <f aca="false">IF(N454="zákl. přenesená",J454,0)</f>
        <v>0</v>
      </c>
      <c r="BH454" s="137" t="n">
        <f aca="false">IF(N454="sníž. přenesená",J454,0)</f>
        <v>0</v>
      </c>
      <c r="BI454" s="137" t="n">
        <f aca="false">IF(N454="nulová",J454,0)</f>
        <v>0</v>
      </c>
      <c r="BJ454" s="3" t="s">
        <v>81</v>
      </c>
      <c r="BK454" s="137" t="n">
        <f aca="false">ROUND(I454*H454,2)</f>
        <v>0</v>
      </c>
      <c r="BL454" s="3" t="s">
        <v>302</v>
      </c>
      <c r="BM454" s="258" t="s">
        <v>1162</v>
      </c>
    </row>
    <row r="455" s="30" customFormat="true" ht="10.2" hidden="false" customHeight="false" outlineLevel="0" collapsed="false">
      <c r="A455" s="26"/>
      <c r="B455" s="27"/>
      <c r="C455" s="28"/>
      <c r="D455" s="259" t="s">
        <v>256</v>
      </c>
      <c r="E455" s="28"/>
      <c r="F455" s="260" t="s">
        <v>1163</v>
      </c>
      <c r="G455" s="28"/>
      <c r="H455" s="28"/>
      <c r="I455" s="211"/>
      <c r="J455" s="28"/>
      <c r="K455" s="28"/>
      <c r="L455" s="29"/>
      <c r="M455" s="261"/>
      <c r="N455" s="262"/>
      <c r="O455" s="76"/>
      <c r="P455" s="76"/>
      <c r="Q455" s="76"/>
      <c r="R455" s="76"/>
      <c r="S455" s="76"/>
      <c r="T455" s="77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T455" s="3" t="s">
        <v>256</v>
      </c>
      <c r="AU455" s="3" t="s">
        <v>83</v>
      </c>
    </row>
    <row r="456" s="30" customFormat="true" ht="55.5" hidden="false" customHeight="true" outlineLevel="0" collapsed="false">
      <c r="A456" s="26"/>
      <c r="B456" s="27"/>
      <c r="C456" s="246" t="s">
        <v>1164</v>
      </c>
      <c r="D456" s="246" t="s">
        <v>250</v>
      </c>
      <c r="E456" s="247" t="s">
        <v>1165</v>
      </c>
      <c r="F456" s="248" t="s">
        <v>1166</v>
      </c>
      <c r="G456" s="249" t="s">
        <v>1120</v>
      </c>
      <c r="H456" s="250" t="n">
        <v>1</v>
      </c>
      <c r="I456" s="251"/>
      <c r="J456" s="252" t="n">
        <f aca="false">ROUND(I456*H456,2)</f>
        <v>0</v>
      </c>
      <c r="K456" s="253"/>
      <c r="L456" s="29"/>
      <c r="M456" s="254"/>
      <c r="N456" s="255" t="s">
        <v>39</v>
      </c>
      <c r="O456" s="76"/>
      <c r="P456" s="256" t="n">
        <f aca="false">O456*H456</f>
        <v>0</v>
      </c>
      <c r="Q456" s="256" t="n">
        <v>0</v>
      </c>
      <c r="R456" s="256" t="n">
        <f aca="false">Q456*H456</f>
        <v>0</v>
      </c>
      <c r="S456" s="256" t="n">
        <v>0</v>
      </c>
      <c r="T456" s="257" t="n">
        <f aca="false">S456*H456</f>
        <v>0</v>
      </c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R456" s="258" t="s">
        <v>302</v>
      </c>
      <c r="AT456" s="258" t="s">
        <v>250</v>
      </c>
      <c r="AU456" s="258" t="s">
        <v>83</v>
      </c>
      <c r="AY456" s="3" t="s">
        <v>247</v>
      </c>
      <c r="BE456" s="137" t="n">
        <f aca="false">IF(N456="základní",J456,0)</f>
        <v>0</v>
      </c>
      <c r="BF456" s="137" t="n">
        <f aca="false">IF(N456="snížená",J456,0)</f>
        <v>0</v>
      </c>
      <c r="BG456" s="137" t="n">
        <f aca="false">IF(N456="zákl. přenesená",J456,0)</f>
        <v>0</v>
      </c>
      <c r="BH456" s="137" t="n">
        <f aca="false">IF(N456="sníž. přenesená",J456,0)</f>
        <v>0</v>
      </c>
      <c r="BI456" s="137" t="n">
        <f aca="false">IF(N456="nulová",J456,0)</f>
        <v>0</v>
      </c>
      <c r="BJ456" s="3" t="s">
        <v>81</v>
      </c>
      <c r="BK456" s="137" t="n">
        <f aca="false">ROUND(I456*H456,2)</f>
        <v>0</v>
      </c>
      <c r="BL456" s="3" t="s">
        <v>302</v>
      </c>
      <c r="BM456" s="258" t="s">
        <v>1167</v>
      </c>
    </row>
    <row r="457" s="30" customFormat="true" ht="38.4" hidden="false" customHeight="false" outlineLevel="0" collapsed="false">
      <c r="A457" s="26"/>
      <c r="B457" s="27"/>
      <c r="C457" s="28"/>
      <c r="D457" s="259" t="s">
        <v>256</v>
      </c>
      <c r="E457" s="28"/>
      <c r="F457" s="260" t="s">
        <v>1168</v>
      </c>
      <c r="G457" s="28"/>
      <c r="H457" s="28"/>
      <c r="I457" s="211"/>
      <c r="J457" s="28"/>
      <c r="K457" s="28"/>
      <c r="L457" s="29"/>
      <c r="M457" s="285"/>
      <c r="N457" s="286"/>
      <c r="O457" s="287"/>
      <c r="P457" s="287"/>
      <c r="Q457" s="287"/>
      <c r="R457" s="287"/>
      <c r="S457" s="287"/>
      <c r="T457" s="288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T457" s="3" t="s">
        <v>256</v>
      </c>
      <c r="AU457" s="3" t="s">
        <v>83</v>
      </c>
    </row>
    <row r="458" s="30" customFormat="true" ht="6.9" hidden="false" customHeight="true" outlineLevel="0" collapsed="false">
      <c r="A458" s="26"/>
      <c r="B458" s="54"/>
      <c r="C458" s="55"/>
      <c r="D458" s="55"/>
      <c r="E458" s="55"/>
      <c r="F458" s="55"/>
      <c r="G458" s="55"/>
      <c r="H458" s="55"/>
      <c r="I458" s="55"/>
      <c r="J458" s="55"/>
      <c r="K458" s="55"/>
      <c r="L458" s="29"/>
      <c r="M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</row>
  </sheetData>
  <autoFilter ref="C143:K457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8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97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1169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1170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J114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ROUND((SUM(BE114:BE121) + SUM(BE143:BE288)),  2)</f>
        <v>0</v>
      </c>
      <c r="G37" s="26"/>
      <c r="H37" s="26"/>
      <c r="I37" s="166" t="n">
        <v>0.21</v>
      </c>
      <c r="J37" s="165" t="n">
        <f aca="false">ROUND(((SUM(BE114:BE121) + SUM(BE143:BE288))*I37),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ROUND((SUM(BF114:BF121) + SUM(BF143:BF288)),  2)</f>
        <v>0</v>
      </c>
      <c r="G38" s="26"/>
      <c r="H38" s="26"/>
      <c r="I38" s="166" t="n">
        <v>0.15</v>
      </c>
      <c r="J38" s="165" t="n">
        <f aca="false">ROUND(((SUM(BF114:BF121) + SUM(BF143:BF288))*I38),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ROUND((SUM(BG114:BG121) + SUM(BG143:BG288)),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ROUND((SUM(BH114:BH121) + SUM(BH143:BH288)),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ROUND((SUM(BI114:BI121) + SUM(BI143:BI288)),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1169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51.2.1 - němčina, II.B-4 - stavba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J143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J144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212</v>
      </c>
      <c r="E100" s="202"/>
      <c r="F100" s="202"/>
      <c r="G100" s="202"/>
      <c r="H100" s="202"/>
      <c r="I100" s="202"/>
      <c r="J100" s="203" t="n">
        <f aca="false">J145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J148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J155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J164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1171</v>
      </c>
      <c r="E104" s="202"/>
      <c r="F104" s="202"/>
      <c r="G104" s="202"/>
      <c r="H104" s="202"/>
      <c r="I104" s="202"/>
      <c r="J104" s="203" t="n">
        <f aca="false">J165</f>
        <v>0</v>
      </c>
      <c r="K104" s="119"/>
      <c r="L104" s="204"/>
    </row>
    <row r="105" s="199" customFormat="true" ht="19.95" hidden="false" customHeight="true" outlineLevel="0" collapsed="false">
      <c r="B105" s="200"/>
      <c r="C105" s="119"/>
      <c r="D105" s="201" t="s">
        <v>217</v>
      </c>
      <c r="E105" s="202"/>
      <c r="F105" s="202"/>
      <c r="G105" s="202"/>
      <c r="H105" s="202"/>
      <c r="I105" s="202"/>
      <c r="J105" s="203" t="n">
        <f aca="false">J176</f>
        <v>0</v>
      </c>
      <c r="K105" s="119"/>
      <c r="L105" s="204"/>
    </row>
    <row r="106" s="199" customFormat="true" ht="19.95" hidden="false" customHeight="true" outlineLevel="0" collapsed="false">
      <c r="B106" s="200"/>
      <c r="C106" s="119"/>
      <c r="D106" s="201" t="s">
        <v>218</v>
      </c>
      <c r="E106" s="202"/>
      <c r="F106" s="202"/>
      <c r="G106" s="202"/>
      <c r="H106" s="202"/>
      <c r="I106" s="202"/>
      <c r="J106" s="203" t="n">
        <f aca="false">J200</f>
        <v>0</v>
      </c>
      <c r="K106" s="119"/>
      <c r="L106" s="204"/>
    </row>
    <row r="107" s="199" customFormat="true" ht="19.95" hidden="false" customHeight="true" outlineLevel="0" collapsed="false">
      <c r="B107" s="200"/>
      <c r="C107" s="119"/>
      <c r="D107" s="201" t="s">
        <v>1172</v>
      </c>
      <c r="E107" s="202"/>
      <c r="F107" s="202"/>
      <c r="G107" s="202"/>
      <c r="H107" s="202"/>
      <c r="I107" s="202"/>
      <c r="J107" s="203" t="n">
        <f aca="false">J228</f>
        <v>0</v>
      </c>
      <c r="K107" s="119"/>
      <c r="L107" s="204"/>
    </row>
    <row r="108" s="199" customFormat="true" ht="19.95" hidden="false" customHeight="true" outlineLevel="0" collapsed="false">
      <c r="B108" s="200"/>
      <c r="C108" s="119"/>
      <c r="D108" s="201" t="s">
        <v>219</v>
      </c>
      <c r="E108" s="202"/>
      <c r="F108" s="202"/>
      <c r="G108" s="202"/>
      <c r="H108" s="202"/>
      <c r="I108" s="202"/>
      <c r="J108" s="203" t="n">
        <f aca="false">J241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220</v>
      </c>
      <c r="E109" s="202"/>
      <c r="F109" s="202"/>
      <c r="G109" s="202"/>
      <c r="H109" s="202"/>
      <c r="I109" s="202"/>
      <c r="J109" s="203" t="n">
        <f aca="false">J256</f>
        <v>0</v>
      </c>
      <c r="K109" s="119"/>
      <c r="L109" s="204"/>
    </row>
    <row r="110" s="192" customFormat="true" ht="24.9" hidden="false" customHeight="true" outlineLevel="0" collapsed="false">
      <c r="B110" s="193"/>
      <c r="C110" s="194"/>
      <c r="D110" s="195" t="s">
        <v>221</v>
      </c>
      <c r="E110" s="196"/>
      <c r="F110" s="196"/>
      <c r="G110" s="196"/>
      <c r="H110" s="196"/>
      <c r="I110" s="196"/>
      <c r="J110" s="197" t="n">
        <f aca="false">J273</f>
        <v>0</v>
      </c>
      <c r="K110" s="194"/>
      <c r="L110" s="198"/>
    </row>
    <row r="111" s="199" customFormat="true" ht="19.95" hidden="false" customHeight="true" outlineLevel="0" collapsed="false">
      <c r="B111" s="200"/>
      <c r="C111" s="119"/>
      <c r="D111" s="201" t="s">
        <v>222</v>
      </c>
      <c r="E111" s="202"/>
      <c r="F111" s="202"/>
      <c r="G111" s="202"/>
      <c r="H111" s="202"/>
      <c r="I111" s="202"/>
      <c r="J111" s="203" t="n">
        <f aca="false">J274</f>
        <v>0</v>
      </c>
      <c r="K111" s="119"/>
      <c r="L111" s="204"/>
    </row>
    <row r="112" s="30" customFormat="true" ht="21.75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6.9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29.25" hidden="false" customHeight="true" outlineLevel="0" collapsed="false">
      <c r="A114" s="26"/>
      <c r="B114" s="27"/>
      <c r="C114" s="190" t="s">
        <v>223</v>
      </c>
      <c r="D114" s="28"/>
      <c r="E114" s="28"/>
      <c r="F114" s="28"/>
      <c r="G114" s="28"/>
      <c r="H114" s="28"/>
      <c r="I114" s="28"/>
      <c r="J114" s="205" t="n">
        <f aca="false">ROUND(J115 + J116 + J117 + J118 + J119 + J120,2)</f>
        <v>0</v>
      </c>
      <c r="K114" s="28"/>
      <c r="L114" s="51"/>
      <c r="N114" s="206" t="s">
        <v>38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18" hidden="false" customHeight="true" outlineLevel="0" collapsed="false">
      <c r="A115" s="26"/>
      <c r="B115" s="27"/>
      <c r="C115" s="28"/>
      <c r="D115" s="138" t="s">
        <v>224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226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227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228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229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214" t="s">
        <v>230</v>
      </c>
      <c r="E120" s="28"/>
      <c r="F120" s="28"/>
      <c r="G120" s="28"/>
      <c r="H120" s="28"/>
      <c r="I120" s="28"/>
      <c r="J120" s="207" t="n">
        <f aca="false">ROUND(J32*T120,2)</f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231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0.2" hidden="false" customHeight="false" outlineLevel="0" collapsed="false">
      <c r="A121" s="26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29.25" hidden="false" customHeight="true" outlineLevel="0" collapsed="false">
      <c r="A122" s="26"/>
      <c r="B122" s="27"/>
      <c r="C122" s="141" t="s">
        <v>199</v>
      </c>
      <c r="D122" s="142"/>
      <c r="E122" s="142"/>
      <c r="F122" s="142"/>
      <c r="G122" s="142"/>
      <c r="H122" s="142"/>
      <c r="I122" s="142"/>
      <c r="J122" s="215" t="n">
        <f aca="false">ROUND(J98+J114,2)</f>
        <v>0</v>
      </c>
      <c r="K122" s="142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6.9" hidden="false" customHeight="true" outlineLevel="0" collapsed="false">
      <c r="A123" s="26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="30" customFormat="true" ht="6.9" hidden="false" customHeight="true" outlineLevel="0" collapsed="false">
      <c r="A127" s="2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24.9" hidden="false" customHeight="true" outlineLevel="0" collapsed="false">
      <c r="A128" s="26"/>
      <c r="B128" s="27"/>
      <c r="C128" s="9" t="s">
        <v>232</v>
      </c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2" hidden="false" customHeight="true" outlineLevel="0" collapsed="false">
      <c r="A130" s="26"/>
      <c r="B130" s="27"/>
      <c r="C130" s="17" t="s">
        <v>15</v>
      </c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6.5" hidden="false" customHeight="true" outlineLevel="0" collapsed="false">
      <c r="A131" s="26"/>
      <c r="B131" s="27"/>
      <c r="C131" s="28"/>
      <c r="D131" s="28"/>
      <c r="E131" s="185" t="str">
        <f aca="false">E7</f>
        <v>Zlepšování kvality a dostupnosti vzdělávání  ZŠ Ivančická 218, Moravský Krumlov</v>
      </c>
      <c r="F131" s="185"/>
      <c r="G131" s="185"/>
      <c r="H131" s="185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customFormat="false" ht="12" hidden="false" customHeight="true" outlineLevel="0" collapsed="false">
      <c r="B132" s="7"/>
      <c r="C132" s="17" t="s">
        <v>201</v>
      </c>
      <c r="D132" s="8"/>
      <c r="E132" s="8"/>
      <c r="F132" s="8"/>
      <c r="G132" s="8"/>
      <c r="H132" s="8"/>
      <c r="I132" s="8"/>
      <c r="J132" s="8"/>
      <c r="K132" s="8"/>
      <c r="L132" s="6"/>
    </row>
    <row r="133" s="30" customFormat="true" ht="16.5" hidden="false" customHeight="true" outlineLevel="0" collapsed="false">
      <c r="A133" s="26"/>
      <c r="B133" s="27"/>
      <c r="C133" s="28"/>
      <c r="D133" s="28"/>
      <c r="E133" s="185" t="s">
        <v>1169</v>
      </c>
      <c r="F133" s="185"/>
      <c r="G133" s="185"/>
      <c r="H133" s="185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2" hidden="false" customHeight="true" outlineLevel="0" collapsed="false">
      <c r="A134" s="26"/>
      <c r="B134" s="27"/>
      <c r="C134" s="17" t="s">
        <v>203</v>
      </c>
      <c r="D134" s="28"/>
      <c r="E134" s="28"/>
      <c r="F134" s="28"/>
      <c r="G134" s="28"/>
      <c r="H134" s="28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6.5" hidden="false" customHeight="true" outlineLevel="0" collapsed="false">
      <c r="A135" s="26"/>
      <c r="B135" s="27"/>
      <c r="C135" s="28"/>
      <c r="D135" s="28"/>
      <c r="E135" s="66" t="str">
        <f aca="false">E11</f>
        <v>51.2.1 - němčina, II.B-4 - stavba</v>
      </c>
      <c r="F135" s="66"/>
      <c r="G135" s="66"/>
      <c r="H135" s="66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6.9" hidden="false" customHeight="true" outlineLevel="0" collapsed="false">
      <c r="A136" s="26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12" hidden="false" customHeight="true" outlineLevel="0" collapsed="false">
      <c r="A137" s="26"/>
      <c r="B137" s="27"/>
      <c r="C137" s="17" t="s">
        <v>19</v>
      </c>
      <c r="D137" s="28"/>
      <c r="E137" s="28"/>
      <c r="F137" s="18" t="str">
        <f aca="false">F14</f>
        <v> </v>
      </c>
      <c r="G137" s="28"/>
      <c r="H137" s="28"/>
      <c r="I137" s="17" t="s">
        <v>21</v>
      </c>
      <c r="J137" s="186" t="str">
        <f aca="false">IF(J14="","",J14)</f>
        <v>14. 8. 2023</v>
      </c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6.9" hidden="false" customHeight="true" outlineLevel="0" collapsed="false">
      <c r="A138" s="26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23</v>
      </c>
      <c r="D139" s="28"/>
      <c r="E139" s="28"/>
      <c r="F139" s="18" t="str">
        <f aca="false">E17</f>
        <v> </v>
      </c>
      <c r="G139" s="28"/>
      <c r="H139" s="28"/>
      <c r="I139" s="17" t="s">
        <v>28</v>
      </c>
      <c r="J139" s="187" t="str">
        <f aca="false">E23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26</v>
      </c>
      <c r="D140" s="28"/>
      <c r="E140" s="28"/>
      <c r="F140" s="18" t="str">
        <f aca="false">IF(E20="","",E20)</f>
        <v>Vyplň údaj</v>
      </c>
      <c r="G140" s="28"/>
      <c r="H140" s="28"/>
      <c r="I140" s="17" t="s">
        <v>30</v>
      </c>
      <c r="J140" s="187" t="str">
        <f aca="false">E26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0.35" hidden="false" customHeight="true" outlineLevel="0" collapsed="false">
      <c r="A141" s="26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223" customFormat="true" ht="29.25" hidden="false" customHeight="true" outlineLevel="0" collapsed="false">
      <c r="A142" s="216"/>
      <c r="B142" s="217"/>
      <c r="C142" s="218" t="s">
        <v>233</v>
      </c>
      <c r="D142" s="219" t="s">
        <v>59</v>
      </c>
      <c r="E142" s="219" t="s">
        <v>55</v>
      </c>
      <c r="F142" s="219" t="s">
        <v>56</v>
      </c>
      <c r="G142" s="219" t="s">
        <v>234</v>
      </c>
      <c r="H142" s="219" t="s">
        <v>235</v>
      </c>
      <c r="I142" s="219" t="s">
        <v>236</v>
      </c>
      <c r="J142" s="220" t="s">
        <v>208</v>
      </c>
      <c r="K142" s="221" t="s">
        <v>237</v>
      </c>
      <c r="L142" s="222"/>
      <c r="M142" s="84"/>
      <c r="N142" s="85" t="s">
        <v>38</v>
      </c>
      <c r="O142" s="85" t="s">
        <v>238</v>
      </c>
      <c r="P142" s="85" t="s">
        <v>239</v>
      </c>
      <c r="Q142" s="85" t="s">
        <v>240</v>
      </c>
      <c r="R142" s="85" t="s">
        <v>241</v>
      </c>
      <c r="S142" s="85" t="s">
        <v>242</v>
      </c>
      <c r="T142" s="86" t="s">
        <v>243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30" customFormat="true" ht="22.8" hidden="false" customHeight="true" outlineLevel="0" collapsed="false">
      <c r="A143" s="26"/>
      <c r="B143" s="27"/>
      <c r="C143" s="92" t="s">
        <v>244</v>
      </c>
      <c r="D143" s="28"/>
      <c r="E143" s="28"/>
      <c r="F143" s="28"/>
      <c r="G143" s="28"/>
      <c r="H143" s="28"/>
      <c r="I143" s="28"/>
      <c r="J143" s="224" t="n">
        <f aca="false">BK143</f>
        <v>0</v>
      </c>
      <c r="K143" s="28"/>
      <c r="L143" s="29"/>
      <c r="M143" s="87"/>
      <c r="N143" s="225"/>
      <c r="O143" s="88"/>
      <c r="P143" s="226" t="n">
        <f aca="false">P144+P164+P273</f>
        <v>0</v>
      </c>
      <c r="Q143" s="88"/>
      <c r="R143" s="226" t="n">
        <f aca="false">R144+R164+R273</f>
        <v>2.12102581</v>
      </c>
      <c r="S143" s="88"/>
      <c r="T143" s="227" t="n">
        <f aca="false">T144+T164+T273</f>
        <v>0.58785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3" t="s">
        <v>73</v>
      </c>
      <c r="AU143" s="3" t="s">
        <v>210</v>
      </c>
      <c r="BK143" s="228" t="n">
        <f aca="false">BK144+BK164+BK273</f>
        <v>0</v>
      </c>
    </row>
    <row r="144" s="229" customFormat="true" ht="25.95" hidden="false" customHeight="true" outlineLevel="0" collapsed="false">
      <c r="B144" s="230"/>
      <c r="C144" s="231"/>
      <c r="D144" s="232" t="s">
        <v>73</v>
      </c>
      <c r="E144" s="233" t="s">
        <v>245</v>
      </c>
      <c r="F144" s="233" t="s">
        <v>246</v>
      </c>
      <c r="G144" s="231"/>
      <c r="H144" s="231"/>
      <c r="I144" s="234"/>
      <c r="J144" s="235" t="n">
        <f aca="false">BK144</f>
        <v>0</v>
      </c>
      <c r="K144" s="231"/>
      <c r="L144" s="236"/>
      <c r="M144" s="237"/>
      <c r="N144" s="238"/>
      <c r="O144" s="238"/>
      <c r="P144" s="239" t="n">
        <f aca="false">P145+P148+P155</f>
        <v>0</v>
      </c>
      <c r="Q144" s="238"/>
      <c r="R144" s="239" t="n">
        <f aca="false">R145+R148+R155</f>
        <v>0</v>
      </c>
      <c r="S144" s="238"/>
      <c r="T144" s="240" t="n">
        <f aca="false">T145+T148+T155</f>
        <v>0</v>
      </c>
      <c r="AR144" s="241" t="s">
        <v>81</v>
      </c>
      <c r="AT144" s="242" t="s">
        <v>73</v>
      </c>
      <c r="AU144" s="242" t="s">
        <v>74</v>
      </c>
      <c r="AY144" s="241" t="s">
        <v>247</v>
      </c>
      <c r="BK144" s="243" t="n">
        <f aca="false">BK145+BK148+BK155</f>
        <v>0</v>
      </c>
    </row>
    <row r="145" s="229" customFormat="true" ht="22.8" hidden="false" customHeight="true" outlineLevel="0" collapsed="false">
      <c r="B145" s="230"/>
      <c r="C145" s="231"/>
      <c r="D145" s="232" t="s">
        <v>73</v>
      </c>
      <c r="E145" s="244" t="s">
        <v>248</v>
      </c>
      <c r="F145" s="244" t="s">
        <v>249</v>
      </c>
      <c r="G145" s="231"/>
      <c r="H145" s="231"/>
      <c r="I145" s="234"/>
      <c r="J145" s="245" t="n">
        <f aca="false">BK145</f>
        <v>0</v>
      </c>
      <c r="K145" s="231"/>
      <c r="L145" s="236"/>
      <c r="M145" s="237"/>
      <c r="N145" s="238"/>
      <c r="O145" s="238"/>
      <c r="P145" s="239" t="n">
        <f aca="false">SUM(P146:P147)</f>
        <v>0</v>
      </c>
      <c r="Q145" s="238"/>
      <c r="R145" s="239" t="n">
        <f aca="false">SUM(R146:R147)</f>
        <v>0</v>
      </c>
      <c r="S145" s="238"/>
      <c r="T145" s="240" t="n">
        <f aca="false">SUM(T146:T147)</f>
        <v>0</v>
      </c>
      <c r="AR145" s="241" t="s">
        <v>81</v>
      </c>
      <c r="AT145" s="242" t="s">
        <v>73</v>
      </c>
      <c r="AU145" s="242" t="s">
        <v>81</v>
      </c>
      <c r="AY145" s="241" t="s">
        <v>247</v>
      </c>
      <c r="BK145" s="243" t="n">
        <f aca="false">SUM(BK146:BK147)</f>
        <v>0</v>
      </c>
    </row>
    <row r="146" s="30" customFormat="true" ht="16.5" hidden="false" customHeight="true" outlineLevel="0" collapsed="false">
      <c r="A146" s="26"/>
      <c r="B146" s="27"/>
      <c r="C146" s="246" t="s">
        <v>81</v>
      </c>
      <c r="D146" s="246" t="s">
        <v>250</v>
      </c>
      <c r="E146" s="247" t="s">
        <v>251</v>
      </c>
      <c r="F146" s="248" t="s">
        <v>252</v>
      </c>
      <c r="G146" s="249" t="s">
        <v>253</v>
      </c>
      <c r="H146" s="250" t="n">
        <v>1</v>
      </c>
      <c r="I146" s="251"/>
      <c r="J146" s="252" t="n">
        <f aca="false">ROUND(I146*H146,2)</f>
        <v>0</v>
      </c>
      <c r="K146" s="253"/>
      <c r="L146" s="29"/>
      <c r="M146" s="254"/>
      <c r="N146" s="255" t="s">
        <v>39</v>
      </c>
      <c r="O146" s="76"/>
      <c r="P146" s="256" t="n">
        <f aca="false">O146*H146</f>
        <v>0</v>
      </c>
      <c r="Q146" s="256" t="n">
        <v>0</v>
      </c>
      <c r="R146" s="256" t="n">
        <f aca="false">Q146*H146</f>
        <v>0</v>
      </c>
      <c r="S146" s="256" t="n">
        <v>0</v>
      </c>
      <c r="T146" s="257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58" t="s">
        <v>254</v>
      </c>
      <c r="AT146" s="258" t="s">
        <v>250</v>
      </c>
      <c r="AU146" s="258" t="s">
        <v>83</v>
      </c>
      <c r="AY146" s="3" t="s">
        <v>247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81</v>
      </c>
      <c r="BK146" s="137" t="n">
        <f aca="false">ROUND(I146*H146,2)</f>
        <v>0</v>
      </c>
      <c r="BL146" s="3" t="s">
        <v>254</v>
      </c>
      <c r="BM146" s="258" t="s">
        <v>255</v>
      </c>
    </row>
    <row r="147" s="30" customFormat="true" ht="10.2" hidden="false" customHeight="false" outlineLevel="0" collapsed="false">
      <c r="A147" s="26"/>
      <c r="B147" s="27"/>
      <c r="C147" s="28"/>
      <c r="D147" s="259" t="s">
        <v>256</v>
      </c>
      <c r="E147" s="28"/>
      <c r="F147" s="260" t="s">
        <v>257</v>
      </c>
      <c r="G147" s="28"/>
      <c r="H147" s="28"/>
      <c r="I147" s="211"/>
      <c r="J147" s="28"/>
      <c r="K147" s="28"/>
      <c r="L147" s="29"/>
      <c r="M147" s="261"/>
      <c r="N147" s="262"/>
      <c r="O147" s="76"/>
      <c r="P147" s="76"/>
      <c r="Q147" s="76"/>
      <c r="R147" s="76"/>
      <c r="S147" s="76"/>
      <c r="T147" s="7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3" t="s">
        <v>256</v>
      </c>
      <c r="AU147" s="3" t="s">
        <v>83</v>
      </c>
    </row>
    <row r="148" s="229" customFormat="true" ht="22.8" hidden="false" customHeight="true" outlineLevel="0" collapsed="false">
      <c r="B148" s="230"/>
      <c r="C148" s="231"/>
      <c r="D148" s="232" t="s">
        <v>73</v>
      </c>
      <c r="E148" s="244" t="s">
        <v>258</v>
      </c>
      <c r="F148" s="244" t="s">
        <v>259</v>
      </c>
      <c r="G148" s="231"/>
      <c r="H148" s="231"/>
      <c r="I148" s="234"/>
      <c r="J148" s="245" t="n">
        <f aca="false">BK148</f>
        <v>0</v>
      </c>
      <c r="K148" s="231"/>
      <c r="L148" s="236"/>
      <c r="M148" s="237"/>
      <c r="N148" s="238"/>
      <c r="O148" s="238"/>
      <c r="P148" s="239" t="n">
        <f aca="false">SUM(P149:P154)</f>
        <v>0</v>
      </c>
      <c r="Q148" s="238"/>
      <c r="R148" s="239" t="n">
        <f aca="false">SUM(R149:R154)</f>
        <v>0</v>
      </c>
      <c r="S148" s="238"/>
      <c r="T148" s="240" t="n">
        <f aca="false">SUM(T149:T154)</f>
        <v>0</v>
      </c>
      <c r="AR148" s="241" t="s">
        <v>81</v>
      </c>
      <c r="AT148" s="242" t="s">
        <v>73</v>
      </c>
      <c r="AU148" s="242" t="s">
        <v>81</v>
      </c>
      <c r="AY148" s="241" t="s">
        <v>247</v>
      </c>
      <c r="BK148" s="243" t="n">
        <f aca="false">SUM(BK149:BK154)</f>
        <v>0</v>
      </c>
    </row>
    <row r="149" s="30" customFormat="true" ht="16.5" hidden="false" customHeight="true" outlineLevel="0" collapsed="false">
      <c r="A149" s="26"/>
      <c r="B149" s="27"/>
      <c r="C149" s="246" t="s">
        <v>83</v>
      </c>
      <c r="D149" s="246" t="s">
        <v>250</v>
      </c>
      <c r="E149" s="247" t="s">
        <v>1173</v>
      </c>
      <c r="F149" s="248" t="s">
        <v>1174</v>
      </c>
      <c r="G149" s="249" t="s">
        <v>253</v>
      </c>
      <c r="H149" s="250" t="n">
        <v>1</v>
      </c>
      <c r="I149" s="251"/>
      <c r="J149" s="252" t="n">
        <f aca="false">ROUND(I149*H149,2)</f>
        <v>0</v>
      </c>
      <c r="K149" s="253"/>
      <c r="L149" s="29"/>
      <c r="M149" s="254"/>
      <c r="N149" s="255" t="s">
        <v>39</v>
      </c>
      <c r="O149" s="76"/>
      <c r="P149" s="256" t="n">
        <f aca="false">O149*H149</f>
        <v>0</v>
      </c>
      <c r="Q149" s="256" t="n">
        <v>0</v>
      </c>
      <c r="R149" s="256" t="n">
        <f aca="false">Q149*H149</f>
        <v>0</v>
      </c>
      <c r="S149" s="256" t="n">
        <v>0</v>
      </c>
      <c r="T149" s="257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258" t="s">
        <v>254</v>
      </c>
      <c r="AT149" s="258" t="s">
        <v>250</v>
      </c>
      <c r="AU149" s="258" t="s">
        <v>83</v>
      </c>
      <c r="AY149" s="3" t="s">
        <v>247</v>
      </c>
      <c r="BE149" s="137" t="n">
        <f aca="false">IF(N149="základní",J149,0)</f>
        <v>0</v>
      </c>
      <c r="BF149" s="137" t="n">
        <f aca="false">IF(N149="snížená",J149,0)</f>
        <v>0</v>
      </c>
      <c r="BG149" s="137" t="n">
        <f aca="false">IF(N149="zákl. přenesená",J149,0)</f>
        <v>0</v>
      </c>
      <c r="BH149" s="137" t="n">
        <f aca="false">IF(N149="sníž. přenesená",J149,0)</f>
        <v>0</v>
      </c>
      <c r="BI149" s="137" t="n">
        <f aca="false">IF(N149="nulová",J149,0)</f>
        <v>0</v>
      </c>
      <c r="BJ149" s="3" t="s">
        <v>81</v>
      </c>
      <c r="BK149" s="137" t="n">
        <f aca="false">ROUND(I149*H149,2)</f>
        <v>0</v>
      </c>
      <c r="BL149" s="3" t="s">
        <v>254</v>
      </c>
      <c r="BM149" s="258" t="s">
        <v>1175</v>
      </c>
    </row>
    <row r="150" s="30" customFormat="true" ht="10.2" hidden="false" customHeight="false" outlineLevel="0" collapsed="false">
      <c r="A150" s="26"/>
      <c r="B150" s="27"/>
      <c r="C150" s="28"/>
      <c r="D150" s="259" t="s">
        <v>256</v>
      </c>
      <c r="E150" s="28"/>
      <c r="F150" s="260" t="s">
        <v>1176</v>
      </c>
      <c r="G150" s="28"/>
      <c r="H150" s="28"/>
      <c r="I150" s="211"/>
      <c r="J150" s="28"/>
      <c r="K150" s="28"/>
      <c r="L150" s="29"/>
      <c r="M150" s="261"/>
      <c r="N150" s="262"/>
      <c r="O150" s="76"/>
      <c r="P150" s="76"/>
      <c r="Q150" s="76"/>
      <c r="R150" s="76"/>
      <c r="S150" s="76"/>
      <c r="T150" s="7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3" t="s">
        <v>256</v>
      </c>
      <c r="AU150" s="3" t="s">
        <v>83</v>
      </c>
    </row>
    <row r="151" s="30" customFormat="true" ht="16.5" hidden="false" customHeight="true" outlineLevel="0" collapsed="false">
      <c r="A151" s="26"/>
      <c r="B151" s="27"/>
      <c r="C151" s="246" t="s">
        <v>265</v>
      </c>
      <c r="D151" s="246" t="s">
        <v>250</v>
      </c>
      <c r="E151" s="247" t="s">
        <v>260</v>
      </c>
      <c r="F151" s="248" t="s">
        <v>261</v>
      </c>
      <c r="G151" s="249" t="s">
        <v>262</v>
      </c>
      <c r="H151" s="250" t="n">
        <v>1</v>
      </c>
      <c r="I151" s="251"/>
      <c r="J151" s="252" t="n">
        <f aca="false">ROUND(I151*H151,2)</f>
        <v>0</v>
      </c>
      <c r="K151" s="253"/>
      <c r="L151" s="29"/>
      <c r="M151" s="254"/>
      <c r="N151" s="255" t="s">
        <v>39</v>
      </c>
      <c r="O151" s="76"/>
      <c r="P151" s="256" t="n">
        <f aca="false">O151*H151</f>
        <v>0</v>
      </c>
      <c r="Q151" s="256" t="n">
        <v>0</v>
      </c>
      <c r="R151" s="256" t="n">
        <f aca="false">Q151*H151</f>
        <v>0</v>
      </c>
      <c r="S151" s="256" t="n">
        <v>0</v>
      </c>
      <c r="T151" s="257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58" t="s">
        <v>254</v>
      </c>
      <c r="AT151" s="258" t="s">
        <v>250</v>
      </c>
      <c r="AU151" s="258" t="s">
        <v>83</v>
      </c>
      <c r="AY151" s="3" t="s">
        <v>247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81</v>
      </c>
      <c r="BK151" s="137" t="n">
        <f aca="false">ROUND(I151*H151,2)</f>
        <v>0</v>
      </c>
      <c r="BL151" s="3" t="s">
        <v>254</v>
      </c>
      <c r="BM151" s="258" t="s">
        <v>263</v>
      </c>
    </row>
    <row r="152" s="30" customFormat="true" ht="10.2" hidden="false" customHeight="false" outlineLevel="0" collapsed="false">
      <c r="A152" s="26"/>
      <c r="B152" s="27"/>
      <c r="C152" s="28"/>
      <c r="D152" s="259" t="s">
        <v>256</v>
      </c>
      <c r="E152" s="28"/>
      <c r="F152" s="260" t="s">
        <v>264</v>
      </c>
      <c r="G152" s="28"/>
      <c r="H152" s="28"/>
      <c r="I152" s="211"/>
      <c r="J152" s="28"/>
      <c r="K152" s="28"/>
      <c r="L152" s="29"/>
      <c r="M152" s="261"/>
      <c r="N152" s="262"/>
      <c r="O152" s="76"/>
      <c r="P152" s="76"/>
      <c r="Q152" s="76"/>
      <c r="R152" s="76"/>
      <c r="S152" s="76"/>
      <c r="T152" s="7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3" t="s">
        <v>256</v>
      </c>
      <c r="AU152" s="3" t="s">
        <v>83</v>
      </c>
    </row>
    <row r="153" s="30" customFormat="true" ht="16.5" hidden="false" customHeight="true" outlineLevel="0" collapsed="false">
      <c r="A153" s="26"/>
      <c r="B153" s="27"/>
      <c r="C153" s="246" t="s">
        <v>272</v>
      </c>
      <c r="D153" s="246" t="s">
        <v>250</v>
      </c>
      <c r="E153" s="247" t="s">
        <v>266</v>
      </c>
      <c r="F153" s="248" t="s">
        <v>267</v>
      </c>
      <c r="G153" s="249" t="s">
        <v>253</v>
      </c>
      <c r="H153" s="250" t="n">
        <v>1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254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254</v>
      </c>
      <c r="BM153" s="258" t="s">
        <v>268</v>
      </c>
    </row>
    <row r="154" s="30" customFormat="true" ht="10.2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269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229" customFormat="true" ht="22.8" hidden="false" customHeight="true" outlineLevel="0" collapsed="false">
      <c r="B155" s="230"/>
      <c r="C155" s="231"/>
      <c r="D155" s="232" t="s">
        <v>73</v>
      </c>
      <c r="E155" s="244" t="s">
        <v>270</v>
      </c>
      <c r="F155" s="244" t="s">
        <v>271</v>
      </c>
      <c r="G155" s="231"/>
      <c r="H155" s="231"/>
      <c r="I155" s="234"/>
      <c r="J155" s="245" t="n">
        <f aca="false">BK155</f>
        <v>0</v>
      </c>
      <c r="K155" s="231"/>
      <c r="L155" s="236"/>
      <c r="M155" s="237"/>
      <c r="N155" s="238"/>
      <c r="O155" s="238"/>
      <c r="P155" s="239" t="n">
        <f aca="false">SUM(P156:P163)</f>
        <v>0</v>
      </c>
      <c r="Q155" s="238"/>
      <c r="R155" s="239" t="n">
        <f aca="false">SUM(R156:R163)</f>
        <v>0</v>
      </c>
      <c r="S155" s="238"/>
      <c r="T155" s="240" t="n">
        <f aca="false">SUM(T156:T163)</f>
        <v>0</v>
      </c>
      <c r="AR155" s="241" t="s">
        <v>81</v>
      </c>
      <c r="AT155" s="242" t="s">
        <v>73</v>
      </c>
      <c r="AU155" s="242" t="s">
        <v>81</v>
      </c>
      <c r="AY155" s="241" t="s">
        <v>247</v>
      </c>
      <c r="BK155" s="243" t="n">
        <f aca="false">SUM(BK156:BK163)</f>
        <v>0</v>
      </c>
    </row>
    <row r="156" s="30" customFormat="true" ht="24.15" hidden="false" customHeight="true" outlineLevel="0" collapsed="false">
      <c r="A156" s="26"/>
      <c r="B156" s="27"/>
      <c r="C156" s="246" t="s">
        <v>278</v>
      </c>
      <c r="D156" s="246" t="s">
        <v>250</v>
      </c>
      <c r="E156" s="247" t="s">
        <v>273</v>
      </c>
      <c r="F156" s="248" t="s">
        <v>274</v>
      </c>
      <c r="G156" s="249" t="s">
        <v>275</v>
      </c>
      <c r="H156" s="250" t="n">
        <v>0.8</v>
      </c>
      <c r="I156" s="251"/>
      <c r="J156" s="252" t="n">
        <f aca="false">ROUND(I156*H156,2)</f>
        <v>0</v>
      </c>
      <c r="K156" s="253"/>
      <c r="L156" s="29"/>
      <c r="M156" s="254"/>
      <c r="N156" s="255" t="s">
        <v>39</v>
      </c>
      <c r="O156" s="76"/>
      <c r="P156" s="256" t="n">
        <f aca="false">O156*H156</f>
        <v>0</v>
      </c>
      <c r="Q156" s="256" t="n">
        <v>0</v>
      </c>
      <c r="R156" s="256" t="n">
        <f aca="false">Q156*H156</f>
        <v>0</v>
      </c>
      <c r="S156" s="256" t="n">
        <v>0</v>
      </c>
      <c r="T156" s="257" t="n">
        <f aca="false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258" t="s">
        <v>272</v>
      </c>
      <c r="AT156" s="258" t="s">
        <v>250</v>
      </c>
      <c r="AU156" s="258" t="s">
        <v>83</v>
      </c>
      <c r="AY156" s="3" t="s">
        <v>247</v>
      </c>
      <c r="BE156" s="137" t="n">
        <f aca="false">IF(N156="základní",J156,0)</f>
        <v>0</v>
      </c>
      <c r="BF156" s="137" t="n">
        <f aca="false">IF(N156="snížená",J156,0)</f>
        <v>0</v>
      </c>
      <c r="BG156" s="137" t="n">
        <f aca="false">IF(N156="zákl. přenesená",J156,0)</f>
        <v>0</v>
      </c>
      <c r="BH156" s="137" t="n">
        <f aca="false">IF(N156="sníž. přenesená",J156,0)</f>
        <v>0</v>
      </c>
      <c r="BI156" s="137" t="n">
        <f aca="false">IF(N156="nulová",J156,0)</f>
        <v>0</v>
      </c>
      <c r="BJ156" s="3" t="s">
        <v>81</v>
      </c>
      <c r="BK156" s="137" t="n">
        <f aca="false">ROUND(I156*H156,2)</f>
        <v>0</v>
      </c>
      <c r="BL156" s="3" t="s">
        <v>272</v>
      </c>
      <c r="BM156" s="258" t="s">
        <v>276</v>
      </c>
    </row>
    <row r="157" s="30" customFormat="true" ht="28.8" hidden="false" customHeight="false" outlineLevel="0" collapsed="false">
      <c r="A157" s="26"/>
      <c r="B157" s="27"/>
      <c r="C157" s="28"/>
      <c r="D157" s="259" t="s">
        <v>256</v>
      </c>
      <c r="E157" s="28"/>
      <c r="F157" s="260" t="s">
        <v>277</v>
      </c>
      <c r="G157" s="28"/>
      <c r="H157" s="28"/>
      <c r="I157" s="211"/>
      <c r="J157" s="28"/>
      <c r="K157" s="28"/>
      <c r="L157" s="29"/>
      <c r="M157" s="261"/>
      <c r="N157" s="262"/>
      <c r="O157" s="76"/>
      <c r="P157" s="76"/>
      <c r="Q157" s="76"/>
      <c r="R157" s="76"/>
      <c r="S157" s="76"/>
      <c r="T157" s="77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3" t="s">
        <v>256</v>
      </c>
      <c r="AU157" s="3" t="s">
        <v>83</v>
      </c>
    </row>
    <row r="158" s="30" customFormat="true" ht="24.15" hidden="false" customHeight="true" outlineLevel="0" collapsed="false">
      <c r="A158" s="26"/>
      <c r="B158" s="27"/>
      <c r="C158" s="246" t="s">
        <v>248</v>
      </c>
      <c r="D158" s="246" t="s">
        <v>250</v>
      </c>
      <c r="E158" s="247" t="s">
        <v>279</v>
      </c>
      <c r="F158" s="248" t="s">
        <v>280</v>
      </c>
      <c r="G158" s="249" t="s">
        <v>275</v>
      </c>
      <c r="H158" s="250" t="n">
        <v>0.8</v>
      </c>
      <c r="I158" s="251"/>
      <c r="J158" s="252" t="n">
        <f aca="false">ROUND(I158*H158,2)</f>
        <v>0</v>
      </c>
      <c r="K158" s="253"/>
      <c r="L158" s="29"/>
      <c r="M158" s="254"/>
      <c r="N158" s="255" t="s">
        <v>39</v>
      </c>
      <c r="O158" s="76"/>
      <c r="P158" s="256" t="n">
        <f aca="false">O158*H158</f>
        <v>0</v>
      </c>
      <c r="Q158" s="256" t="n">
        <v>0</v>
      </c>
      <c r="R158" s="256" t="n">
        <f aca="false">Q158*H158</f>
        <v>0</v>
      </c>
      <c r="S158" s="256" t="n">
        <v>0</v>
      </c>
      <c r="T158" s="257" t="n">
        <f aca="false"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258" t="s">
        <v>272</v>
      </c>
      <c r="AT158" s="258" t="s">
        <v>250</v>
      </c>
      <c r="AU158" s="258" t="s">
        <v>83</v>
      </c>
      <c r="AY158" s="3" t="s">
        <v>247</v>
      </c>
      <c r="BE158" s="137" t="n">
        <f aca="false">IF(N158="základní",J158,0)</f>
        <v>0</v>
      </c>
      <c r="BF158" s="137" t="n">
        <f aca="false">IF(N158="snížená",J158,0)</f>
        <v>0</v>
      </c>
      <c r="BG158" s="137" t="n">
        <f aca="false">IF(N158="zákl. přenesená",J158,0)</f>
        <v>0</v>
      </c>
      <c r="BH158" s="137" t="n">
        <f aca="false">IF(N158="sníž. přenesená",J158,0)</f>
        <v>0</v>
      </c>
      <c r="BI158" s="137" t="n">
        <f aca="false">IF(N158="nulová",J158,0)</f>
        <v>0</v>
      </c>
      <c r="BJ158" s="3" t="s">
        <v>81</v>
      </c>
      <c r="BK158" s="137" t="n">
        <f aca="false">ROUND(I158*H158,2)</f>
        <v>0</v>
      </c>
      <c r="BL158" s="3" t="s">
        <v>272</v>
      </c>
      <c r="BM158" s="258" t="s">
        <v>281</v>
      </c>
    </row>
    <row r="159" s="30" customFormat="true" ht="19.2" hidden="false" customHeight="false" outlineLevel="0" collapsed="false">
      <c r="A159" s="26"/>
      <c r="B159" s="27"/>
      <c r="C159" s="28"/>
      <c r="D159" s="259" t="s">
        <v>256</v>
      </c>
      <c r="E159" s="28"/>
      <c r="F159" s="260" t="s">
        <v>282</v>
      </c>
      <c r="G159" s="28"/>
      <c r="H159" s="28"/>
      <c r="I159" s="211"/>
      <c r="J159" s="28"/>
      <c r="K159" s="28"/>
      <c r="L159" s="29"/>
      <c r="M159" s="261"/>
      <c r="N159" s="262"/>
      <c r="O159" s="76"/>
      <c r="P159" s="76"/>
      <c r="Q159" s="76"/>
      <c r="R159" s="76"/>
      <c r="S159" s="76"/>
      <c r="T159" s="77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3" t="s">
        <v>256</v>
      </c>
      <c r="AU159" s="3" t="s">
        <v>83</v>
      </c>
    </row>
    <row r="160" s="30" customFormat="true" ht="16.5" hidden="false" customHeight="true" outlineLevel="0" collapsed="false">
      <c r="A160" s="26"/>
      <c r="B160" s="27"/>
      <c r="C160" s="246" t="s">
        <v>287</v>
      </c>
      <c r="D160" s="246" t="s">
        <v>250</v>
      </c>
      <c r="E160" s="247" t="s">
        <v>283</v>
      </c>
      <c r="F160" s="248" t="s">
        <v>284</v>
      </c>
      <c r="G160" s="249" t="s">
        <v>275</v>
      </c>
      <c r="H160" s="250" t="n">
        <v>0.8</v>
      </c>
      <c r="I160" s="251"/>
      <c r="J160" s="252" t="n">
        <f aca="false">ROUND(I160*H160,2)</f>
        <v>0</v>
      </c>
      <c r="K160" s="253"/>
      <c r="L160" s="29"/>
      <c r="M160" s="254"/>
      <c r="N160" s="255" t="s">
        <v>39</v>
      </c>
      <c r="O160" s="76"/>
      <c r="P160" s="256" t="n">
        <f aca="false">O160*H160</f>
        <v>0</v>
      </c>
      <c r="Q160" s="256" t="n">
        <v>0</v>
      </c>
      <c r="R160" s="256" t="n">
        <f aca="false">Q160*H160</f>
        <v>0</v>
      </c>
      <c r="S160" s="256" t="n">
        <v>0</v>
      </c>
      <c r="T160" s="257" t="n">
        <f aca="false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258" t="s">
        <v>272</v>
      </c>
      <c r="AT160" s="258" t="s">
        <v>250</v>
      </c>
      <c r="AU160" s="258" t="s">
        <v>83</v>
      </c>
      <c r="AY160" s="3" t="s">
        <v>247</v>
      </c>
      <c r="BE160" s="137" t="n">
        <f aca="false">IF(N160="základní",J160,0)</f>
        <v>0</v>
      </c>
      <c r="BF160" s="137" t="n">
        <f aca="false">IF(N160="snížená",J160,0)</f>
        <v>0</v>
      </c>
      <c r="BG160" s="137" t="n">
        <f aca="false">IF(N160="zákl. přenesená",J160,0)</f>
        <v>0</v>
      </c>
      <c r="BH160" s="137" t="n">
        <f aca="false">IF(N160="sníž. přenesená",J160,0)</f>
        <v>0</v>
      </c>
      <c r="BI160" s="137" t="n">
        <f aca="false">IF(N160="nulová",J160,0)</f>
        <v>0</v>
      </c>
      <c r="BJ160" s="3" t="s">
        <v>81</v>
      </c>
      <c r="BK160" s="137" t="n">
        <f aca="false">ROUND(I160*H160,2)</f>
        <v>0</v>
      </c>
      <c r="BL160" s="3" t="s">
        <v>272</v>
      </c>
      <c r="BM160" s="258" t="s">
        <v>285</v>
      </c>
    </row>
    <row r="161" s="30" customFormat="true" ht="19.2" hidden="false" customHeight="false" outlineLevel="0" collapsed="false">
      <c r="A161" s="26"/>
      <c r="B161" s="27"/>
      <c r="C161" s="28"/>
      <c r="D161" s="259" t="s">
        <v>256</v>
      </c>
      <c r="E161" s="28"/>
      <c r="F161" s="260" t="s">
        <v>286</v>
      </c>
      <c r="G161" s="28"/>
      <c r="H161" s="28"/>
      <c r="I161" s="211"/>
      <c r="J161" s="28"/>
      <c r="K161" s="28"/>
      <c r="L161" s="29"/>
      <c r="M161" s="261"/>
      <c r="N161" s="262"/>
      <c r="O161" s="76"/>
      <c r="P161" s="76"/>
      <c r="Q161" s="76"/>
      <c r="R161" s="76"/>
      <c r="S161" s="76"/>
      <c r="T161" s="77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T161" s="3" t="s">
        <v>256</v>
      </c>
      <c r="AU161" s="3" t="s">
        <v>83</v>
      </c>
    </row>
    <row r="162" s="30" customFormat="true" ht="24.15" hidden="false" customHeight="true" outlineLevel="0" collapsed="false">
      <c r="A162" s="26"/>
      <c r="B162" s="27"/>
      <c r="C162" s="263" t="s">
        <v>292</v>
      </c>
      <c r="D162" s="263" t="s">
        <v>288</v>
      </c>
      <c r="E162" s="264" t="s">
        <v>289</v>
      </c>
      <c r="F162" s="265" t="s">
        <v>290</v>
      </c>
      <c r="G162" s="266" t="s">
        <v>291</v>
      </c>
      <c r="H162" s="267" t="n">
        <v>1</v>
      </c>
      <c r="I162" s="268"/>
      <c r="J162" s="269" t="n">
        <f aca="false">ROUND(I162*H162,2)</f>
        <v>0</v>
      </c>
      <c r="K162" s="270"/>
      <c r="L162" s="271"/>
      <c r="M162" s="272"/>
      <c r="N162" s="273" t="s">
        <v>39</v>
      </c>
      <c r="O162" s="76"/>
      <c r="P162" s="256" t="n">
        <f aca="false">O162*H162</f>
        <v>0</v>
      </c>
      <c r="Q162" s="256" t="n">
        <v>0</v>
      </c>
      <c r="R162" s="256" t="n">
        <f aca="false">Q162*H162</f>
        <v>0</v>
      </c>
      <c r="S162" s="256" t="n">
        <v>0</v>
      </c>
      <c r="T162" s="257" t="n">
        <f aca="false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258" t="s">
        <v>292</v>
      </c>
      <c r="AT162" s="258" t="s">
        <v>288</v>
      </c>
      <c r="AU162" s="258" t="s">
        <v>83</v>
      </c>
      <c r="AY162" s="3" t="s">
        <v>247</v>
      </c>
      <c r="BE162" s="137" t="n">
        <f aca="false">IF(N162="základní",J162,0)</f>
        <v>0</v>
      </c>
      <c r="BF162" s="137" t="n">
        <f aca="false">IF(N162="snížená",J162,0)</f>
        <v>0</v>
      </c>
      <c r="BG162" s="137" t="n">
        <f aca="false">IF(N162="zákl. přenesená",J162,0)</f>
        <v>0</v>
      </c>
      <c r="BH162" s="137" t="n">
        <f aca="false">IF(N162="sníž. přenesená",J162,0)</f>
        <v>0</v>
      </c>
      <c r="BI162" s="137" t="n">
        <f aca="false">IF(N162="nulová",J162,0)</f>
        <v>0</v>
      </c>
      <c r="BJ162" s="3" t="s">
        <v>81</v>
      </c>
      <c r="BK162" s="137" t="n">
        <f aca="false">ROUND(I162*H162,2)</f>
        <v>0</v>
      </c>
      <c r="BL162" s="3" t="s">
        <v>272</v>
      </c>
      <c r="BM162" s="258" t="s">
        <v>293</v>
      </c>
    </row>
    <row r="163" s="30" customFormat="true" ht="28.8" hidden="false" customHeight="false" outlineLevel="0" collapsed="false">
      <c r="A163" s="26"/>
      <c r="B163" s="27"/>
      <c r="C163" s="28"/>
      <c r="D163" s="259" t="s">
        <v>256</v>
      </c>
      <c r="E163" s="28"/>
      <c r="F163" s="260" t="s">
        <v>294</v>
      </c>
      <c r="G163" s="28"/>
      <c r="H163" s="28"/>
      <c r="I163" s="211"/>
      <c r="J163" s="28"/>
      <c r="K163" s="28"/>
      <c r="L163" s="29"/>
      <c r="M163" s="261"/>
      <c r="N163" s="262"/>
      <c r="O163" s="76"/>
      <c r="P163" s="76"/>
      <c r="Q163" s="76"/>
      <c r="R163" s="76"/>
      <c r="S163" s="76"/>
      <c r="T163" s="7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3" t="s">
        <v>256</v>
      </c>
      <c r="AU163" s="3" t="s">
        <v>83</v>
      </c>
    </row>
    <row r="164" s="229" customFormat="true" ht="25.95" hidden="false" customHeight="true" outlineLevel="0" collapsed="false">
      <c r="B164" s="230"/>
      <c r="C164" s="231"/>
      <c r="D164" s="232" t="s">
        <v>73</v>
      </c>
      <c r="E164" s="233" t="s">
        <v>295</v>
      </c>
      <c r="F164" s="233" t="s">
        <v>296</v>
      </c>
      <c r="G164" s="231"/>
      <c r="H164" s="231"/>
      <c r="I164" s="234"/>
      <c r="J164" s="235" t="n">
        <f aca="false">BK164</f>
        <v>0</v>
      </c>
      <c r="K164" s="231"/>
      <c r="L164" s="236"/>
      <c r="M164" s="237"/>
      <c r="N164" s="238"/>
      <c r="O164" s="238"/>
      <c r="P164" s="239" t="n">
        <f aca="false">P165+P176+P200+P228+P241+P256</f>
        <v>0</v>
      </c>
      <c r="Q164" s="238"/>
      <c r="R164" s="239" t="n">
        <f aca="false">R165+R176+R200+R228+R241+R256</f>
        <v>2.12102581</v>
      </c>
      <c r="S164" s="238"/>
      <c r="T164" s="240" t="n">
        <f aca="false">T165+T176+T200+T228+T241+T256</f>
        <v>0.58785</v>
      </c>
      <c r="AR164" s="241" t="s">
        <v>83</v>
      </c>
      <c r="AT164" s="242" t="s">
        <v>73</v>
      </c>
      <c r="AU164" s="242" t="s">
        <v>74</v>
      </c>
      <c r="AY164" s="241" t="s">
        <v>247</v>
      </c>
      <c r="BK164" s="243" t="n">
        <f aca="false">BK165+BK176+BK200+BK228+BK241+BK256</f>
        <v>0</v>
      </c>
    </row>
    <row r="165" s="229" customFormat="true" ht="22.8" hidden="false" customHeight="true" outlineLevel="0" collapsed="false">
      <c r="B165" s="230"/>
      <c r="C165" s="231"/>
      <c r="D165" s="232" t="s">
        <v>73</v>
      </c>
      <c r="E165" s="244" t="s">
        <v>1177</v>
      </c>
      <c r="F165" s="244" t="s">
        <v>1178</v>
      </c>
      <c r="G165" s="231"/>
      <c r="H165" s="231"/>
      <c r="I165" s="234"/>
      <c r="J165" s="245" t="n">
        <f aca="false">BK165</f>
        <v>0</v>
      </c>
      <c r="K165" s="231"/>
      <c r="L165" s="236"/>
      <c r="M165" s="237"/>
      <c r="N165" s="238"/>
      <c r="O165" s="238"/>
      <c r="P165" s="239" t="n">
        <f aca="false">SUM(P166:P175)</f>
        <v>0</v>
      </c>
      <c r="Q165" s="238"/>
      <c r="R165" s="239" t="n">
        <f aca="false">SUM(R166:R175)</f>
        <v>0</v>
      </c>
      <c r="S165" s="238"/>
      <c r="T165" s="240" t="n">
        <f aca="false">SUM(T166:T175)</f>
        <v>0.02032</v>
      </c>
      <c r="AR165" s="241" t="s">
        <v>83</v>
      </c>
      <c r="AT165" s="242" t="s">
        <v>73</v>
      </c>
      <c r="AU165" s="242" t="s">
        <v>81</v>
      </c>
      <c r="AY165" s="241" t="s">
        <v>247</v>
      </c>
      <c r="BK165" s="243" t="n">
        <f aca="false">SUM(BK166:BK175)</f>
        <v>0</v>
      </c>
    </row>
    <row r="166" s="30" customFormat="true" ht="16.5" hidden="false" customHeight="true" outlineLevel="0" collapsed="false">
      <c r="A166" s="26"/>
      <c r="B166" s="27"/>
      <c r="C166" s="246" t="s">
        <v>258</v>
      </c>
      <c r="D166" s="246" t="s">
        <v>250</v>
      </c>
      <c r="E166" s="247" t="s">
        <v>1179</v>
      </c>
      <c r="F166" s="248" t="s">
        <v>1180</v>
      </c>
      <c r="G166" s="249" t="s">
        <v>262</v>
      </c>
      <c r="H166" s="250" t="n">
        <v>1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0.01946</v>
      </c>
      <c r="T166" s="257" t="n">
        <f aca="false">S166*H166</f>
        <v>0.01946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302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302</v>
      </c>
      <c r="BM166" s="258" t="s">
        <v>1181</v>
      </c>
    </row>
    <row r="167" s="30" customFormat="true" ht="10.2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1182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30" customFormat="true" ht="16.5" hidden="false" customHeight="true" outlineLevel="0" collapsed="false">
      <c r="A168" s="26"/>
      <c r="B168" s="27"/>
      <c r="C168" s="246" t="s">
        <v>310</v>
      </c>
      <c r="D168" s="246" t="s">
        <v>250</v>
      </c>
      <c r="E168" s="247" t="s">
        <v>1183</v>
      </c>
      <c r="F168" s="248" t="s">
        <v>1184</v>
      </c>
      <c r="G168" s="249" t="s">
        <v>262</v>
      </c>
      <c r="H168" s="250" t="n">
        <v>1</v>
      </c>
      <c r="I168" s="251"/>
      <c r="J168" s="252" t="n">
        <f aca="false">ROUND(I168*H168,2)</f>
        <v>0</v>
      </c>
      <c r="K168" s="253"/>
      <c r="L168" s="29"/>
      <c r="M168" s="254"/>
      <c r="N168" s="255" t="s">
        <v>39</v>
      </c>
      <c r="O168" s="76"/>
      <c r="P168" s="256" t="n">
        <f aca="false">O168*H168</f>
        <v>0</v>
      </c>
      <c r="Q168" s="256" t="n">
        <v>0</v>
      </c>
      <c r="R168" s="256" t="n">
        <f aca="false">Q168*H168</f>
        <v>0</v>
      </c>
      <c r="S168" s="256" t="n">
        <v>0.00086</v>
      </c>
      <c r="T168" s="257" t="n">
        <f aca="false">S168*H168</f>
        <v>0.00086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302</v>
      </c>
      <c r="AT168" s="258" t="s">
        <v>250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302</v>
      </c>
      <c r="BM168" s="258" t="s">
        <v>1185</v>
      </c>
    </row>
    <row r="169" s="30" customFormat="true" ht="10.2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1186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30" customFormat="true" ht="24.15" hidden="false" customHeight="true" outlineLevel="0" collapsed="false">
      <c r="A170" s="26"/>
      <c r="B170" s="27"/>
      <c r="C170" s="246" t="s">
        <v>316</v>
      </c>
      <c r="D170" s="246" t="s">
        <v>250</v>
      </c>
      <c r="E170" s="247" t="s">
        <v>1187</v>
      </c>
      <c r="F170" s="248" t="s">
        <v>1188</v>
      </c>
      <c r="G170" s="249" t="s">
        <v>262</v>
      </c>
      <c r="H170" s="250" t="n">
        <v>1</v>
      </c>
      <c r="I170" s="251"/>
      <c r="J170" s="252" t="n">
        <f aca="false">ROUND(I170*H170,2)</f>
        <v>0</v>
      </c>
      <c r="K170" s="253"/>
      <c r="L170" s="29"/>
      <c r="M170" s="254"/>
      <c r="N170" s="255" t="s">
        <v>39</v>
      </c>
      <c r="O170" s="76"/>
      <c r="P170" s="256" t="n">
        <f aca="false">O170*H170</f>
        <v>0</v>
      </c>
      <c r="Q170" s="256" t="n">
        <v>0</v>
      </c>
      <c r="R170" s="256" t="n">
        <f aca="false">Q170*H170</f>
        <v>0</v>
      </c>
      <c r="S170" s="256" t="n">
        <v>0</v>
      </c>
      <c r="T170" s="257" t="n">
        <f aca="false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258" t="s">
        <v>254</v>
      </c>
      <c r="AT170" s="258" t="s">
        <v>250</v>
      </c>
      <c r="AU170" s="258" t="s">
        <v>83</v>
      </c>
      <c r="AY170" s="3" t="s">
        <v>247</v>
      </c>
      <c r="BE170" s="137" t="n">
        <f aca="false">IF(N170="základní",J170,0)</f>
        <v>0</v>
      </c>
      <c r="BF170" s="137" t="n">
        <f aca="false">IF(N170="snížená",J170,0)</f>
        <v>0</v>
      </c>
      <c r="BG170" s="137" t="n">
        <f aca="false">IF(N170="zákl. přenesená",J170,0)</f>
        <v>0</v>
      </c>
      <c r="BH170" s="137" t="n">
        <f aca="false">IF(N170="sníž. přenesená",J170,0)</f>
        <v>0</v>
      </c>
      <c r="BI170" s="137" t="n">
        <f aca="false">IF(N170="nulová",J170,0)</f>
        <v>0</v>
      </c>
      <c r="BJ170" s="3" t="s">
        <v>81</v>
      </c>
      <c r="BK170" s="137" t="n">
        <f aca="false">ROUND(I170*H170,2)</f>
        <v>0</v>
      </c>
      <c r="BL170" s="3" t="s">
        <v>254</v>
      </c>
      <c r="BM170" s="258" t="s">
        <v>1189</v>
      </c>
    </row>
    <row r="171" s="30" customFormat="true" ht="19.2" hidden="false" customHeight="false" outlineLevel="0" collapsed="false">
      <c r="A171" s="26"/>
      <c r="B171" s="27"/>
      <c r="C171" s="28"/>
      <c r="D171" s="259" t="s">
        <v>256</v>
      </c>
      <c r="E171" s="28"/>
      <c r="F171" s="260" t="s">
        <v>1190</v>
      </c>
      <c r="G171" s="28"/>
      <c r="H171" s="28"/>
      <c r="I171" s="211"/>
      <c r="J171" s="28"/>
      <c r="K171" s="28"/>
      <c r="L171" s="29"/>
      <c r="M171" s="261"/>
      <c r="N171" s="262"/>
      <c r="O171" s="76"/>
      <c r="P171" s="76"/>
      <c r="Q171" s="76"/>
      <c r="R171" s="76"/>
      <c r="S171" s="76"/>
      <c r="T171" s="77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T171" s="3" t="s">
        <v>256</v>
      </c>
      <c r="AU171" s="3" t="s">
        <v>83</v>
      </c>
    </row>
    <row r="172" s="30" customFormat="true" ht="24.15" hidden="false" customHeight="true" outlineLevel="0" collapsed="false">
      <c r="A172" s="26"/>
      <c r="B172" s="27"/>
      <c r="C172" s="246" t="s">
        <v>321</v>
      </c>
      <c r="D172" s="246" t="s">
        <v>250</v>
      </c>
      <c r="E172" s="247" t="s">
        <v>1191</v>
      </c>
      <c r="F172" s="248" t="s">
        <v>1192</v>
      </c>
      <c r="G172" s="249" t="s">
        <v>253</v>
      </c>
      <c r="H172" s="250" t="n">
        <v>1</v>
      </c>
      <c r="I172" s="251"/>
      <c r="J172" s="252" t="n">
        <f aca="false">ROUND(I172*H172,2)</f>
        <v>0</v>
      </c>
      <c r="K172" s="253"/>
      <c r="L172" s="29"/>
      <c r="M172" s="254"/>
      <c r="N172" s="255" t="s">
        <v>39</v>
      </c>
      <c r="O172" s="76"/>
      <c r="P172" s="256" t="n">
        <f aca="false">O172*H172</f>
        <v>0</v>
      </c>
      <c r="Q172" s="256" t="n">
        <v>0</v>
      </c>
      <c r="R172" s="256" t="n">
        <f aca="false">Q172*H172</f>
        <v>0</v>
      </c>
      <c r="S172" s="256" t="n">
        <v>0</v>
      </c>
      <c r="T172" s="257" t="n">
        <f aca="false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258" t="s">
        <v>254</v>
      </c>
      <c r="AT172" s="258" t="s">
        <v>250</v>
      </c>
      <c r="AU172" s="258" t="s">
        <v>83</v>
      </c>
      <c r="AY172" s="3" t="s">
        <v>247</v>
      </c>
      <c r="BE172" s="137" t="n">
        <f aca="false">IF(N172="základní",J172,0)</f>
        <v>0</v>
      </c>
      <c r="BF172" s="137" t="n">
        <f aca="false">IF(N172="snížená",J172,0)</f>
        <v>0</v>
      </c>
      <c r="BG172" s="137" t="n">
        <f aca="false">IF(N172="zákl. přenesená",J172,0)</f>
        <v>0</v>
      </c>
      <c r="BH172" s="137" t="n">
        <f aca="false">IF(N172="sníž. přenesená",J172,0)</f>
        <v>0</v>
      </c>
      <c r="BI172" s="137" t="n">
        <f aca="false">IF(N172="nulová",J172,0)</f>
        <v>0</v>
      </c>
      <c r="BJ172" s="3" t="s">
        <v>81</v>
      </c>
      <c r="BK172" s="137" t="n">
        <f aca="false">ROUND(I172*H172,2)</f>
        <v>0</v>
      </c>
      <c r="BL172" s="3" t="s">
        <v>254</v>
      </c>
      <c r="BM172" s="258" t="s">
        <v>1193</v>
      </c>
    </row>
    <row r="173" s="30" customFormat="true" ht="10.2" hidden="false" customHeight="false" outlineLevel="0" collapsed="false">
      <c r="A173" s="26"/>
      <c r="B173" s="27"/>
      <c r="C173" s="28"/>
      <c r="D173" s="259" t="s">
        <v>256</v>
      </c>
      <c r="E173" s="28"/>
      <c r="F173" s="260" t="s">
        <v>1194</v>
      </c>
      <c r="G173" s="28"/>
      <c r="H173" s="28"/>
      <c r="I173" s="211"/>
      <c r="J173" s="28"/>
      <c r="K173" s="28"/>
      <c r="L173" s="29"/>
      <c r="M173" s="261"/>
      <c r="N173" s="262"/>
      <c r="O173" s="76"/>
      <c r="P173" s="76"/>
      <c r="Q173" s="76"/>
      <c r="R173" s="76"/>
      <c r="S173" s="76"/>
      <c r="T173" s="77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T173" s="3" t="s">
        <v>256</v>
      </c>
      <c r="AU173" s="3" t="s">
        <v>83</v>
      </c>
    </row>
    <row r="174" s="30" customFormat="true" ht="16.5" hidden="false" customHeight="true" outlineLevel="0" collapsed="false">
      <c r="A174" s="26"/>
      <c r="B174" s="27"/>
      <c r="C174" s="246" t="s">
        <v>329</v>
      </c>
      <c r="D174" s="246" t="s">
        <v>250</v>
      </c>
      <c r="E174" s="247" t="s">
        <v>1195</v>
      </c>
      <c r="F174" s="248" t="s">
        <v>1196</v>
      </c>
      <c r="G174" s="249" t="s">
        <v>253</v>
      </c>
      <c r="H174" s="250" t="n">
        <v>1</v>
      </c>
      <c r="I174" s="251"/>
      <c r="J174" s="252" t="n">
        <f aca="false">ROUND(I174*H174,2)</f>
        <v>0</v>
      </c>
      <c r="K174" s="253"/>
      <c r="L174" s="29"/>
      <c r="M174" s="254"/>
      <c r="N174" s="255" t="s">
        <v>39</v>
      </c>
      <c r="O174" s="76"/>
      <c r="P174" s="256" t="n">
        <f aca="false">O174*H174</f>
        <v>0</v>
      </c>
      <c r="Q174" s="256" t="n">
        <v>0</v>
      </c>
      <c r="R174" s="256" t="n">
        <f aca="false">Q174*H174</f>
        <v>0</v>
      </c>
      <c r="S174" s="256" t="n">
        <v>0</v>
      </c>
      <c r="T174" s="257" t="n">
        <f aca="false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258" t="s">
        <v>254</v>
      </c>
      <c r="AT174" s="258" t="s">
        <v>250</v>
      </c>
      <c r="AU174" s="258" t="s">
        <v>83</v>
      </c>
      <c r="AY174" s="3" t="s">
        <v>247</v>
      </c>
      <c r="BE174" s="137" t="n">
        <f aca="false">IF(N174="základní",J174,0)</f>
        <v>0</v>
      </c>
      <c r="BF174" s="137" t="n">
        <f aca="false">IF(N174="snížená",J174,0)</f>
        <v>0</v>
      </c>
      <c r="BG174" s="137" t="n">
        <f aca="false">IF(N174="zákl. přenesená",J174,0)</f>
        <v>0</v>
      </c>
      <c r="BH174" s="137" t="n">
        <f aca="false">IF(N174="sníž. přenesená",J174,0)</f>
        <v>0</v>
      </c>
      <c r="BI174" s="137" t="n">
        <f aca="false">IF(N174="nulová",J174,0)</f>
        <v>0</v>
      </c>
      <c r="BJ174" s="3" t="s">
        <v>81</v>
      </c>
      <c r="BK174" s="137" t="n">
        <f aca="false">ROUND(I174*H174,2)</f>
        <v>0</v>
      </c>
      <c r="BL174" s="3" t="s">
        <v>254</v>
      </c>
      <c r="BM174" s="258" t="s">
        <v>1197</v>
      </c>
    </row>
    <row r="175" s="30" customFormat="true" ht="10.2" hidden="false" customHeight="false" outlineLevel="0" collapsed="false">
      <c r="A175" s="26"/>
      <c r="B175" s="27"/>
      <c r="C175" s="28"/>
      <c r="D175" s="259" t="s">
        <v>256</v>
      </c>
      <c r="E175" s="28"/>
      <c r="F175" s="260" t="s">
        <v>1198</v>
      </c>
      <c r="G175" s="28"/>
      <c r="H175" s="28"/>
      <c r="I175" s="211"/>
      <c r="J175" s="28"/>
      <c r="K175" s="28"/>
      <c r="L175" s="29"/>
      <c r="M175" s="261"/>
      <c r="N175" s="262"/>
      <c r="O175" s="76"/>
      <c r="P175" s="76"/>
      <c r="Q175" s="76"/>
      <c r="R175" s="76"/>
      <c r="S175" s="76"/>
      <c r="T175" s="77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T175" s="3" t="s">
        <v>256</v>
      </c>
      <c r="AU175" s="3" t="s">
        <v>83</v>
      </c>
    </row>
    <row r="176" s="229" customFormat="true" ht="22.8" hidden="false" customHeight="true" outlineLevel="0" collapsed="false">
      <c r="B176" s="230"/>
      <c r="C176" s="231"/>
      <c r="D176" s="232" t="s">
        <v>73</v>
      </c>
      <c r="E176" s="244" t="s">
        <v>314</v>
      </c>
      <c r="F176" s="244" t="s">
        <v>315</v>
      </c>
      <c r="G176" s="231"/>
      <c r="H176" s="231"/>
      <c r="I176" s="234"/>
      <c r="J176" s="245" t="n">
        <f aca="false">BK176</f>
        <v>0</v>
      </c>
      <c r="K176" s="231"/>
      <c r="L176" s="236"/>
      <c r="M176" s="237"/>
      <c r="N176" s="238"/>
      <c r="O176" s="238"/>
      <c r="P176" s="239" t="n">
        <f aca="false">SUM(P177:P199)</f>
        <v>0</v>
      </c>
      <c r="Q176" s="238"/>
      <c r="R176" s="239" t="n">
        <f aca="false">SUM(R177:R199)</f>
        <v>0.73673581</v>
      </c>
      <c r="S176" s="238"/>
      <c r="T176" s="240" t="n">
        <f aca="false">SUM(T177:T199)</f>
        <v>0</v>
      </c>
      <c r="AR176" s="241" t="s">
        <v>83</v>
      </c>
      <c r="AT176" s="242" t="s">
        <v>73</v>
      </c>
      <c r="AU176" s="242" t="s">
        <v>81</v>
      </c>
      <c r="AY176" s="241" t="s">
        <v>247</v>
      </c>
      <c r="BK176" s="243" t="n">
        <f aca="false">SUM(BK177:BK199)</f>
        <v>0</v>
      </c>
    </row>
    <row r="177" s="30" customFormat="true" ht="33" hidden="false" customHeight="true" outlineLevel="0" collapsed="false">
      <c r="A177" s="26"/>
      <c r="B177" s="27"/>
      <c r="C177" s="246" t="s">
        <v>336</v>
      </c>
      <c r="D177" s="246" t="s">
        <v>250</v>
      </c>
      <c r="E177" s="247" t="s">
        <v>317</v>
      </c>
      <c r="F177" s="248" t="s">
        <v>318</v>
      </c>
      <c r="G177" s="249" t="s">
        <v>301</v>
      </c>
      <c r="H177" s="250" t="n">
        <v>66</v>
      </c>
      <c r="I177" s="251"/>
      <c r="J177" s="252" t="n">
        <f aca="false">ROUND(I177*H177,2)</f>
        <v>0</v>
      </c>
      <c r="K177" s="253"/>
      <c r="L177" s="29"/>
      <c r="M177" s="254"/>
      <c r="N177" s="255" t="s">
        <v>39</v>
      </c>
      <c r="O177" s="76"/>
      <c r="P177" s="256" t="n">
        <f aca="false">O177*H177</f>
        <v>0</v>
      </c>
      <c r="Q177" s="256" t="n">
        <v>0.00125</v>
      </c>
      <c r="R177" s="256" t="n">
        <f aca="false">Q177*H177</f>
        <v>0.0825</v>
      </c>
      <c r="S177" s="256" t="n">
        <v>0</v>
      </c>
      <c r="T177" s="257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258" t="s">
        <v>302</v>
      </c>
      <c r="AT177" s="258" t="s">
        <v>250</v>
      </c>
      <c r="AU177" s="258" t="s">
        <v>83</v>
      </c>
      <c r="AY177" s="3" t="s">
        <v>247</v>
      </c>
      <c r="BE177" s="137" t="n">
        <f aca="false">IF(N177="základní",J177,0)</f>
        <v>0</v>
      </c>
      <c r="BF177" s="137" t="n">
        <f aca="false">IF(N177="snížená",J177,0)</f>
        <v>0</v>
      </c>
      <c r="BG177" s="137" t="n">
        <f aca="false">IF(N177="zákl. přenesená",J177,0)</f>
        <v>0</v>
      </c>
      <c r="BH177" s="137" t="n">
        <f aca="false">IF(N177="sníž. přenesená",J177,0)</f>
        <v>0</v>
      </c>
      <c r="BI177" s="137" t="n">
        <f aca="false">IF(N177="nulová",J177,0)</f>
        <v>0</v>
      </c>
      <c r="BJ177" s="3" t="s">
        <v>81</v>
      </c>
      <c r="BK177" s="137" t="n">
        <f aca="false">ROUND(I177*H177,2)</f>
        <v>0</v>
      </c>
      <c r="BL177" s="3" t="s">
        <v>302</v>
      </c>
      <c r="BM177" s="258" t="s">
        <v>319</v>
      </c>
    </row>
    <row r="178" s="30" customFormat="true" ht="28.8" hidden="false" customHeight="false" outlineLevel="0" collapsed="false">
      <c r="A178" s="26"/>
      <c r="B178" s="27"/>
      <c r="C178" s="28"/>
      <c r="D178" s="259" t="s">
        <v>256</v>
      </c>
      <c r="E178" s="28"/>
      <c r="F178" s="260" t="s">
        <v>320</v>
      </c>
      <c r="G178" s="28"/>
      <c r="H178" s="28"/>
      <c r="I178" s="211"/>
      <c r="J178" s="28"/>
      <c r="K178" s="28"/>
      <c r="L178" s="29"/>
      <c r="M178" s="261"/>
      <c r="N178" s="262"/>
      <c r="O178" s="76"/>
      <c r="P178" s="76"/>
      <c r="Q178" s="76"/>
      <c r="R178" s="76"/>
      <c r="S178" s="76"/>
      <c r="T178" s="77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T178" s="3" t="s">
        <v>256</v>
      </c>
      <c r="AU178" s="3" t="s">
        <v>83</v>
      </c>
    </row>
    <row r="179" s="30" customFormat="true" ht="16.5" hidden="false" customHeight="true" outlineLevel="0" collapsed="false">
      <c r="A179" s="26"/>
      <c r="B179" s="27"/>
      <c r="C179" s="263" t="s">
        <v>7</v>
      </c>
      <c r="D179" s="263" t="s">
        <v>288</v>
      </c>
      <c r="E179" s="264" t="s">
        <v>322</v>
      </c>
      <c r="F179" s="265" t="s">
        <v>323</v>
      </c>
      <c r="G179" s="266" t="s">
        <v>301</v>
      </c>
      <c r="H179" s="267" t="n">
        <v>88.498</v>
      </c>
      <c r="I179" s="268"/>
      <c r="J179" s="269" t="n">
        <f aca="false">ROUND(I179*H179,2)</f>
        <v>0</v>
      </c>
      <c r="K179" s="270"/>
      <c r="L179" s="271"/>
      <c r="M179" s="272"/>
      <c r="N179" s="273" t="s">
        <v>39</v>
      </c>
      <c r="O179" s="76"/>
      <c r="P179" s="256" t="n">
        <f aca="false">O179*H179</f>
        <v>0</v>
      </c>
      <c r="Q179" s="256" t="n">
        <v>0.006</v>
      </c>
      <c r="R179" s="256" t="n">
        <f aca="false">Q179*H179</f>
        <v>0.530988</v>
      </c>
      <c r="S179" s="256" t="n">
        <v>0</v>
      </c>
      <c r="T179" s="257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258" t="s">
        <v>324</v>
      </c>
      <c r="AT179" s="258" t="s">
        <v>288</v>
      </c>
      <c r="AU179" s="258" t="s">
        <v>83</v>
      </c>
      <c r="AY179" s="3" t="s">
        <v>247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81</v>
      </c>
      <c r="BK179" s="137" t="n">
        <f aca="false">ROUND(I179*H179,2)</f>
        <v>0</v>
      </c>
      <c r="BL179" s="3" t="s">
        <v>302</v>
      </c>
      <c r="BM179" s="258" t="s">
        <v>325</v>
      </c>
    </row>
    <row r="180" s="30" customFormat="true" ht="10.2" hidden="false" customHeight="false" outlineLevel="0" collapsed="false">
      <c r="A180" s="26"/>
      <c r="B180" s="27"/>
      <c r="C180" s="28"/>
      <c r="D180" s="259" t="s">
        <v>256</v>
      </c>
      <c r="E180" s="28"/>
      <c r="F180" s="260" t="s">
        <v>326</v>
      </c>
      <c r="G180" s="28"/>
      <c r="H180" s="28"/>
      <c r="I180" s="211"/>
      <c r="J180" s="28"/>
      <c r="K180" s="28"/>
      <c r="L180" s="29"/>
      <c r="M180" s="261"/>
      <c r="N180" s="262"/>
      <c r="O180" s="76"/>
      <c r="P180" s="76"/>
      <c r="Q180" s="76"/>
      <c r="R180" s="76"/>
      <c r="S180" s="76"/>
      <c r="T180" s="77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T180" s="3" t="s">
        <v>256</v>
      </c>
      <c r="AU180" s="3" t="s">
        <v>83</v>
      </c>
    </row>
    <row r="181" s="274" customFormat="true" ht="10.2" hidden="false" customHeight="false" outlineLevel="0" collapsed="false">
      <c r="B181" s="275"/>
      <c r="C181" s="276"/>
      <c r="D181" s="259" t="s">
        <v>327</v>
      </c>
      <c r="E181" s="276"/>
      <c r="F181" s="277" t="s">
        <v>1199</v>
      </c>
      <c r="G181" s="276"/>
      <c r="H181" s="278" t="n">
        <v>88.498</v>
      </c>
      <c r="I181" s="279"/>
      <c r="J181" s="276"/>
      <c r="K181" s="276"/>
      <c r="L181" s="280"/>
      <c r="M181" s="281"/>
      <c r="N181" s="282"/>
      <c r="O181" s="282"/>
      <c r="P181" s="282"/>
      <c r="Q181" s="282"/>
      <c r="R181" s="282"/>
      <c r="S181" s="282"/>
      <c r="T181" s="283"/>
      <c r="AT181" s="284" t="s">
        <v>327</v>
      </c>
      <c r="AU181" s="284" t="s">
        <v>83</v>
      </c>
      <c r="AV181" s="274" t="s">
        <v>83</v>
      </c>
      <c r="AW181" s="274" t="s">
        <v>3</v>
      </c>
      <c r="AX181" s="274" t="s">
        <v>81</v>
      </c>
      <c r="AY181" s="284" t="s">
        <v>247</v>
      </c>
    </row>
    <row r="182" s="30" customFormat="true" ht="16.5" hidden="false" customHeight="true" outlineLevel="0" collapsed="false">
      <c r="A182" s="26"/>
      <c r="B182" s="27"/>
      <c r="C182" s="263" t="s">
        <v>302</v>
      </c>
      <c r="D182" s="263" t="s">
        <v>288</v>
      </c>
      <c r="E182" s="264" t="s">
        <v>330</v>
      </c>
      <c r="F182" s="265" t="s">
        <v>331</v>
      </c>
      <c r="G182" s="266" t="s">
        <v>332</v>
      </c>
      <c r="H182" s="267" t="n">
        <v>66.865</v>
      </c>
      <c r="I182" s="268"/>
      <c r="J182" s="269" t="n">
        <f aca="false">ROUND(I182*H182,2)</f>
        <v>0</v>
      </c>
      <c r="K182" s="270"/>
      <c r="L182" s="271"/>
      <c r="M182" s="272"/>
      <c r="N182" s="273" t="s">
        <v>39</v>
      </c>
      <c r="O182" s="76"/>
      <c r="P182" s="256" t="n">
        <f aca="false">O182*H182</f>
        <v>0</v>
      </c>
      <c r="Q182" s="256" t="n">
        <v>0.00038</v>
      </c>
      <c r="R182" s="256" t="n">
        <f aca="false">Q182*H182</f>
        <v>0.0254087</v>
      </c>
      <c r="S182" s="256" t="n">
        <v>0</v>
      </c>
      <c r="T182" s="257" t="n">
        <f aca="false"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258" t="s">
        <v>324</v>
      </c>
      <c r="AT182" s="258" t="s">
        <v>288</v>
      </c>
      <c r="AU182" s="258" t="s">
        <v>83</v>
      </c>
      <c r="AY182" s="3" t="s">
        <v>247</v>
      </c>
      <c r="BE182" s="137" t="n">
        <f aca="false">IF(N182="základní",J182,0)</f>
        <v>0</v>
      </c>
      <c r="BF182" s="137" t="n">
        <f aca="false">IF(N182="snížená",J182,0)</f>
        <v>0</v>
      </c>
      <c r="BG182" s="137" t="n">
        <f aca="false">IF(N182="zákl. přenesená",J182,0)</f>
        <v>0</v>
      </c>
      <c r="BH182" s="137" t="n">
        <f aca="false">IF(N182="sníž. přenesená",J182,0)</f>
        <v>0</v>
      </c>
      <c r="BI182" s="137" t="n">
        <f aca="false">IF(N182="nulová",J182,0)</f>
        <v>0</v>
      </c>
      <c r="BJ182" s="3" t="s">
        <v>81</v>
      </c>
      <c r="BK182" s="137" t="n">
        <f aca="false">ROUND(I182*H182,2)</f>
        <v>0</v>
      </c>
      <c r="BL182" s="3" t="s">
        <v>302</v>
      </c>
      <c r="BM182" s="258" t="s">
        <v>333</v>
      </c>
    </row>
    <row r="183" s="30" customFormat="true" ht="10.2" hidden="false" customHeight="false" outlineLevel="0" collapsed="false">
      <c r="A183" s="26"/>
      <c r="B183" s="27"/>
      <c r="C183" s="28"/>
      <c r="D183" s="259" t="s">
        <v>256</v>
      </c>
      <c r="E183" s="28"/>
      <c r="F183" s="260" t="s">
        <v>334</v>
      </c>
      <c r="G183" s="28"/>
      <c r="H183" s="28"/>
      <c r="I183" s="211"/>
      <c r="J183" s="28"/>
      <c r="K183" s="28"/>
      <c r="L183" s="29"/>
      <c r="M183" s="261"/>
      <c r="N183" s="262"/>
      <c r="O183" s="76"/>
      <c r="P183" s="76"/>
      <c r="Q183" s="76"/>
      <c r="R183" s="76"/>
      <c r="S183" s="76"/>
      <c r="T183" s="77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T183" s="3" t="s">
        <v>256</v>
      </c>
      <c r="AU183" s="3" t="s">
        <v>83</v>
      </c>
    </row>
    <row r="184" s="274" customFormat="true" ht="10.2" hidden="false" customHeight="false" outlineLevel="0" collapsed="false">
      <c r="B184" s="275"/>
      <c r="C184" s="276"/>
      <c r="D184" s="259" t="s">
        <v>327</v>
      </c>
      <c r="E184" s="276"/>
      <c r="F184" s="277" t="s">
        <v>1200</v>
      </c>
      <c r="G184" s="276"/>
      <c r="H184" s="278" t="n">
        <v>66.865</v>
      </c>
      <c r="I184" s="279"/>
      <c r="J184" s="276"/>
      <c r="K184" s="276"/>
      <c r="L184" s="280"/>
      <c r="M184" s="281"/>
      <c r="N184" s="282"/>
      <c r="O184" s="282"/>
      <c r="P184" s="282"/>
      <c r="Q184" s="282"/>
      <c r="R184" s="282"/>
      <c r="S184" s="282"/>
      <c r="T184" s="283"/>
      <c r="AT184" s="284" t="s">
        <v>327</v>
      </c>
      <c r="AU184" s="284" t="s">
        <v>83</v>
      </c>
      <c r="AV184" s="274" t="s">
        <v>83</v>
      </c>
      <c r="AW184" s="274" t="s">
        <v>3</v>
      </c>
      <c r="AX184" s="274" t="s">
        <v>81</v>
      </c>
      <c r="AY184" s="284" t="s">
        <v>247</v>
      </c>
    </row>
    <row r="185" s="30" customFormat="true" ht="16.5" hidden="false" customHeight="true" outlineLevel="0" collapsed="false">
      <c r="A185" s="26"/>
      <c r="B185" s="27"/>
      <c r="C185" s="263" t="s">
        <v>350</v>
      </c>
      <c r="D185" s="263" t="s">
        <v>288</v>
      </c>
      <c r="E185" s="264" t="s">
        <v>337</v>
      </c>
      <c r="F185" s="265" t="s">
        <v>338</v>
      </c>
      <c r="G185" s="266" t="s">
        <v>332</v>
      </c>
      <c r="H185" s="267" t="n">
        <v>137.663</v>
      </c>
      <c r="I185" s="268"/>
      <c r="J185" s="269" t="n">
        <f aca="false">ROUND(I185*H185,2)</f>
        <v>0</v>
      </c>
      <c r="K185" s="270"/>
      <c r="L185" s="271"/>
      <c r="M185" s="272"/>
      <c r="N185" s="273" t="s">
        <v>39</v>
      </c>
      <c r="O185" s="76"/>
      <c r="P185" s="256" t="n">
        <f aca="false">O185*H185</f>
        <v>0</v>
      </c>
      <c r="Q185" s="256" t="n">
        <v>0.00035</v>
      </c>
      <c r="R185" s="256" t="n">
        <f aca="false">Q185*H185</f>
        <v>0.04818205</v>
      </c>
      <c r="S185" s="256" t="n">
        <v>0</v>
      </c>
      <c r="T185" s="257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258" t="s">
        <v>324</v>
      </c>
      <c r="AT185" s="258" t="s">
        <v>288</v>
      </c>
      <c r="AU185" s="258" t="s">
        <v>83</v>
      </c>
      <c r="AY185" s="3" t="s">
        <v>247</v>
      </c>
      <c r="BE185" s="137" t="n">
        <f aca="false">IF(N185="základní",J185,0)</f>
        <v>0</v>
      </c>
      <c r="BF185" s="137" t="n">
        <f aca="false">IF(N185="snížená",J185,0)</f>
        <v>0</v>
      </c>
      <c r="BG185" s="137" t="n">
        <f aca="false">IF(N185="zákl. přenesená",J185,0)</f>
        <v>0</v>
      </c>
      <c r="BH185" s="137" t="n">
        <f aca="false">IF(N185="sníž. přenesená",J185,0)</f>
        <v>0</v>
      </c>
      <c r="BI185" s="137" t="n">
        <f aca="false">IF(N185="nulová",J185,0)</f>
        <v>0</v>
      </c>
      <c r="BJ185" s="3" t="s">
        <v>81</v>
      </c>
      <c r="BK185" s="137" t="n">
        <f aca="false">ROUND(I185*H185,2)</f>
        <v>0</v>
      </c>
      <c r="BL185" s="3" t="s">
        <v>302</v>
      </c>
      <c r="BM185" s="258" t="s">
        <v>339</v>
      </c>
    </row>
    <row r="186" s="30" customFormat="true" ht="10.2" hidden="false" customHeight="false" outlineLevel="0" collapsed="false">
      <c r="A186" s="26"/>
      <c r="B186" s="27"/>
      <c r="C186" s="28"/>
      <c r="D186" s="259" t="s">
        <v>256</v>
      </c>
      <c r="E186" s="28"/>
      <c r="F186" s="260" t="s">
        <v>340</v>
      </c>
      <c r="G186" s="28"/>
      <c r="H186" s="28"/>
      <c r="I186" s="211"/>
      <c r="J186" s="28"/>
      <c r="K186" s="28"/>
      <c r="L186" s="29"/>
      <c r="M186" s="261"/>
      <c r="N186" s="262"/>
      <c r="O186" s="76"/>
      <c r="P186" s="76"/>
      <c r="Q186" s="76"/>
      <c r="R186" s="76"/>
      <c r="S186" s="76"/>
      <c r="T186" s="7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T186" s="3" t="s">
        <v>256</v>
      </c>
      <c r="AU186" s="3" t="s">
        <v>83</v>
      </c>
    </row>
    <row r="187" s="274" customFormat="true" ht="10.2" hidden="false" customHeight="false" outlineLevel="0" collapsed="false">
      <c r="B187" s="275"/>
      <c r="C187" s="276"/>
      <c r="D187" s="259" t="s">
        <v>327</v>
      </c>
      <c r="E187" s="276"/>
      <c r="F187" s="277" t="s">
        <v>1201</v>
      </c>
      <c r="G187" s="276"/>
      <c r="H187" s="278" t="n">
        <v>137.663</v>
      </c>
      <c r="I187" s="279"/>
      <c r="J187" s="276"/>
      <c r="K187" s="276"/>
      <c r="L187" s="280"/>
      <c r="M187" s="281"/>
      <c r="N187" s="282"/>
      <c r="O187" s="282"/>
      <c r="P187" s="282"/>
      <c r="Q187" s="282"/>
      <c r="R187" s="282"/>
      <c r="S187" s="282"/>
      <c r="T187" s="283"/>
      <c r="AT187" s="284" t="s">
        <v>327</v>
      </c>
      <c r="AU187" s="284" t="s">
        <v>83</v>
      </c>
      <c r="AV187" s="274" t="s">
        <v>83</v>
      </c>
      <c r="AW187" s="274" t="s">
        <v>3</v>
      </c>
      <c r="AX187" s="274" t="s">
        <v>81</v>
      </c>
      <c r="AY187" s="284" t="s">
        <v>247</v>
      </c>
    </row>
    <row r="188" s="30" customFormat="true" ht="16.5" hidden="false" customHeight="true" outlineLevel="0" collapsed="false">
      <c r="A188" s="26"/>
      <c r="B188" s="27"/>
      <c r="C188" s="263" t="s">
        <v>355</v>
      </c>
      <c r="D188" s="263" t="s">
        <v>288</v>
      </c>
      <c r="E188" s="264" t="s">
        <v>342</v>
      </c>
      <c r="F188" s="265" t="s">
        <v>343</v>
      </c>
      <c r="G188" s="266" t="s">
        <v>332</v>
      </c>
      <c r="H188" s="267" t="n">
        <v>68.832</v>
      </c>
      <c r="I188" s="268"/>
      <c r="J188" s="269" t="n">
        <f aca="false">ROUND(I188*H188,2)</f>
        <v>0</v>
      </c>
      <c r="K188" s="270"/>
      <c r="L188" s="271"/>
      <c r="M188" s="272"/>
      <c r="N188" s="273" t="s">
        <v>39</v>
      </c>
      <c r="O188" s="76"/>
      <c r="P188" s="256" t="n">
        <f aca="false">O188*H188</f>
        <v>0</v>
      </c>
      <c r="Q188" s="256" t="n">
        <v>0.00035</v>
      </c>
      <c r="R188" s="256" t="n">
        <f aca="false">Q188*H188</f>
        <v>0.0240912</v>
      </c>
      <c r="S188" s="256" t="n">
        <v>0</v>
      </c>
      <c r="T188" s="257" t="n">
        <f aca="false"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258" t="s">
        <v>324</v>
      </c>
      <c r="AT188" s="258" t="s">
        <v>288</v>
      </c>
      <c r="AU188" s="258" t="s">
        <v>83</v>
      </c>
      <c r="AY188" s="3" t="s">
        <v>247</v>
      </c>
      <c r="BE188" s="137" t="n">
        <f aca="false">IF(N188="základní",J188,0)</f>
        <v>0</v>
      </c>
      <c r="BF188" s="137" t="n">
        <f aca="false">IF(N188="snížená",J188,0)</f>
        <v>0</v>
      </c>
      <c r="BG188" s="137" t="n">
        <f aca="false">IF(N188="zákl. přenesená",J188,0)</f>
        <v>0</v>
      </c>
      <c r="BH188" s="137" t="n">
        <f aca="false">IF(N188="sníž. přenesená",J188,0)</f>
        <v>0</v>
      </c>
      <c r="BI188" s="137" t="n">
        <f aca="false">IF(N188="nulová",J188,0)</f>
        <v>0</v>
      </c>
      <c r="BJ188" s="3" t="s">
        <v>81</v>
      </c>
      <c r="BK188" s="137" t="n">
        <f aca="false">ROUND(I188*H188,2)</f>
        <v>0</v>
      </c>
      <c r="BL188" s="3" t="s">
        <v>302</v>
      </c>
      <c r="BM188" s="258" t="s">
        <v>344</v>
      </c>
    </row>
    <row r="189" s="274" customFormat="true" ht="10.2" hidden="false" customHeight="false" outlineLevel="0" collapsed="false">
      <c r="B189" s="275"/>
      <c r="C189" s="276"/>
      <c r="D189" s="259" t="s">
        <v>327</v>
      </c>
      <c r="E189" s="276"/>
      <c r="F189" s="277" t="s">
        <v>1202</v>
      </c>
      <c r="G189" s="276"/>
      <c r="H189" s="278" t="n">
        <v>68.832</v>
      </c>
      <c r="I189" s="279"/>
      <c r="J189" s="276"/>
      <c r="K189" s="276"/>
      <c r="L189" s="280"/>
      <c r="M189" s="281"/>
      <c r="N189" s="282"/>
      <c r="O189" s="282"/>
      <c r="P189" s="282"/>
      <c r="Q189" s="282"/>
      <c r="R189" s="282"/>
      <c r="S189" s="282"/>
      <c r="T189" s="283"/>
      <c r="AT189" s="284" t="s">
        <v>327</v>
      </c>
      <c r="AU189" s="284" t="s">
        <v>83</v>
      </c>
      <c r="AV189" s="274" t="s">
        <v>83</v>
      </c>
      <c r="AW189" s="274" t="s">
        <v>3</v>
      </c>
      <c r="AX189" s="274" t="s">
        <v>81</v>
      </c>
      <c r="AY189" s="284" t="s">
        <v>247</v>
      </c>
    </row>
    <row r="190" s="30" customFormat="true" ht="16.5" hidden="false" customHeight="true" outlineLevel="0" collapsed="false">
      <c r="A190" s="26"/>
      <c r="B190" s="27"/>
      <c r="C190" s="263" t="s">
        <v>359</v>
      </c>
      <c r="D190" s="263" t="s">
        <v>288</v>
      </c>
      <c r="E190" s="264" t="s">
        <v>346</v>
      </c>
      <c r="F190" s="265" t="s">
        <v>347</v>
      </c>
      <c r="G190" s="266" t="s">
        <v>332</v>
      </c>
      <c r="H190" s="267" t="n">
        <v>39.332</v>
      </c>
      <c r="I190" s="268"/>
      <c r="J190" s="269" t="n">
        <f aca="false">ROUND(I190*H190,2)</f>
        <v>0</v>
      </c>
      <c r="K190" s="270"/>
      <c r="L190" s="271"/>
      <c r="M190" s="272"/>
      <c r="N190" s="273" t="s">
        <v>39</v>
      </c>
      <c r="O190" s="76"/>
      <c r="P190" s="256" t="n">
        <f aca="false">O190*H190</f>
        <v>0</v>
      </c>
      <c r="Q190" s="256" t="n">
        <v>0.0005</v>
      </c>
      <c r="R190" s="256" t="n">
        <f aca="false">Q190*H190</f>
        <v>0.019666</v>
      </c>
      <c r="S190" s="256" t="n">
        <v>0</v>
      </c>
      <c r="T190" s="257" t="n">
        <f aca="false"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258" t="s">
        <v>324</v>
      </c>
      <c r="AT190" s="258" t="s">
        <v>288</v>
      </c>
      <c r="AU190" s="258" t="s">
        <v>83</v>
      </c>
      <c r="AY190" s="3" t="s">
        <v>247</v>
      </c>
      <c r="BE190" s="137" t="n">
        <f aca="false">IF(N190="základní",J190,0)</f>
        <v>0</v>
      </c>
      <c r="BF190" s="137" t="n">
        <f aca="false">IF(N190="snížená",J190,0)</f>
        <v>0</v>
      </c>
      <c r="BG190" s="137" t="n">
        <f aca="false">IF(N190="zákl. přenesená",J190,0)</f>
        <v>0</v>
      </c>
      <c r="BH190" s="137" t="n">
        <f aca="false">IF(N190="sníž. přenesená",J190,0)</f>
        <v>0</v>
      </c>
      <c r="BI190" s="137" t="n">
        <f aca="false">IF(N190="nulová",J190,0)</f>
        <v>0</v>
      </c>
      <c r="BJ190" s="3" t="s">
        <v>81</v>
      </c>
      <c r="BK190" s="137" t="n">
        <f aca="false">ROUND(I190*H190,2)</f>
        <v>0</v>
      </c>
      <c r="BL190" s="3" t="s">
        <v>302</v>
      </c>
      <c r="BM190" s="258" t="s">
        <v>348</v>
      </c>
    </row>
    <row r="191" s="30" customFormat="true" ht="10.2" hidden="false" customHeight="false" outlineLevel="0" collapsed="false">
      <c r="A191" s="26"/>
      <c r="B191" s="27"/>
      <c r="C191" s="28"/>
      <c r="D191" s="259" t="s">
        <v>256</v>
      </c>
      <c r="E191" s="28"/>
      <c r="F191" s="260" t="s">
        <v>347</v>
      </c>
      <c r="G191" s="28"/>
      <c r="H191" s="28"/>
      <c r="I191" s="211"/>
      <c r="J191" s="28"/>
      <c r="K191" s="28"/>
      <c r="L191" s="29"/>
      <c r="M191" s="261"/>
      <c r="N191" s="262"/>
      <c r="O191" s="76"/>
      <c r="P191" s="76"/>
      <c r="Q191" s="76"/>
      <c r="R191" s="76"/>
      <c r="S191" s="76"/>
      <c r="T191" s="77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T191" s="3" t="s">
        <v>256</v>
      </c>
      <c r="AU191" s="3" t="s">
        <v>83</v>
      </c>
    </row>
    <row r="192" s="274" customFormat="true" ht="10.2" hidden="false" customHeight="false" outlineLevel="0" collapsed="false">
      <c r="B192" s="275"/>
      <c r="C192" s="276"/>
      <c r="D192" s="259" t="s">
        <v>327</v>
      </c>
      <c r="E192" s="276"/>
      <c r="F192" s="277" t="s">
        <v>1203</v>
      </c>
      <c r="G192" s="276"/>
      <c r="H192" s="278" t="n">
        <v>39.332</v>
      </c>
      <c r="I192" s="279"/>
      <c r="J192" s="276"/>
      <c r="K192" s="276"/>
      <c r="L192" s="280"/>
      <c r="M192" s="281"/>
      <c r="N192" s="282"/>
      <c r="O192" s="282"/>
      <c r="P192" s="282"/>
      <c r="Q192" s="282"/>
      <c r="R192" s="282"/>
      <c r="S192" s="282"/>
      <c r="T192" s="283"/>
      <c r="AT192" s="284" t="s">
        <v>327</v>
      </c>
      <c r="AU192" s="284" t="s">
        <v>83</v>
      </c>
      <c r="AV192" s="274" t="s">
        <v>83</v>
      </c>
      <c r="AW192" s="274" t="s">
        <v>3</v>
      </c>
      <c r="AX192" s="274" t="s">
        <v>81</v>
      </c>
      <c r="AY192" s="284" t="s">
        <v>247</v>
      </c>
    </row>
    <row r="193" s="30" customFormat="true" ht="16.5" hidden="false" customHeight="true" outlineLevel="0" collapsed="false">
      <c r="A193" s="26"/>
      <c r="B193" s="27"/>
      <c r="C193" s="263" t="s">
        <v>365</v>
      </c>
      <c r="D193" s="263" t="s">
        <v>288</v>
      </c>
      <c r="E193" s="264" t="s">
        <v>351</v>
      </c>
      <c r="F193" s="265" t="s">
        <v>352</v>
      </c>
      <c r="G193" s="266" t="s">
        <v>291</v>
      </c>
      <c r="H193" s="267" t="n">
        <v>98.331</v>
      </c>
      <c r="I193" s="268"/>
      <c r="J193" s="269" t="n">
        <f aca="false">ROUND(I193*H193,2)</f>
        <v>0</v>
      </c>
      <c r="K193" s="270"/>
      <c r="L193" s="271"/>
      <c r="M193" s="272"/>
      <c r="N193" s="273" t="s">
        <v>39</v>
      </c>
      <c r="O193" s="76"/>
      <c r="P193" s="256" t="n">
        <f aca="false">O193*H193</f>
        <v>0</v>
      </c>
      <c r="Q193" s="256" t="n">
        <v>4E-005</v>
      </c>
      <c r="R193" s="256" t="n">
        <f aca="false">Q193*H193</f>
        <v>0.00393324</v>
      </c>
      <c r="S193" s="256" t="n">
        <v>0</v>
      </c>
      <c r="T193" s="257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324</v>
      </c>
      <c r="AT193" s="258" t="s">
        <v>288</v>
      </c>
      <c r="AU193" s="258" t="s">
        <v>83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353</v>
      </c>
    </row>
    <row r="194" s="274" customFormat="true" ht="10.2" hidden="false" customHeight="false" outlineLevel="0" collapsed="false">
      <c r="B194" s="275"/>
      <c r="C194" s="276"/>
      <c r="D194" s="259" t="s">
        <v>327</v>
      </c>
      <c r="E194" s="276"/>
      <c r="F194" s="277" t="s">
        <v>1204</v>
      </c>
      <c r="G194" s="276"/>
      <c r="H194" s="278" t="n">
        <v>98.331</v>
      </c>
      <c r="I194" s="279"/>
      <c r="J194" s="276"/>
      <c r="K194" s="276"/>
      <c r="L194" s="280"/>
      <c r="M194" s="281"/>
      <c r="N194" s="282"/>
      <c r="O194" s="282"/>
      <c r="P194" s="282"/>
      <c r="Q194" s="282"/>
      <c r="R194" s="282"/>
      <c r="S194" s="282"/>
      <c r="T194" s="283"/>
      <c r="AT194" s="284" t="s">
        <v>327</v>
      </c>
      <c r="AU194" s="284" t="s">
        <v>83</v>
      </c>
      <c r="AV194" s="274" t="s">
        <v>83</v>
      </c>
      <c r="AW194" s="274" t="s">
        <v>3</v>
      </c>
      <c r="AX194" s="274" t="s">
        <v>81</v>
      </c>
      <c r="AY194" s="284" t="s">
        <v>247</v>
      </c>
    </row>
    <row r="195" s="30" customFormat="true" ht="16.5" hidden="false" customHeight="true" outlineLevel="0" collapsed="false">
      <c r="A195" s="26"/>
      <c r="B195" s="27"/>
      <c r="C195" s="263" t="s">
        <v>6</v>
      </c>
      <c r="D195" s="263" t="s">
        <v>288</v>
      </c>
      <c r="E195" s="264" t="s">
        <v>356</v>
      </c>
      <c r="F195" s="265" t="s">
        <v>357</v>
      </c>
      <c r="G195" s="266" t="s">
        <v>291</v>
      </c>
      <c r="H195" s="267" t="n">
        <v>98.331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2E-005</v>
      </c>
      <c r="R195" s="256" t="n">
        <f aca="false">Q195*H195</f>
        <v>0.00196662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324</v>
      </c>
      <c r="AT195" s="258" t="s">
        <v>288</v>
      </c>
      <c r="AU195" s="258" t="s">
        <v>83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302</v>
      </c>
      <c r="BM195" s="258" t="s">
        <v>358</v>
      </c>
    </row>
    <row r="196" s="30" customFormat="true" ht="10.2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357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83</v>
      </c>
    </row>
    <row r="197" s="274" customFormat="true" ht="10.2" hidden="false" customHeight="false" outlineLevel="0" collapsed="false">
      <c r="B197" s="275"/>
      <c r="C197" s="276"/>
      <c r="D197" s="259" t="s">
        <v>327</v>
      </c>
      <c r="E197" s="276"/>
      <c r="F197" s="277" t="s">
        <v>1204</v>
      </c>
      <c r="G197" s="276"/>
      <c r="H197" s="278" t="n">
        <v>98.331</v>
      </c>
      <c r="I197" s="279"/>
      <c r="J197" s="276"/>
      <c r="K197" s="276"/>
      <c r="L197" s="280"/>
      <c r="M197" s="281"/>
      <c r="N197" s="282"/>
      <c r="O197" s="282"/>
      <c r="P197" s="282"/>
      <c r="Q197" s="282"/>
      <c r="R197" s="282"/>
      <c r="S197" s="282"/>
      <c r="T197" s="283"/>
      <c r="AT197" s="284" t="s">
        <v>327</v>
      </c>
      <c r="AU197" s="284" t="s">
        <v>83</v>
      </c>
      <c r="AV197" s="274" t="s">
        <v>83</v>
      </c>
      <c r="AW197" s="274" t="s">
        <v>3</v>
      </c>
      <c r="AX197" s="274" t="s">
        <v>81</v>
      </c>
      <c r="AY197" s="284" t="s">
        <v>247</v>
      </c>
    </row>
    <row r="198" s="30" customFormat="true" ht="16.5" hidden="false" customHeight="true" outlineLevel="0" collapsed="false">
      <c r="A198" s="26"/>
      <c r="B198" s="27"/>
      <c r="C198" s="246" t="s">
        <v>374</v>
      </c>
      <c r="D198" s="246" t="s">
        <v>250</v>
      </c>
      <c r="E198" s="247" t="s">
        <v>360</v>
      </c>
      <c r="F198" s="248" t="s">
        <v>361</v>
      </c>
      <c r="G198" s="249" t="s">
        <v>253</v>
      </c>
      <c r="H198" s="250" t="n">
        <v>1</v>
      </c>
      <c r="I198" s="251"/>
      <c r="J198" s="252" t="n">
        <f aca="false">ROUND(I198*H198,2)</f>
        <v>0</v>
      </c>
      <c r="K198" s="253"/>
      <c r="L198" s="29"/>
      <c r="M198" s="254"/>
      <c r="N198" s="255" t="s">
        <v>39</v>
      </c>
      <c r="O198" s="76"/>
      <c r="P198" s="256" t="n">
        <f aca="false">O198*H198</f>
        <v>0</v>
      </c>
      <c r="Q198" s="256" t="n">
        <v>0</v>
      </c>
      <c r="R198" s="256" t="n">
        <f aca="false">Q198*H198</f>
        <v>0</v>
      </c>
      <c r="S198" s="256" t="n">
        <v>0</v>
      </c>
      <c r="T198" s="257" t="n">
        <f aca="false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258" t="s">
        <v>254</v>
      </c>
      <c r="AT198" s="258" t="s">
        <v>250</v>
      </c>
      <c r="AU198" s="258" t="s">
        <v>83</v>
      </c>
      <c r="AY198" s="3" t="s">
        <v>247</v>
      </c>
      <c r="BE198" s="137" t="n">
        <f aca="false">IF(N198="základní",J198,0)</f>
        <v>0</v>
      </c>
      <c r="BF198" s="137" t="n">
        <f aca="false">IF(N198="snížená",J198,0)</f>
        <v>0</v>
      </c>
      <c r="BG198" s="137" t="n">
        <f aca="false">IF(N198="zákl. přenesená",J198,0)</f>
        <v>0</v>
      </c>
      <c r="BH198" s="137" t="n">
        <f aca="false">IF(N198="sníž. přenesená",J198,0)</f>
        <v>0</v>
      </c>
      <c r="BI198" s="137" t="n">
        <f aca="false">IF(N198="nulová",J198,0)</f>
        <v>0</v>
      </c>
      <c r="BJ198" s="3" t="s">
        <v>81</v>
      </c>
      <c r="BK198" s="137" t="n">
        <f aca="false">ROUND(I198*H198,2)</f>
        <v>0</v>
      </c>
      <c r="BL198" s="3" t="s">
        <v>254</v>
      </c>
      <c r="BM198" s="258" t="s">
        <v>1205</v>
      </c>
    </row>
    <row r="199" s="30" customFormat="true" ht="10.2" hidden="false" customHeight="false" outlineLevel="0" collapsed="false">
      <c r="A199" s="26"/>
      <c r="B199" s="27"/>
      <c r="C199" s="28"/>
      <c r="D199" s="259" t="s">
        <v>256</v>
      </c>
      <c r="E199" s="28"/>
      <c r="F199" s="260" t="s">
        <v>361</v>
      </c>
      <c r="G199" s="28"/>
      <c r="H199" s="28"/>
      <c r="I199" s="211"/>
      <c r="J199" s="28"/>
      <c r="K199" s="28"/>
      <c r="L199" s="29"/>
      <c r="M199" s="261"/>
      <c r="N199" s="262"/>
      <c r="O199" s="76"/>
      <c r="P199" s="76"/>
      <c r="Q199" s="76"/>
      <c r="R199" s="76"/>
      <c r="S199" s="76"/>
      <c r="T199" s="77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T199" s="3" t="s">
        <v>256</v>
      </c>
      <c r="AU199" s="3" t="s">
        <v>83</v>
      </c>
    </row>
    <row r="200" s="229" customFormat="true" ht="22.8" hidden="false" customHeight="true" outlineLevel="0" collapsed="false">
      <c r="B200" s="230"/>
      <c r="C200" s="231"/>
      <c r="D200" s="232" t="s">
        <v>73</v>
      </c>
      <c r="E200" s="244" t="s">
        <v>363</v>
      </c>
      <c r="F200" s="244" t="s">
        <v>364</v>
      </c>
      <c r="G200" s="231"/>
      <c r="H200" s="231"/>
      <c r="I200" s="234"/>
      <c r="J200" s="245" t="n">
        <f aca="false">BK200</f>
        <v>0</v>
      </c>
      <c r="K200" s="231"/>
      <c r="L200" s="236"/>
      <c r="M200" s="237"/>
      <c r="N200" s="238"/>
      <c r="O200" s="238"/>
      <c r="P200" s="239" t="n">
        <f aca="false">SUM(P201:P227)</f>
        <v>0</v>
      </c>
      <c r="Q200" s="238"/>
      <c r="R200" s="239" t="n">
        <f aca="false">SUM(R201:R227)</f>
        <v>1.12382</v>
      </c>
      <c r="S200" s="238"/>
      <c r="T200" s="240" t="n">
        <f aca="false">SUM(T201:T227)</f>
        <v>0.1902</v>
      </c>
      <c r="AR200" s="241" t="s">
        <v>83</v>
      </c>
      <c r="AT200" s="242" t="s">
        <v>73</v>
      </c>
      <c r="AU200" s="242" t="s">
        <v>81</v>
      </c>
      <c r="AY200" s="241" t="s">
        <v>247</v>
      </c>
      <c r="BK200" s="243" t="n">
        <f aca="false">SUM(BK201:BK227)</f>
        <v>0</v>
      </c>
    </row>
    <row r="201" s="30" customFormat="true" ht="24.15" hidden="false" customHeight="true" outlineLevel="0" collapsed="false">
      <c r="A201" s="26"/>
      <c r="B201" s="27"/>
      <c r="C201" s="246" t="s">
        <v>379</v>
      </c>
      <c r="D201" s="246" t="s">
        <v>250</v>
      </c>
      <c r="E201" s="247" t="s">
        <v>366</v>
      </c>
      <c r="F201" s="248" t="s">
        <v>367</v>
      </c>
      <c r="G201" s="249" t="s">
        <v>301</v>
      </c>
      <c r="H201" s="250" t="n">
        <v>72</v>
      </c>
      <c r="I201" s="251"/>
      <c r="J201" s="252" t="n">
        <f aca="false">ROUND(I201*H201,2)</f>
        <v>0</v>
      </c>
      <c r="K201" s="253"/>
      <c r="L201" s="29"/>
      <c r="M201" s="254"/>
      <c r="N201" s="255" t="s">
        <v>39</v>
      </c>
      <c r="O201" s="76"/>
      <c r="P201" s="256" t="n">
        <f aca="false">O201*H201</f>
        <v>0</v>
      </c>
      <c r="Q201" s="256" t="n">
        <v>0</v>
      </c>
      <c r="R201" s="256" t="n">
        <f aca="false">Q201*H201</f>
        <v>0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302</v>
      </c>
      <c r="AT201" s="258" t="s">
        <v>250</v>
      </c>
      <c r="AU201" s="258" t="s">
        <v>83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368</v>
      </c>
    </row>
    <row r="202" s="30" customFormat="true" ht="19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369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83</v>
      </c>
    </row>
    <row r="203" s="30" customFormat="true" ht="16.5" hidden="false" customHeight="true" outlineLevel="0" collapsed="false">
      <c r="A203" s="26"/>
      <c r="B203" s="27"/>
      <c r="C203" s="246" t="s">
        <v>383</v>
      </c>
      <c r="D203" s="246" t="s">
        <v>250</v>
      </c>
      <c r="E203" s="247" t="s">
        <v>370</v>
      </c>
      <c r="F203" s="248" t="s">
        <v>371</v>
      </c>
      <c r="G203" s="249" t="s">
        <v>301</v>
      </c>
      <c r="H203" s="250" t="n">
        <v>72</v>
      </c>
      <c r="I203" s="251"/>
      <c r="J203" s="252" t="n">
        <f aca="false">ROUND(I203*H203,2)</f>
        <v>0</v>
      </c>
      <c r="K203" s="253"/>
      <c r="L203" s="29"/>
      <c r="M203" s="254"/>
      <c r="N203" s="255" t="s">
        <v>39</v>
      </c>
      <c r="O203" s="76"/>
      <c r="P203" s="256" t="n">
        <f aca="false">O203*H203</f>
        <v>0</v>
      </c>
      <c r="Q203" s="256" t="n">
        <v>0</v>
      </c>
      <c r="R203" s="256" t="n">
        <f aca="false">Q203*H203</f>
        <v>0</v>
      </c>
      <c r="S203" s="256" t="n">
        <v>0</v>
      </c>
      <c r="T203" s="257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302</v>
      </c>
      <c r="AT203" s="258" t="s">
        <v>250</v>
      </c>
      <c r="AU203" s="258" t="s">
        <v>83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372</v>
      </c>
    </row>
    <row r="204" s="30" customFormat="true" ht="10.2" hidden="false" customHeight="false" outlineLevel="0" collapsed="false">
      <c r="A204" s="26"/>
      <c r="B204" s="27"/>
      <c r="C204" s="28"/>
      <c r="D204" s="259" t="s">
        <v>256</v>
      </c>
      <c r="E204" s="28"/>
      <c r="F204" s="260" t="s">
        <v>373</v>
      </c>
      <c r="G204" s="28"/>
      <c r="H204" s="28"/>
      <c r="I204" s="211"/>
      <c r="J204" s="28"/>
      <c r="K204" s="28"/>
      <c r="L204" s="29"/>
      <c r="M204" s="261"/>
      <c r="N204" s="262"/>
      <c r="O204" s="76"/>
      <c r="P204" s="76"/>
      <c r="Q204" s="76"/>
      <c r="R204" s="76"/>
      <c r="S204" s="76"/>
      <c r="T204" s="7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3" t="s">
        <v>256</v>
      </c>
      <c r="AU204" s="3" t="s">
        <v>83</v>
      </c>
    </row>
    <row r="205" s="30" customFormat="true" ht="24.15" hidden="false" customHeight="true" outlineLevel="0" collapsed="false">
      <c r="A205" s="26"/>
      <c r="B205" s="27"/>
      <c r="C205" s="246" t="s">
        <v>388</v>
      </c>
      <c r="D205" s="246" t="s">
        <v>250</v>
      </c>
      <c r="E205" s="247" t="s">
        <v>375</v>
      </c>
      <c r="F205" s="248" t="s">
        <v>376</v>
      </c>
      <c r="G205" s="249" t="s">
        <v>301</v>
      </c>
      <c r="H205" s="250" t="n">
        <v>72</v>
      </c>
      <c r="I205" s="251"/>
      <c r="J205" s="252" t="n">
        <f aca="false">ROUND(I205*H205,2)</f>
        <v>0</v>
      </c>
      <c r="K205" s="253"/>
      <c r="L205" s="29"/>
      <c r="M205" s="254"/>
      <c r="N205" s="255" t="s">
        <v>39</v>
      </c>
      <c r="O205" s="76"/>
      <c r="P205" s="256" t="n">
        <f aca="false">O205*H205</f>
        <v>0</v>
      </c>
      <c r="Q205" s="256" t="n">
        <v>0.0002</v>
      </c>
      <c r="R205" s="256" t="n">
        <f aca="false">Q205*H205</f>
        <v>0.0144</v>
      </c>
      <c r="S205" s="256" t="n">
        <v>0</v>
      </c>
      <c r="T205" s="257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302</v>
      </c>
      <c r="AT205" s="258" t="s">
        <v>250</v>
      </c>
      <c r="AU205" s="258" t="s">
        <v>83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302</v>
      </c>
      <c r="BM205" s="258" t="s">
        <v>377</v>
      </c>
    </row>
    <row r="206" s="30" customFormat="true" ht="10.2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378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83</v>
      </c>
    </row>
    <row r="207" s="30" customFormat="true" ht="16.5" hidden="false" customHeight="true" outlineLevel="0" collapsed="false">
      <c r="A207" s="26"/>
      <c r="B207" s="27"/>
      <c r="C207" s="246" t="s">
        <v>392</v>
      </c>
      <c r="D207" s="246" t="s">
        <v>250</v>
      </c>
      <c r="E207" s="247" t="s">
        <v>380</v>
      </c>
      <c r="F207" s="248" t="s">
        <v>381</v>
      </c>
      <c r="G207" s="249" t="s">
        <v>301</v>
      </c>
      <c r="H207" s="250" t="n">
        <v>72</v>
      </c>
      <c r="I207" s="251"/>
      <c r="J207" s="252" t="n">
        <f aca="false">ROUND(I207*H207,2)</f>
        <v>0</v>
      </c>
      <c r="K207" s="253"/>
      <c r="L207" s="29"/>
      <c r="M207" s="254"/>
      <c r="N207" s="255" t="s">
        <v>39</v>
      </c>
      <c r="O207" s="76"/>
      <c r="P207" s="256" t="n">
        <f aca="false">O207*H207</f>
        <v>0</v>
      </c>
      <c r="Q207" s="256" t="n">
        <v>0.015</v>
      </c>
      <c r="R207" s="256" t="n">
        <f aca="false">Q207*H207</f>
        <v>1.08</v>
      </c>
      <c r="S207" s="256" t="n">
        <v>0</v>
      </c>
      <c r="T207" s="257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58" t="s">
        <v>302</v>
      </c>
      <c r="AT207" s="258" t="s">
        <v>250</v>
      </c>
      <c r="AU207" s="258" t="s">
        <v>83</v>
      </c>
      <c r="AY207" s="3" t="s">
        <v>247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81</v>
      </c>
      <c r="BK207" s="137" t="n">
        <f aca="false">ROUND(I207*H207,2)</f>
        <v>0</v>
      </c>
      <c r="BL207" s="3" t="s">
        <v>302</v>
      </c>
      <c r="BM207" s="258" t="s">
        <v>382</v>
      </c>
    </row>
    <row r="208" s="30" customFormat="true" ht="10.2" hidden="false" customHeight="false" outlineLevel="0" collapsed="false">
      <c r="A208" s="26"/>
      <c r="B208" s="27"/>
      <c r="C208" s="28"/>
      <c r="D208" s="259" t="s">
        <v>256</v>
      </c>
      <c r="E208" s="28"/>
      <c r="F208" s="260" t="s">
        <v>381</v>
      </c>
      <c r="G208" s="28"/>
      <c r="H208" s="28"/>
      <c r="I208" s="211"/>
      <c r="J208" s="28"/>
      <c r="K208" s="28"/>
      <c r="L208" s="29"/>
      <c r="M208" s="261"/>
      <c r="N208" s="262"/>
      <c r="O208" s="76"/>
      <c r="P208" s="76"/>
      <c r="Q208" s="76"/>
      <c r="R208" s="76"/>
      <c r="S208" s="76"/>
      <c r="T208" s="7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3" t="s">
        <v>256</v>
      </c>
      <c r="AU208" s="3" t="s">
        <v>83</v>
      </c>
    </row>
    <row r="209" s="30" customFormat="true" ht="21.75" hidden="false" customHeight="true" outlineLevel="0" collapsed="false">
      <c r="A209" s="26"/>
      <c r="B209" s="27"/>
      <c r="C209" s="246" t="s">
        <v>397</v>
      </c>
      <c r="D209" s="246" t="s">
        <v>250</v>
      </c>
      <c r="E209" s="247" t="s">
        <v>384</v>
      </c>
      <c r="F209" s="248" t="s">
        <v>385</v>
      </c>
      <c r="G209" s="249" t="s">
        <v>332</v>
      </c>
      <c r="H209" s="250" t="n">
        <v>34</v>
      </c>
      <c r="I209" s="251"/>
      <c r="J209" s="252" t="n">
        <f aca="false">ROUND(I209*H209,2)</f>
        <v>0</v>
      </c>
      <c r="K209" s="253"/>
      <c r="L209" s="29"/>
      <c r="M209" s="254"/>
      <c r="N209" s="255" t="s">
        <v>39</v>
      </c>
      <c r="O209" s="76"/>
      <c r="P209" s="256" t="n">
        <f aca="false">O209*H209</f>
        <v>0</v>
      </c>
      <c r="Q209" s="256" t="n">
        <v>0</v>
      </c>
      <c r="R209" s="256" t="n">
        <f aca="false">Q209*H209</f>
        <v>0</v>
      </c>
      <c r="S209" s="256" t="n">
        <v>0.0003</v>
      </c>
      <c r="T209" s="257" t="n">
        <f aca="false">S209*H209</f>
        <v>0.0102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258" t="s">
        <v>302</v>
      </c>
      <c r="AT209" s="258" t="s">
        <v>250</v>
      </c>
      <c r="AU209" s="258" t="s">
        <v>83</v>
      </c>
      <c r="AY209" s="3" t="s">
        <v>247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81</v>
      </c>
      <c r="BK209" s="137" t="n">
        <f aca="false">ROUND(I209*H209,2)</f>
        <v>0</v>
      </c>
      <c r="BL209" s="3" t="s">
        <v>302</v>
      </c>
      <c r="BM209" s="258" t="s">
        <v>386</v>
      </c>
    </row>
    <row r="210" s="30" customFormat="true" ht="10.2" hidden="false" customHeight="false" outlineLevel="0" collapsed="false">
      <c r="A210" s="26"/>
      <c r="B210" s="27"/>
      <c r="C210" s="28"/>
      <c r="D210" s="259" t="s">
        <v>256</v>
      </c>
      <c r="E210" s="28"/>
      <c r="F210" s="260" t="s">
        <v>387</v>
      </c>
      <c r="G210" s="28"/>
      <c r="H210" s="28"/>
      <c r="I210" s="211"/>
      <c r="J210" s="28"/>
      <c r="K210" s="28"/>
      <c r="L210" s="29"/>
      <c r="M210" s="261"/>
      <c r="N210" s="262"/>
      <c r="O210" s="76"/>
      <c r="P210" s="76"/>
      <c r="Q210" s="76"/>
      <c r="R210" s="76"/>
      <c r="S210" s="76"/>
      <c r="T210" s="7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3" t="s">
        <v>256</v>
      </c>
      <c r="AU210" s="3" t="s">
        <v>83</v>
      </c>
    </row>
    <row r="211" s="30" customFormat="true" ht="66.75" hidden="false" customHeight="true" outlineLevel="0" collapsed="false">
      <c r="A211" s="26"/>
      <c r="B211" s="27"/>
      <c r="C211" s="263" t="s">
        <v>402</v>
      </c>
      <c r="D211" s="263" t="s">
        <v>288</v>
      </c>
      <c r="E211" s="264" t="s">
        <v>389</v>
      </c>
      <c r="F211" s="265" t="s">
        <v>390</v>
      </c>
      <c r="G211" s="266" t="s">
        <v>301</v>
      </c>
      <c r="H211" s="267" t="n">
        <v>79</v>
      </c>
      <c r="I211" s="268"/>
      <c r="J211" s="269" t="n">
        <f aca="false">ROUND(I211*H211,2)</f>
        <v>0</v>
      </c>
      <c r="K211" s="270"/>
      <c r="L211" s="271"/>
      <c r="M211" s="272"/>
      <c r="N211" s="273" t="s">
        <v>39</v>
      </c>
      <c r="O211" s="76"/>
      <c r="P211" s="256" t="n">
        <f aca="false">O211*H211</f>
        <v>0</v>
      </c>
      <c r="Q211" s="256" t="n">
        <v>0</v>
      </c>
      <c r="R211" s="256" t="n">
        <f aca="false">Q211*H211</f>
        <v>0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254</v>
      </c>
      <c r="AT211" s="258" t="s">
        <v>288</v>
      </c>
      <c r="AU211" s="258" t="s">
        <v>83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254</v>
      </c>
      <c r="BM211" s="258" t="s">
        <v>391</v>
      </c>
    </row>
    <row r="212" s="30" customFormat="true" ht="48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390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83</v>
      </c>
    </row>
    <row r="213" s="30" customFormat="true" ht="24.15" hidden="false" customHeight="true" outlineLevel="0" collapsed="false">
      <c r="A213" s="26"/>
      <c r="B213" s="27"/>
      <c r="C213" s="246" t="s">
        <v>408</v>
      </c>
      <c r="D213" s="246" t="s">
        <v>250</v>
      </c>
      <c r="E213" s="247" t="s">
        <v>393</v>
      </c>
      <c r="F213" s="248" t="s">
        <v>394</v>
      </c>
      <c r="G213" s="249" t="s">
        <v>301</v>
      </c>
      <c r="H213" s="250" t="n">
        <v>72</v>
      </c>
      <c r="I213" s="251"/>
      <c r="J213" s="252" t="n">
        <f aca="false">ROUND(I213*H213,2)</f>
        <v>0</v>
      </c>
      <c r="K213" s="253"/>
      <c r="L213" s="29"/>
      <c r="M213" s="254"/>
      <c r="N213" s="255" t="s">
        <v>39</v>
      </c>
      <c r="O213" s="76"/>
      <c r="P213" s="256" t="n">
        <f aca="false">O213*H213</f>
        <v>0</v>
      </c>
      <c r="Q213" s="256" t="n">
        <v>0</v>
      </c>
      <c r="R213" s="256" t="n">
        <f aca="false">Q213*H213</f>
        <v>0</v>
      </c>
      <c r="S213" s="256" t="n">
        <v>0.0025</v>
      </c>
      <c r="T213" s="257" t="n">
        <f aca="false">S213*H213</f>
        <v>0.18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302</v>
      </c>
      <c r="AT213" s="258" t="s">
        <v>250</v>
      </c>
      <c r="AU213" s="258" t="s">
        <v>83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395</v>
      </c>
    </row>
    <row r="214" s="30" customFormat="true" ht="19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396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83</v>
      </c>
    </row>
    <row r="215" s="30" customFormat="true" ht="16.5" hidden="false" customHeight="true" outlineLevel="0" collapsed="false">
      <c r="A215" s="26"/>
      <c r="B215" s="27"/>
      <c r="C215" s="246" t="s">
        <v>413</v>
      </c>
      <c r="D215" s="246" t="s">
        <v>250</v>
      </c>
      <c r="E215" s="247" t="s">
        <v>398</v>
      </c>
      <c r="F215" s="248" t="s">
        <v>399</v>
      </c>
      <c r="G215" s="249" t="s">
        <v>301</v>
      </c>
      <c r="H215" s="250" t="n">
        <v>72</v>
      </c>
      <c r="I215" s="251"/>
      <c r="J215" s="252" t="n">
        <f aca="false">ROUND(I215*H215,2)</f>
        <v>0</v>
      </c>
      <c r="K215" s="253"/>
      <c r="L215" s="29"/>
      <c r="M215" s="254"/>
      <c r="N215" s="255" t="s">
        <v>39</v>
      </c>
      <c r="O215" s="76"/>
      <c r="P215" s="256" t="n">
        <f aca="false">O215*H215</f>
        <v>0</v>
      </c>
      <c r="Q215" s="256" t="n">
        <v>0.0003</v>
      </c>
      <c r="R215" s="256" t="n">
        <f aca="false">Q215*H215</f>
        <v>0.0216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302</v>
      </c>
      <c r="AT215" s="258" t="s">
        <v>250</v>
      </c>
      <c r="AU215" s="258" t="s">
        <v>83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400</v>
      </c>
    </row>
    <row r="216" s="30" customFormat="true" ht="19.2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401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83</v>
      </c>
    </row>
    <row r="217" s="30" customFormat="true" ht="16.5" hidden="false" customHeight="true" outlineLevel="0" collapsed="false">
      <c r="A217" s="26"/>
      <c r="B217" s="27"/>
      <c r="C217" s="263" t="s">
        <v>418</v>
      </c>
      <c r="D217" s="263" t="s">
        <v>288</v>
      </c>
      <c r="E217" s="264" t="s">
        <v>403</v>
      </c>
      <c r="F217" s="265" t="s">
        <v>1206</v>
      </c>
      <c r="G217" s="266" t="s">
        <v>332</v>
      </c>
      <c r="H217" s="267" t="n">
        <v>34</v>
      </c>
      <c r="I217" s="268"/>
      <c r="J217" s="269" t="n">
        <f aca="false">ROUND(I217*H217,2)</f>
        <v>0</v>
      </c>
      <c r="K217" s="270"/>
      <c r="L217" s="271"/>
      <c r="M217" s="272"/>
      <c r="N217" s="273" t="s">
        <v>39</v>
      </c>
      <c r="O217" s="76"/>
      <c r="P217" s="256" t="n">
        <f aca="false">O217*H217</f>
        <v>0</v>
      </c>
      <c r="Q217" s="256" t="n">
        <v>0.00022</v>
      </c>
      <c r="R217" s="256" t="n">
        <f aca="false">Q217*H217</f>
        <v>0.00748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324</v>
      </c>
      <c r="AT217" s="258" t="s">
        <v>288</v>
      </c>
      <c r="AU217" s="258" t="s">
        <v>83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405</v>
      </c>
    </row>
    <row r="218" s="30" customFormat="true" ht="10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1206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83</v>
      </c>
    </row>
    <row r="219" s="274" customFormat="true" ht="10.2" hidden="false" customHeight="false" outlineLevel="0" collapsed="false">
      <c r="B219" s="275"/>
      <c r="C219" s="276"/>
      <c r="D219" s="259" t="s">
        <v>327</v>
      </c>
      <c r="E219" s="276"/>
      <c r="F219" s="277" t="s">
        <v>1207</v>
      </c>
      <c r="G219" s="276"/>
      <c r="H219" s="278" t="n">
        <v>34</v>
      </c>
      <c r="I219" s="279"/>
      <c r="J219" s="276"/>
      <c r="K219" s="276"/>
      <c r="L219" s="280"/>
      <c r="M219" s="281"/>
      <c r="N219" s="282"/>
      <c r="O219" s="282"/>
      <c r="P219" s="282"/>
      <c r="Q219" s="282"/>
      <c r="R219" s="282"/>
      <c r="S219" s="282"/>
      <c r="T219" s="283"/>
      <c r="AT219" s="284" t="s">
        <v>327</v>
      </c>
      <c r="AU219" s="284" t="s">
        <v>83</v>
      </c>
      <c r="AV219" s="274" t="s">
        <v>83</v>
      </c>
      <c r="AW219" s="274" t="s">
        <v>3</v>
      </c>
      <c r="AX219" s="274" t="s">
        <v>81</v>
      </c>
      <c r="AY219" s="284" t="s">
        <v>247</v>
      </c>
    </row>
    <row r="220" s="30" customFormat="true" ht="24.15" hidden="false" customHeight="true" outlineLevel="0" collapsed="false">
      <c r="A220" s="26"/>
      <c r="B220" s="27"/>
      <c r="C220" s="246" t="s">
        <v>324</v>
      </c>
      <c r="D220" s="246" t="s">
        <v>250</v>
      </c>
      <c r="E220" s="247" t="s">
        <v>409</v>
      </c>
      <c r="F220" s="248" t="s">
        <v>410</v>
      </c>
      <c r="G220" s="249" t="s">
        <v>332</v>
      </c>
      <c r="H220" s="250" t="n">
        <v>46</v>
      </c>
      <c r="I220" s="251"/>
      <c r="J220" s="252" t="n">
        <f aca="false">ROUND(I220*H220,2)</f>
        <v>0</v>
      </c>
      <c r="K220" s="253"/>
      <c r="L220" s="29"/>
      <c r="M220" s="254"/>
      <c r="N220" s="255" t="s">
        <v>39</v>
      </c>
      <c r="O220" s="76"/>
      <c r="P220" s="256" t="n">
        <f aca="false">O220*H220</f>
        <v>0</v>
      </c>
      <c r="Q220" s="256" t="n">
        <v>0</v>
      </c>
      <c r="R220" s="256" t="n">
        <f aca="false">Q220*H220</f>
        <v>0</v>
      </c>
      <c r="S220" s="256" t="n">
        <v>0</v>
      </c>
      <c r="T220" s="257" t="n">
        <f aca="false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258" t="s">
        <v>302</v>
      </c>
      <c r="AT220" s="258" t="s">
        <v>250</v>
      </c>
      <c r="AU220" s="258" t="s">
        <v>83</v>
      </c>
      <c r="AY220" s="3" t="s">
        <v>247</v>
      </c>
      <c r="BE220" s="137" t="n">
        <f aca="false">IF(N220="základní",J220,0)</f>
        <v>0</v>
      </c>
      <c r="BF220" s="137" t="n">
        <f aca="false">IF(N220="snížená",J220,0)</f>
        <v>0</v>
      </c>
      <c r="BG220" s="137" t="n">
        <f aca="false">IF(N220="zákl. přenesená",J220,0)</f>
        <v>0</v>
      </c>
      <c r="BH220" s="137" t="n">
        <f aca="false">IF(N220="sníž. přenesená",J220,0)</f>
        <v>0</v>
      </c>
      <c r="BI220" s="137" t="n">
        <f aca="false">IF(N220="nulová",J220,0)</f>
        <v>0</v>
      </c>
      <c r="BJ220" s="3" t="s">
        <v>81</v>
      </c>
      <c r="BK220" s="137" t="n">
        <f aca="false">ROUND(I220*H220,2)</f>
        <v>0</v>
      </c>
      <c r="BL220" s="3" t="s">
        <v>302</v>
      </c>
      <c r="BM220" s="258" t="s">
        <v>411</v>
      </c>
    </row>
    <row r="221" s="30" customFormat="true" ht="10.2" hidden="false" customHeight="false" outlineLevel="0" collapsed="false">
      <c r="A221" s="26"/>
      <c r="B221" s="27"/>
      <c r="C221" s="28"/>
      <c r="D221" s="259" t="s">
        <v>256</v>
      </c>
      <c r="E221" s="28"/>
      <c r="F221" s="260" t="s">
        <v>412</v>
      </c>
      <c r="G221" s="28"/>
      <c r="H221" s="28"/>
      <c r="I221" s="211"/>
      <c r="J221" s="28"/>
      <c r="K221" s="28"/>
      <c r="L221" s="29"/>
      <c r="M221" s="261"/>
      <c r="N221" s="262"/>
      <c r="O221" s="76"/>
      <c r="P221" s="76"/>
      <c r="Q221" s="76"/>
      <c r="R221" s="76"/>
      <c r="S221" s="76"/>
      <c r="T221" s="77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T221" s="3" t="s">
        <v>256</v>
      </c>
      <c r="AU221" s="3" t="s">
        <v>83</v>
      </c>
    </row>
    <row r="222" s="30" customFormat="true" ht="16.5" hidden="false" customHeight="true" outlineLevel="0" collapsed="false">
      <c r="A222" s="26"/>
      <c r="B222" s="27"/>
      <c r="C222" s="246" t="s">
        <v>433</v>
      </c>
      <c r="D222" s="246" t="s">
        <v>250</v>
      </c>
      <c r="E222" s="247" t="s">
        <v>414</v>
      </c>
      <c r="F222" s="248" t="s">
        <v>415</v>
      </c>
      <c r="G222" s="249" t="s">
        <v>332</v>
      </c>
      <c r="H222" s="250" t="n">
        <v>34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1E-005</v>
      </c>
      <c r="R222" s="256" t="n">
        <f aca="false">Q222*H222</f>
        <v>0.00034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302</v>
      </c>
      <c r="AT222" s="258" t="s">
        <v>250</v>
      </c>
      <c r="AU222" s="258" t="s">
        <v>83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302</v>
      </c>
      <c r="BM222" s="258" t="s">
        <v>416</v>
      </c>
    </row>
    <row r="223" s="30" customFormat="true" ht="10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417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83</v>
      </c>
    </row>
    <row r="224" s="30" customFormat="true" ht="24.15" hidden="false" customHeight="true" outlineLevel="0" collapsed="false">
      <c r="A224" s="26"/>
      <c r="B224" s="27"/>
      <c r="C224" s="246" t="s">
        <v>438</v>
      </c>
      <c r="D224" s="246" t="s">
        <v>250</v>
      </c>
      <c r="E224" s="247" t="s">
        <v>419</v>
      </c>
      <c r="F224" s="248" t="s">
        <v>420</v>
      </c>
      <c r="G224" s="249" t="s">
        <v>301</v>
      </c>
      <c r="H224" s="250" t="n">
        <v>72</v>
      </c>
      <c r="I224" s="251"/>
      <c r="J224" s="252" t="n">
        <f aca="false">ROUND(I224*H224,2)</f>
        <v>0</v>
      </c>
      <c r="K224" s="253"/>
      <c r="L224" s="29"/>
      <c r="M224" s="254"/>
      <c r="N224" s="255" t="s">
        <v>39</v>
      </c>
      <c r="O224" s="76"/>
      <c r="P224" s="256" t="n">
        <f aca="false">O224*H224</f>
        <v>0</v>
      </c>
      <c r="Q224" s="256" t="n">
        <v>0</v>
      </c>
      <c r="R224" s="256" t="n">
        <f aca="false">Q224*H224</f>
        <v>0</v>
      </c>
      <c r="S224" s="256" t="n">
        <v>0</v>
      </c>
      <c r="T224" s="257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258" t="s">
        <v>302</v>
      </c>
      <c r="AT224" s="258" t="s">
        <v>250</v>
      </c>
      <c r="AU224" s="258" t="s">
        <v>83</v>
      </c>
      <c r="AY224" s="3" t="s">
        <v>247</v>
      </c>
      <c r="BE224" s="137" t="n">
        <f aca="false">IF(N224="základní",J224,0)</f>
        <v>0</v>
      </c>
      <c r="BF224" s="137" t="n">
        <f aca="false">IF(N224="snížená",J224,0)</f>
        <v>0</v>
      </c>
      <c r="BG224" s="137" t="n">
        <f aca="false">IF(N224="zákl. přenesená",J224,0)</f>
        <v>0</v>
      </c>
      <c r="BH224" s="137" t="n">
        <f aca="false">IF(N224="sníž. přenesená",J224,0)</f>
        <v>0</v>
      </c>
      <c r="BI224" s="137" t="n">
        <f aca="false">IF(N224="nulová",J224,0)</f>
        <v>0</v>
      </c>
      <c r="BJ224" s="3" t="s">
        <v>81</v>
      </c>
      <c r="BK224" s="137" t="n">
        <f aca="false">ROUND(I224*H224,2)</f>
        <v>0</v>
      </c>
      <c r="BL224" s="3" t="s">
        <v>302</v>
      </c>
      <c r="BM224" s="258" t="s">
        <v>421</v>
      </c>
    </row>
    <row r="225" s="30" customFormat="true" ht="19.2" hidden="false" customHeight="false" outlineLevel="0" collapsed="false">
      <c r="A225" s="26"/>
      <c r="B225" s="27"/>
      <c r="C225" s="28"/>
      <c r="D225" s="259" t="s">
        <v>256</v>
      </c>
      <c r="E225" s="28"/>
      <c r="F225" s="260" t="s">
        <v>422</v>
      </c>
      <c r="G225" s="28"/>
      <c r="H225" s="28"/>
      <c r="I225" s="211"/>
      <c r="J225" s="28"/>
      <c r="K225" s="28"/>
      <c r="L225" s="29"/>
      <c r="M225" s="261"/>
      <c r="N225" s="262"/>
      <c r="O225" s="76"/>
      <c r="P225" s="76"/>
      <c r="Q225" s="76"/>
      <c r="R225" s="76"/>
      <c r="S225" s="76"/>
      <c r="T225" s="7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T225" s="3" t="s">
        <v>256</v>
      </c>
      <c r="AU225" s="3" t="s">
        <v>83</v>
      </c>
    </row>
    <row r="226" s="30" customFormat="true" ht="16.5" hidden="false" customHeight="true" outlineLevel="0" collapsed="false">
      <c r="A226" s="26"/>
      <c r="B226" s="27"/>
      <c r="C226" s="246" t="s">
        <v>1208</v>
      </c>
      <c r="D226" s="246" t="s">
        <v>250</v>
      </c>
      <c r="E226" s="247" t="s">
        <v>424</v>
      </c>
      <c r="F226" s="248" t="s">
        <v>425</v>
      </c>
      <c r="G226" s="249" t="s">
        <v>253</v>
      </c>
      <c r="H226" s="250" t="n">
        <v>1</v>
      </c>
      <c r="I226" s="251"/>
      <c r="J226" s="252" t="n">
        <f aca="false">ROUND(I226*H226,2)</f>
        <v>0</v>
      </c>
      <c r="K226" s="253"/>
      <c r="L226" s="29"/>
      <c r="M226" s="254"/>
      <c r="N226" s="255" t="s">
        <v>39</v>
      </c>
      <c r="O226" s="76"/>
      <c r="P226" s="256" t="n">
        <f aca="false">O226*H226</f>
        <v>0</v>
      </c>
      <c r="Q226" s="256" t="n">
        <v>0</v>
      </c>
      <c r="R226" s="256" t="n">
        <f aca="false">Q226*H226</f>
        <v>0</v>
      </c>
      <c r="S226" s="256" t="n">
        <v>0</v>
      </c>
      <c r="T226" s="257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258" t="s">
        <v>272</v>
      </c>
      <c r="AT226" s="258" t="s">
        <v>250</v>
      </c>
      <c r="AU226" s="258" t="s">
        <v>83</v>
      </c>
      <c r="AY226" s="3" t="s">
        <v>247</v>
      </c>
      <c r="BE226" s="137" t="n">
        <f aca="false">IF(N226="základní",J226,0)</f>
        <v>0</v>
      </c>
      <c r="BF226" s="137" t="n">
        <f aca="false">IF(N226="snížená",J226,0)</f>
        <v>0</v>
      </c>
      <c r="BG226" s="137" t="n">
        <f aca="false">IF(N226="zákl. přenesená",J226,0)</f>
        <v>0</v>
      </c>
      <c r="BH226" s="137" t="n">
        <f aca="false">IF(N226="sníž. přenesená",J226,0)</f>
        <v>0</v>
      </c>
      <c r="BI226" s="137" t="n">
        <f aca="false">IF(N226="nulová",J226,0)</f>
        <v>0</v>
      </c>
      <c r="BJ226" s="3" t="s">
        <v>81</v>
      </c>
      <c r="BK226" s="137" t="n">
        <f aca="false">ROUND(I226*H226,2)</f>
        <v>0</v>
      </c>
      <c r="BL226" s="3" t="s">
        <v>272</v>
      </c>
      <c r="BM226" s="258" t="s">
        <v>1209</v>
      </c>
    </row>
    <row r="227" s="30" customFormat="true" ht="10.2" hidden="false" customHeight="false" outlineLevel="0" collapsed="false">
      <c r="A227" s="26"/>
      <c r="B227" s="27"/>
      <c r="C227" s="28"/>
      <c r="D227" s="259" t="s">
        <v>256</v>
      </c>
      <c r="E227" s="28"/>
      <c r="F227" s="260" t="s">
        <v>425</v>
      </c>
      <c r="G227" s="28"/>
      <c r="H227" s="28"/>
      <c r="I227" s="211"/>
      <c r="J227" s="28"/>
      <c r="K227" s="28"/>
      <c r="L227" s="29"/>
      <c r="M227" s="261"/>
      <c r="N227" s="262"/>
      <c r="O227" s="76"/>
      <c r="P227" s="76"/>
      <c r="Q227" s="76"/>
      <c r="R227" s="76"/>
      <c r="S227" s="76"/>
      <c r="T227" s="7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T227" s="3" t="s">
        <v>256</v>
      </c>
      <c r="AU227" s="3" t="s">
        <v>83</v>
      </c>
    </row>
    <row r="228" s="229" customFormat="true" ht="22.8" hidden="false" customHeight="true" outlineLevel="0" collapsed="false">
      <c r="B228" s="230"/>
      <c r="C228" s="231"/>
      <c r="D228" s="232" t="s">
        <v>73</v>
      </c>
      <c r="E228" s="244" t="s">
        <v>1210</v>
      </c>
      <c r="F228" s="244" t="s">
        <v>1211</v>
      </c>
      <c r="G228" s="231"/>
      <c r="H228" s="231"/>
      <c r="I228" s="234"/>
      <c r="J228" s="245" t="n">
        <f aca="false">BK228</f>
        <v>0</v>
      </c>
      <c r="K228" s="231"/>
      <c r="L228" s="236"/>
      <c r="M228" s="237"/>
      <c r="N228" s="238"/>
      <c r="O228" s="238"/>
      <c r="P228" s="239" t="n">
        <f aca="false">SUM(P229:P240)</f>
        <v>0</v>
      </c>
      <c r="Q228" s="238"/>
      <c r="R228" s="239" t="n">
        <f aca="false">SUM(R229:R240)</f>
        <v>0.02786</v>
      </c>
      <c r="S228" s="238"/>
      <c r="T228" s="240" t="n">
        <f aca="false">SUM(T229:T240)</f>
        <v>0.3423</v>
      </c>
      <c r="AR228" s="241" t="s">
        <v>83</v>
      </c>
      <c r="AT228" s="242" t="s">
        <v>73</v>
      </c>
      <c r="AU228" s="242" t="s">
        <v>81</v>
      </c>
      <c r="AY228" s="241" t="s">
        <v>247</v>
      </c>
      <c r="BK228" s="243" t="n">
        <f aca="false">SUM(BK229:BK240)</f>
        <v>0</v>
      </c>
    </row>
    <row r="229" s="30" customFormat="true" ht="16.5" hidden="false" customHeight="true" outlineLevel="0" collapsed="false">
      <c r="A229" s="26"/>
      <c r="B229" s="27"/>
      <c r="C229" s="246" t="s">
        <v>443</v>
      </c>
      <c r="D229" s="246" t="s">
        <v>250</v>
      </c>
      <c r="E229" s="247" t="s">
        <v>1212</v>
      </c>
      <c r="F229" s="248" t="s">
        <v>1213</v>
      </c>
      <c r="G229" s="249" t="s">
        <v>301</v>
      </c>
      <c r="H229" s="250" t="n">
        <v>1.5</v>
      </c>
      <c r="I229" s="251"/>
      <c r="J229" s="252" t="n">
        <f aca="false">ROUND(I229*H229,2)</f>
        <v>0</v>
      </c>
      <c r="K229" s="253"/>
      <c r="L229" s="29"/>
      <c r="M229" s="254"/>
      <c r="N229" s="255" t="s">
        <v>39</v>
      </c>
      <c r="O229" s="76"/>
      <c r="P229" s="256" t="n">
        <f aca="false">O229*H229</f>
        <v>0</v>
      </c>
      <c r="Q229" s="256" t="n">
        <v>0.0003</v>
      </c>
      <c r="R229" s="256" t="n">
        <f aca="false">Q229*H229</f>
        <v>0.00045</v>
      </c>
      <c r="S229" s="256" t="n">
        <v>0</v>
      </c>
      <c r="T229" s="257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58" t="s">
        <v>302</v>
      </c>
      <c r="AT229" s="258" t="s">
        <v>250</v>
      </c>
      <c r="AU229" s="258" t="s">
        <v>83</v>
      </c>
      <c r="AY229" s="3" t="s">
        <v>247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81</v>
      </c>
      <c r="BK229" s="137" t="n">
        <f aca="false">ROUND(I229*H229,2)</f>
        <v>0</v>
      </c>
      <c r="BL229" s="3" t="s">
        <v>302</v>
      </c>
      <c r="BM229" s="258" t="s">
        <v>1214</v>
      </c>
    </row>
    <row r="230" s="30" customFormat="true" ht="19.2" hidden="false" customHeight="false" outlineLevel="0" collapsed="false">
      <c r="A230" s="26"/>
      <c r="B230" s="27"/>
      <c r="C230" s="28"/>
      <c r="D230" s="259" t="s">
        <v>256</v>
      </c>
      <c r="E230" s="28"/>
      <c r="F230" s="260" t="s">
        <v>1215</v>
      </c>
      <c r="G230" s="28"/>
      <c r="H230" s="28"/>
      <c r="I230" s="211"/>
      <c r="J230" s="28"/>
      <c r="K230" s="28"/>
      <c r="L230" s="29"/>
      <c r="M230" s="261"/>
      <c r="N230" s="262"/>
      <c r="O230" s="76"/>
      <c r="P230" s="76"/>
      <c r="Q230" s="76"/>
      <c r="R230" s="76"/>
      <c r="S230" s="76"/>
      <c r="T230" s="7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3" t="s">
        <v>256</v>
      </c>
      <c r="AU230" s="3" t="s">
        <v>83</v>
      </c>
    </row>
    <row r="231" s="30" customFormat="true" ht="24.15" hidden="false" customHeight="true" outlineLevel="0" collapsed="false">
      <c r="A231" s="26"/>
      <c r="B231" s="27"/>
      <c r="C231" s="246" t="s">
        <v>448</v>
      </c>
      <c r="D231" s="246" t="s">
        <v>250</v>
      </c>
      <c r="E231" s="247" t="s">
        <v>1216</v>
      </c>
      <c r="F231" s="248" t="s">
        <v>1217</v>
      </c>
      <c r="G231" s="249" t="s">
        <v>301</v>
      </c>
      <c r="H231" s="250" t="n">
        <v>4.2</v>
      </c>
      <c r="I231" s="251"/>
      <c r="J231" s="252" t="n">
        <f aca="false">ROUND(I231*H231,2)</f>
        <v>0</v>
      </c>
      <c r="K231" s="253"/>
      <c r="L231" s="29"/>
      <c r="M231" s="254"/>
      <c r="N231" s="255" t="s">
        <v>39</v>
      </c>
      <c r="O231" s="76"/>
      <c r="P231" s="256" t="n">
        <f aca="false">O231*H231</f>
        <v>0</v>
      </c>
      <c r="Q231" s="256" t="n">
        <v>0</v>
      </c>
      <c r="R231" s="256" t="n">
        <f aca="false">Q231*H231</f>
        <v>0</v>
      </c>
      <c r="S231" s="256" t="n">
        <v>0.0815</v>
      </c>
      <c r="T231" s="257" t="n">
        <f aca="false">S231*H231</f>
        <v>0.3423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302</v>
      </c>
      <c r="AT231" s="258" t="s">
        <v>250</v>
      </c>
      <c r="AU231" s="258" t="s">
        <v>83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1218</v>
      </c>
    </row>
    <row r="232" s="30" customFormat="true" ht="10.2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1219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83</v>
      </c>
    </row>
    <row r="233" s="30" customFormat="true" ht="24.15" hidden="false" customHeight="true" outlineLevel="0" collapsed="false">
      <c r="A233" s="26"/>
      <c r="B233" s="27"/>
      <c r="C233" s="246" t="s">
        <v>453</v>
      </c>
      <c r="D233" s="246" t="s">
        <v>250</v>
      </c>
      <c r="E233" s="247" t="s">
        <v>1220</v>
      </c>
      <c r="F233" s="248" t="s">
        <v>1221</v>
      </c>
      <c r="G233" s="249" t="s">
        <v>301</v>
      </c>
      <c r="H233" s="250" t="n">
        <v>1.5</v>
      </c>
      <c r="I233" s="251"/>
      <c r="J233" s="252" t="n">
        <f aca="false">ROUND(I233*H233,2)</f>
        <v>0</v>
      </c>
      <c r="K233" s="253"/>
      <c r="L233" s="29"/>
      <c r="M233" s="254"/>
      <c r="N233" s="255" t="s">
        <v>39</v>
      </c>
      <c r="O233" s="76"/>
      <c r="P233" s="256" t="n">
        <f aca="false">O233*H233</f>
        <v>0</v>
      </c>
      <c r="Q233" s="256" t="n">
        <v>0.0049</v>
      </c>
      <c r="R233" s="256" t="n">
        <f aca="false">Q233*H233</f>
        <v>0.00735</v>
      </c>
      <c r="S233" s="256" t="n">
        <v>0</v>
      </c>
      <c r="T233" s="257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258" t="s">
        <v>302</v>
      </c>
      <c r="AT233" s="258" t="s">
        <v>250</v>
      </c>
      <c r="AU233" s="258" t="s">
        <v>83</v>
      </c>
      <c r="AY233" s="3" t="s">
        <v>247</v>
      </c>
      <c r="BE233" s="137" t="n">
        <f aca="false">IF(N233="základní",J233,0)</f>
        <v>0</v>
      </c>
      <c r="BF233" s="137" t="n">
        <f aca="false">IF(N233="snížená",J233,0)</f>
        <v>0</v>
      </c>
      <c r="BG233" s="137" t="n">
        <f aca="false">IF(N233="zákl. přenesená",J233,0)</f>
        <v>0</v>
      </c>
      <c r="BH233" s="137" t="n">
        <f aca="false">IF(N233="sníž. přenesená",J233,0)</f>
        <v>0</v>
      </c>
      <c r="BI233" s="137" t="n">
        <f aca="false">IF(N233="nulová",J233,0)</f>
        <v>0</v>
      </c>
      <c r="BJ233" s="3" t="s">
        <v>81</v>
      </c>
      <c r="BK233" s="137" t="n">
        <f aca="false">ROUND(I233*H233,2)</f>
        <v>0</v>
      </c>
      <c r="BL233" s="3" t="s">
        <v>302</v>
      </c>
      <c r="BM233" s="258" t="s">
        <v>1222</v>
      </c>
    </row>
    <row r="234" s="30" customFormat="true" ht="28.8" hidden="false" customHeight="false" outlineLevel="0" collapsed="false">
      <c r="A234" s="26"/>
      <c r="B234" s="27"/>
      <c r="C234" s="28"/>
      <c r="D234" s="259" t="s">
        <v>256</v>
      </c>
      <c r="E234" s="28"/>
      <c r="F234" s="260" t="s">
        <v>1223</v>
      </c>
      <c r="G234" s="28"/>
      <c r="H234" s="28"/>
      <c r="I234" s="211"/>
      <c r="J234" s="28"/>
      <c r="K234" s="28"/>
      <c r="L234" s="29"/>
      <c r="M234" s="261"/>
      <c r="N234" s="262"/>
      <c r="O234" s="76"/>
      <c r="P234" s="76"/>
      <c r="Q234" s="76"/>
      <c r="R234" s="76"/>
      <c r="S234" s="76"/>
      <c r="T234" s="7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T234" s="3" t="s">
        <v>256</v>
      </c>
      <c r="AU234" s="3" t="s">
        <v>83</v>
      </c>
    </row>
    <row r="235" s="30" customFormat="true" ht="16.5" hidden="false" customHeight="true" outlineLevel="0" collapsed="false">
      <c r="A235" s="26"/>
      <c r="B235" s="27"/>
      <c r="C235" s="263" t="s">
        <v>458</v>
      </c>
      <c r="D235" s="263" t="s">
        <v>288</v>
      </c>
      <c r="E235" s="264" t="s">
        <v>1224</v>
      </c>
      <c r="F235" s="265" t="s">
        <v>1225</v>
      </c>
      <c r="G235" s="266" t="s">
        <v>301</v>
      </c>
      <c r="H235" s="267" t="n">
        <v>1.7</v>
      </c>
      <c r="I235" s="268"/>
      <c r="J235" s="269" t="n">
        <f aca="false">ROUND(I235*H235,2)</f>
        <v>0</v>
      </c>
      <c r="K235" s="270"/>
      <c r="L235" s="271"/>
      <c r="M235" s="272"/>
      <c r="N235" s="273" t="s">
        <v>39</v>
      </c>
      <c r="O235" s="76"/>
      <c r="P235" s="256" t="n">
        <f aca="false">O235*H235</f>
        <v>0</v>
      </c>
      <c r="Q235" s="256" t="n">
        <v>0.0118</v>
      </c>
      <c r="R235" s="256" t="n">
        <f aca="false">Q235*H235</f>
        <v>0.02006</v>
      </c>
      <c r="S235" s="256" t="n">
        <v>0</v>
      </c>
      <c r="T235" s="257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258" t="s">
        <v>324</v>
      </c>
      <c r="AT235" s="258" t="s">
        <v>288</v>
      </c>
      <c r="AU235" s="258" t="s">
        <v>83</v>
      </c>
      <c r="AY235" s="3" t="s">
        <v>247</v>
      </c>
      <c r="BE235" s="137" t="n">
        <f aca="false">IF(N235="základní",J235,0)</f>
        <v>0</v>
      </c>
      <c r="BF235" s="137" t="n">
        <f aca="false">IF(N235="snížená",J235,0)</f>
        <v>0</v>
      </c>
      <c r="BG235" s="137" t="n">
        <f aca="false">IF(N235="zákl. přenesená",J235,0)</f>
        <v>0</v>
      </c>
      <c r="BH235" s="137" t="n">
        <f aca="false">IF(N235="sníž. přenesená",J235,0)</f>
        <v>0</v>
      </c>
      <c r="BI235" s="137" t="n">
        <f aca="false">IF(N235="nulová",J235,0)</f>
        <v>0</v>
      </c>
      <c r="BJ235" s="3" t="s">
        <v>81</v>
      </c>
      <c r="BK235" s="137" t="n">
        <f aca="false">ROUND(I235*H235,2)</f>
        <v>0</v>
      </c>
      <c r="BL235" s="3" t="s">
        <v>302</v>
      </c>
      <c r="BM235" s="258" t="s">
        <v>1226</v>
      </c>
    </row>
    <row r="236" s="30" customFormat="true" ht="10.2" hidden="false" customHeight="false" outlineLevel="0" collapsed="false">
      <c r="A236" s="26"/>
      <c r="B236" s="27"/>
      <c r="C236" s="28"/>
      <c r="D236" s="259" t="s">
        <v>256</v>
      </c>
      <c r="E236" s="28"/>
      <c r="F236" s="260" t="s">
        <v>1225</v>
      </c>
      <c r="G236" s="28"/>
      <c r="H236" s="28"/>
      <c r="I236" s="211"/>
      <c r="J236" s="28"/>
      <c r="K236" s="28"/>
      <c r="L236" s="29"/>
      <c r="M236" s="261"/>
      <c r="N236" s="262"/>
      <c r="O236" s="76"/>
      <c r="P236" s="76"/>
      <c r="Q236" s="76"/>
      <c r="R236" s="76"/>
      <c r="S236" s="76"/>
      <c r="T236" s="7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T236" s="3" t="s">
        <v>256</v>
      </c>
      <c r="AU236" s="3" t="s">
        <v>83</v>
      </c>
    </row>
    <row r="237" s="30" customFormat="true" ht="24.15" hidden="false" customHeight="true" outlineLevel="0" collapsed="false">
      <c r="A237" s="26"/>
      <c r="B237" s="27"/>
      <c r="C237" s="246" t="s">
        <v>463</v>
      </c>
      <c r="D237" s="246" t="s">
        <v>250</v>
      </c>
      <c r="E237" s="247" t="s">
        <v>1227</v>
      </c>
      <c r="F237" s="248" t="s">
        <v>1228</v>
      </c>
      <c r="G237" s="249" t="s">
        <v>301</v>
      </c>
      <c r="H237" s="250" t="n">
        <v>1.5</v>
      </c>
      <c r="I237" s="251"/>
      <c r="J237" s="252" t="n">
        <f aca="false">ROUND(I237*H237,2)</f>
        <v>0</v>
      </c>
      <c r="K237" s="253"/>
      <c r="L237" s="29"/>
      <c r="M237" s="254"/>
      <c r="N237" s="255" t="s">
        <v>39</v>
      </c>
      <c r="O237" s="76"/>
      <c r="P237" s="256" t="n">
        <f aca="false">O237*H237</f>
        <v>0</v>
      </c>
      <c r="Q237" s="256" t="n">
        <v>0</v>
      </c>
      <c r="R237" s="256" t="n">
        <f aca="false">Q237*H237</f>
        <v>0</v>
      </c>
      <c r="S237" s="256" t="n">
        <v>0</v>
      </c>
      <c r="T237" s="257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258" t="s">
        <v>302</v>
      </c>
      <c r="AT237" s="258" t="s">
        <v>250</v>
      </c>
      <c r="AU237" s="258" t="s">
        <v>83</v>
      </c>
      <c r="AY237" s="3" t="s">
        <v>247</v>
      </c>
      <c r="BE237" s="137" t="n">
        <f aca="false">IF(N237="základní",J237,0)</f>
        <v>0</v>
      </c>
      <c r="BF237" s="137" t="n">
        <f aca="false">IF(N237="snížená",J237,0)</f>
        <v>0</v>
      </c>
      <c r="BG237" s="137" t="n">
        <f aca="false">IF(N237="zákl. přenesená",J237,0)</f>
        <v>0</v>
      </c>
      <c r="BH237" s="137" t="n">
        <f aca="false">IF(N237="sníž. přenesená",J237,0)</f>
        <v>0</v>
      </c>
      <c r="BI237" s="137" t="n">
        <f aca="false">IF(N237="nulová",J237,0)</f>
        <v>0</v>
      </c>
      <c r="BJ237" s="3" t="s">
        <v>81</v>
      </c>
      <c r="BK237" s="137" t="n">
        <f aca="false">ROUND(I237*H237,2)</f>
        <v>0</v>
      </c>
      <c r="BL237" s="3" t="s">
        <v>302</v>
      </c>
      <c r="BM237" s="258" t="s">
        <v>1229</v>
      </c>
    </row>
    <row r="238" s="30" customFormat="true" ht="19.2" hidden="false" customHeight="false" outlineLevel="0" collapsed="false">
      <c r="A238" s="26"/>
      <c r="B238" s="27"/>
      <c r="C238" s="28"/>
      <c r="D238" s="259" t="s">
        <v>256</v>
      </c>
      <c r="E238" s="28"/>
      <c r="F238" s="260" t="s">
        <v>1230</v>
      </c>
      <c r="G238" s="28"/>
      <c r="H238" s="28"/>
      <c r="I238" s="211"/>
      <c r="J238" s="28"/>
      <c r="K238" s="28"/>
      <c r="L238" s="29"/>
      <c r="M238" s="261"/>
      <c r="N238" s="262"/>
      <c r="O238" s="76"/>
      <c r="P238" s="76"/>
      <c r="Q238" s="76"/>
      <c r="R238" s="76"/>
      <c r="S238" s="76"/>
      <c r="T238" s="7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3" t="s">
        <v>256</v>
      </c>
      <c r="AU238" s="3" t="s">
        <v>83</v>
      </c>
    </row>
    <row r="239" s="30" customFormat="true" ht="16.5" hidden="false" customHeight="true" outlineLevel="0" collapsed="false">
      <c r="A239" s="26"/>
      <c r="B239" s="27"/>
      <c r="C239" s="246" t="s">
        <v>469</v>
      </c>
      <c r="D239" s="246" t="s">
        <v>250</v>
      </c>
      <c r="E239" s="247" t="s">
        <v>1231</v>
      </c>
      <c r="F239" s="248" t="s">
        <v>1232</v>
      </c>
      <c r="G239" s="249" t="s">
        <v>301</v>
      </c>
      <c r="H239" s="250" t="n">
        <v>4.2</v>
      </c>
      <c r="I239" s="251"/>
      <c r="J239" s="252" t="n">
        <f aca="false">ROUND(I239*H239,2)</f>
        <v>0</v>
      </c>
      <c r="K239" s="253"/>
      <c r="L239" s="29"/>
      <c r="M239" s="254"/>
      <c r="N239" s="255" t="s">
        <v>39</v>
      </c>
      <c r="O239" s="76"/>
      <c r="P239" s="256" t="n">
        <f aca="false">O239*H239</f>
        <v>0</v>
      </c>
      <c r="Q239" s="256" t="n">
        <v>0</v>
      </c>
      <c r="R239" s="256" t="n">
        <f aca="false">Q239*H239</f>
        <v>0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254</v>
      </c>
      <c r="AT239" s="258" t="s">
        <v>250</v>
      </c>
      <c r="AU239" s="258" t="s">
        <v>83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254</v>
      </c>
      <c r="BM239" s="258" t="s">
        <v>1233</v>
      </c>
    </row>
    <row r="240" s="30" customFormat="true" ht="10.2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1232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83</v>
      </c>
    </row>
    <row r="241" s="229" customFormat="true" ht="22.8" hidden="false" customHeight="true" outlineLevel="0" collapsed="false">
      <c r="B241" s="230"/>
      <c r="C241" s="231"/>
      <c r="D241" s="232" t="s">
        <v>73</v>
      </c>
      <c r="E241" s="244" t="s">
        <v>427</v>
      </c>
      <c r="F241" s="244" t="s">
        <v>428</v>
      </c>
      <c r="G241" s="231"/>
      <c r="H241" s="231"/>
      <c r="I241" s="234"/>
      <c r="J241" s="245" t="n">
        <f aca="false">BK241</f>
        <v>0</v>
      </c>
      <c r="K241" s="231"/>
      <c r="L241" s="236"/>
      <c r="M241" s="237"/>
      <c r="N241" s="238"/>
      <c r="O241" s="238"/>
      <c r="P241" s="239" t="n">
        <f aca="false">SUM(P242:P255)</f>
        <v>0</v>
      </c>
      <c r="Q241" s="238"/>
      <c r="R241" s="239" t="n">
        <f aca="false">SUM(R242:R255)</f>
        <v>0.04164</v>
      </c>
      <c r="S241" s="238"/>
      <c r="T241" s="240" t="n">
        <f aca="false">SUM(T242:T255)</f>
        <v>0</v>
      </c>
      <c r="AR241" s="241" t="s">
        <v>83</v>
      </c>
      <c r="AT241" s="242" t="s">
        <v>73</v>
      </c>
      <c r="AU241" s="242" t="s">
        <v>81</v>
      </c>
      <c r="AY241" s="241" t="s">
        <v>247</v>
      </c>
      <c r="BK241" s="243" t="n">
        <f aca="false">SUM(BK242:BK255)</f>
        <v>0</v>
      </c>
    </row>
    <row r="242" s="30" customFormat="true" ht="33" hidden="false" customHeight="true" outlineLevel="0" collapsed="false">
      <c r="A242" s="26"/>
      <c r="B242" s="27"/>
      <c r="C242" s="246" t="s">
        <v>474</v>
      </c>
      <c r="D242" s="246" t="s">
        <v>250</v>
      </c>
      <c r="E242" s="247" t="s">
        <v>429</v>
      </c>
      <c r="F242" s="248" t="s">
        <v>430</v>
      </c>
      <c r="G242" s="249" t="s">
        <v>301</v>
      </c>
      <c r="H242" s="250" t="n">
        <v>44</v>
      </c>
      <c r="I242" s="251"/>
      <c r="J242" s="252" t="n">
        <f aca="false">ROUND(I242*H242,2)</f>
        <v>0</v>
      </c>
      <c r="K242" s="253"/>
      <c r="L242" s="29"/>
      <c r="M242" s="254"/>
      <c r="N242" s="255" t="s">
        <v>39</v>
      </c>
      <c r="O242" s="76"/>
      <c r="P242" s="256" t="n">
        <f aca="false">O242*H242</f>
        <v>0</v>
      </c>
      <c r="Q242" s="256" t="n">
        <v>0.00023</v>
      </c>
      <c r="R242" s="256" t="n">
        <f aca="false">Q242*H242</f>
        <v>0.01012</v>
      </c>
      <c r="S242" s="256" t="n">
        <v>0</v>
      </c>
      <c r="T242" s="257" t="n">
        <f aca="false"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258" t="s">
        <v>302</v>
      </c>
      <c r="AT242" s="258" t="s">
        <v>250</v>
      </c>
      <c r="AU242" s="258" t="s">
        <v>83</v>
      </c>
      <c r="AY242" s="3" t="s">
        <v>247</v>
      </c>
      <c r="BE242" s="137" t="n">
        <f aca="false">IF(N242="základní",J242,0)</f>
        <v>0</v>
      </c>
      <c r="BF242" s="137" t="n">
        <f aca="false">IF(N242="snížená",J242,0)</f>
        <v>0</v>
      </c>
      <c r="BG242" s="137" t="n">
        <f aca="false">IF(N242="zákl. přenesená",J242,0)</f>
        <v>0</v>
      </c>
      <c r="BH242" s="137" t="n">
        <f aca="false">IF(N242="sníž. přenesená",J242,0)</f>
        <v>0</v>
      </c>
      <c r="BI242" s="137" t="n">
        <f aca="false">IF(N242="nulová",J242,0)</f>
        <v>0</v>
      </c>
      <c r="BJ242" s="3" t="s">
        <v>81</v>
      </c>
      <c r="BK242" s="137" t="n">
        <f aca="false">ROUND(I242*H242,2)</f>
        <v>0</v>
      </c>
      <c r="BL242" s="3" t="s">
        <v>302</v>
      </c>
      <c r="BM242" s="258" t="s">
        <v>431</v>
      </c>
    </row>
    <row r="243" s="30" customFormat="true" ht="19.2" hidden="false" customHeight="false" outlineLevel="0" collapsed="false">
      <c r="A243" s="26"/>
      <c r="B243" s="27"/>
      <c r="C243" s="28"/>
      <c r="D243" s="259" t="s">
        <v>256</v>
      </c>
      <c r="E243" s="28"/>
      <c r="F243" s="260" t="s">
        <v>432</v>
      </c>
      <c r="G243" s="28"/>
      <c r="H243" s="28"/>
      <c r="I243" s="211"/>
      <c r="J243" s="28"/>
      <c r="K243" s="28"/>
      <c r="L243" s="29"/>
      <c r="M243" s="261"/>
      <c r="N243" s="262"/>
      <c r="O243" s="76"/>
      <c r="P243" s="76"/>
      <c r="Q243" s="76"/>
      <c r="R243" s="76"/>
      <c r="S243" s="76"/>
      <c r="T243" s="77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T243" s="3" t="s">
        <v>256</v>
      </c>
      <c r="AU243" s="3" t="s">
        <v>83</v>
      </c>
    </row>
    <row r="244" s="30" customFormat="true" ht="24.15" hidden="false" customHeight="true" outlineLevel="0" collapsed="false">
      <c r="A244" s="26"/>
      <c r="B244" s="27"/>
      <c r="C244" s="246" t="s">
        <v>478</v>
      </c>
      <c r="D244" s="246" t="s">
        <v>250</v>
      </c>
      <c r="E244" s="247" t="s">
        <v>434</v>
      </c>
      <c r="F244" s="248" t="s">
        <v>435</v>
      </c>
      <c r="G244" s="249" t="s">
        <v>301</v>
      </c>
      <c r="H244" s="250" t="n">
        <v>44</v>
      </c>
      <c r="I244" s="251"/>
      <c r="J244" s="252" t="n">
        <f aca="false">ROUND(I244*H244,2)</f>
        <v>0</v>
      </c>
      <c r="K244" s="253"/>
      <c r="L244" s="29"/>
      <c r="M244" s="254"/>
      <c r="N244" s="255" t="s">
        <v>39</v>
      </c>
      <c r="O244" s="76"/>
      <c r="P244" s="256" t="n">
        <f aca="false">O244*H244</f>
        <v>0</v>
      </c>
      <c r="Q244" s="256" t="n">
        <v>0</v>
      </c>
      <c r="R244" s="256" t="n">
        <f aca="false">Q244*H244</f>
        <v>0</v>
      </c>
      <c r="S244" s="256" t="n">
        <v>0</v>
      </c>
      <c r="T244" s="257" t="n">
        <f aca="false"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258" t="s">
        <v>302</v>
      </c>
      <c r="AT244" s="258" t="s">
        <v>250</v>
      </c>
      <c r="AU244" s="258" t="s">
        <v>83</v>
      </c>
      <c r="AY244" s="3" t="s">
        <v>247</v>
      </c>
      <c r="BE244" s="137" t="n">
        <f aca="false">IF(N244="základní",J244,0)</f>
        <v>0</v>
      </c>
      <c r="BF244" s="137" t="n">
        <f aca="false">IF(N244="snížená",J244,0)</f>
        <v>0</v>
      </c>
      <c r="BG244" s="137" t="n">
        <f aca="false">IF(N244="zákl. přenesená",J244,0)</f>
        <v>0</v>
      </c>
      <c r="BH244" s="137" t="n">
        <f aca="false">IF(N244="sníž. přenesená",J244,0)</f>
        <v>0</v>
      </c>
      <c r="BI244" s="137" t="n">
        <f aca="false">IF(N244="nulová",J244,0)</f>
        <v>0</v>
      </c>
      <c r="BJ244" s="3" t="s">
        <v>81</v>
      </c>
      <c r="BK244" s="137" t="n">
        <f aca="false">ROUND(I244*H244,2)</f>
        <v>0</v>
      </c>
      <c r="BL244" s="3" t="s">
        <v>302</v>
      </c>
      <c r="BM244" s="258" t="s">
        <v>436</v>
      </c>
    </row>
    <row r="245" s="30" customFormat="true" ht="19.2" hidden="false" customHeight="false" outlineLevel="0" collapsed="false">
      <c r="A245" s="26"/>
      <c r="B245" s="27"/>
      <c r="C245" s="28"/>
      <c r="D245" s="259" t="s">
        <v>256</v>
      </c>
      <c r="E245" s="28"/>
      <c r="F245" s="260" t="s">
        <v>437</v>
      </c>
      <c r="G245" s="28"/>
      <c r="H245" s="28"/>
      <c r="I245" s="211"/>
      <c r="J245" s="28"/>
      <c r="K245" s="28"/>
      <c r="L245" s="29"/>
      <c r="M245" s="261"/>
      <c r="N245" s="262"/>
      <c r="O245" s="76"/>
      <c r="P245" s="76"/>
      <c r="Q245" s="76"/>
      <c r="R245" s="76"/>
      <c r="S245" s="76"/>
      <c r="T245" s="77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T245" s="3" t="s">
        <v>256</v>
      </c>
      <c r="AU245" s="3" t="s">
        <v>83</v>
      </c>
    </row>
    <row r="246" s="30" customFormat="true" ht="24.15" hidden="false" customHeight="true" outlineLevel="0" collapsed="false">
      <c r="A246" s="26"/>
      <c r="B246" s="27"/>
      <c r="C246" s="246" t="s">
        <v>483</v>
      </c>
      <c r="D246" s="246" t="s">
        <v>250</v>
      </c>
      <c r="E246" s="247" t="s">
        <v>439</v>
      </c>
      <c r="F246" s="248" t="s">
        <v>440</v>
      </c>
      <c r="G246" s="249" t="s">
        <v>332</v>
      </c>
      <c r="H246" s="250" t="n">
        <v>6</v>
      </c>
      <c r="I246" s="251"/>
      <c r="J246" s="252" t="n">
        <f aca="false">ROUND(I246*H246,2)</f>
        <v>0</v>
      </c>
      <c r="K246" s="253"/>
      <c r="L246" s="29"/>
      <c r="M246" s="254"/>
      <c r="N246" s="255" t="s">
        <v>39</v>
      </c>
      <c r="O246" s="76"/>
      <c r="P246" s="256" t="n">
        <f aca="false">O246*H246</f>
        <v>0</v>
      </c>
      <c r="Q246" s="256" t="n">
        <v>2E-005</v>
      </c>
      <c r="R246" s="256" t="n">
        <f aca="false">Q246*H246</f>
        <v>0.00012</v>
      </c>
      <c r="S246" s="256" t="n">
        <v>0</v>
      </c>
      <c r="T246" s="257" t="n">
        <f aca="false"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258" t="s">
        <v>302</v>
      </c>
      <c r="AT246" s="258" t="s">
        <v>250</v>
      </c>
      <c r="AU246" s="258" t="s">
        <v>83</v>
      </c>
      <c r="AY246" s="3" t="s">
        <v>247</v>
      </c>
      <c r="BE246" s="137" t="n">
        <f aca="false">IF(N246="základní",J246,0)</f>
        <v>0</v>
      </c>
      <c r="BF246" s="137" t="n">
        <f aca="false">IF(N246="snížená",J246,0)</f>
        <v>0</v>
      </c>
      <c r="BG246" s="137" t="n">
        <f aca="false">IF(N246="zákl. přenesená",J246,0)</f>
        <v>0</v>
      </c>
      <c r="BH246" s="137" t="n">
        <f aca="false">IF(N246="sníž. přenesená",J246,0)</f>
        <v>0</v>
      </c>
      <c r="BI246" s="137" t="n">
        <f aca="false">IF(N246="nulová",J246,0)</f>
        <v>0</v>
      </c>
      <c r="BJ246" s="3" t="s">
        <v>81</v>
      </c>
      <c r="BK246" s="137" t="n">
        <f aca="false">ROUND(I246*H246,2)</f>
        <v>0</v>
      </c>
      <c r="BL246" s="3" t="s">
        <v>302</v>
      </c>
      <c r="BM246" s="258" t="s">
        <v>441</v>
      </c>
    </row>
    <row r="247" s="30" customFormat="true" ht="28.8" hidden="false" customHeight="false" outlineLevel="0" collapsed="false">
      <c r="A247" s="26"/>
      <c r="B247" s="27"/>
      <c r="C247" s="28"/>
      <c r="D247" s="259" t="s">
        <v>256</v>
      </c>
      <c r="E247" s="28"/>
      <c r="F247" s="260" t="s">
        <v>442</v>
      </c>
      <c r="G247" s="28"/>
      <c r="H247" s="28"/>
      <c r="I247" s="211"/>
      <c r="J247" s="28"/>
      <c r="K247" s="28"/>
      <c r="L247" s="29"/>
      <c r="M247" s="261"/>
      <c r="N247" s="262"/>
      <c r="O247" s="76"/>
      <c r="P247" s="76"/>
      <c r="Q247" s="76"/>
      <c r="R247" s="76"/>
      <c r="S247" s="76"/>
      <c r="T247" s="77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T247" s="3" t="s">
        <v>256</v>
      </c>
      <c r="AU247" s="3" t="s">
        <v>83</v>
      </c>
    </row>
    <row r="248" s="30" customFormat="true" ht="24.15" hidden="false" customHeight="true" outlineLevel="0" collapsed="false">
      <c r="A248" s="26"/>
      <c r="B248" s="27"/>
      <c r="C248" s="246" t="s">
        <v>488</v>
      </c>
      <c r="D248" s="246" t="s">
        <v>250</v>
      </c>
      <c r="E248" s="247" t="s">
        <v>444</v>
      </c>
      <c r="F248" s="248" t="s">
        <v>445</v>
      </c>
      <c r="G248" s="249" t="s">
        <v>301</v>
      </c>
      <c r="H248" s="250" t="n">
        <v>44</v>
      </c>
      <c r="I248" s="251"/>
      <c r="J248" s="252" t="n">
        <f aca="false">ROUND(I248*H248,2)</f>
        <v>0</v>
      </c>
      <c r="K248" s="253"/>
      <c r="L248" s="29"/>
      <c r="M248" s="254"/>
      <c r="N248" s="255" t="s">
        <v>39</v>
      </c>
      <c r="O248" s="76"/>
      <c r="P248" s="256" t="n">
        <f aca="false">O248*H248</f>
        <v>0</v>
      </c>
      <c r="Q248" s="256" t="n">
        <v>0.00041</v>
      </c>
      <c r="R248" s="256" t="n">
        <f aca="false">Q248*H248</f>
        <v>0.01804</v>
      </c>
      <c r="S248" s="256" t="n">
        <v>0</v>
      </c>
      <c r="T248" s="257" t="n">
        <f aca="false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258" t="s">
        <v>302</v>
      </c>
      <c r="AT248" s="258" t="s">
        <v>250</v>
      </c>
      <c r="AU248" s="258" t="s">
        <v>83</v>
      </c>
      <c r="AY248" s="3" t="s">
        <v>247</v>
      </c>
      <c r="BE248" s="137" t="n">
        <f aca="false">IF(N248="základní",J248,0)</f>
        <v>0</v>
      </c>
      <c r="BF248" s="137" t="n">
        <f aca="false">IF(N248="snížená",J248,0)</f>
        <v>0</v>
      </c>
      <c r="BG248" s="137" t="n">
        <f aca="false">IF(N248="zákl. přenesená",J248,0)</f>
        <v>0</v>
      </c>
      <c r="BH248" s="137" t="n">
        <f aca="false">IF(N248="sníž. přenesená",J248,0)</f>
        <v>0</v>
      </c>
      <c r="BI248" s="137" t="n">
        <f aca="false">IF(N248="nulová",J248,0)</f>
        <v>0</v>
      </c>
      <c r="BJ248" s="3" t="s">
        <v>81</v>
      </c>
      <c r="BK248" s="137" t="n">
        <f aca="false">ROUND(I248*H248,2)</f>
        <v>0</v>
      </c>
      <c r="BL248" s="3" t="s">
        <v>302</v>
      </c>
      <c r="BM248" s="258" t="s">
        <v>446</v>
      </c>
    </row>
    <row r="249" s="30" customFormat="true" ht="19.2" hidden="false" customHeight="false" outlineLevel="0" collapsed="false">
      <c r="A249" s="26"/>
      <c r="B249" s="27"/>
      <c r="C249" s="28"/>
      <c r="D249" s="259" t="s">
        <v>256</v>
      </c>
      <c r="E249" s="28"/>
      <c r="F249" s="260" t="s">
        <v>447</v>
      </c>
      <c r="G249" s="28"/>
      <c r="H249" s="28"/>
      <c r="I249" s="211"/>
      <c r="J249" s="28"/>
      <c r="K249" s="28"/>
      <c r="L249" s="29"/>
      <c r="M249" s="261"/>
      <c r="N249" s="262"/>
      <c r="O249" s="76"/>
      <c r="P249" s="76"/>
      <c r="Q249" s="76"/>
      <c r="R249" s="76"/>
      <c r="S249" s="76"/>
      <c r="T249" s="77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T249" s="3" t="s">
        <v>256</v>
      </c>
      <c r="AU249" s="3" t="s">
        <v>83</v>
      </c>
    </row>
    <row r="250" s="30" customFormat="true" ht="24.15" hidden="false" customHeight="true" outlineLevel="0" collapsed="false">
      <c r="A250" s="26"/>
      <c r="B250" s="27"/>
      <c r="C250" s="246" t="s">
        <v>492</v>
      </c>
      <c r="D250" s="246" t="s">
        <v>250</v>
      </c>
      <c r="E250" s="247" t="s">
        <v>449</v>
      </c>
      <c r="F250" s="248" t="s">
        <v>450</v>
      </c>
      <c r="G250" s="249" t="s">
        <v>301</v>
      </c>
      <c r="H250" s="250" t="n">
        <v>44</v>
      </c>
      <c r="I250" s="251"/>
      <c r="J250" s="252" t="n">
        <f aca="false">ROUND(I250*H250,2)</f>
        <v>0</v>
      </c>
      <c r="K250" s="253"/>
      <c r="L250" s="29"/>
      <c r="M250" s="254"/>
      <c r="N250" s="255" t="s">
        <v>39</v>
      </c>
      <c r="O250" s="76"/>
      <c r="P250" s="256" t="n">
        <f aca="false">O250*H250</f>
        <v>0</v>
      </c>
      <c r="Q250" s="256" t="n">
        <v>0.00029</v>
      </c>
      <c r="R250" s="256" t="n">
        <f aca="false">Q250*H250</f>
        <v>0.01276</v>
      </c>
      <c r="S250" s="256" t="n">
        <v>0</v>
      </c>
      <c r="T250" s="257" t="n">
        <f aca="false"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258" t="s">
        <v>302</v>
      </c>
      <c r="AT250" s="258" t="s">
        <v>250</v>
      </c>
      <c r="AU250" s="258" t="s">
        <v>83</v>
      </c>
      <c r="AY250" s="3" t="s">
        <v>247</v>
      </c>
      <c r="BE250" s="137" t="n">
        <f aca="false">IF(N250="základní",J250,0)</f>
        <v>0</v>
      </c>
      <c r="BF250" s="137" t="n">
        <f aca="false">IF(N250="snížená",J250,0)</f>
        <v>0</v>
      </c>
      <c r="BG250" s="137" t="n">
        <f aca="false">IF(N250="zákl. přenesená",J250,0)</f>
        <v>0</v>
      </c>
      <c r="BH250" s="137" t="n">
        <f aca="false">IF(N250="sníž. přenesená",J250,0)</f>
        <v>0</v>
      </c>
      <c r="BI250" s="137" t="n">
        <f aca="false">IF(N250="nulová",J250,0)</f>
        <v>0</v>
      </c>
      <c r="BJ250" s="3" t="s">
        <v>81</v>
      </c>
      <c r="BK250" s="137" t="n">
        <f aca="false">ROUND(I250*H250,2)</f>
        <v>0</v>
      </c>
      <c r="BL250" s="3" t="s">
        <v>302</v>
      </c>
      <c r="BM250" s="258" t="s">
        <v>451</v>
      </c>
    </row>
    <row r="251" s="30" customFormat="true" ht="19.2" hidden="false" customHeight="false" outlineLevel="0" collapsed="false">
      <c r="A251" s="26"/>
      <c r="B251" s="27"/>
      <c r="C251" s="28"/>
      <c r="D251" s="259" t="s">
        <v>256</v>
      </c>
      <c r="E251" s="28"/>
      <c r="F251" s="260" t="s">
        <v>452</v>
      </c>
      <c r="G251" s="28"/>
      <c r="H251" s="28"/>
      <c r="I251" s="211"/>
      <c r="J251" s="28"/>
      <c r="K251" s="28"/>
      <c r="L251" s="29"/>
      <c r="M251" s="261"/>
      <c r="N251" s="262"/>
      <c r="O251" s="76"/>
      <c r="P251" s="76"/>
      <c r="Q251" s="76"/>
      <c r="R251" s="76"/>
      <c r="S251" s="76"/>
      <c r="T251" s="77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T251" s="3" t="s">
        <v>256</v>
      </c>
      <c r="AU251" s="3" t="s">
        <v>83</v>
      </c>
    </row>
    <row r="252" s="30" customFormat="true" ht="24.15" hidden="false" customHeight="true" outlineLevel="0" collapsed="false">
      <c r="A252" s="26"/>
      <c r="B252" s="27"/>
      <c r="C252" s="246" t="s">
        <v>494</v>
      </c>
      <c r="D252" s="246" t="s">
        <v>250</v>
      </c>
      <c r="E252" s="247" t="s">
        <v>454</v>
      </c>
      <c r="F252" s="248" t="s">
        <v>455</v>
      </c>
      <c r="G252" s="249" t="s">
        <v>332</v>
      </c>
      <c r="H252" s="250" t="n">
        <v>6</v>
      </c>
      <c r="I252" s="251"/>
      <c r="J252" s="252" t="n">
        <f aca="false">ROUND(I252*H252,2)</f>
        <v>0</v>
      </c>
      <c r="K252" s="253"/>
      <c r="L252" s="29"/>
      <c r="M252" s="254"/>
      <c r="N252" s="255" t="s">
        <v>39</v>
      </c>
      <c r="O252" s="76"/>
      <c r="P252" s="256" t="n">
        <f aca="false">O252*H252</f>
        <v>0</v>
      </c>
      <c r="Q252" s="256" t="n">
        <v>4E-005</v>
      </c>
      <c r="R252" s="256" t="n">
        <f aca="false">Q252*H252</f>
        <v>0.00024</v>
      </c>
      <c r="S252" s="256" t="n">
        <v>0</v>
      </c>
      <c r="T252" s="257" t="n">
        <f aca="false"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258" t="s">
        <v>302</v>
      </c>
      <c r="AT252" s="258" t="s">
        <v>250</v>
      </c>
      <c r="AU252" s="258" t="s">
        <v>83</v>
      </c>
      <c r="AY252" s="3" t="s">
        <v>247</v>
      </c>
      <c r="BE252" s="137" t="n">
        <f aca="false">IF(N252="základní",J252,0)</f>
        <v>0</v>
      </c>
      <c r="BF252" s="137" t="n">
        <f aca="false">IF(N252="snížená",J252,0)</f>
        <v>0</v>
      </c>
      <c r="BG252" s="137" t="n">
        <f aca="false">IF(N252="zákl. přenesená",J252,0)</f>
        <v>0</v>
      </c>
      <c r="BH252" s="137" t="n">
        <f aca="false">IF(N252="sníž. přenesená",J252,0)</f>
        <v>0</v>
      </c>
      <c r="BI252" s="137" t="n">
        <f aca="false">IF(N252="nulová",J252,0)</f>
        <v>0</v>
      </c>
      <c r="BJ252" s="3" t="s">
        <v>81</v>
      </c>
      <c r="BK252" s="137" t="n">
        <f aca="false">ROUND(I252*H252,2)</f>
        <v>0</v>
      </c>
      <c r="BL252" s="3" t="s">
        <v>302</v>
      </c>
      <c r="BM252" s="258" t="s">
        <v>456</v>
      </c>
    </row>
    <row r="253" s="30" customFormat="true" ht="19.2" hidden="false" customHeight="false" outlineLevel="0" collapsed="false">
      <c r="A253" s="26"/>
      <c r="B253" s="27"/>
      <c r="C253" s="28"/>
      <c r="D253" s="259" t="s">
        <v>256</v>
      </c>
      <c r="E253" s="28"/>
      <c r="F253" s="260" t="s">
        <v>457</v>
      </c>
      <c r="G253" s="28"/>
      <c r="H253" s="28"/>
      <c r="I253" s="211"/>
      <c r="J253" s="28"/>
      <c r="K253" s="28"/>
      <c r="L253" s="29"/>
      <c r="M253" s="261"/>
      <c r="N253" s="262"/>
      <c r="O253" s="76"/>
      <c r="P253" s="76"/>
      <c r="Q253" s="76"/>
      <c r="R253" s="76"/>
      <c r="S253" s="76"/>
      <c r="T253" s="77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T253" s="3" t="s">
        <v>256</v>
      </c>
      <c r="AU253" s="3" t="s">
        <v>83</v>
      </c>
    </row>
    <row r="254" s="30" customFormat="true" ht="21.75" hidden="false" customHeight="true" outlineLevel="0" collapsed="false">
      <c r="A254" s="26"/>
      <c r="B254" s="27"/>
      <c r="C254" s="246" t="s">
        <v>499</v>
      </c>
      <c r="D254" s="246" t="s">
        <v>250</v>
      </c>
      <c r="E254" s="247" t="s">
        <v>459</v>
      </c>
      <c r="F254" s="248" t="s">
        <v>460</v>
      </c>
      <c r="G254" s="249" t="s">
        <v>332</v>
      </c>
      <c r="H254" s="250" t="n">
        <v>6</v>
      </c>
      <c r="I254" s="251"/>
      <c r="J254" s="252" t="n">
        <f aca="false">ROUND(I254*H254,2)</f>
        <v>0</v>
      </c>
      <c r="K254" s="253"/>
      <c r="L254" s="29"/>
      <c r="M254" s="254"/>
      <c r="N254" s="255" t="s">
        <v>39</v>
      </c>
      <c r="O254" s="76"/>
      <c r="P254" s="256" t="n">
        <f aca="false">O254*H254</f>
        <v>0</v>
      </c>
      <c r="Q254" s="256" t="n">
        <v>6E-005</v>
      </c>
      <c r="R254" s="256" t="n">
        <f aca="false">Q254*H254</f>
        <v>0.00036</v>
      </c>
      <c r="S254" s="256" t="n">
        <v>0</v>
      </c>
      <c r="T254" s="257" t="n">
        <f aca="false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258" t="s">
        <v>302</v>
      </c>
      <c r="AT254" s="258" t="s">
        <v>250</v>
      </c>
      <c r="AU254" s="258" t="s">
        <v>83</v>
      </c>
      <c r="AY254" s="3" t="s">
        <v>247</v>
      </c>
      <c r="BE254" s="137" t="n">
        <f aca="false">IF(N254="základní",J254,0)</f>
        <v>0</v>
      </c>
      <c r="BF254" s="137" t="n">
        <f aca="false">IF(N254="snížená",J254,0)</f>
        <v>0</v>
      </c>
      <c r="BG254" s="137" t="n">
        <f aca="false">IF(N254="zákl. přenesená",J254,0)</f>
        <v>0</v>
      </c>
      <c r="BH254" s="137" t="n">
        <f aca="false">IF(N254="sníž. přenesená",J254,0)</f>
        <v>0</v>
      </c>
      <c r="BI254" s="137" t="n">
        <f aca="false">IF(N254="nulová",J254,0)</f>
        <v>0</v>
      </c>
      <c r="BJ254" s="3" t="s">
        <v>81</v>
      </c>
      <c r="BK254" s="137" t="n">
        <f aca="false">ROUND(I254*H254,2)</f>
        <v>0</v>
      </c>
      <c r="BL254" s="3" t="s">
        <v>302</v>
      </c>
      <c r="BM254" s="258" t="s">
        <v>461</v>
      </c>
    </row>
    <row r="255" s="30" customFormat="true" ht="19.2" hidden="false" customHeight="false" outlineLevel="0" collapsed="false">
      <c r="A255" s="26"/>
      <c r="B255" s="27"/>
      <c r="C255" s="28"/>
      <c r="D255" s="259" t="s">
        <v>256</v>
      </c>
      <c r="E255" s="28"/>
      <c r="F255" s="260" t="s">
        <v>462</v>
      </c>
      <c r="G255" s="28"/>
      <c r="H255" s="28"/>
      <c r="I255" s="211"/>
      <c r="J255" s="28"/>
      <c r="K255" s="28"/>
      <c r="L255" s="29"/>
      <c r="M255" s="261"/>
      <c r="N255" s="262"/>
      <c r="O255" s="76"/>
      <c r="P255" s="76"/>
      <c r="Q255" s="76"/>
      <c r="R255" s="76"/>
      <c r="S255" s="76"/>
      <c r="T255" s="77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T255" s="3" t="s">
        <v>256</v>
      </c>
      <c r="AU255" s="3" t="s">
        <v>83</v>
      </c>
    </row>
    <row r="256" s="229" customFormat="true" ht="22.8" hidden="false" customHeight="true" outlineLevel="0" collapsed="false">
      <c r="B256" s="230"/>
      <c r="C256" s="231"/>
      <c r="D256" s="232" t="s">
        <v>73</v>
      </c>
      <c r="E256" s="244" t="s">
        <v>467</v>
      </c>
      <c r="F256" s="244" t="s">
        <v>468</v>
      </c>
      <c r="G256" s="231"/>
      <c r="H256" s="231"/>
      <c r="I256" s="234"/>
      <c r="J256" s="245" t="n">
        <f aca="false">BK256</f>
        <v>0</v>
      </c>
      <c r="K256" s="231"/>
      <c r="L256" s="236"/>
      <c r="M256" s="237"/>
      <c r="N256" s="238"/>
      <c r="O256" s="238"/>
      <c r="P256" s="239" t="n">
        <f aca="false">SUM(P257:P272)</f>
        <v>0</v>
      </c>
      <c r="Q256" s="238"/>
      <c r="R256" s="239" t="n">
        <f aca="false">SUM(R257:R272)</f>
        <v>0.19097</v>
      </c>
      <c r="S256" s="238"/>
      <c r="T256" s="240" t="n">
        <f aca="false">SUM(T257:T272)</f>
        <v>0.03503</v>
      </c>
      <c r="AR256" s="241" t="s">
        <v>83</v>
      </c>
      <c r="AT256" s="242" t="s">
        <v>73</v>
      </c>
      <c r="AU256" s="242" t="s">
        <v>81</v>
      </c>
      <c r="AY256" s="241" t="s">
        <v>247</v>
      </c>
      <c r="BK256" s="243" t="n">
        <f aca="false">SUM(BK257:BK272)</f>
        <v>0</v>
      </c>
    </row>
    <row r="257" s="30" customFormat="true" ht="24.15" hidden="false" customHeight="true" outlineLevel="0" collapsed="false">
      <c r="A257" s="26"/>
      <c r="B257" s="27"/>
      <c r="C257" s="246" t="s">
        <v>507</v>
      </c>
      <c r="D257" s="246" t="s">
        <v>250</v>
      </c>
      <c r="E257" s="247" t="s">
        <v>470</v>
      </c>
      <c r="F257" s="248" t="s">
        <v>471</v>
      </c>
      <c r="G257" s="249" t="s">
        <v>301</v>
      </c>
      <c r="H257" s="250" t="n">
        <v>113</v>
      </c>
      <c r="I257" s="251"/>
      <c r="J257" s="252" t="n">
        <f aca="false">ROUND(I257*H257,2)</f>
        <v>0</v>
      </c>
      <c r="K257" s="253"/>
      <c r="L257" s="29"/>
      <c r="M257" s="254"/>
      <c r="N257" s="255" t="s">
        <v>39</v>
      </c>
      <c r="O257" s="76"/>
      <c r="P257" s="256" t="n">
        <f aca="false">O257*H257</f>
        <v>0</v>
      </c>
      <c r="Q257" s="256" t="n">
        <v>0</v>
      </c>
      <c r="R257" s="256" t="n">
        <f aca="false">Q257*H257</f>
        <v>0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302</v>
      </c>
      <c r="AT257" s="258" t="s">
        <v>250</v>
      </c>
      <c r="AU257" s="258" t="s">
        <v>83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302</v>
      </c>
      <c r="BM257" s="258" t="s">
        <v>472</v>
      </c>
    </row>
    <row r="258" s="30" customFormat="true" ht="10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473</v>
      </c>
      <c r="G258" s="28"/>
      <c r="H258" s="28"/>
      <c r="I258" s="211"/>
      <c r="J258" s="28"/>
      <c r="K258" s="28"/>
      <c r="L258" s="29"/>
      <c r="M258" s="261"/>
      <c r="N258" s="262"/>
      <c r="O258" s="76"/>
      <c r="P258" s="76"/>
      <c r="Q258" s="76"/>
      <c r="R258" s="76"/>
      <c r="S258" s="76"/>
      <c r="T258" s="77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83</v>
      </c>
    </row>
    <row r="259" s="30" customFormat="true" ht="16.5" hidden="false" customHeight="true" outlineLevel="0" collapsed="false">
      <c r="A259" s="26"/>
      <c r="B259" s="27"/>
      <c r="C259" s="246" t="s">
        <v>511</v>
      </c>
      <c r="D259" s="246" t="s">
        <v>250</v>
      </c>
      <c r="E259" s="247" t="s">
        <v>475</v>
      </c>
      <c r="F259" s="248" t="s">
        <v>476</v>
      </c>
      <c r="G259" s="249" t="s">
        <v>301</v>
      </c>
      <c r="H259" s="250" t="n">
        <v>113</v>
      </c>
      <c r="I259" s="251"/>
      <c r="J259" s="252" t="n">
        <f aca="false">ROUND(I259*H259,2)</f>
        <v>0</v>
      </c>
      <c r="K259" s="253"/>
      <c r="L259" s="29"/>
      <c r="M259" s="254"/>
      <c r="N259" s="255" t="s">
        <v>39</v>
      </c>
      <c r="O259" s="76"/>
      <c r="P259" s="256" t="n">
        <f aca="false">O259*H259</f>
        <v>0</v>
      </c>
      <c r="Q259" s="256" t="n">
        <v>0</v>
      </c>
      <c r="R259" s="256" t="n">
        <f aca="false">Q259*H259</f>
        <v>0</v>
      </c>
      <c r="S259" s="256" t="n">
        <v>0</v>
      </c>
      <c r="T259" s="257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258" t="s">
        <v>302</v>
      </c>
      <c r="AT259" s="258" t="s">
        <v>250</v>
      </c>
      <c r="AU259" s="258" t="s">
        <v>83</v>
      </c>
      <c r="AY259" s="3" t="s">
        <v>247</v>
      </c>
      <c r="BE259" s="137" t="n">
        <f aca="false">IF(N259="základní",J259,0)</f>
        <v>0</v>
      </c>
      <c r="BF259" s="137" t="n">
        <f aca="false">IF(N259="snížená",J259,0)</f>
        <v>0</v>
      </c>
      <c r="BG259" s="137" t="n">
        <f aca="false">IF(N259="zákl. přenesená",J259,0)</f>
        <v>0</v>
      </c>
      <c r="BH259" s="137" t="n">
        <f aca="false">IF(N259="sníž. přenesená",J259,0)</f>
        <v>0</v>
      </c>
      <c r="BI259" s="137" t="n">
        <f aca="false">IF(N259="nulová",J259,0)</f>
        <v>0</v>
      </c>
      <c r="BJ259" s="3" t="s">
        <v>81</v>
      </c>
      <c r="BK259" s="137" t="n">
        <f aca="false">ROUND(I259*H259,2)</f>
        <v>0</v>
      </c>
      <c r="BL259" s="3" t="s">
        <v>302</v>
      </c>
      <c r="BM259" s="258" t="s">
        <v>477</v>
      </c>
    </row>
    <row r="260" s="30" customFormat="true" ht="10.2" hidden="false" customHeight="false" outlineLevel="0" collapsed="false">
      <c r="A260" s="26"/>
      <c r="B260" s="27"/>
      <c r="C260" s="28"/>
      <c r="D260" s="259" t="s">
        <v>256</v>
      </c>
      <c r="E260" s="28"/>
      <c r="F260" s="260" t="s">
        <v>476</v>
      </c>
      <c r="G260" s="28"/>
      <c r="H260" s="28"/>
      <c r="I260" s="211"/>
      <c r="J260" s="28"/>
      <c r="K260" s="28"/>
      <c r="L260" s="29"/>
      <c r="M260" s="261"/>
      <c r="N260" s="262"/>
      <c r="O260" s="76"/>
      <c r="P260" s="76"/>
      <c r="Q260" s="76"/>
      <c r="R260" s="76"/>
      <c r="S260" s="76"/>
      <c r="T260" s="7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T260" s="3" t="s">
        <v>256</v>
      </c>
      <c r="AU260" s="3" t="s">
        <v>83</v>
      </c>
    </row>
    <row r="261" s="30" customFormat="true" ht="16.5" hidden="false" customHeight="true" outlineLevel="0" collapsed="false">
      <c r="A261" s="26"/>
      <c r="B261" s="27"/>
      <c r="C261" s="246" t="s">
        <v>515</v>
      </c>
      <c r="D261" s="246" t="s">
        <v>250</v>
      </c>
      <c r="E261" s="247" t="s">
        <v>479</v>
      </c>
      <c r="F261" s="248" t="s">
        <v>480</v>
      </c>
      <c r="G261" s="249" t="s">
        <v>301</v>
      </c>
      <c r="H261" s="250" t="n">
        <v>113</v>
      </c>
      <c r="I261" s="251"/>
      <c r="J261" s="252" t="n">
        <f aca="false">ROUND(I261*H261,2)</f>
        <v>0</v>
      </c>
      <c r="K261" s="253"/>
      <c r="L261" s="29"/>
      <c r="M261" s="254"/>
      <c r="N261" s="255" t="s">
        <v>39</v>
      </c>
      <c r="O261" s="76"/>
      <c r="P261" s="256" t="n">
        <f aca="false">O261*H261</f>
        <v>0</v>
      </c>
      <c r="Q261" s="256" t="n">
        <v>0.001</v>
      </c>
      <c r="R261" s="256" t="n">
        <f aca="false">Q261*H261</f>
        <v>0.113</v>
      </c>
      <c r="S261" s="256" t="n">
        <v>0.00031</v>
      </c>
      <c r="T261" s="257" t="n">
        <f aca="false">S261*H261</f>
        <v>0.03503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258" t="s">
        <v>302</v>
      </c>
      <c r="AT261" s="258" t="s">
        <v>250</v>
      </c>
      <c r="AU261" s="258" t="s">
        <v>83</v>
      </c>
      <c r="AY261" s="3" t="s">
        <v>247</v>
      </c>
      <c r="BE261" s="137" t="n">
        <f aca="false">IF(N261="základní",J261,0)</f>
        <v>0</v>
      </c>
      <c r="BF261" s="137" t="n">
        <f aca="false">IF(N261="snížená",J261,0)</f>
        <v>0</v>
      </c>
      <c r="BG261" s="137" t="n">
        <f aca="false">IF(N261="zákl. přenesená",J261,0)</f>
        <v>0</v>
      </c>
      <c r="BH261" s="137" t="n">
        <f aca="false">IF(N261="sníž. přenesená",J261,0)</f>
        <v>0</v>
      </c>
      <c r="BI261" s="137" t="n">
        <f aca="false">IF(N261="nulová",J261,0)</f>
        <v>0</v>
      </c>
      <c r="BJ261" s="3" t="s">
        <v>81</v>
      </c>
      <c r="BK261" s="137" t="n">
        <f aca="false">ROUND(I261*H261,2)</f>
        <v>0</v>
      </c>
      <c r="BL261" s="3" t="s">
        <v>302</v>
      </c>
      <c r="BM261" s="258" t="s">
        <v>481</v>
      </c>
    </row>
    <row r="262" s="30" customFormat="true" ht="10.2" hidden="false" customHeight="false" outlineLevel="0" collapsed="false">
      <c r="A262" s="26"/>
      <c r="B262" s="27"/>
      <c r="C262" s="28"/>
      <c r="D262" s="259" t="s">
        <v>256</v>
      </c>
      <c r="E262" s="28"/>
      <c r="F262" s="260" t="s">
        <v>482</v>
      </c>
      <c r="G262" s="28"/>
      <c r="H262" s="28"/>
      <c r="I262" s="211"/>
      <c r="J262" s="28"/>
      <c r="K262" s="28"/>
      <c r="L262" s="29"/>
      <c r="M262" s="261"/>
      <c r="N262" s="262"/>
      <c r="O262" s="76"/>
      <c r="P262" s="76"/>
      <c r="Q262" s="76"/>
      <c r="R262" s="76"/>
      <c r="S262" s="76"/>
      <c r="T262" s="7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T262" s="3" t="s">
        <v>256</v>
      </c>
      <c r="AU262" s="3" t="s">
        <v>83</v>
      </c>
    </row>
    <row r="263" s="30" customFormat="true" ht="24.15" hidden="false" customHeight="true" outlineLevel="0" collapsed="false">
      <c r="A263" s="26"/>
      <c r="B263" s="27"/>
      <c r="C263" s="246" t="s">
        <v>520</v>
      </c>
      <c r="D263" s="246" t="s">
        <v>250</v>
      </c>
      <c r="E263" s="247" t="s">
        <v>484</v>
      </c>
      <c r="F263" s="248" t="s">
        <v>485</v>
      </c>
      <c r="G263" s="249" t="s">
        <v>301</v>
      </c>
      <c r="H263" s="250" t="n">
        <v>113</v>
      </c>
      <c r="I263" s="251"/>
      <c r="J263" s="252" t="n">
        <f aca="false">ROUND(I263*H263,2)</f>
        <v>0</v>
      </c>
      <c r="K263" s="253"/>
      <c r="L263" s="29"/>
      <c r="M263" s="254"/>
      <c r="N263" s="255" t="s">
        <v>39</v>
      </c>
      <c r="O263" s="76"/>
      <c r="P263" s="256" t="n">
        <f aca="false">O263*H263</f>
        <v>0</v>
      </c>
      <c r="Q263" s="256" t="n">
        <v>0.0002</v>
      </c>
      <c r="R263" s="256" t="n">
        <f aca="false">Q263*H263</f>
        <v>0.0226</v>
      </c>
      <c r="S263" s="256" t="n">
        <v>0</v>
      </c>
      <c r="T263" s="257" t="n">
        <f aca="false"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258" t="s">
        <v>302</v>
      </c>
      <c r="AT263" s="258" t="s">
        <v>250</v>
      </c>
      <c r="AU263" s="258" t="s">
        <v>83</v>
      </c>
      <c r="AY263" s="3" t="s">
        <v>247</v>
      </c>
      <c r="BE263" s="137" t="n">
        <f aca="false">IF(N263="základní",J263,0)</f>
        <v>0</v>
      </c>
      <c r="BF263" s="137" t="n">
        <f aca="false">IF(N263="snížená",J263,0)</f>
        <v>0</v>
      </c>
      <c r="BG263" s="137" t="n">
        <f aca="false">IF(N263="zákl. přenesená",J263,0)</f>
        <v>0</v>
      </c>
      <c r="BH263" s="137" t="n">
        <f aca="false">IF(N263="sníž. přenesená",J263,0)</f>
        <v>0</v>
      </c>
      <c r="BI263" s="137" t="n">
        <f aca="false">IF(N263="nulová",J263,0)</f>
        <v>0</v>
      </c>
      <c r="BJ263" s="3" t="s">
        <v>81</v>
      </c>
      <c r="BK263" s="137" t="n">
        <f aca="false">ROUND(I263*H263,2)</f>
        <v>0</v>
      </c>
      <c r="BL263" s="3" t="s">
        <v>302</v>
      </c>
      <c r="BM263" s="258" t="s">
        <v>486</v>
      </c>
    </row>
    <row r="264" s="30" customFormat="true" ht="19.2" hidden="false" customHeight="false" outlineLevel="0" collapsed="false">
      <c r="A264" s="26"/>
      <c r="B264" s="27"/>
      <c r="C264" s="28"/>
      <c r="D264" s="259" t="s">
        <v>256</v>
      </c>
      <c r="E264" s="28"/>
      <c r="F264" s="260" t="s">
        <v>487</v>
      </c>
      <c r="G264" s="28"/>
      <c r="H264" s="28"/>
      <c r="I264" s="211"/>
      <c r="J264" s="28"/>
      <c r="K264" s="28"/>
      <c r="L264" s="29"/>
      <c r="M264" s="261"/>
      <c r="N264" s="262"/>
      <c r="O264" s="76"/>
      <c r="P264" s="76"/>
      <c r="Q264" s="76"/>
      <c r="R264" s="76"/>
      <c r="S264" s="76"/>
      <c r="T264" s="77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T264" s="3" t="s">
        <v>256</v>
      </c>
      <c r="AU264" s="3" t="s">
        <v>83</v>
      </c>
    </row>
    <row r="265" s="30" customFormat="true" ht="16.5" hidden="false" customHeight="true" outlineLevel="0" collapsed="false">
      <c r="A265" s="26"/>
      <c r="B265" s="27"/>
      <c r="C265" s="246" t="s">
        <v>423</v>
      </c>
      <c r="D265" s="246" t="s">
        <v>250</v>
      </c>
      <c r="E265" s="247" t="s">
        <v>489</v>
      </c>
      <c r="F265" s="248" t="s">
        <v>490</v>
      </c>
      <c r="G265" s="249" t="s">
        <v>301</v>
      </c>
      <c r="H265" s="250" t="n">
        <v>113</v>
      </c>
      <c r="I265" s="251"/>
      <c r="J265" s="252" t="n">
        <f aca="false">ROUND(I265*H265,2)</f>
        <v>0</v>
      </c>
      <c r="K265" s="253"/>
      <c r="L265" s="29"/>
      <c r="M265" s="254"/>
      <c r="N265" s="255" t="s">
        <v>39</v>
      </c>
      <c r="O265" s="76"/>
      <c r="P265" s="256" t="n">
        <f aca="false">O265*H265</f>
        <v>0</v>
      </c>
      <c r="Q265" s="256" t="n">
        <v>0</v>
      </c>
      <c r="R265" s="256" t="n">
        <f aca="false">Q265*H265</f>
        <v>0</v>
      </c>
      <c r="S265" s="256" t="n">
        <v>0</v>
      </c>
      <c r="T265" s="257" t="n">
        <f aca="false"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258" t="s">
        <v>254</v>
      </c>
      <c r="AT265" s="258" t="s">
        <v>250</v>
      </c>
      <c r="AU265" s="258" t="s">
        <v>83</v>
      </c>
      <c r="AY265" s="3" t="s">
        <v>247</v>
      </c>
      <c r="BE265" s="137" t="n">
        <f aca="false">IF(N265="základní",J265,0)</f>
        <v>0</v>
      </c>
      <c r="BF265" s="137" t="n">
        <f aca="false">IF(N265="snížená",J265,0)</f>
        <v>0</v>
      </c>
      <c r="BG265" s="137" t="n">
        <f aca="false">IF(N265="zákl. přenesená",J265,0)</f>
        <v>0</v>
      </c>
      <c r="BH265" s="137" t="n">
        <f aca="false">IF(N265="sníž. přenesená",J265,0)</f>
        <v>0</v>
      </c>
      <c r="BI265" s="137" t="n">
        <f aca="false">IF(N265="nulová",J265,0)</f>
        <v>0</v>
      </c>
      <c r="BJ265" s="3" t="s">
        <v>81</v>
      </c>
      <c r="BK265" s="137" t="n">
        <f aca="false">ROUND(I265*H265,2)</f>
        <v>0</v>
      </c>
      <c r="BL265" s="3" t="s">
        <v>254</v>
      </c>
      <c r="BM265" s="258" t="s">
        <v>491</v>
      </c>
    </row>
    <row r="266" s="30" customFormat="true" ht="10.2" hidden="false" customHeight="false" outlineLevel="0" collapsed="false">
      <c r="A266" s="26"/>
      <c r="B266" s="27"/>
      <c r="C266" s="28"/>
      <c r="D266" s="259" t="s">
        <v>256</v>
      </c>
      <c r="E266" s="28"/>
      <c r="F266" s="260" t="s">
        <v>490</v>
      </c>
      <c r="G266" s="28"/>
      <c r="H266" s="28"/>
      <c r="I266" s="211"/>
      <c r="J266" s="28"/>
      <c r="K266" s="28"/>
      <c r="L266" s="29"/>
      <c r="M266" s="261"/>
      <c r="N266" s="262"/>
      <c r="O266" s="76"/>
      <c r="P266" s="76"/>
      <c r="Q266" s="76"/>
      <c r="R266" s="76"/>
      <c r="S266" s="76"/>
      <c r="T266" s="77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T266" s="3" t="s">
        <v>256</v>
      </c>
      <c r="AU266" s="3" t="s">
        <v>83</v>
      </c>
    </row>
    <row r="267" s="30" customFormat="true" ht="24.15" hidden="false" customHeight="true" outlineLevel="0" collapsed="false">
      <c r="A267" s="26"/>
      <c r="B267" s="27"/>
      <c r="C267" s="246" t="s">
        <v>1234</v>
      </c>
      <c r="D267" s="246" t="s">
        <v>250</v>
      </c>
      <c r="E267" s="247" t="s">
        <v>484</v>
      </c>
      <c r="F267" s="248" t="s">
        <v>485</v>
      </c>
      <c r="G267" s="249" t="s">
        <v>301</v>
      </c>
      <c r="H267" s="250" t="n">
        <v>113</v>
      </c>
      <c r="I267" s="251"/>
      <c r="J267" s="252" t="n">
        <f aca="false">ROUND(I267*H267,2)</f>
        <v>0</v>
      </c>
      <c r="K267" s="253"/>
      <c r="L267" s="29"/>
      <c r="M267" s="254"/>
      <c r="N267" s="255" t="s">
        <v>39</v>
      </c>
      <c r="O267" s="76"/>
      <c r="P267" s="256" t="n">
        <f aca="false">O267*H267</f>
        <v>0</v>
      </c>
      <c r="Q267" s="256" t="n">
        <v>0.0002</v>
      </c>
      <c r="R267" s="256" t="n">
        <f aca="false">Q267*H267</f>
        <v>0.0226</v>
      </c>
      <c r="S267" s="256" t="n">
        <v>0</v>
      </c>
      <c r="T267" s="257" t="n">
        <f aca="false"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258" t="s">
        <v>302</v>
      </c>
      <c r="AT267" s="258" t="s">
        <v>250</v>
      </c>
      <c r="AU267" s="258" t="s">
        <v>83</v>
      </c>
      <c r="AY267" s="3" t="s">
        <v>247</v>
      </c>
      <c r="BE267" s="137" t="n">
        <f aca="false">IF(N267="základní",J267,0)</f>
        <v>0</v>
      </c>
      <c r="BF267" s="137" t="n">
        <f aca="false">IF(N267="snížená",J267,0)</f>
        <v>0</v>
      </c>
      <c r="BG267" s="137" t="n">
        <f aca="false">IF(N267="zákl. přenesená",J267,0)</f>
        <v>0</v>
      </c>
      <c r="BH267" s="137" t="n">
        <f aca="false">IF(N267="sníž. přenesená",J267,0)</f>
        <v>0</v>
      </c>
      <c r="BI267" s="137" t="n">
        <f aca="false">IF(N267="nulová",J267,0)</f>
        <v>0</v>
      </c>
      <c r="BJ267" s="3" t="s">
        <v>81</v>
      </c>
      <c r="BK267" s="137" t="n">
        <f aca="false">ROUND(I267*H267,2)</f>
        <v>0</v>
      </c>
      <c r="BL267" s="3" t="s">
        <v>302</v>
      </c>
      <c r="BM267" s="258" t="s">
        <v>493</v>
      </c>
    </row>
    <row r="268" s="30" customFormat="true" ht="19.2" hidden="false" customHeight="false" outlineLevel="0" collapsed="false">
      <c r="A268" s="26"/>
      <c r="B268" s="27"/>
      <c r="C268" s="28"/>
      <c r="D268" s="259" t="s">
        <v>256</v>
      </c>
      <c r="E268" s="28"/>
      <c r="F268" s="260" t="s">
        <v>487</v>
      </c>
      <c r="G268" s="28"/>
      <c r="H268" s="28"/>
      <c r="I268" s="211"/>
      <c r="J268" s="28"/>
      <c r="K268" s="28"/>
      <c r="L268" s="29"/>
      <c r="M268" s="261"/>
      <c r="N268" s="262"/>
      <c r="O268" s="76"/>
      <c r="P268" s="76"/>
      <c r="Q268" s="76"/>
      <c r="R268" s="76"/>
      <c r="S268" s="76"/>
      <c r="T268" s="77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T268" s="3" t="s">
        <v>256</v>
      </c>
      <c r="AU268" s="3" t="s">
        <v>83</v>
      </c>
    </row>
    <row r="269" s="30" customFormat="true" ht="24.15" hidden="false" customHeight="true" outlineLevel="0" collapsed="false">
      <c r="A269" s="26"/>
      <c r="B269" s="27"/>
      <c r="C269" s="246" t="s">
        <v>1235</v>
      </c>
      <c r="D269" s="246" t="s">
        <v>250</v>
      </c>
      <c r="E269" s="247" t="s">
        <v>495</v>
      </c>
      <c r="F269" s="248" t="s">
        <v>496</v>
      </c>
      <c r="G269" s="249" t="s">
        <v>301</v>
      </c>
      <c r="H269" s="250" t="n">
        <v>113</v>
      </c>
      <c r="I269" s="251"/>
      <c r="J269" s="252" t="n">
        <f aca="false">ROUND(I269*H269,2)</f>
        <v>0</v>
      </c>
      <c r="K269" s="253"/>
      <c r="L269" s="29"/>
      <c r="M269" s="254"/>
      <c r="N269" s="255" t="s">
        <v>39</v>
      </c>
      <c r="O269" s="76"/>
      <c r="P269" s="256" t="n">
        <f aca="false">O269*H269</f>
        <v>0</v>
      </c>
      <c r="Q269" s="256" t="n">
        <v>0.00029</v>
      </c>
      <c r="R269" s="256" t="n">
        <f aca="false">Q269*H269</f>
        <v>0.03277</v>
      </c>
      <c r="S269" s="256" t="n">
        <v>0</v>
      </c>
      <c r="T269" s="257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258" t="s">
        <v>302</v>
      </c>
      <c r="AT269" s="258" t="s">
        <v>250</v>
      </c>
      <c r="AU269" s="258" t="s">
        <v>83</v>
      </c>
      <c r="AY269" s="3" t="s">
        <v>247</v>
      </c>
      <c r="BE269" s="137" t="n">
        <f aca="false">IF(N269="základní",J269,0)</f>
        <v>0</v>
      </c>
      <c r="BF269" s="137" t="n">
        <f aca="false">IF(N269="snížená",J269,0)</f>
        <v>0</v>
      </c>
      <c r="BG269" s="137" t="n">
        <f aca="false">IF(N269="zákl. přenesená",J269,0)</f>
        <v>0</v>
      </c>
      <c r="BH269" s="137" t="n">
        <f aca="false">IF(N269="sníž. přenesená",J269,0)</f>
        <v>0</v>
      </c>
      <c r="BI269" s="137" t="n">
        <f aca="false">IF(N269="nulová",J269,0)</f>
        <v>0</v>
      </c>
      <c r="BJ269" s="3" t="s">
        <v>81</v>
      </c>
      <c r="BK269" s="137" t="n">
        <f aca="false">ROUND(I269*H269,2)</f>
        <v>0</v>
      </c>
      <c r="BL269" s="3" t="s">
        <v>302</v>
      </c>
      <c r="BM269" s="258" t="s">
        <v>497</v>
      </c>
    </row>
    <row r="270" s="30" customFormat="true" ht="28.8" hidden="false" customHeight="false" outlineLevel="0" collapsed="false">
      <c r="A270" s="26"/>
      <c r="B270" s="27"/>
      <c r="C270" s="28"/>
      <c r="D270" s="259" t="s">
        <v>256</v>
      </c>
      <c r="E270" s="28"/>
      <c r="F270" s="260" t="s">
        <v>498</v>
      </c>
      <c r="G270" s="28"/>
      <c r="H270" s="28"/>
      <c r="I270" s="211"/>
      <c r="J270" s="28"/>
      <c r="K270" s="28"/>
      <c r="L270" s="29"/>
      <c r="M270" s="261"/>
      <c r="N270" s="262"/>
      <c r="O270" s="76"/>
      <c r="P270" s="76"/>
      <c r="Q270" s="76"/>
      <c r="R270" s="76"/>
      <c r="S270" s="76"/>
      <c r="T270" s="77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T270" s="3" t="s">
        <v>256</v>
      </c>
      <c r="AU270" s="3" t="s">
        <v>83</v>
      </c>
    </row>
    <row r="271" s="30" customFormat="true" ht="16.5" hidden="false" customHeight="true" outlineLevel="0" collapsed="false">
      <c r="A271" s="26"/>
      <c r="B271" s="27"/>
      <c r="C271" s="246" t="s">
        <v>1236</v>
      </c>
      <c r="D271" s="246" t="s">
        <v>250</v>
      </c>
      <c r="E271" s="247" t="s">
        <v>500</v>
      </c>
      <c r="F271" s="248" t="s">
        <v>501</v>
      </c>
      <c r="G271" s="249" t="s">
        <v>253</v>
      </c>
      <c r="H271" s="250" t="n">
        <v>1</v>
      </c>
      <c r="I271" s="251"/>
      <c r="J271" s="252" t="n">
        <f aca="false">ROUND(I271*H271,2)</f>
        <v>0</v>
      </c>
      <c r="K271" s="253"/>
      <c r="L271" s="29"/>
      <c r="M271" s="254"/>
      <c r="N271" s="255" t="s">
        <v>39</v>
      </c>
      <c r="O271" s="76"/>
      <c r="P271" s="256" t="n">
        <f aca="false">O271*H271</f>
        <v>0</v>
      </c>
      <c r="Q271" s="256" t="n">
        <v>0</v>
      </c>
      <c r="R271" s="256" t="n">
        <f aca="false">Q271*H271</f>
        <v>0</v>
      </c>
      <c r="S271" s="256" t="n">
        <v>0</v>
      </c>
      <c r="T271" s="257" t="n">
        <f aca="false"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258" t="s">
        <v>254</v>
      </c>
      <c r="AT271" s="258" t="s">
        <v>250</v>
      </c>
      <c r="AU271" s="258" t="s">
        <v>83</v>
      </c>
      <c r="AY271" s="3" t="s">
        <v>247</v>
      </c>
      <c r="BE271" s="137" t="n">
        <f aca="false">IF(N271="základní",J271,0)</f>
        <v>0</v>
      </c>
      <c r="BF271" s="137" t="n">
        <f aca="false">IF(N271="snížená",J271,0)</f>
        <v>0</v>
      </c>
      <c r="BG271" s="137" t="n">
        <f aca="false">IF(N271="zákl. přenesená",J271,0)</f>
        <v>0</v>
      </c>
      <c r="BH271" s="137" t="n">
        <f aca="false">IF(N271="sníž. přenesená",J271,0)</f>
        <v>0</v>
      </c>
      <c r="BI271" s="137" t="n">
        <f aca="false">IF(N271="nulová",J271,0)</f>
        <v>0</v>
      </c>
      <c r="BJ271" s="3" t="s">
        <v>81</v>
      </c>
      <c r="BK271" s="137" t="n">
        <f aca="false">ROUND(I271*H271,2)</f>
        <v>0</v>
      </c>
      <c r="BL271" s="3" t="s">
        <v>254</v>
      </c>
      <c r="BM271" s="258" t="s">
        <v>502</v>
      </c>
    </row>
    <row r="272" s="30" customFormat="true" ht="10.2" hidden="false" customHeight="false" outlineLevel="0" collapsed="false">
      <c r="A272" s="26"/>
      <c r="B272" s="27"/>
      <c r="C272" s="28"/>
      <c r="D272" s="259" t="s">
        <v>256</v>
      </c>
      <c r="E272" s="28"/>
      <c r="F272" s="260" t="s">
        <v>501</v>
      </c>
      <c r="G272" s="28"/>
      <c r="H272" s="28"/>
      <c r="I272" s="211"/>
      <c r="J272" s="28"/>
      <c r="K272" s="28"/>
      <c r="L272" s="29"/>
      <c r="M272" s="261"/>
      <c r="N272" s="262"/>
      <c r="O272" s="76"/>
      <c r="P272" s="76"/>
      <c r="Q272" s="76"/>
      <c r="R272" s="76"/>
      <c r="S272" s="76"/>
      <c r="T272" s="77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T272" s="3" t="s">
        <v>256</v>
      </c>
      <c r="AU272" s="3" t="s">
        <v>83</v>
      </c>
    </row>
    <row r="273" s="229" customFormat="true" ht="25.95" hidden="false" customHeight="true" outlineLevel="0" collapsed="false">
      <c r="B273" s="230"/>
      <c r="C273" s="231"/>
      <c r="D273" s="232" t="s">
        <v>73</v>
      </c>
      <c r="E273" s="233" t="s">
        <v>503</v>
      </c>
      <c r="F273" s="233" t="s">
        <v>504</v>
      </c>
      <c r="G273" s="231"/>
      <c r="H273" s="231"/>
      <c r="I273" s="234"/>
      <c r="J273" s="235" t="n">
        <f aca="false">BK273</f>
        <v>0</v>
      </c>
      <c r="K273" s="231"/>
      <c r="L273" s="236"/>
      <c r="M273" s="237"/>
      <c r="N273" s="238"/>
      <c r="O273" s="238"/>
      <c r="P273" s="239" t="n">
        <f aca="false">P274</f>
        <v>0</v>
      </c>
      <c r="Q273" s="238"/>
      <c r="R273" s="239" t="n">
        <f aca="false">R274</f>
        <v>0</v>
      </c>
      <c r="S273" s="238"/>
      <c r="T273" s="240" t="n">
        <f aca="false">T274</f>
        <v>0</v>
      </c>
      <c r="AR273" s="241" t="s">
        <v>272</v>
      </c>
      <c r="AT273" s="242" t="s">
        <v>73</v>
      </c>
      <c r="AU273" s="242" t="s">
        <v>74</v>
      </c>
      <c r="AY273" s="241" t="s">
        <v>247</v>
      </c>
      <c r="BK273" s="243" t="n">
        <f aca="false">BK274</f>
        <v>0</v>
      </c>
    </row>
    <row r="274" s="229" customFormat="true" ht="22.8" hidden="false" customHeight="true" outlineLevel="0" collapsed="false">
      <c r="B274" s="230"/>
      <c r="C274" s="231"/>
      <c r="D274" s="232" t="s">
        <v>73</v>
      </c>
      <c r="E274" s="244" t="s">
        <v>505</v>
      </c>
      <c r="F274" s="244" t="s">
        <v>506</v>
      </c>
      <c r="G274" s="231"/>
      <c r="H274" s="231"/>
      <c r="I274" s="234"/>
      <c r="J274" s="245" t="n">
        <f aca="false">BK274</f>
        <v>0</v>
      </c>
      <c r="K274" s="231"/>
      <c r="L274" s="236"/>
      <c r="M274" s="237"/>
      <c r="N274" s="238"/>
      <c r="O274" s="238"/>
      <c r="P274" s="239" t="n">
        <f aca="false">SUM(P275:P288)</f>
        <v>0</v>
      </c>
      <c r="Q274" s="238"/>
      <c r="R274" s="239" t="n">
        <f aca="false">SUM(R275:R288)</f>
        <v>0</v>
      </c>
      <c r="S274" s="238"/>
      <c r="T274" s="240" t="n">
        <f aca="false">SUM(T275:T288)</f>
        <v>0</v>
      </c>
      <c r="AR274" s="241" t="s">
        <v>272</v>
      </c>
      <c r="AT274" s="242" t="s">
        <v>73</v>
      </c>
      <c r="AU274" s="242" t="s">
        <v>81</v>
      </c>
      <c r="AY274" s="241" t="s">
        <v>247</v>
      </c>
      <c r="BK274" s="243" t="n">
        <f aca="false">SUM(BK275:BK288)</f>
        <v>0</v>
      </c>
    </row>
    <row r="275" s="30" customFormat="true" ht="16.5" hidden="false" customHeight="true" outlineLevel="0" collapsed="false">
      <c r="A275" s="26"/>
      <c r="B275" s="27"/>
      <c r="C275" s="246" t="s">
        <v>1237</v>
      </c>
      <c r="D275" s="246" t="s">
        <v>250</v>
      </c>
      <c r="E275" s="247" t="s">
        <v>508</v>
      </c>
      <c r="F275" s="248" t="s">
        <v>509</v>
      </c>
      <c r="G275" s="249" t="s">
        <v>253</v>
      </c>
      <c r="H275" s="250" t="n">
        <v>5</v>
      </c>
      <c r="I275" s="251"/>
      <c r="J275" s="252" t="n">
        <f aca="false">ROUND(I275*H275,2)</f>
        <v>0</v>
      </c>
      <c r="K275" s="253"/>
      <c r="L275" s="29"/>
      <c r="M275" s="254"/>
      <c r="N275" s="255" t="s">
        <v>39</v>
      </c>
      <c r="O275" s="76"/>
      <c r="P275" s="256" t="n">
        <f aca="false">O275*H275</f>
        <v>0</v>
      </c>
      <c r="Q275" s="256" t="n">
        <v>0</v>
      </c>
      <c r="R275" s="256" t="n">
        <f aca="false">Q275*H275</f>
        <v>0</v>
      </c>
      <c r="S275" s="256" t="n">
        <v>0</v>
      </c>
      <c r="T275" s="257" t="n">
        <f aca="false"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258" t="s">
        <v>254</v>
      </c>
      <c r="AT275" s="258" t="s">
        <v>250</v>
      </c>
      <c r="AU275" s="258" t="s">
        <v>83</v>
      </c>
      <c r="AY275" s="3" t="s">
        <v>247</v>
      </c>
      <c r="BE275" s="137" t="n">
        <f aca="false">IF(N275="základní",J275,0)</f>
        <v>0</v>
      </c>
      <c r="BF275" s="137" t="n">
        <f aca="false">IF(N275="snížená",J275,0)</f>
        <v>0</v>
      </c>
      <c r="BG275" s="137" t="n">
        <f aca="false">IF(N275="zákl. přenesená",J275,0)</f>
        <v>0</v>
      </c>
      <c r="BH275" s="137" t="n">
        <f aca="false">IF(N275="sníž. přenesená",J275,0)</f>
        <v>0</v>
      </c>
      <c r="BI275" s="137" t="n">
        <f aca="false">IF(N275="nulová",J275,0)</f>
        <v>0</v>
      </c>
      <c r="BJ275" s="3" t="s">
        <v>81</v>
      </c>
      <c r="BK275" s="137" t="n">
        <f aca="false">ROUND(I275*H275,2)</f>
        <v>0</v>
      </c>
      <c r="BL275" s="3" t="s">
        <v>254</v>
      </c>
      <c r="BM275" s="258" t="s">
        <v>510</v>
      </c>
    </row>
    <row r="276" s="30" customFormat="true" ht="10.2" hidden="false" customHeight="false" outlineLevel="0" collapsed="false">
      <c r="A276" s="26"/>
      <c r="B276" s="27"/>
      <c r="C276" s="28"/>
      <c r="D276" s="259" t="s">
        <v>256</v>
      </c>
      <c r="E276" s="28"/>
      <c r="F276" s="260" t="s">
        <v>509</v>
      </c>
      <c r="G276" s="28"/>
      <c r="H276" s="28"/>
      <c r="I276" s="211"/>
      <c r="J276" s="28"/>
      <c r="K276" s="28"/>
      <c r="L276" s="29"/>
      <c r="M276" s="261"/>
      <c r="N276" s="262"/>
      <c r="O276" s="76"/>
      <c r="P276" s="76"/>
      <c r="Q276" s="76"/>
      <c r="R276" s="76"/>
      <c r="S276" s="76"/>
      <c r="T276" s="77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T276" s="3" t="s">
        <v>256</v>
      </c>
      <c r="AU276" s="3" t="s">
        <v>83</v>
      </c>
    </row>
    <row r="277" s="30" customFormat="true" ht="16.5" hidden="false" customHeight="true" outlineLevel="0" collapsed="false">
      <c r="A277" s="26"/>
      <c r="B277" s="27"/>
      <c r="C277" s="246" t="s">
        <v>1238</v>
      </c>
      <c r="D277" s="246" t="s">
        <v>250</v>
      </c>
      <c r="E277" s="247" t="s">
        <v>1239</v>
      </c>
      <c r="F277" s="248" t="s">
        <v>1240</v>
      </c>
      <c r="G277" s="249" t="s">
        <v>307</v>
      </c>
      <c r="H277" s="250" t="n">
        <v>5</v>
      </c>
      <c r="I277" s="251"/>
      <c r="J277" s="252" t="n">
        <f aca="false">ROUND(I277*H277,2)</f>
        <v>0</v>
      </c>
      <c r="K277" s="253"/>
      <c r="L277" s="29"/>
      <c r="M277" s="254"/>
      <c r="N277" s="255" t="s">
        <v>39</v>
      </c>
      <c r="O277" s="76"/>
      <c r="P277" s="256" t="n">
        <f aca="false">O277*H277</f>
        <v>0</v>
      </c>
      <c r="Q277" s="256" t="n">
        <v>0</v>
      </c>
      <c r="R277" s="256" t="n">
        <f aca="false">Q277*H277</f>
        <v>0</v>
      </c>
      <c r="S277" s="256" t="n">
        <v>0</v>
      </c>
      <c r="T277" s="257" t="n">
        <f aca="false"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258" t="s">
        <v>254</v>
      </c>
      <c r="AT277" s="258" t="s">
        <v>250</v>
      </c>
      <c r="AU277" s="258" t="s">
        <v>83</v>
      </c>
      <c r="AY277" s="3" t="s">
        <v>247</v>
      </c>
      <c r="BE277" s="137" t="n">
        <f aca="false">IF(N277="základní",J277,0)</f>
        <v>0</v>
      </c>
      <c r="BF277" s="137" t="n">
        <f aca="false">IF(N277="snížená",J277,0)</f>
        <v>0</v>
      </c>
      <c r="BG277" s="137" t="n">
        <f aca="false">IF(N277="zákl. přenesená",J277,0)</f>
        <v>0</v>
      </c>
      <c r="BH277" s="137" t="n">
        <f aca="false">IF(N277="sníž. přenesená",J277,0)</f>
        <v>0</v>
      </c>
      <c r="BI277" s="137" t="n">
        <f aca="false">IF(N277="nulová",J277,0)</f>
        <v>0</v>
      </c>
      <c r="BJ277" s="3" t="s">
        <v>81</v>
      </c>
      <c r="BK277" s="137" t="n">
        <f aca="false">ROUND(I277*H277,2)</f>
        <v>0</v>
      </c>
      <c r="BL277" s="3" t="s">
        <v>254</v>
      </c>
      <c r="BM277" s="258" t="s">
        <v>1241</v>
      </c>
    </row>
    <row r="278" s="30" customFormat="true" ht="10.2" hidden="false" customHeight="false" outlineLevel="0" collapsed="false">
      <c r="A278" s="26"/>
      <c r="B278" s="27"/>
      <c r="C278" s="28"/>
      <c r="D278" s="259" t="s">
        <v>256</v>
      </c>
      <c r="E278" s="28"/>
      <c r="F278" s="260" t="s">
        <v>1240</v>
      </c>
      <c r="G278" s="28"/>
      <c r="H278" s="28"/>
      <c r="I278" s="211"/>
      <c r="J278" s="28"/>
      <c r="K278" s="28"/>
      <c r="L278" s="29"/>
      <c r="M278" s="261"/>
      <c r="N278" s="262"/>
      <c r="O278" s="76"/>
      <c r="P278" s="76"/>
      <c r="Q278" s="76"/>
      <c r="R278" s="76"/>
      <c r="S278" s="76"/>
      <c r="T278" s="77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T278" s="3" t="s">
        <v>256</v>
      </c>
      <c r="AU278" s="3" t="s">
        <v>83</v>
      </c>
    </row>
    <row r="279" s="30" customFormat="true" ht="16.5" hidden="false" customHeight="true" outlineLevel="0" collapsed="false">
      <c r="A279" s="26"/>
      <c r="B279" s="27"/>
      <c r="C279" s="246" t="s">
        <v>1242</v>
      </c>
      <c r="D279" s="246" t="s">
        <v>250</v>
      </c>
      <c r="E279" s="247" t="s">
        <v>1243</v>
      </c>
      <c r="F279" s="248" t="s">
        <v>1244</v>
      </c>
      <c r="G279" s="249" t="s">
        <v>253</v>
      </c>
      <c r="H279" s="250" t="n">
        <v>1</v>
      </c>
      <c r="I279" s="251"/>
      <c r="J279" s="252" t="n">
        <f aca="false">ROUND(I279*H279,2)</f>
        <v>0</v>
      </c>
      <c r="K279" s="253"/>
      <c r="L279" s="29"/>
      <c r="M279" s="254"/>
      <c r="N279" s="255" t="s">
        <v>39</v>
      </c>
      <c r="O279" s="76"/>
      <c r="P279" s="256" t="n">
        <f aca="false">O279*H279</f>
        <v>0</v>
      </c>
      <c r="Q279" s="256" t="n">
        <v>0</v>
      </c>
      <c r="R279" s="256" t="n">
        <f aca="false">Q279*H279</f>
        <v>0</v>
      </c>
      <c r="S279" s="256" t="n">
        <v>0</v>
      </c>
      <c r="T279" s="257" t="n">
        <f aca="false"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258" t="s">
        <v>254</v>
      </c>
      <c r="AT279" s="258" t="s">
        <v>250</v>
      </c>
      <c r="AU279" s="258" t="s">
        <v>83</v>
      </c>
      <c r="AY279" s="3" t="s">
        <v>247</v>
      </c>
      <c r="BE279" s="137" t="n">
        <f aca="false">IF(N279="základní",J279,0)</f>
        <v>0</v>
      </c>
      <c r="BF279" s="137" t="n">
        <f aca="false">IF(N279="snížená",J279,0)</f>
        <v>0</v>
      </c>
      <c r="BG279" s="137" t="n">
        <f aca="false">IF(N279="zákl. přenesená",J279,0)</f>
        <v>0</v>
      </c>
      <c r="BH279" s="137" t="n">
        <f aca="false">IF(N279="sníž. přenesená",J279,0)</f>
        <v>0</v>
      </c>
      <c r="BI279" s="137" t="n">
        <f aca="false">IF(N279="nulová",J279,0)</f>
        <v>0</v>
      </c>
      <c r="BJ279" s="3" t="s">
        <v>81</v>
      </c>
      <c r="BK279" s="137" t="n">
        <f aca="false">ROUND(I279*H279,2)</f>
        <v>0</v>
      </c>
      <c r="BL279" s="3" t="s">
        <v>254</v>
      </c>
      <c r="BM279" s="258" t="s">
        <v>1245</v>
      </c>
    </row>
    <row r="280" s="30" customFormat="true" ht="10.2" hidden="false" customHeight="false" outlineLevel="0" collapsed="false">
      <c r="A280" s="26"/>
      <c r="B280" s="27"/>
      <c r="C280" s="28"/>
      <c r="D280" s="259" t="s">
        <v>256</v>
      </c>
      <c r="E280" s="28"/>
      <c r="F280" s="260" t="s">
        <v>1246</v>
      </c>
      <c r="G280" s="28"/>
      <c r="H280" s="28"/>
      <c r="I280" s="211"/>
      <c r="J280" s="28"/>
      <c r="K280" s="28"/>
      <c r="L280" s="29"/>
      <c r="M280" s="261"/>
      <c r="N280" s="262"/>
      <c r="O280" s="76"/>
      <c r="P280" s="76"/>
      <c r="Q280" s="76"/>
      <c r="R280" s="76"/>
      <c r="S280" s="76"/>
      <c r="T280" s="77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T280" s="3" t="s">
        <v>256</v>
      </c>
      <c r="AU280" s="3" t="s">
        <v>83</v>
      </c>
    </row>
    <row r="281" s="30" customFormat="true" ht="16.5" hidden="false" customHeight="true" outlineLevel="0" collapsed="false">
      <c r="A281" s="26"/>
      <c r="B281" s="27"/>
      <c r="C281" s="246" t="s">
        <v>1247</v>
      </c>
      <c r="D281" s="246" t="s">
        <v>250</v>
      </c>
      <c r="E281" s="247" t="s">
        <v>512</v>
      </c>
      <c r="F281" s="248" t="s">
        <v>513</v>
      </c>
      <c r="G281" s="249" t="s">
        <v>301</v>
      </c>
      <c r="H281" s="250" t="n">
        <v>26</v>
      </c>
      <c r="I281" s="251"/>
      <c r="J281" s="252" t="n">
        <f aca="false">ROUND(I281*H281,2)</f>
        <v>0</v>
      </c>
      <c r="K281" s="253"/>
      <c r="L281" s="29"/>
      <c r="M281" s="254"/>
      <c r="N281" s="255" t="s">
        <v>39</v>
      </c>
      <c r="O281" s="76"/>
      <c r="P281" s="256" t="n">
        <f aca="false">O281*H281</f>
        <v>0</v>
      </c>
      <c r="Q281" s="256" t="n">
        <v>0</v>
      </c>
      <c r="R281" s="256" t="n">
        <f aca="false">Q281*H281</f>
        <v>0</v>
      </c>
      <c r="S281" s="256" t="n">
        <v>0</v>
      </c>
      <c r="T281" s="257" t="n">
        <f aca="false"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258" t="s">
        <v>254</v>
      </c>
      <c r="AT281" s="258" t="s">
        <v>250</v>
      </c>
      <c r="AU281" s="258" t="s">
        <v>83</v>
      </c>
      <c r="AY281" s="3" t="s">
        <v>247</v>
      </c>
      <c r="BE281" s="137" t="n">
        <f aca="false">IF(N281="základní",J281,0)</f>
        <v>0</v>
      </c>
      <c r="BF281" s="137" t="n">
        <f aca="false">IF(N281="snížená",J281,0)</f>
        <v>0</v>
      </c>
      <c r="BG281" s="137" t="n">
        <f aca="false">IF(N281="zákl. přenesená",J281,0)</f>
        <v>0</v>
      </c>
      <c r="BH281" s="137" t="n">
        <f aca="false">IF(N281="sníž. přenesená",J281,0)</f>
        <v>0</v>
      </c>
      <c r="BI281" s="137" t="n">
        <f aca="false">IF(N281="nulová",J281,0)</f>
        <v>0</v>
      </c>
      <c r="BJ281" s="3" t="s">
        <v>81</v>
      </c>
      <c r="BK281" s="137" t="n">
        <f aca="false">ROUND(I281*H281,2)</f>
        <v>0</v>
      </c>
      <c r="BL281" s="3" t="s">
        <v>254</v>
      </c>
      <c r="BM281" s="258" t="s">
        <v>1248</v>
      </c>
    </row>
    <row r="282" s="30" customFormat="true" ht="10.2" hidden="false" customHeight="false" outlineLevel="0" collapsed="false">
      <c r="A282" s="26"/>
      <c r="B282" s="27"/>
      <c r="C282" s="28"/>
      <c r="D282" s="259" t="s">
        <v>256</v>
      </c>
      <c r="E282" s="28"/>
      <c r="F282" s="260" t="s">
        <v>513</v>
      </c>
      <c r="G282" s="28"/>
      <c r="H282" s="28"/>
      <c r="I282" s="211"/>
      <c r="J282" s="28"/>
      <c r="K282" s="28"/>
      <c r="L282" s="29"/>
      <c r="M282" s="261"/>
      <c r="N282" s="262"/>
      <c r="O282" s="76"/>
      <c r="P282" s="76"/>
      <c r="Q282" s="76"/>
      <c r="R282" s="76"/>
      <c r="S282" s="76"/>
      <c r="T282" s="77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T282" s="3" t="s">
        <v>256</v>
      </c>
      <c r="AU282" s="3" t="s">
        <v>83</v>
      </c>
    </row>
    <row r="283" s="30" customFormat="true" ht="24.15" hidden="false" customHeight="true" outlineLevel="0" collapsed="false">
      <c r="A283" s="26"/>
      <c r="B283" s="27"/>
      <c r="C283" s="246" t="s">
        <v>1249</v>
      </c>
      <c r="D283" s="246" t="s">
        <v>250</v>
      </c>
      <c r="E283" s="247" t="s">
        <v>1250</v>
      </c>
      <c r="F283" s="248" t="s">
        <v>1251</v>
      </c>
      <c r="G283" s="249" t="s">
        <v>253</v>
      </c>
      <c r="H283" s="250" t="n">
        <v>1</v>
      </c>
      <c r="I283" s="251"/>
      <c r="J283" s="252" t="n">
        <f aca="false">ROUND(I283*H283,2)</f>
        <v>0</v>
      </c>
      <c r="K283" s="253"/>
      <c r="L283" s="29"/>
      <c r="M283" s="254"/>
      <c r="N283" s="255" t="s">
        <v>39</v>
      </c>
      <c r="O283" s="76"/>
      <c r="P283" s="256" t="n">
        <f aca="false">O283*H283</f>
        <v>0</v>
      </c>
      <c r="Q283" s="256" t="n">
        <v>0</v>
      </c>
      <c r="R283" s="256" t="n">
        <f aca="false">Q283*H283</f>
        <v>0</v>
      </c>
      <c r="S283" s="256" t="n">
        <v>0</v>
      </c>
      <c r="T283" s="257" t="n">
        <f aca="false">S283*H283</f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258" t="s">
        <v>254</v>
      </c>
      <c r="AT283" s="258" t="s">
        <v>250</v>
      </c>
      <c r="AU283" s="258" t="s">
        <v>83</v>
      </c>
      <c r="AY283" s="3" t="s">
        <v>247</v>
      </c>
      <c r="BE283" s="137" t="n">
        <f aca="false">IF(N283="základní",J283,0)</f>
        <v>0</v>
      </c>
      <c r="BF283" s="137" t="n">
        <f aca="false">IF(N283="snížená",J283,0)</f>
        <v>0</v>
      </c>
      <c r="BG283" s="137" t="n">
        <f aca="false">IF(N283="zákl. přenesená",J283,0)</f>
        <v>0</v>
      </c>
      <c r="BH283" s="137" t="n">
        <f aca="false">IF(N283="sníž. přenesená",J283,0)</f>
        <v>0</v>
      </c>
      <c r="BI283" s="137" t="n">
        <f aca="false">IF(N283="nulová",J283,0)</f>
        <v>0</v>
      </c>
      <c r="BJ283" s="3" t="s">
        <v>81</v>
      </c>
      <c r="BK283" s="137" t="n">
        <f aca="false">ROUND(I283*H283,2)</f>
        <v>0</v>
      </c>
      <c r="BL283" s="3" t="s">
        <v>254</v>
      </c>
      <c r="BM283" s="258" t="s">
        <v>1252</v>
      </c>
    </row>
    <row r="284" s="30" customFormat="true" ht="10.2" hidden="false" customHeight="false" outlineLevel="0" collapsed="false">
      <c r="A284" s="26"/>
      <c r="B284" s="27"/>
      <c r="C284" s="28"/>
      <c r="D284" s="259" t="s">
        <v>256</v>
      </c>
      <c r="E284" s="28"/>
      <c r="F284" s="260" t="s">
        <v>1251</v>
      </c>
      <c r="G284" s="28"/>
      <c r="H284" s="28"/>
      <c r="I284" s="211"/>
      <c r="J284" s="28"/>
      <c r="K284" s="28"/>
      <c r="L284" s="29"/>
      <c r="M284" s="261"/>
      <c r="N284" s="262"/>
      <c r="O284" s="76"/>
      <c r="P284" s="76"/>
      <c r="Q284" s="76"/>
      <c r="R284" s="76"/>
      <c r="S284" s="76"/>
      <c r="T284" s="77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T284" s="3" t="s">
        <v>256</v>
      </c>
      <c r="AU284" s="3" t="s">
        <v>83</v>
      </c>
    </row>
    <row r="285" s="30" customFormat="true" ht="16.5" hidden="false" customHeight="true" outlineLevel="0" collapsed="false">
      <c r="A285" s="26"/>
      <c r="B285" s="27"/>
      <c r="C285" s="246" t="s">
        <v>1253</v>
      </c>
      <c r="D285" s="246" t="s">
        <v>250</v>
      </c>
      <c r="E285" s="247" t="s">
        <v>516</v>
      </c>
      <c r="F285" s="248" t="s">
        <v>517</v>
      </c>
      <c r="G285" s="249" t="s">
        <v>307</v>
      </c>
      <c r="H285" s="250" t="n">
        <v>5</v>
      </c>
      <c r="I285" s="251"/>
      <c r="J285" s="252" t="n">
        <f aca="false">ROUND(I285*H285,2)</f>
        <v>0</v>
      </c>
      <c r="K285" s="253"/>
      <c r="L285" s="29"/>
      <c r="M285" s="254"/>
      <c r="N285" s="255" t="s">
        <v>39</v>
      </c>
      <c r="O285" s="76"/>
      <c r="P285" s="256" t="n">
        <f aca="false">O285*H285</f>
        <v>0</v>
      </c>
      <c r="Q285" s="256" t="n">
        <v>0</v>
      </c>
      <c r="R285" s="256" t="n">
        <f aca="false">Q285*H285</f>
        <v>0</v>
      </c>
      <c r="S285" s="256" t="n">
        <v>0</v>
      </c>
      <c r="T285" s="257" t="n">
        <f aca="false">S285*H285</f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258" t="s">
        <v>254</v>
      </c>
      <c r="AT285" s="258" t="s">
        <v>250</v>
      </c>
      <c r="AU285" s="258" t="s">
        <v>83</v>
      </c>
      <c r="AY285" s="3" t="s">
        <v>247</v>
      </c>
      <c r="BE285" s="137" t="n">
        <f aca="false">IF(N285="základní",J285,0)</f>
        <v>0</v>
      </c>
      <c r="BF285" s="137" t="n">
        <f aca="false">IF(N285="snížená",J285,0)</f>
        <v>0</v>
      </c>
      <c r="BG285" s="137" t="n">
        <f aca="false">IF(N285="zákl. přenesená",J285,0)</f>
        <v>0</v>
      </c>
      <c r="BH285" s="137" t="n">
        <f aca="false">IF(N285="sníž. přenesená",J285,0)</f>
        <v>0</v>
      </c>
      <c r="BI285" s="137" t="n">
        <f aca="false">IF(N285="nulová",J285,0)</f>
        <v>0</v>
      </c>
      <c r="BJ285" s="3" t="s">
        <v>81</v>
      </c>
      <c r="BK285" s="137" t="n">
        <f aca="false">ROUND(I285*H285,2)</f>
        <v>0</v>
      </c>
      <c r="BL285" s="3" t="s">
        <v>254</v>
      </c>
      <c r="BM285" s="258" t="s">
        <v>1254</v>
      </c>
    </row>
    <row r="286" s="30" customFormat="true" ht="10.2" hidden="false" customHeight="false" outlineLevel="0" collapsed="false">
      <c r="A286" s="26"/>
      <c r="B286" s="27"/>
      <c r="C286" s="28"/>
      <c r="D286" s="259" t="s">
        <v>256</v>
      </c>
      <c r="E286" s="28"/>
      <c r="F286" s="260" t="s">
        <v>519</v>
      </c>
      <c r="G286" s="28"/>
      <c r="H286" s="28"/>
      <c r="I286" s="211"/>
      <c r="J286" s="28"/>
      <c r="K286" s="28"/>
      <c r="L286" s="29"/>
      <c r="M286" s="261"/>
      <c r="N286" s="262"/>
      <c r="O286" s="76"/>
      <c r="P286" s="76"/>
      <c r="Q286" s="76"/>
      <c r="R286" s="76"/>
      <c r="S286" s="76"/>
      <c r="T286" s="77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T286" s="3" t="s">
        <v>256</v>
      </c>
      <c r="AU286" s="3" t="s">
        <v>83</v>
      </c>
    </row>
    <row r="287" s="30" customFormat="true" ht="16.5" hidden="false" customHeight="true" outlineLevel="0" collapsed="false">
      <c r="A287" s="26"/>
      <c r="B287" s="27"/>
      <c r="C287" s="246" t="s">
        <v>1255</v>
      </c>
      <c r="D287" s="246" t="s">
        <v>250</v>
      </c>
      <c r="E287" s="247" t="s">
        <v>521</v>
      </c>
      <c r="F287" s="248" t="s">
        <v>522</v>
      </c>
      <c r="G287" s="249" t="s">
        <v>307</v>
      </c>
      <c r="H287" s="250" t="n">
        <v>5</v>
      </c>
      <c r="I287" s="251"/>
      <c r="J287" s="252" t="n">
        <f aca="false">ROUND(I287*H287,2)</f>
        <v>0</v>
      </c>
      <c r="K287" s="253"/>
      <c r="L287" s="29"/>
      <c r="M287" s="254"/>
      <c r="N287" s="255" t="s">
        <v>39</v>
      </c>
      <c r="O287" s="76"/>
      <c r="P287" s="256" t="n">
        <f aca="false">O287*H287</f>
        <v>0</v>
      </c>
      <c r="Q287" s="256" t="n">
        <v>0</v>
      </c>
      <c r="R287" s="256" t="n">
        <f aca="false">Q287*H287</f>
        <v>0</v>
      </c>
      <c r="S287" s="256" t="n">
        <v>0</v>
      </c>
      <c r="T287" s="257" t="n">
        <f aca="false">S287*H287</f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258" t="s">
        <v>254</v>
      </c>
      <c r="AT287" s="258" t="s">
        <v>250</v>
      </c>
      <c r="AU287" s="258" t="s">
        <v>83</v>
      </c>
      <c r="AY287" s="3" t="s">
        <v>247</v>
      </c>
      <c r="BE287" s="137" t="n">
        <f aca="false">IF(N287="základní",J287,0)</f>
        <v>0</v>
      </c>
      <c r="BF287" s="137" t="n">
        <f aca="false">IF(N287="snížená",J287,0)</f>
        <v>0</v>
      </c>
      <c r="BG287" s="137" t="n">
        <f aca="false">IF(N287="zákl. přenesená",J287,0)</f>
        <v>0</v>
      </c>
      <c r="BH287" s="137" t="n">
        <f aca="false">IF(N287="sníž. přenesená",J287,0)</f>
        <v>0</v>
      </c>
      <c r="BI287" s="137" t="n">
        <f aca="false">IF(N287="nulová",J287,0)</f>
        <v>0</v>
      </c>
      <c r="BJ287" s="3" t="s">
        <v>81</v>
      </c>
      <c r="BK287" s="137" t="n">
        <f aca="false">ROUND(I287*H287,2)</f>
        <v>0</v>
      </c>
      <c r="BL287" s="3" t="s">
        <v>254</v>
      </c>
      <c r="BM287" s="258" t="s">
        <v>1256</v>
      </c>
    </row>
    <row r="288" s="30" customFormat="true" ht="10.2" hidden="false" customHeight="false" outlineLevel="0" collapsed="false">
      <c r="A288" s="26"/>
      <c r="B288" s="27"/>
      <c r="C288" s="28"/>
      <c r="D288" s="259" t="s">
        <v>256</v>
      </c>
      <c r="E288" s="28"/>
      <c r="F288" s="260" t="s">
        <v>522</v>
      </c>
      <c r="G288" s="28"/>
      <c r="H288" s="28"/>
      <c r="I288" s="211"/>
      <c r="J288" s="28"/>
      <c r="K288" s="28"/>
      <c r="L288" s="29"/>
      <c r="M288" s="285"/>
      <c r="N288" s="286"/>
      <c r="O288" s="287"/>
      <c r="P288" s="287"/>
      <c r="Q288" s="287"/>
      <c r="R288" s="287"/>
      <c r="S288" s="287"/>
      <c r="T288" s="288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T288" s="3" t="s">
        <v>256</v>
      </c>
      <c r="AU288" s="3" t="s">
        <v>83</v>
      </c>
    </row>
    <row r="289" s="30" customFormat="true" ht="6.9" hidden="false" customHeight="true" outlineLevel="0" collapsed="false">
      <c r="A289" s="26"/>
      <c r="B289" s="54"/>
      <c r="C289" s="55"/>
      <c r="D289" s="55"/>
      <c r="E289" s="55"/>
      <c r="F289" s="55"/>
      <c r="G289" s="55"/>
      <c r="H289" s="55"/>
      <c r="I289" s="55"/>
      <c r="J289" s="55"/>
      <c r="K289" s="55"/>
      <c r="L289" s="29"/>
      <c r="M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</row>
  </sheetData>
  <autoFilter ref="C142:K288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100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1169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1257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J115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ROUND((SUM(BE115:BE122) + SUM(BE144:BE538)),  2)</f>
        <v>0</v>
      </c>
      <c r="G37" s="26"/>
      <c r="H37" s="26"/>
      <c r="I37" s="166" t="n">
        <v>0.21</v>
      </c>
      <c r="J37" s="165" t="n">
        <f aca="false">ROUND(((SUM(BE115:BE122) + SUM(BE144:BE538))*I37),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ROUND((SUM(BF115:BF122) + SUM(BF144:BF538)),  2)</f>
        <v>0</v>
      </c>
      <c r="G38" s="26"/>
      <c r="H38" s="26"/>
      <c r="I38" s="166" t="n">
        <v>0.15</v>
      </c>
      <c r="J38" s="165" t="n">
        <f aca="false">ROUND(((SUM(BF115:BF122) + SUM(BF144:BF538))*I38),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ROUND((SUM(BG115:BG122) + SUM(BG144:BG538)),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ROUND((SUM(BH115:BH122) + SUM(BH144:BH538)),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ROUND((SUM(BI115:BI122) + SUM(BI144:BI538)),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1169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51.2.2 - němčina, II.B-4 - elektro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J144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J145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525</v>
      </c>
      <c r="E100" s="202"/>
      <c r="F100" s="202"/>
      <c r="G100" s="202"/>
      <c r="H100" s="202"/>
      <c r="I100" s="202"/>
      <c r="J100" s="203" t="n">
        <f aca="false">J146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J151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J168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J177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526</v>
      </c>
      <c r="E104" s="202"/>
      <c r="F104" s="202"/>
      <c r="G104" s="202"/>
      <c r="H104" s="202"/>
      <c r="I104" s="202"/>
      <c r="J104" s="203" t="n">
        <f aca="false">J178</f>
        <v>0</v>
      </c>
      <c r="K104" s="119"/>
      <c r="L104" s="204"/>
    </row>
    <row r="105" s="199" customFormat="true" ht="14.85" hidden="false" customHeight="true" outlineLevel="0" collapsed="false">
      <c r="B105" s="200"/>
      <c r="C105" s="119"/>
      <c r="D105" s="201" t="s">
        <v>527</v>
      </c>
      <c r="E105" s="202"/>
      <c r="F105" s="202"/>
      <c r="G105" s="202"/>
      <c r="H105" s="202"/>
      <c r="I105" s="202"/>
      <c r="J105" s="203" t="n">
        <f aca="false">J179</f>
        <v>0</v>
      </c>
      <c r="K105" s="119"/>
      <c r="L105" s="204"/>
    </row>
    <row r="106" s="199" customFormat="true" ht="14.85" hidden="false" customHeight="true" outlineLevel="0" collapsed="false">
      <c r="B106" s="200"/>
      <c r="C106" s="119"/>
      <c r="D106" s="201" t="s">
        <v>528</v>
      </c>
      <c r="E106" s="202"/>
      <c r="F106" s="202"/>
      <c r="G106" s="202"/>
      <c r="H106" s="202"/>
      <c r="I106" s="202"/>
      <c r="J106" s="203" t="n">
        <f aca="false">J302</f>
        <v>0</v>
      </c>
      <c r="K106" s="119"/>
      <c r="L106" s="204"/>
    </row>
    <row r="107" s="199" customFormat="true" ht="14.85" hidden="false" customHeight="true" outlineLevel="0" collapsed="false">
      <c r="B107" s="200"/>
      <c r="C107" s="119"/>
      <c r="D107" s="201" t="s">
        <v>1258</v>
      </c>
      <c r="E107" s="202"/>
      <c r="F107" s="202"/>
      <c r="G107" s="202"/>
      <c r="H107" s="202"/>
      <c r="I107" s="202"/>
      <c r="J107" s="203" t="n">
        <f aca="false">J321</f>
        <v>0</v>
      </c>
      <c r="K107" s="119"/>
      <c r="L107" s="204"/>
    </row>
    <row r="108" s="199" customFormat="true" ht="14.85" hidden="false" customHeight="true" outlineLevel="0" collapsed="false">
      <c r="B108" s="200"/>
      <c r="C108" s="119"/>
      <c r="D108" s="201" t="s">
        <v>530</v>
      </c>
      <c r="E108" s="202"/>
      <c r="F108" s="202"/>
      <c r="G108" s="202"/>
      <c r="H108" s="202"/>
      <c r="I108" s="202"/>
      <c r="J108" s="203" t="n">
        <f aca="false">J368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531</v>
      </c>
      <c r="E109" s="202"/>
      <c r="F109" s="202"/>
      <c r="G109" s="202"/>
      <c r="H109" s="202"/>
      <c r="I109" s="202"/>
      <c r="J109" s="203" t="n">
        <f aca="false">J393</f>
        <v>0</v>
      </c>
      <c r="K109" s="119"/>
      <c r="L109" s="204"/>
    </row>
    <row r="110" s="199" customFormat="true" ht="14.85" hidden="false" customHeight="true" outlineLevel="0" collapsed="false">
      <c r="B110" s="200"/>
      <c r="C110" s="119"/>
      <c r="D110" s="201" t="s">
        <v>532</v>
      </c>
      <c r="E110" s="202"/>
      <c r="F110" s="202"/>
      <c r="G110" s="202"/>
      <c r="H110" s="202"/>
      <c r="I110" s="202"/>
      <c r="J110" s="203" t="n">
        <f aca="false">J394</f>
        <v>0</v>
      </c>
      <c r="K110" s="119"/>
      <c r="L110" s="204"/>
    </row>
    <row r="111" s="199" customFormat="true" ht="14.85" hidden="false" customHeight="true" outlineLevel="0" collapsed="false">
      <c r="B111" s="200"/>
      <c r="C111" s="119"/>
      <c r="D111" s="201" t="s">
        <v>533</v>
      </c>
      <c r="E111" s="202"/>
      <c r="F111" s="202"/>
      <c r="G111" s="202"/>
      <c r="H111" s="202"/>
      <c r="I111" s="202"/>
      <c r="J111" s="203" t="n">
        <f aca="false">J481</f>
        <v>0</v>
      </c>
      <c r="K111" s="119"/>
      <c r="L111" s="204"/>
    </row>
    <row r="112" s="199" customFormat="true" ht="19.95" hidden="false" customHeight="true" outlineLevel="0" collapsed="false">
      <c r="B112" s="200"/>
      <c r="C112" s="119"/>
      <c r="D112" s="201" t="s">
        <v>534</v>
      </c>
      <c r="E112" s="202"/>
      <c r="F112" s="202"/>
      <c r="G112" s="202"/>
      <c r="H112" s="202"/>
      <c r="I112" s="202"/>
      <c r="J112" s="203" t="n">
        <f aca="false">J516</f>
        <v>0</v>
      </c>
      <c r="K112" s="119"/>
      <c r="L112" s="204"/>
    </row>
    <row r="113" s="30" customFormat="true" ht="21.75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6.9" hidden="false" customHeight="true" outlineLevel="0" collapsed="false">
      <c r="A114" s="26"/>
      <c r="B114" s="27"/>
      <c r="C114" s="28"/>
      <c r="D114" s="28"/>
      <c r="E114" s="28"/>
      <c r="F114" s="28"/>
      <c r="G114" s="28"/>
      <c r="H114" s="28"/>
      <c r="I114" s="28"/>
      <c r="J114" s="28"/>
      <c r="K114" s="28"/>
      <c r="L114" s="5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29.25" hidden="false" customHeight="true" outlineLevel="0" collapsed="false">
      <c r="A115" s="26"/>
      <c r="B115" s="27"/>
      <c r="C115" s="190" t="s">
        <v>223</v>
      </c>
      <c r="D115" s="28"/>
      <c r="E115" s="28"/>
      <c r="F115" s="28"/>
      <c r="G115" s="28"/>
      <c r="H115" s="28"/>
      <c r="I115" s="28"/>
      <c r="J115" s="205" t="n">
        <f aca="false">ROUND(J116 + J117 + J118 + J119 + J120 + J121,2)</f>
        <v>0</v>
      </c>
      <c r="K115" s="28"/>
      <c r="L115" s="51"/>
      <c r="N115" s="206" t="s">
        <v>38</v>
      </c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="30" customFormat="true" ht="18" hidden="false" customHeight="true" outlineLevel="0" collapsed="false">
      <c r="A116" s="26"/>
      <c r="B116" s="27"/>
      <c r="C116" s="28"/>
      <c r="D116" s="138" t="s">
        <v>224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226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227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228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138" t="s">
        <v>229</v>
      </c>
      <c r="E120" s="138"/>
      <c r="F120" s="138"/>
      <c r="G120" s="28"/>
      <c r="H120" s="28"/>
      <c r="I120" s="28"/>
      <c r="J120" s="207" t="n"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225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8" hidden="false" customHeight="true" outlineLevel="0" collapsed="false">
      <c r="A121" s="26"/>
      <c r="B121" s="27"/>
      <c r="C121" s="28"/>
      <c r="D121" s="214" t="s">
        <v>230</v>
      </c>
      <c r="E121" s="28"/>
      <c r="F121" s="28"/>
      <c r="G121" s="28"/>
      <c r="H121" s="28"/>
      <c r="I121" s="28"/>
      <c r="J121" s="207" t="n">
        <f aca="false">ROUND(J32*T121,2)</f>
        <v>0</v>
      </c>
      <c r="K121" s="28"/>
      <c r="L121" s="208"/>
      <c r="M121" s="209"/>
      <c r="N121" s="210" t="s">
        <v>39</v>
      </c>
      <c r="O121" s="209"/>
      <c r="P121" s="209"/>
      <c r="Q121" s="209"/>
      <c r="R121" s="209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12" t="s">
        <v>231</v>
      </c>
      <c r="AZ121" s="209"/>
      <c r="BA121" s="209"/>
      <c r="BB121" s="209"/>
      <c r="BC121" s="209"/>
      <c r="BD121" s="209"/>
      <c r="BE121" s="213" t="n">
        <f aca="false">IF(N121="základní",J121,0)</f>
        <v>0</v>
      </c>
      <c r="BF121" s="213" t="n">
        <f aca="false">IF(N121="snížená",J121,0)</f>
        <v>0</v>
      </c>
      <c r="BG121" s="213" t="n">
        <f aca="false">IF(N121="zákl. přenesená",J121,0)</f>
        <v>0</v>
      </c>
      <c r="BH121" s="213" t="n">
        <f aca="false">IF(N121="sníž. přenesená",J121,0)</f>
        <v>0</v>
      </c>
      <c r="BI121" s="213" t="n">
        <f aca="false">IF(N121="nulová",J121,0)</f>
        <v>0</v>
      </c>
      <c r="BJ121" s="212" t="s">
        <v>81</v>
      </c>
      <c r="BK121" s="209"/>
      <c r="BL121" s="209"/>
      <c r="BM121" s="209"/>
    </row>
    <row r="122" s="30" customFormat="true" ht="10.2" hidden="false" customHeight="false" outlineLevel="0" collapsed="false">
      <c r="A122" s="26"/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29.25" hidden="false" customHeight="true" outlineLevel="0" collapsed="false">
      <c r="A123" s="26"/>
      <c r="B123" s="27"/>
      <c r="C123" s="141" t="s">
        <v>199</v>
      </c>
      <c r="D123" s="142"/>
      <c r="E123" s="142"/>
      <c r="F123" s="142"/>
      <c r="G123" s="142"/>
      <c r="H123" s="142"/>
      <c r="I123" s="142"/>
      <c r="J123" s="215" t="n">
        <f aca="false">ROUND(J98+J115,2)</f>
        <v>0</v>
      </c>
      <c r="K123" s="142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="30" customFormat="true" ht="6.9" hidden="false" customHeight="true" outlineLevel="0" collapsed="false">
      <c r="A124" s="26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1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8" s="30" customFormat="true" ht="6.9" hidden="false" customHeight="true" outlineLevel="0" collapsed="false">
      <c r="A128" s="26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24.9" hidden="false" customHeight="true" outlineLevel="0" collapsed="false">
      <c r="A129" s="26"/>
      <c r="B129" s="27"/>
      <c r="C129" s="9" t="s">
        <v>232</v>
      </c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6.9" hidden="false" customHeight="true" outlineLevel="0" collapsed="false">
      <c r="A130" s="26"/>
      <c r="B130" s="27"/>
      <c r="C130" s="28"/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2" hidden="false" customHeight="true" outlineLevel="0" collapsed="false">
      <c r="A131" s="26"/>
      <c r="B131" s="27"/>
      <c r="C131" s="17" t="s">
        <v>15</v>
      </c>
      <c r="D131" s="28"/>
      <c r="E131" s="28"/>
      <c r="F131" s="28"/>
      <c r="G131" s="28"/>
      <c r="H131" s="28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="30" customFormat="true" ht="16.5" hidden="false" customHeight="true" outlineLevel="0" collapsed="false">
      <c r="A132" s="26"/>
      <c r="B132" s="27"/>
      <c r="C132" s="28"/>
      <c r="D132" s="28"/>
      <c r="E132" s="185" t="str">
        <f aca="false">E7</f>
        <v>Zlepšování kvality a dostupnosti vzdělávání  ZŠ Ivančická 218, Moravský Krumlov</v>
      </c>
      <c r="F132" s="185"/>
      <c r="G132" s="185"/>
      <c r="H132" s="185"/>
      <c r="I132" s="28"/>
      <c r="J132" s="28"/>
      <c r="K132" s="28"/>
      <c r="L132" s="51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customFormat="false" ht="12" hidden="false" customHeight="true" outlineLevel="0" collapsed="false">
      <c r="B133" s="7"/>
      <c r="C133" s="17" t="s">
        <v>201</v>
      </c>
      <c r="D133" s="8"/>
      <c r="E133" s="8"/>
      <c r="F133" s="8"/>
      <c r="G133" s="8"/>
      <c r="H133" s="8"/>
      <c r="I133" s="8"/>
      <c r="J133" s="8"/>
      <c r="K133" s="8"/>
      <c r="L133" s="6"/>
    </row>
    <row r="134" s="30" customFormat="true" ht="16.5" hidden="false" customHeight="true" outlineLevel="0" collapsed="false">
      <c r="A134" s="26"/>
      <c r="B134" s="27"/>
      <c r="C134" s="28"/>
      <c r="D134" s="28"/>
      <c r="E134" s="185" t="s">
        <v>1169</v>
      </c>
      <c r="F134" s="185"/>
      <c r="G134" s="185"/>
      <c r="H134" s="185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2" hidden="false" customHeight="true" outlineLevel="0" collapsed="false">
      <c r="A135" s="26"/>
      <c r="B135" s="27"/>
      <c r="C135" s="17" t="s">
        <v>203</v>
      </c>
      <c r="D135" s="28"/>
      <c r="E135" s="28"/>
      <c r="F135" s="28"/>
      <c r="G135" s="28"/>
      <c r="H135" s="28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16.5" hidden="false" customHeight="true" outlineLevel="0" collapsed="false">
      <c r="A136" s="26"/>
      <c r="B136" s="27"/>
      <c r="C136" s="28"/>
      <c r="D136" s="28"/>
      <c r="E136" s="66" t="str">
        <f aca="false">E11</f>
        <v>51.2.2 - němčina, II.B-4 - elektro</v>
      </c>
      <c r="F136" s="66"/>
      <c r="G136" s="66"/>
      <c r="H136" s="66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6.9" hidden="false" customHeight="true" outlineLevel="0" collapsed="false">
      <c r="A137" s="26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12" hidden="false" customHeight="true" outlineLevel="0" collapsed="false">
      <c r="A138" s="26"/>
      <c r="B138" s="27"/>
      <c r="C138" s="17" t="s">
        <v>19</v>
      </c>
      <c r="D138" s="28"/>
      <c r="E138" s="28"/>
      <c r="F138" s="18" t="str">
        <f aca="false">F14</f>
        <v> </v>
      </c>
      <c r="G138" s="28"/>
      <c r="H138" s="28"/>
      <c r="I138" s="17" t="s">
        <v>21</v>
      </c>
      <c r="J138" s="186" t="str">
        <f aca="false">IF(J14="","",J14)</f>
        <v>14. 8. 2023</v>
      </c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6.9" hidden="false" customHeight="true" outlineLevel="0" collapsed="false">
      <c r="A139" s="26"/>
      <c r="B139" s="27"/>
      <c r="C139" s="28"/>
      <c r="D139" s="28"/>
      <c r="E139" s="28"/>
      <c r="F139" s="28"/>
      <c r="G139" s="28"/>
      <c r="H139" s="28"/>
      <c r="I139" s="28"/>
      <c r="J139" s="28"/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23</v>
      </c>
      <c r="D140" s="28"/>
      <c r="E140" s="28"/>
      <c r="F140" s="18" t="str">
        <f aca="false">E17</f>
        <v> </v>
      </c>
      <c r="G140" s="28"/>
      <c r="H140" s="28"/>
      <c r="I140" s="17" t="s">
        <v>28</v>
      </c>
      <c r="J140" s="187" t="str">
        <f aca="false">E23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5.15" hidden="false" customHeight="true" outlineLevel="0" collapsed="false">
      <c r="A141" s="26"/>
      <c r="B141" s="27"/>
      <c r="C141" s="17" t="s">
        <v>26</v>
      </c>
      <c r="D141" s="28"/>
      <c r="E141" s="28"/>
      <c r="F141" s="18" t="str">
        <f aca="false">IF(E20="","",E20)</f>
        <v>Vyplň údaj</v>
      </c>
      <c r="G141" s="28"/>
      <c r="H141" s="28"/>
      <c r="I141" s="17" t="s">
        <v>30</v>
      </c>
      <c r="J141" s="187" t="str">
        <f aca="false">E26</f>
        <v> </v>
      </c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30" customFormat="true" ht="10.35" hidden="false" customHeight="true" outlineLevel="0" collapsed="false">
      <c r="A142" s="26"/>
      <c r="B142" s="27"/>
      <c r="C142" s="28"/>
      <c r="D142" s="28"/>
      <c r="E142" s="28"/>
      <c r="F142" s="28"/>
      <c r="G142" s="28"/>
      <c r="H142" s="28"/>
      <c r="I142" s="28"/>
      <c r="J142" s="28"/>
      <c r="K142" s="28"/>
      <c r="L142" s="51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="223" customFormat="true" ht="29.25" hidden="false" customHeight="true" outlineLevel="0" collapsed="false">
      <c r="A143" s="216"/>
      <c r="B143" s="217"/>
      <c r="C143" s="218" t="s">
        <v>233</v>
      </c>
      <c r="D143" s="219" t="s">
        <v>59</v>
      </c>
      <c r="E143" s="219" t="s">
        <v>55</v>
      </c>
      <c r="F143" s="219" t="s">
        <v>56</v>
      </c>
      <c r="G143" s="219" t="s">
        <v>234</v>
      </c>
      <c r="H143" s="219" t="s">
        <v>235</v>
      </c>
      <c r="I143" s="219" t="s">
        <v>236</v>
      </c>
      <c r="J143" s="220" t="s">
        <v>208</v>
      </c>
      <c r="K143" s="221" t="s">
        <v>237</v>
      </c>
      <c r="L143" s="222"/>
      <c r="M143" s="84"/>
      <c r="N143" s="85" t="s">
        <v>38</v>
      </c>
      <c r="O143" s="85" t="s">
        <v>238</v>
      </c>
      <c r="P143" s="85" t="s">
        <v>239</v>
      </c>
      <c r="Q143" s="85" t="s">
        <v>240</v>
      </c>
      <c r="R143" s="85" t="s">
        <v>241</v>
      </c>
      <c r="S143" s="85" t="s">
        <v>242</v>
      </c>
      <c r="T143" s="86" t="s">
        <v>243</v>
      </c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</row>
    <row r="144" s="30" customFormat="true" ht="22.8" hidden="false" customHeight="true" outlineLevel="0" collapsed="false">
      <c r="A144" s="26"/>
      <c r="B144" s="27"/>
      <c r="C144" s="92" t="s">
        <v>244</v>
      </c>
      <c r="D144" s="28"/>
      <c r="E144" s="28"/>
      <c r="F144" s="28"/>
      <c r="G144" s="28"/>
      <c r="H144" s="28"/>
      <c r="I144" s="28"/>
      <c r="J144" s="224" t="n">
        <f aca="false">BK144</f>
        <v>0</v>
      </c>
      <c r="K144" s="28"/>
      <c r="L144" s="29"/>
      <c r="M144" s="87"/>
      <c r="N144" s="225"/>
      <c r="O144" s="88"/>
      <c r="P144" s="226" t="n">
        <f aca="false">P145+P177</f>
        <v>0</v>
      </c>
      <c r="Q144" s="88"/>
      <c r="R144" s="226" t="n">
        <f aca="false">R145+R177</f>
        <v>0.17646</v>
      </c>
      <c r="S144" s="88"/>
      <c r="T144" s="227" t="n">
        <f aca="false">T145+T177</f>
        <v>0.26195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3" t="s">
        <v>73</v>
      </c>
      <c r="AU144" s="3" t="s">
        <v>210</v>
      </c>
      <c r="BK144" s="228" t="n">
        <f aca="false">BK145+BK177</f>
        <v>0</v>
      </c>
    </row>
    <row r="145" s="229" customFormat="true" ht="25.95" hidden="false" customHeight="true" outlineLevel="0" collapsed="false">
      <c r="B145" s="230"/>
      <c r="C145" s="231"/>
      <c r="D145" s="232" t="s">
        <v>73</v>
      </c>
      <c r="E145" s="233" t="s">
        <v>245</v>
      </c>
      <c r="F145" s="233" t="s">
        <v>246</v>
      </c>
      <c r="G145" s="231"/>
      <c r="H145" s="231"/>
      <c r="I145" s="234"/>
      <c r="J145" s="235" t="n">
        <f aca="false">BK145</f>
        <v>0</v>
      </c>
      <c r="K145" s="231"/>
      <c r="L145" s="236"/>
      <c r="M145" s="237"/>
      <c r="N145" s="238"/>
      <c r="O145" s="238"/>
      <c r="P145" s="239" t="n">
        <f aca="false">P146+P151+P168</f>
        <v>0</v>
      </c>
      <c r="Q145" s="238"/>
      <c r="R145" s="239" t="n">
        <f aca="false">R146+R151+R168</f>
        <v>0</v>
      </c>
      <c r="S145" s="238"/>
      <c r="T145" s="240" t="n">
        <f aca="false">T146+T151+T168</f>
        <v>0.189</v>
      </c>
      <c r="AR145" s="241" t="s">
        <v>81</v>
      </c>
      <c r="AT145" s="242" t="s">
        <v>73</v>
      </c>
      <c r="AU145" s="242" t="s">
        <v>74</v>
      </c>
      <c r="AY145" s="241" t="s">
        <v>247</v>
      </c>
      <c r="BK145" s="243" t="n">
        <f aca="false">BK146+BK151+BK168</f>
        <v>0</v>
      </c>
    </row>
    <row r="146" s="229" customFormat="true" ht="22.8" hidden="false" customHeight="true" outlineLevel="0" collapsed="false">
      <c r="B146" s="230"/>
      <c r="C146" s="231"/>
      <c r="D146" s="232" t="s">
        <v>73</v>
      </c>
      <c r="E146" s="244" t="s">
        <v>265</v>
      </c>
      <c r="F146" s="244" t="s">
        <v>535</v>
      </c>
      <c r="G146" s="231"/>
      <c r="H146" s="231"/>
      <c r="I146" s="234"/>
      <c r="J146" s="245" t="n">
        <f aca="false">BK146</f>
        <v>0</v>
      </c>
      <c r="K146" s="231"/>
      <c r="L146" s="236"/>
      <c r="M146" s="237"/>
      <c r="N146" s="238"/>
      <c r="O146" s="238"/>
      <c r="P146" s="239" t="n">
        <f aca="false">SUM(P147:P150)</f>
        <v>0</v>
      </c>
      <c r="Q146" s="238"/>
      <c r="R146" s="239" t="n">
        <f aca="false">SUM(R147:R150)</f>
        <v>0</v>
      </c>
      <c r="S146" s="238"/>
      <c r="T146" s="240" t="n">
        <f aca="false">SUM(T147:T150)</f>
        <v>0</v>
      </c>
      <c r="AR146" s="241" t="s">
        <v>81</v>
      </c>
      <c r="AT146" s="242" t="s">
        <v>73</v>
      </c>
      <c r="AU146" s="242" t="s">
        <v>81</v>
      </c>
      <c r="AY146" s="241" t="s">
        <v>247</v>
      </c>
      <c r="BK146" s="243" t="n">
        <f aca="false">SUM(BK147:BK150)</f>
        <v>0</v>
      </c>
    </row>
    <row r="147" s="30" customFormat="true" ht="24.15" hidden="false" customHeight="true" outlineLevel="0" collapsed="false">
      <c r="A147" s="26"/>
      <c r="B147" s="27"/>
      <c r="C147" s="246" t="s">
        <v>536</v>
      </c>
      <c r="D147" s="246" t="s">
        <v>250</v>
      </c>
      <c r="E147" s="247" t="s">
        <v>537</v>
      </c>
      <c r="F147" s="248" t="s">
        <v>538</v>
      </c>
      <c r="G147" s="249" t="s">
        <v>539</v>
      </c>
      <c r="H147" s="250" t="n">
        <v>10</v>
      </c>
      <c r="I147" s="251"/>
      <c r="J147" s="252" t="n">
        <f aca="false">ROUND(I147*H147,2)</f>
        <v>0</v>
      </c>
      <c r="K147" s="253"/>
      <c r="L147" s="29"/>
      <c r="M147" s="254"/>
      <c r="N147" s="255" t="s">
        <v>39</v>
      </c>
      <c r="O147" s="76"/>
      <c r="P147" s="256" t="n">
        <f aca="false">O147*H147</f>
        <v>0</v>
      </c>
      <c r="Q147" s="256" t="n">
        <v>0</v>
      </c>
      <c r="R147" s="256" t="n">
        <f aca="false">Q147*H147</f>
        <v>0</v>
      </c>
      <c r="S147" s="256" t="n">
        <v>0</v>
      </c>
      <c r="T147" s="257" t="n">
        <f aca="false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258" t="s">
        <v>272</v>
      </c>
      <c r="AT147" s="258" t="s">
        <v>250</v>
      </c>
      <c r="AU147" s="258" t="s">
        <v>83</v>
      </c>
      <c r="AY147" s="3" t="s">
        <v>247</v>
      </c>
      <c r="BE147" s="137" t="n">
        <f aca="false">IF(N147="základní",J147,0)</f>
        <v>0</v>
      </c>
      <c r="BF147" s="137" t="n">
        <f aca="false">IF(N147="snížená",J147,0)</f>
        <v>0</v>
      </c>
      <c r="BG147" s="137" t="n">
        <f aca="false">IF(N147="zákl. přenesená",J147,0)</f>
        <v>0</v>
      </c>
      <c r="BH147" s="137" t="n">
        <f aca="false">IF(N147="sníž. přenesená",J147,0)</f>
        <v>0</v>
      </c>
      <c r="BI147" s="137" t="n">
        <f aca="false">IF(N147="nulová",J147,0)</f>
        <v>0</v>
      </c>
      <c r="BJ147" s="3" t="s">
        <v>81</v>
      </c>
      <c r="BK147" s="137" t="n">
        <f aca="false">ROUND(I147*H147,2)</f>
        <v>0</v>
      </c>
      <c r="BL147" s="3" t="s">
        <v>272</v>
      </c>
      <c r="BM147" s="258" t="s">
        <v>540</v>
      </c>
    </row>
    <row r="148" s="30" customFormat="true" ht="19.2" hidden="false" customHeight="false" outlineLevel="0" collapsed="false">
      <c r="A148" s="26"/>
      <c r="B148" s="27"/>
      <c r="C148" s="28"/>
      <c r="D148" s="259" t="s">
        <v>256</v>
      </c>
      <c r="E148" s="28"/>
      <c r="F148" s="260" t="s">
        <v>541</v>
      </c>
      <c r="G148" s="28"/>
      <c r="H148" s="28"/>
      <c r="I148" s="211"/>
      <c r="J148" s="28"/>
      <c r="K148" s="28"/>
      <c r="L148" s="29"/>
      <c r="M148" s="261"/>
      <c r="N148" s="262"/>
      <c r="O148" s="76"/>
      <c r="P148" s="76"/>
      <c r="Q148" s="76"/>
      <c r="R148" s="76"/>
      <c r="S148" s="76"/>
      <c r="T148" s="77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3" t="s">
        <v>256</v>
      </c>
      <c r="AU148" s="3" t="s">
        <v>83</v>
      </c>
    </row>
    <row r="149" s="30" customFormat="true" ht="24.15" hidden="false" customHeight="true" outlineLevel="0" collapsed="false">
      <c r="A149" s="26"/>
      <c r="B149" s="27"/>
      <c r="C149" s="246" t="s">
        <v>542</v>
      </c>
      <c r="D149" s="246" t="s">
        <v>250</v>
      </c>
      <c r="E149" s="247" t="s">
        <v>543</v>
      </c>
      <c r="F149" s="248" t="s">
        <v>544</v>
      </c>
      <c r="G149" s="249" t="s">
        <v>539</v>
      </c>
      <c r="H149" s="250" t="n">
        <v>90</v>
      </c>
      <c r="I149" s="251"/>
      <c r="J149" s="252" t="n">
        <f aca="false">ROUND(I149*H149,2)</f>
        <v>0</v>
      </c>
      <c r="K149" s="253"/>
      <c r="L149" s="29"/>
      <c r="M149" s="254"/>
      <c r="N149" s="255" t="s">
        <v>39</v>
      </c>
      <c r="O149" s="76"/>
      <c r="P149" s="256" t="n">
        <f aca="false">O149*H149</f>
        <v>0</v>
      </c>
      <c r="Q149" s="256" t="n">
        <v>0</v>
      </c>
      <c r="R149" s="256" t="n">
        <f aca="false">Q149*H149</f>
        <v>0</v>
      </c>
      <c r="S149" s="256" t="n">
        <v>0</v>
      </c>
      <c r="T149" s="257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258" t="s">
        <v>272</v>
      </c>
      <c r="AT149" s="258" t="s">
        <v>250</v>
      </c>
      <c r="AU149" s="258" t="s">
        <v>83</v>
      </c>
      <c r="AY149" s="3" t="s">
        <v>247</v>
      </c>
      <c r="BE149" s="137" t="n">
        <f aca="false">IF(N149="základní",J149,0)</f>
        <v>0</v>
      </c>
      <c r="BF149" s="137" t="n">
        <f aca="false">IF(N149="snížená",J149,0)</f>
        <v>0</v>
      </c>
      <c r="BG149" s="137" t="n">
        <f aca="false">IF(N149="zákl. přenesená",J149,0)</f>
        <v>0</v>
      </c>
      <c r="BH149" s="137" t="n">
        <f aca="false">IF(N149="sníž. přenesená",J149,0)</f>
        <v>0</v>
      </c>
      <c r="BI149" s="137" t="n">
        <f aca="false">IF(N149="nulová",J149,0)</f>
        <v>0</v>
      </c>
      <c r="BJ149" s="3" t="s">
        <v>81</v>
      </c>
      <c r="BK149" s="137" t="n">
        <f aca="false">ROUND(I149*H149,2)</f>
        <v>0</v>
      </c>
      <c r="BL149" s="3" t="s">
        <v>272</v>
      </c>
      <c r="BM149" s="258" t="s">
        <v>545</v>
      </c>
    </row>
    <row r="150" s="30" customFormat="true" ht="28.8" hidden="false" customHeight="false" outlineLevel="0" collapsed="false">
      <c r="A150" s="26"/>
      <c r="B150" s="27"/>
      <c r="C150" s="28"/>
      <c r="D150" s="259" t="s">
        <v>256</v>
      </c>
      <c r="E150" s="28"/>
      <c r="F150" s="260" t="s">
        <v>546</v>
      </c>
      <c r="G150" s="28"/>
      <c r="H150" s="28"/>
      <c r="I150" s="211"/>
      <c r="J150" s="28"/>
      <c r="K150" s="28"/>
      <c r="L150" s="29"/>
      <c r="M150" s="261"/>
      <c r="N150" s="262"/>
      <c r="O150" s="76"/>
      <c r="P150" s="76"/>
      <c r="Q150" s="76"/>
      <c r="R150" s="76"/>
      <c r="S150" s="76"/>
      <c r="T150" s="7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3" t="s">
        <v>256</v>
      </c>
      <c r="AU150" s="3" t="s">
        <v>83</v>
      </c>
    </row>
    <row r="151" s="229" customFormat="true" ht="22.8" hidden="false" customHeight="true" outlineLevel="0" collapsed="false">
      <c r="B151" s="230"/>
      <c r="C151" s="231"/>
      <c r="D151" s="232" t="s">
        <v>73</v>
      </c>
      <c r="E151" s="244" t="s">
        <v>258</v>
      </c>
      <c r="F151" s="244" t="s">
        <v>259</v>
      </c>
      <c r="G151" s="231"/>
      <c r="H151" s="231"/>
      <c r="I151" s="234"/>
      <c r="J151" s="245" t="n">
        <f aca="false">BK151</f>
        <v>0</v>
      </c>
      <c r="K151" s="231"/>
      <c r="L151" s="236"/>
      <c r="M151" s="237"/>
      <c r="N151" s="238"/>
      <c r="O151" s="238"/>
      <c r="P151" s="239" t="n">
        <f aca="false">SUM(P152:P167)</f>
        <v>0</v>
      </c>
      <c r="Q151" s="238"/>
      <c r="R151" s="239" t="n">
        <f aca="false">SUM(R152:R167)</f>
        <v>0</v>
      </c>
      <c r="S151" s="238"/>
      <c r="T151" s="240" t="n">
        <f aca="false">SUM(T152:T167)</f>
        <v>0.189</v>
      </c>
      <c r="AR151" s="241" t="s">
        <v>81</v>
      </c>
      <c r="AT151" s="242" t="s">
        <v>73</v>
      </c>
      <c r="AU151" s="242" t="s">
        <v>81</v>
      </c>
      <c r="AY151" s="241" t="s">
        <v>247</v>
      </c>
      <c r="BK151" s="243" t="n">
        <f aca="false">SUM(BK152:BK167)</f>
        <v>0</v>
      </c>
    </row>
    <row r="152" s="30" customFormat="true" ht="33" hidden="false" customHeight="true" outlineLevel="0" collapsed="false">
      <c r="A152" s="26"/>
      <c r="B152" s="27"/>
      <c r="C152" s="246" t="s">
        <v>547</v>
      </c>
      <c r="D152" s="246" t="s">
        <v>250</v>
      </c>
      <c r="E152" s="247" t="s">
        <v>548</v>
      </c>
      <c r="F152" s="248" t="s">
        <v>549</v>
      </c>
      <c r="G152" s="249" t="s">
        <v>291</v>
      </c>
      <c r="H152" s="250" t="n">
        <v>1</v>
      </c>
      <c r="I152" s="251"/>
      <c r="J152" s="252" t="n">
        <f aca="false">ROUND(I152*H152,2)</f>
        <v>0</v>
      </c>
      <c r="K152" s="253"/>
      <c r="L152" s="29"/>
      <c r="M152" s="254"/>
      <c r="N152" s="255" t="s">
        <v>39</v>
      </c>
      <c r="O152" s="76"/>
      <c r="P152" s="256" t="n">
        <f aca="false">O152*H152</f>
        <v>0</v>
      </c>
      <c r="Q152" s="256" t="n">
        <v>0</v>
      </c>
      <c r="R152" s="256" t="n">
        <f aca="false">Q152*H152</f>
        <v>0</v>
      </c>
      <c r="S152" s="256" t="n">
        <v>0</v>
      </c>
      <c r="T152" s="257" t="n">
        <f aca="false"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258" t="s">
        <v>272</v>
      </c>
      <c r="AT152" s="258" t="s">
        <v>250</v>
      </c>
      <c r="AU152" s="258" t="s">
        <v>83</v>
      </c>
      <c r="AY152" s="3" t="s">
        <v>247</v>
      </c>
      <c r="BE152" s="137" t="n">
        <f aca="false">IF(N152="základní",J152,0)</f>
        <v>0</v>
      </c>
      <c r="BF152" s="137" t="n">
        <f aca="false">IF(N152="snížená",J152,0)</f>
        <v>0</v>
      </c>
      <c r="BG152" s="137" t="n">
        <f aca="false">IF(N152="zákl. přenesená",J152,0)</f>
        <v>0</v>
      </c>
      <c r="BH152" s="137" t="n">
        <f aca="false">IF(N152="sníž. přenesená",J152,0)</f>
        <v>0</v>
      </c>
      <c r="BI152" s="137" t="n">
        <f aca="false">IF(N152="nulová",J152,0)</f>
        <v>0</v>
      </c>
      <c r="BJ152" s="3" t="s">
        <v>81</v>
      </c>
      <c r="BK152" s="137" t="n">
        <f aca="false">ROUND(I152*H152,2)</f>
        <v>0</v>
      </c>
      <c r="BL152" s="3" t="s">
        <v>272</v>
      </c>
      <c r="BM152" s="258" t="s">
        <v>550</v>
      </c>
    </row>
    <row r="153" s="30" customFormat="true" ht="28.8" hidden="false" customHeight="false" outlineLevel="0" collapsed="false">
      <c r="A153" s="26"/>
      <c r="B153" s="27"/>
      <c r="C153" s="28"/>
      <c r="D153" s="259" t="s">
        <v>256</v>
      </c>
      <c r="E153" s="28"/>
      <c r="F153" s="260" t="s">
        <v>551</v>
      </c>
      <c r="G153" s="28"/>
      <c r="H153" s="28"/>
      <c r="I153" s="211"/>
      <c r="J153" s="28"/>
      <c r="K153" s="28"/>
      <c r="L153" s="29"/>
      <c r="M153" s="261"/>
      <c r="N153" s="262"/>
      <c r="O153" s="76"/>
      <c r="P153" s="76"/>
      <c r="Q153" s="76"/>
      <c r="R153" s="76"/>
      <c r="S153" s="76"/>
      <c r="T153" s="77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T153" s="3" t="s">
        <v>256</v>
      </c>
      <c r="AU153" s="3" t="s">
        <v>83</v>
      </c>
    </row>
    <row r="154" s="30" customFormat="true" ht="33" hidden="false" customHeight="true" outlineLevel="0" collapsed="false">
      <c r="A154" s="26"/>
      <c r="B154" s="27"/>
      <c r="C154" s="246" t="s">
        <v>552</v>
      </c>
      <c r="D154" s="246" t="s">
        <v>250</v>
      </c>
      <c r="E154" s="247" t="s">
        <v>553</v>
      </c>
      <c r="F154" s="248" t="s">
        <v>554</v>
      </c>
      <c r="G154" s="249" t="s">
        <v>291</v>
      </c>
      <c r="H154" s="250" t="n">
        <v>3</v>
      </c>
      <c r="I154" s="251"/>
      <c r="J154" s="252" t="n">
        <f aca="false">ROUND(I154*H154,2)</f>
        <v>0</v>
      </c>
      <c r="K154" s="253"/>
      <c r="L154" s="29"/>
      <c r="M154" s="254"/>
      <c r="N154" s="255" t="s">
        <v>39</v>
      </c>
      <c r="O154" s="76"/>
      <c r="P154" s="256" t="n">
        <f aca="false">O154*H154</f>
        <v>0</v>
      </c>
      <c r="Q154" s="256" t="n">
        <v>0</v>
      </c>
      <c r="R154" s="256" t="n">
        <f aca="false">Q154*H154</f>
        <v>0</v>
      </c>
      <c r="S154" s="256" t="n">
        <v>0</v>
      </c>
      <c r="T154" s="257" t="n">
        <f aca="false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258" t="s">
        <v>272</v>
      </c>
      <c r="AT154" s="258" t="s">
        <v>250</v>
      </c>
      <c r="AU154" s="258" t="s">
        <v>83</v>
      </c>
      <c r="AY154" s="3" t="s">
        <v>247</v>
      </c>
      <c r="BE154" s="137" t="n">
        <f aca="false">IF(N154="základní",J154,0)</f>
        <v>0</v>
      </c>
      <c r="BF154" s="137" t="n">
        <f aca="false">IF(N154="snížená",J154,0)</f>
        <v>0</v>
      </c>
      <c r="BG154" s="137" t="n">
        <f aca="false">IF(N154="zákl. přenesená",J154,0)</f>
        <v>0</v>
      </c>
      <c r="BH154" s="137" t="n">
        <f aca="false">IF(N154="sníž. přenesená",J154,0)</f>
        <v>0</v>
      </c>
      <c r="BI154" s="137" t="n">
        <f aca="false">IF(N154="nulová",J154,0)</f>
        <v>0</v>
      </c>
      <c r="BJ154" s="3" t="s">
        <v>81</v>
      </c>
      <c r="BK154" s="137" t="n">
        <f aca="false">ROUND(I154*H154,2)</f>
        <v>0</v>
      </c>
      <c r="BL154" s="3" t="s">
        <v>272</v>
      </c>
      <c r="BM154" s="258" t="s">
        <v>555</v>
      </c>
    </row>
    <row r="155" s="30" customFormat="true" ht="28.8" hidden="false" customHeight="false" outlineLevel="0" collapsed="false">
      <c r="A155" s="26"/>
      <c r="B155" s="27"/>
      <c r="C155" s="28"/>
      <c r="D155" s="259" t="s">
        <v>256</v>
      </c>
      <c r="E155" s="28"/>
      <c r="F155" s="260" t="s">
        <v>556</v>
      </c>
      <c r="G155" s="28"/>
      <c r="H155" s="28"/>
      <c r="I155" s="211"/>
      <c r="J155" s="28"/>
      <c r="K155" s="28"/>
      <c r="L155" s="29"/>
      <c r="M155" s="261"/>
      <c r="N155" s="262"/>
      <c r="O155" s="76"/>
      <c r="P155" s="76"/>
      <c r="Q155" s="76"/>
      <c r="R155" s="76"/>
      <c r="S155" s="76"/>
      <c r="T155" s="77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T155" s="3" t="s">
        <v>256</v>
      </c>
      <c r="AU155" s="3" t="s">
        <v>83</v>
      </c>
    </row>
    <row r="156" s="30" customFormat="true" ht="33" hidden="false" customHeight="true" outlineLevel="0" collapsed="false">
      <c r="A156" s="26"/>
      <c r="B156" s="27"/>
      <c r="C156" s="246" t="s">
        <v>557</v>
      </c>
      <c r="D156" s="246" t="s">
        <v>250</v>
      </c>
      <c r="E156" s="247" t="s">
        <v>558</v>
      </c>
      <c r="F156" s="248" t="s">
        <v>559</v>
      </c>
      <c r="G156" s="249" t="s">
        <v>291</v>
      </c>
      <c r="H156" s="250" t="n">
        <v>1</v>
      </c>
      <c r="I156" s="251"/>
      <c r="J156" s="252" t="n">
        <f aca="false">ROUND(I156*H156,2)</f>
        <v>0</v>
      </c>
      <c r="K156" s="253"/>
      <c r="L156" s="29"/>
      <c r="M156" s="254"/>
      <c r="N156" s="255" t="s">
        <v>39</v>
      </c>
      <c r="O156" s="76"/>
      <c r="P156" s="256" t="n">
        <f aca="false">O156*H156</f>
        <v>0</v>
      </c>
      <c r="Q156" s="256" t="n">
        <v>0</v>
      </c>
      <c r="R156" s="256" t="n">
        <f aca="false">Q156*H156</f>
        <v>0</v>
      </c>
      <c r="S156" s="256" t="n">
        <v>0</v>
      </c>
      <c r="T156" s="257" t="n">
        <f aca="false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258" t="s">
        <v>272</v>
      </c>
      <c r="AT156" s="258" t="s">
        <v>250</v>
      </c>
      <c r="AU156" s="258" t="s">
        <v>83</v>
      </c>
      <c r="AY156" s="3" t="s">
        <v>247</v>
      </c>
      <c r="BE156" s="137" t="n">
        <f aca="false">IF(N156="základní",J156,0)</f>
        <v>0</v>
      </c>
      <c r="BF156" s="137" t="n">
        <f aca="false">IF(N156="snížená",J156,0)</f>
        <v>0</v>
      </c>
      <c r="BG156" s="137" t="n">
        <f aca="false">IF(N156="zákl. přenesená",J156,0)</f>
        <v>0</v>
      </c>
      <c r="BH156" s="137" t="n">
        <f aca="false">IF(N156="sníž. přenesená",J156,0)</f>
        <v>0</v>
      </c>
      <c r="BI156" s="137" t="n">
        <f aca="false">IF(N156="nulová",J156,0)</f>
        <v>0</v>
      </c>
      <c r="BJ156" s="3" t="s">
        <v>81</v>
      </c>
      <c r="BK156" s="137" t="n">
        <f aca="false">ROUND(I156*H156,2)</f>
        <v>0</v>
      </c>
      <c r="BL156" s="3" t="s">
        <v>272</v>
      </c>
      <c r="BM156" s="258" t="s">
        <v>560</v>
      </c>
    </row>
    <row r="157" s="30" customFormat="true" ht="28.8" hidden="false" customHeight="false" outlineLevel="0" collapsed="false">
      <c r="A157" s="26"/>
      <c r="B157" s="27"/>
      <c r="C157" s="28"/>
      <c r="D157" s="259" t="s">
        <v>256</v>
      </c>
      <c r="E157" s="28"/>
      <c r="F157" s="260" t="s">
        <v>561</v>
      </c>
      <c r="G157" s="28"/>
      <c r="H157" s="28"/>
      <c r="I157" s="211"/>
      <c r="J157" s="28"/>
      <c r="K157" s="28"/>
      <c r="L157" s="29"/>
      <c r="M157" s="261"/>
      <c r="N157" s="262"/>
      <c r="O157" s="76"/>
      <c r="P157" s="76"/>
      <c r="Q157" s="76"/>
      <c r="R157" s="76"/>
      <c r="S157" s="76"/>
      <c r="T157" s="77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3" t="s">
        <v>256</v>
      </c>
      <c r="AU157" s="3" t="s">
        <v>83</v>
      </c>
    </row>
    <row r="158" s="30" customFormat="true" ht="24.15" hidden="false" customHeight="true" outlineLevel="0" collapsed="false">
      <c r="A158" s="26"/>
      <c r="B158" s="27"/>
      <c r="C158" s="246" t="s">
        <v>562</v>
      </c>
      <c r="D158" s="246" t="s">
        <v>250</v>
      </c>
      <c r="E158" s="247" t="s">
        <v>563</v>
      </c>
      <c r="F158" s="248" t="s">
        <v>564</v>
      </c>
      <c r="G158" s="249" t="s">
        <v>291</v>
      </c>
      <c r="H158" s="250" t="n">
        <v>5</v>
      </c>
      <c r="I158" s="251"/>
      <c r="J158" s="252" t="n">
        <f aca="false">ROUND(I158*H158,2)</f>
        <v>0</v>
      </c>
      <c r="K158" s="253"/>
      <c r="L158" s="29"/>
      <c r="M158" s="254"/>
      <c r="N158" s="255" t="s">
        <v>39</v>
      </c>
      <c r="O158" s="76"/>
      <c r="P158" s="256" t="n">
        <f aca="false">O158*H158</f>
        <v>0</v>
      </c>
      <c r="Q158" s="256" t="n">
        <v>0</v>
      </c>
      <c r="R158" s="256" t="n">
        <f aca="false">Q158*H158</f>
        <v>0</v>
      </c>
      <c r="S158" s="256" t="n">
        <v>0.001</v>
      </c>
      <c r="T158" s="257" t="n">
        <f aca="false">S158*H158</f>
        <v>0.005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258" t="s">
        <v>272</v>
      </c>
      <c r="AT158" s="258" t="s">
        <v>250</v>
      </c>
      <c r="AU158" s="258" t="s">
        <v>83</v>
      </c>
      <c r="AY158" s="3" t="s">
        <v>247</v>
      </c>
      <c r="BE158" s="137" t="n">
        <f aca="false">IF(N158="základní",J158,0)</f>
        <v>0</v>
      </c>
      <c r="BF158" s="137" t="n">
        <f aca="false">IF(N158="snížená",J158,0)</f>
        <v>0</v>
      </c>
      <c r="BG158" s="137" t="n">
        <f aca="false">IF(N158="zákl. přenesená",J158,0)</f>
        <v>0</v>
      </c>
      <c r="BH158" s="137" t="n">
        <f aca="false">IF(N158="sníž. přenesená",J158,0)</f>
        <v>0</v>
      </c>
      <c r="BI158" s="137" t="n">
        <f aca="false">IF(N158="nulová",J158,0)</f>
        <v>0</v>
      </c>
      <c r="BJ158" s="3" t="s">
        <v>81</v>
      </c>
      <c r="BK158" s="137" t="n">
        <f aca="false">ROUND(I158*H158,2)</f>
        <v>0</v>
      </c>
      <c r="BL158" s="3" t="s">
        <v>272</v>
      </c>
      <c r="BM158" s="258" t="s">
        <v>565</v>
      </c>
    </row>
    <row r="159" s="30" customFormat="true" ht="19.2" hidden="false" customHeight="false" outlineLevel="0" collapsed="false">
      <c r="A159" s="26"/>
      <c r="B159" s="27"/>
      <c r="C159" s="28"/>
      <c r="D159" s="259" t="s">
        <v>256</v>
      </c>
      <c r="E159" s="28"/>
      <c r="F159" s="260" t="s">
        <v>566</v>
      </c>
      <c r="G159" s="28"/>
      <c r="H159" s="28"/>
      <c r="I159" s="211"/>
      <c r="J159" s="28"/>
      <c r="K159" s="28"/>
      <c r="L159" s="29"/>
      <c r="M159" s="261"/>
      <c r="N159" s="262"/>
      <c r="O159" s="76"/>
      <c r="P159" s="76"/>
      <c r="Q159" s="76"/>
      <c r="R159" s="76"/>
      <c r="S159" s="76"/>
      <c r="T159" s="77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3" t="s">
        <v>256</v>
      </c>
      <c r="AU159" s="3" t="s">
        <v>83</v>
      </c>
    </row>
    <row r="160" s="30" customFormat="true" ht="24.15" hidden="false" customHeight="true" outlineLevel="0" collapsed="false">
      <c r="A160" s="26"/>
      <c r="B160" s="27"/>
      <c r="C160" s="246" t="s">
        <v>81</v>
      </c>
      <c r="D160" s="246" t="s">
        <v>250</v>
      </c>
      <c r="E160" s="247" t="s">
        <v>567</v>
      </c>
      <c r="F160" s="248" t="s">
        <v>568</v>
      </c>
      <c r="G160" s="249" t="s">
        <v>332</v>
      </c>
      <c r="H160" s="250" t="n">
        <v>5</v>
      </c>
      <c r="I160" s="251"/>
      <c r="J160" s="252" t="n">
        <f aca="false">ROUND(I160*H160,2)</f>
        <v>0</v>
      </c>
      <c r="K160" s="253"/>
      <c r="L160" s="29"/>
      <c r="M160" s="254"/>
      <c r="N160" s="255" t="s">
        <v>39</v>
      </c>
      <c r="O160" s="76"/>
      <c r="P160" s="256" t="n">
        <f aca="false">O160*H160</f>
        <v>0</v>
      </c>
      <c r="Q160" s="256" t="n">
        <v>0</v>
      </c>
      <c r="R160" s="256" t="n">
        <f aca="false">Q160*H160</f>
        <v>0</v>
      </c>
      <c r="S160" s="256" t="n">
        <v>0.002</v>
      </c>
      <c r="T160" s="257" t="n">
        <f aca="false">S160*H160</f>
        <v>0.01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258" t="s">
        <v>272</v>
      </c>
      <c r="AT160" s="258" t="s">
        <v>250</v>
      </c>
      <c r="AU160" s="258" t="s">
        <v>83</v>
      </c>
      <c r="AY160" s="3" t="s">
        <v>247</v>
      </c>
      <c r="BE160" s="137" t="n">
        <f aca="false">IF(N160="základní",J160,0)</f>
        <v>0</v>
      </c>
      <c r="BF160" s="137" t="n">
        <f aca="false">IF(N160="snížená",J160,0)</f>
        <v>0</v>
      </c>
      <c r="BG160" s="137" t="n">
        <f aca="false">IF(N160="zákl. přenesená",J160,0)</f>
        <v>0</v>
      </c>
      <c r="BH160" s="137" t="n">
        <f aca="false">IF(N160="sníž. přenesená",J160,0)</f>
        <v>0</v>
      </c>
      <c r="BI160" s="137" t="n">
        <f aca="false">IF(N160="nulová",J160,0)</f>
        <v>0</v>
      </c>
      <c r="BJ160" s="3" t="s">
        <v>81</v>
      </c>
      <c r="BK160" s="137" t="n">
        <f aca="false">ROUND(I160*H160,2)</f>
        <v>0</v>
      </c>
      <c r="BL160" s="3" t="s">
        <v>272</v>
      </c>
      <c r="BM160" s="258" t="s">
        <v>569</v>
      </c>
    </row>
    <row r="161" s="30" customFormat="true" ht="19.2" hidden="false" customHeight="false" outlineLevel="0" collapsed="false">
      <c r="A161" s="26"/>
      <c r="B161" s="27"/>
      <c r="C161" s="28"/>
      <c r="D161" s="259" t="s">
        <v>256</v>
      </c>
      <c r="E161" s="28"/>
      <c r="F161" s="260" t="s">
        <v>570</v>
      </c>
      <c r="G161" s="28"/>
      <c r="H161" s="28"/>
      <c r="I161" s="211"/>
      <c r="J161" s="28"/>
      <c r="K161" s="28"/>
      <c r="L161" s="29"/>
      <c r="M161" s="261"/>
      <c r="N161" s="262"/>
      <c r="O161" s="76"/>
      <c r="P161" s="76"/>
      <c r="Q161" s="76"/>
      <c r="R161" s="76"/>
      <c r="S161" s="76"/>
      <c r="T161" s="77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T161" s="3" t="s">
        <v>256</v>
      </c>
      <c r="AU161" s="3" t="s">
        <v>83</v>
      </c>
    </row>
    <row r="162" s="30" customFormat="true" ht="24.15" hidden="false" customHeight="true" outlineLevel="0" collapsed="false">
      <c r="A162" s="26"/>
      <c r="B162" s="27"/>
      <c r="C162" s="246" t="s">
        <v>83</v>
      </c>
      <c r="D162" s="246" t="s">
        <v>250</v>
      </c>
      <c r="E162" s="247" t="s">
        <v>571</v>
      </c>
      <c r="F162" s="248" t="s">
        <v>572</v>
      </c>
      <c r="G162" s="249" t="s">
        <v>332</v>
      </c>
      <c r="H162" s="250" t="n">
        <v>5</v>
      </c>
      <c r="I162" s="251"/>
      <c r="J162" s="252" t="n">
        <f aca="false">ROUND(I162*H162,2)</f>
        <v>0</v>
      </c>
      <c r="K162" s="253"/>
      <c r="L162" s="29"/>
      <c r="M162" s="254"/>
      <c r="N162" s="255" t="s">
        <v>39</v>
      </c>
      <c r="O162" s="76"/>
      <c r="P162" s="256" t="n">
        <f aca="false">O162*H162</f>
        <v>0</v>
      </c>
      <c r="Q162" s="256" t="n">
        <v>0</v>
      </c>
      <c r="R162" s="256" t="n">
        <f aca="false">Q162*H162</f>
        <v>0</v>
      </c>
      <c r="S162" s="256" t="n">
        <v>0.011</v>
      </c>
      <c r="T162" s="257" t="n">
        <f aca="false">S162*H162</f>
        <v>0.055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258" t="s">
        <v>272</v>
      </c>
      <c r="AT162" s="258" t="s">
        <v>250</v>
      </c>
      <c r="AU162" s="258" t="s">
        <v>83</v>
      </c>
      <c r="AY162" s="3" t="s">
        <v>247</v>
      </c>
      <c r="BE162" s="137" t="n">
        <f aca="false">IF(N162="základní",J162,0)</f>
        <v>0</v>
      </c>
      <c r="BF162" s="137" t="n">
        <f aca="false">IF(N162="snížená",J162,0)</f>
        <v>0</v>
      </c>
      <c r="BG162" s="137" t="n">
        <f aca="false">IF(N162="zákl. přenesená",J162,0)</f>
        <v>0</v>
      </c>
      <c r="BH162" s="137" t="n">
        <f aca="false">IF(N162="sníž. přenesená",J162,0)</f>
        <v>0</v>
      </c>
      <c r="BI162" s="137" t="n">
        <f aca="false">IF(N162="nulová",J162,0)</f>
        <v>0</v>
      </c>
      <c r="BJ162" s="3" t="s">
        <v>81</v>
      </c>
      <c r="BK162" s="137" t="n">
        <f aca="false">ROUND(I162*H162,2)</f>
        <v>0</v>
      </c>
      <c r="BL162" s="3" t="s">
        <v>272</v>
      </c>
      <c r="BM162" s="258" t="s">
        <v>573</v>
      </c>
    </row>
    <row r="163" s="30" customFormat="true" ht="19.2" hidden="false" customHeight="false" outlineLevel="0" collapsed="false">
      <c r="A163" s="26"/>
      <c r="B163" s="27"/>
      <c r="C163" s="28"/>
      <c r="D163" s="259" t="s">
        <v>256</v>
      </c>
      <c r="E163" s="28"/>
      <c r="F163" s="260" t="s">
        <v>574</v>
      </c>
      <c r="G163" s="28"/>
      <c r="H163" s="28"/>
      <c r="I163" s="211"/>
      <c r="J163" s="28"/>
      <c r="K163" s="28"/>
      <c r="L163" s="29"/>
      <c r="M163" s="261"/>
      <c r="N163" s="262"/>
      <c r="O163" s="76"/>
      <c r="P163" s="76"/>
      <c r="Q163" s="76"/>
      <c r="R163" s="76"/>
      <c r="S163" s="76"/>
      <c r="T163" s="7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3" t="s">
        <v>256</v>
      </c>
      <c r="AU163" s="3" t="s">
        <v>83</v>
      </c>
    </row>
    <row r="164" s="30" customFormat="true" ht="24.15" hidden="false" customHeight="true" outlineLevel="0" collapsed="false">
      <c r="A164" s="26"/>
      <c r="B164" s="27"/>
      <c r="C164" s="246" t="s">
        <v>272</v>
      </c>
      <c r="D164" s="246" t="s">
        <v>250</v>
      </c>
      <c r="E164" s="247" t="s">
        <v>575</v>
      </c>
      <c r="F164" s="248" t="s">
        <v>576</v>
      </c>
      <c r="G164" s="249" t="s">
        <v>291</v>
      </c>
      <c r="H164" s="250" t="n">
        <v>7</v>
      </c>
      <c r="I164" s="251"/>
      <c r="J164" s="252" t="n">
        <f aca="false">ROUND(I164*H164,2)</f>
        <v>0</v>
      </c>
      <c r="K164" s="253"/>
      <c r="L164" s="29"/>
      <c r="M164" s="254"/>
      <c r="N164" s="255" t="s">
        <v>39</v>
      </c>
      <c r="O164" s="76"/>
      <c r="P164" s="256" t="n">
        <f aca="false">O164*H164</f>
        <v>0</v>
      </c>
      <c r="Q164" s="256" t="n">
        <v>0</v>
      </c>
      <c r="R164" s="256" t="n">
        <f aca="false">Q164*H164</f>
        <v>0</v>
      </c>
      <c r="S164" s="256" t="n">
        <v>0.017</v>
      </c>
      <c r="T164" s="257" t="n">
        <f aca="false">S164*H164</f>
        <v>0.119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258" t="s">
        <v>272</v>
      </c>
      <c r="AT164" s="258" t="s">
        <v>250</v>
      </c>
      <c r="AU164" s="258" t="s">
        <v>83</v>
      </c>
      <c r="AY164" s="3" t="s">
        <v>247</v>
      </c>
      <c r="BE164" s="137" t="n">
        <f aca="false">IF(N164="základní",J164,0)</f>
        <v>0</v>
      </c>
      <c r="BF164" s="137" t="n">
        <f aca="false">IF(N164="snížená",J164,0)</f>
        <v>0</v>
      </c>
      <c r="BG164" s="137" t="n">
        <f aca="false">IF(N164="zákl. přenesená",J164,0)</f>
        <v>0</v>
      </c>
      <c r="BH164" s="137" t="n">
        <f aca="false">IF(N164="sníž. přenesená",J164,0)</f>
        <v>0</v>
      </c>
      <c r="BI164" s="137" t="n">
        <f aca="false">IF(N164="nulová",J164,0)</f>
        <v>0</v>
      </c>
      <c r="BJ164" s="3" t="s">
        <v>81</v>
      </c>
      <c r="BK164" s="137" t="n">
        <f aca="false">ROUND(I164*H164,2)</f>
        <v>0</v>
      </c>
      <c r="BL164" s="3" t="s">
        <v>272</v>
      </c>
      <c r="BM164" s="258" t="s">
        <v>577</v>
      </c>
    </row>
    <row r="165" s="30" customFormat="true" ht="28.8" hidden="false" customHeight="false" outlineLevel="0" collapsed="false">
      <c r="A165" s="26"/>
      <c r="B165" s="27"/>
      <c r="C165" s="28"/>
      <c r="D165" s="259" t="s">
        <v>256</v>
      </c>
      <c r="E165" s="28"/>
      <c r="F165" s="260" t="s">
        <v>578</v>
      </c>
      <c r="G165" s="28"/>
      <c r="H165" s="28"/>
      <c r="I165" s="211"/>
      <c r="J165" s="28"/>
      <c r="K165" s="28"/>
      <c r="L165" s="29"/>
      <c r="M165" s="261"/>
      <c r="N165" s="262"/>
      <c r="O165" s="76"/>
      <c r="P165" s="76"/>
      <c r="Q165" s="76"/>
      <c r="R165" s="76"/>
      <c r="S165" s="76"/>
      <c r="T165" s="77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3" t="s">
        <v>256</v>
      </c>
      <c r="AU165" s="3" t="s">
        <v>83</v>
      </c>
    </row>
    <row r="166" s="30" customFormat="true" ht="24.15" hidden="false" customHeight="true" outlineLevel="0" collapsed="false">
      <c r="A166" s="26"/>
      <c r="B166" s="27"/>
      <c r="C166" s="246" t="s">
        <v>579</v>
      </c>
      <c r="D166" s="246" t="s">
        <v>250</v>
      </c>
      <c r="E166" s="247" t="s">
        <v>580</v>
      </c>
      <c r="F166" s="248" t="s">
        <v>581</v>
      </c>
      <c r="G166" s="249" t="s">
        <v>307</v>
      </c>
      <c r="H166" s="250" t="n">
        <v>105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</v>
      </c>
      <c r="T166" s="257" t="n">
        <f aca="false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272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272</v>
      </c>
      <c r="BM166" s="258" t="s">
        <v>582</v>
      </c>
    </row>
    <row r="167" s="30" customFormat="true" ht="19.2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583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229" customFormat="true" ht="22.8" hidden="false" customHeight="true" outlineLevel="0" collapsed="false">
      <c r="B168" s="230"/>
      <c r="C168" s="231"/>
      <c r="D168" s="232" t="s">
        <v>73</v>
      </c>
      <c r="E168" s="244" t="s">
        <v>270</v>
      </c>
      <c r="F168" s="244" t="s">
        <v>271</v>
      </c>
      <c r="G168" s="231"/>
      <c r="H168" s="231"/>
      <c r="I168" s="234"/>
      <c r="J168" s="245" t="n">
        <f aca="false">BK168</f>
        <v>0</v>
      </c>
      <c r="K168" s="231"/>
      <c r="L168" s="236"/>
      <c r="M168" s="237"/>
      <c r="N168" s="238"/>
      <c r="O168" s="238"/>
      <c r="P168" s="239" t="n">
        <f aca="false">SUM(P169:P176)</f>
        <v>0</v>
      </c>
      <c r="Q168" s="238"/>
      <c r="R168" s="239" t="n">
        <f aca="false">SUM(R169:R176)</f>
        <v>0</v>
      </c>
      <c r="S168" s="238"/>
      <c r="T168" s="240" t="n">
        <f aca="false">SUM(T169:T176)</f>
        <v>0</v>
      </c>
      <c r="AR168" s="241" t="s">
        <v>81</v>
      </c>
      <c r="AT168" s="242" t="s">
        <v>73</v>
      </c>
      <c r="AU168" s="242" t="s">
        <v>81</v>
      </c>
      <c r="AY168" s="241" t="s">
        <v>247</v>
      </c>
      <c r="BK168" s="243" t="n">
        <f aca="false">SUM(BK169:BK176)</f>
        <v>0</v>
      </c>
    </row>
    <row r="169" s="30" customFormat="true" ht="24.15" hidden="false" customHeight="true" outlineLevel="0" collapsed="false">
      <c r="A169" s="26"/>
      <c r="B169" s="27"/>
      <c r="C169" s="246" t="s">
        <v>278</v>
      </c>
      <c r="D169" s="246" t="s">
        <v>250</v>
      </c>
      <c r="E169" s="247" t="s">
        <v>273</v>
      </c>
      <c r="F169" s="248" t="s">
        <v>584</v>
      </c>
      <c r="G169" s="249" t="s">
        <v>275</v>
      </c>
      <c r="H169" s="250" t="n">
        <v>0.262</v>
      </c>
      <c r="I169" s="251"/>
      <c r="J169" s="252" t="n">
        <f aca="false">ROUND(I169*H169,2)</f>
        <v>0</v>
      </c>
      <c r="K169" s="253"/>
      <c r="L169" s="29"/>
      <c r="M169" s="254"/>
      <c r="N169" s="255" t="s">
        <v>39</v>
      </c>
      <c r="O169" s="76"/>
      <c r="P169" s="256" t="n">
        <f aca="false">O169*H169</f>
        <v>0</v>
      </c>
      <c r="Q169" s="256" t="n">
        <v>0</v>
      </c>
      <c r="R169" s="256" t="n">
        <f aca="false">Q169*H169</f>
        <v>0</v>
      </c>
      <c r="S169" s="256" t="n">
        <v>0</v>
      </c>
      <c r="T169" s="257" t="n">
        <f aca="false"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258" t="s">
        <v>272</v>
      </c>
      <c r="AT169" s="258" t="s">
        <v>250</v>
      </c>
      <c r="AU169" s="258" t="s">
        <v>83</v>
      </c>
      <c r="AY169" s="3" t="s">
        <v>247</v>
      </c>
      <c r="BE169" s="137" t="n">
        <f aca="false">IF(N169="základní",J169,0)</f>
        <v>0</v>
      </c>
      <c r="BF169" s="137" t="n">
        <f aca="false">IF(N169="snížená",J169,0)</f>
        <v>0</v>
      </c>
      <c r="BG169" s="137" t="n">
        <f aca="false">IF(N169="zákl. přenesená",J169,0)</f>
        <v>0</v>
      </c>
      <c r="BH169" s="137" t="n">
        <f aca="false">IF(N169="sníž. přenesená",J169,0)</f>
        <v>0</v>
      </c>
      <c r="BI169" s="137" t="n">
        <f aca="false">IF(N169="nulová",J169,0)</f>
        <v>0</v>
      </c>
      <c r="BJ169" s="3" t="s">
        <v>81</v>
      </c>
      <c r="BK169" s="137" t="n">
        <f aca="false">ROUND(I169*H169,2)</f>
        <v>0</v>
      </c>
      <c r="BL169" s="3" t="s">
        <v>272</v>
      </c>
      <c r="BM169" s="258" t="s">
        <v>585</v>
      </c>
    </row>
    <row r="170" s="30" customFormat="true" ht="19.2" hidden="false" customHeight="false" outlineLevel="0" collapsed="false">
      <c r="A170" s="26"/>
      <c r="B170" s="27"/>
      <c r="C170" s="28"/>
      <c r="D170" s="259" t="s">
        <v>256</v>
      </c>
      <c r="E170" s="28"/>
      <c r="F170" s="260" t="s">
        <v>586</v>
      </c>
      <c r="G170" s="28"/>
      <c r="H170" s="28"/>
      <c r="I170" s="211"/>
      <c r="J170" s="28"/>
      <c r="K170" s="28"/>
      <c r="L170" s="29"/>
      <c r="M170" s="261"/>
      <c r="N170" s="262"/>
      <c r="O170" s="76"/>
      <c r="P170" s="76"/>
      <c r="Q170" s="76"/>
      <c r="R170" s="76"/>
      <c r="S170" s="76"/>
      <c r="T170" s="77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T170" s="3" t="s">
        <v>256</v>
      </c>
      <c r="AU170" s="3" t="s">
        <v>83</v>
      </c>
    </row>
    <row r="171" s="30" customFormat="true" ht="24.15" hidden="false" customHeight="true" outlineLevel="0" collapsed="false">
      <c r="A171" s="26"/>
      <c r="B171" s="27"/>
      <c r="C171" s="246" t="s">
        <v>248</v>
      </c>
      <c r="D171" s="246" t="s">
        <v>250</v>
      </c>
      <c r="E171" s="247" t="s">
        <v>279</v>
      </c>
      <c r="F171" s="248" t="s">
        <v>280</v>
      </c>
      <c r="G171" s="249" t="s">
        <v>275</v>
      </c>
      <c r="H171" s="250" t="n">
        <v>0.262</v>
      </c>
      <c r="I171" s="251"/>
      <c r="J171" s="252" t="n">
        <f aca="false">ROUND(I171*H171,2)</f>
        <v>0</v>
      </c>
      <c r="K171" s="253"/>
      <c r="L171" s="29"/>
      <c r="M171" s="254"/>
      <c r="N171" s="255" t="s">
        <v>39</v>
      </c>
      <c r="O171" s="76"/>
      <c r="P171" s="256" t="n">
        <f aca="false">O171*H171</f>
        <v>0</v>
      </c>
      <c r="Q171" s="256" t="n">
        <v>0</v>
      </c>
      <c r="R171" s="256" t="n">
        <f aca="false">Q171*H171</f>
        <v>0</v>
      </c>
      <c r="S171" s="256" t="n">
        <v>0</v>
      </c>
      <c r="T171" s="257" t="n">
        <f aca="false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258" t="s">
        <v>272</v>
      </c>
      <c r="AT171" s="258" t="s">
        <v>250</v>
      </c>
      <c r="AU171" s="258" t="s">
        <v>83</v>
      </c>
      <c r="AY171" s="3" t="s">
        <v>247</v>
      </c>
      <c r="BE171" s="137" t="n">
        <f aca="false">IF(N171="základní",J171,0)</f>
        <v>0</v>
      </c>
      <c r="BF171" s="137" t="n">
        <f aca="false">IF(N171="snížená",J171,0)</f>
        <v>0</v>
      </c>
      <c r="BG171" s="137" t="n">
        <f aca="false">IF(N171="zákl. přenesená",J171,0)</f>
        <v>0</v>
      </c>
      <c r="BH171" s="137" t="n">
        <f aca="false">IF(N171="sníž. přenesená",J171,0)</f>
        <v>0</v>
      </c>
      <c r="BI171" s="137" t="n">
        <f aca="false">IF(N171="nulová",J171,0)</f>
        <v>0</v>
      </c>
      <c r="BJ171" s="3" t="s">
        <v>81</v>
      </c>
      <c r="BK171" s="137" t="n">
        <f aca="false">ROUND(I171*H171,2)</f>
        <v>0</v>
      </c>
      <c r="BL171" s="3" t="s">
        <v>272</v>
      </c>
      <c r="BM171" s="258" t="s">
        <v>587</v>
      </c>
    </row>
    <row r="172" s="30" customFormat="true" ht="19.2" hidden="false" customHeight="false" outlineLevel="0" collapsed="false">
      <c r="A172" s="26"/>
      <c r="B172" s="27"/>
      <c r="C172" s="28"/>
      <c r="D172" s="259" t="s">
        <v>256</v>
      </c>
      <c r="E172" s="28"/>
      <c r="F172" s="260" t="s">
        <v>282</v>
      </c>
      <c r="G172" s="28"/>
      <c r="H172" s="28"/>
      <c r="I172" s="211"/>
      <c r="J172" s="28"/>
      <c r="K172" s="28"/>
      <c r="L172" s="29"/>
      <c r="M172" s="261"/>
      <c r="N172" s="262"/>
      <c r="O172" s="76"/>
      <c r="P172" s="76"/>
      <c r="Q172" s="76"/>
      <c r="R172" s="76"/>
      <c r="S172" s="76"/>
      <c r="T172" s="77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T172" s="3" t="s">
        <v>256</v>
      </c>
      <c r="AU172" s="3" t="s">
        <v>83</v>
      </c>
    </row>
    <row r="173" s="30" customFormat="true" ht="24.15" hidden="false" customHeight="true" outlineLevel="0" collapsed="false">
      <c r="A173" s="26"/>
      <c r="B173" s="27"/>
      <c r="C173" s="246" t="s">
        <v>287</v>
      </c>
      <c r="D173" s="246" t="s">
        <v>250</v>
      </c>
      <c r="E173" s="247" t="s">
        <v>588</v>
      </c>
      <c r="F173" s="248" t="s">
        <v>589</v>
      </c>
      <c r="G173" s="249" t="s">
        <v>275</v>
      </c>
      <c r="H173" s="250" t="n">
        <v>75.67</v>
      </c>
      <c r="I173" s="251"/>
      <c r="J173" s="252" t="n">
        <f aca="false">ROUND(I173*H173,2)</f>
        <v>0</v>
      </c>
      <c r="K173" s="253"/>
      <c r="L173" s="29"/>
      <c r="M173" s="254"/>
      <c r="N173" s="255" t="s">
        <v>39</v>
      </c>
      <c r="O173" s="76"/>
      <c r="P173" s="256" t="n">
        <f aca="false">O173*H173</f>
        <v>0</v>
      </c>
      <c r="Q173" s="256" t="n">
        <v>0</v>
      </c>
      <c r="R173" s="256" t="n">
        <f aca="false">Q173*H173</f>
        <v>0</v>
      </c>
      <c r="S173" s="256" t="n">
        <v>0</v>
      </c>
      <c r="T173" s="257" t="n">
        <f aca="false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258" t="s">
        <v>272</v>
      </c>
      <c r="AT173" s="258" t="s">
        <v>250</v>
      </c>
      <c r="AU173" s="258" t="s">
        <v>83</v>
      </c>
      <c r="AY173" s="3" t="s">
        <v>247</v>
      </c>
      <c r="BE173" s="137" t="n">
        <f aca="false">IF(N173="základní",J173,0)</f>
        <v>0</v>
      </c>
      <c r="BF173" s="137" t="n">
        <f aca="false">IF(N173="snížená",J173,0)</f>
        <v>0</v>
      </c>
      <c r="BG173" s="137" t="n">
        <f aca="false">IF(N173="zákl. přenesená",J173,0)</f>
        <v>0</v>
      </c>
      <c r="BH173" s="137" t="n">
        <f aca="false">IF(N173="sníž. přenesená",J173,0)</f>
        <v>0</v>
      </c>
      <c r="BI173" s="137" t="n">
        <f aca="false">IF(N173="nulová",J173,0)</f>
        <v>0</v>
      </c>
      <c r="BJ173" s="3" t="s">
        <v>81</v>
      </c>
      <c r="BK173" s="137" t="n">
        <f aca="false">ROUND(I173*H173,2)</f>
        <v>0</v>
      </c>
      <c r="BL173" s="3" t="s">
        <v>272</v>
      </c>
      <c r="BM173" s="258" t="s">
        <v>590</v>
      </c>
    </row>
    <row r="174" s="30" customFormat="true" ht="28.8" hidden="false" customHeight="false" outlineLevel="0" collapsed="false">
      <c r="A174" s="26"/>
      <c r="B174" s="27"/>
      <c r="C174" s="28"/>
      <c r="D174" s="259" t="s">
        <v>256</v>
      </c>
      <c r="E174" s="28"/>
      <c r="F174" s="260" t="s">
        <v>591</v>
      </c>
      <c r="G174" s="28"/>
      <c r="H174" s="28"/>
      <c r="I174" s="211"/>
      <c r="J174" s="28"/>
      <c r="K174" s="28"/>
      <c r="L174" s="29"/>
      <c r="M174" s="261"/>
      <c r="N174" s="262"/>
      <c r="O174" s="76"/>
      <c r="P174" s="76"/>
      <c r="Q174" s="76"/>
      <c r="R174" s="76"/>
      <c r="S174" s="76"/>
      <c r="T174" s="77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T174" s="3" t="s">
        <v>256</v>
      </c>
      <c r="AU174" s="3" t="s">
        <v>83</v>
      </c>
    </row>
    <row r="175" s="30" customFormat="true" ht="49.05" hidden="false" customHeight="true" outlineLevel="0" collapsed="false">
      <c r="A175" s="26"/>
      <c r="B175" s="27"/>
      <c r="C175" s="246" t="s">
        <v>292</v>
      </c>
      <c r="D175" s="246" t="s">
        <v>250</v>
      </c>
      <c r="E175" s="247" t="s">
        <v>592</v>
      </c>
      <c r="F175" s="248" t="s">
        <v>593</v>
      </c>
      <c r="G175" s="249" t="s">
        <v>275</v>
      </c>
      <c r="H175" s="250" t="n">
        <v>1.081</v>
      </c>
      <c r="I175" s="251"/>
      <c r="J175" s="252" t="n">
        <f aca="false">ROUND(I175*H175,2)</f>
        <v>0</v>
      </c>
      <c r="K175" s="253"/>
      <c r="L175" s="29"/>
      <c r="M175" s="254"/>
      <c r="N175" s="255" t="s">
        <v>39</v>
      </c>
      <c r="O175" s="76"/>
      <c r="P175" s="256" t="n">
        <f aca="false">O175*H175</f>
        <v>0</v>
      </c>
      <c r="Q175" s="256" t="n">
        <v>0</v>
      </c>
      <c r="R175" s="256" t="n">
        <f aca="false">Q175*H175</f>
        <v>0</v>
      </c>
      <c r="S175" s="256" t="n">
        <v>0</v>
      </c>
      <c r="T175" s="257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258" t="s">
        <v>272</v>
      </c>
      <c r="AT175" s="258" t="s">
        <v>250</v>
      </c>
      <c r="AU175" s="258" t="s">
        <v>83</v>
      </c>
      <c r="AY175" s="3" t="s">
        <v>247</v>
      </c>
      <c r="BE175" s="137" t="n">
        <f aca="false">IF(N175="základní",J175,0)</f>
        <v>0</v>
      </c>
      <c r="BF175" s="137" t="n">
        <f aca="false">IF(N175="snížená",J175,0)</f>
        <v>0</v>
      </c>
      <c r="BG175" s="137" t="n">
        <f aca="false">IF(N175="zákl. přenesená",J175,0)</f>
        <v>0</v>
      </c>
      <c r="BH175" s="137" t="n">
        <f aca="false">IF(N175="sníž. přenesená",J175,0)</f>
        <v>0</v>
      </c>
      <c r="BI175" s="137" t="n">
        <f aca="false">IF(N175="nulová",J175,0)</f>
        <v>0</v>
      </c>
      <c r="BJ175" s="3" t="s">
        <v>81</v>
      </c>
      <c r="BK175" s="137" t="n">
        <f aca="false">ROUND(I175*H175,2)</f>
        <v>0</v>
      </c>
      <c r="BL175" s="3" t="s">
        <v>272</v>
      </c>
      <c r="BM175" s="258" t="s">
        <v>594</v>
      </c>
    </row>
    <row r="176" s="30" customFormat="true" ht="38.4" hidden="false" customHeight="false" outlineLevel="0" collapsed="false">
      <c r="A176" s="26"/>
      <c r="B176" s="27"/>
      <c r="C176" s="28"/>
      <c r="D176" s="259" t="s">
        <v>256</v>
      </c>
      <c r="E176" s="28"/>
      <c r="F176" s="260" t="s">
        <v>595</v>
      </c>
      <c r="G176" s="28"/>
      <c r="H176" s="28"/>
      <c r="I176" s="211"/>
      <c r="J176" s="28"/>
      <c r="K176" s="28"/>
      <c r="L176" s="29"/>
      <c r="M176" s="261"/>
      <c r="N176" s="262"/>
      <c r="O176" s="76"/>
      <c r="P176" s="76"/>
      <c r="Q176" s="76"/>
      <c r="R176" s="76"/>
      <c r="S176" s="76"/>
      <c r="T176" s="7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T176" s="3" t="s">
        <v>256</v>
      </c>
      <c r="AU176" s="3" t="s">
        <v>83</v>
      </c>
    </row>
    <row r="177" s="229" customFormat="true" ht="25.95" hidden="false" customHeight="true" outlineLevel="0" collapsed="false">
      <c r="B177" s="230"/>
      <c r="C177" s="231"/>
      <c r="D177" s="232" t="s">
        <v>73</v>
      </c>
      <c r="E177" s="233" t="s">
        <v>295</v>
      </c>
      <c r="F177" s="233" t="s">
        <v>296</v>
      </c>
      <c r="G177" s="231"/>
      <c r="H177" s="231"/>
      <c r="I177" s="234"/>
      <c r="J177" s="235" t="n">
        <f aca="false">BK177</f>
        <v>0</v>
      </c>
      <c r="K177" s="231"/>
      <c r="L177" s="236"/>
      <c r="M177" s="237"/>
      <c r="N177" s="238"/>
      <c r="O177" s="238"/>
      <c r="P177" s="239" t="n">
        <f aca="false">P178+P393+P516</f>
        <v>0</v>
      </c>
      <c r="Q177" s="238"/>
      <c r="R177" s="239" t="n">
        <f aca="false">R178+R393+R516</f>
        <v>0.17646</v>
      </c>
      <c r="S177" s="238"/>
      <c r="T177" s="240" t="n">
        <f aca="false">T178+T393+T516</f>
        <v>0.07295</v>
      </c>
      <c r="AR177" s="241" t="s">
        <v>83</v>
      </c>
      <c r="AT177" s="242" t="s">
        <v>73</v>
      </c>
      <c r="AU177" s="242" t="s">
        <v>74</v>
      </c>
      <c r="AY177" s="241" t="s">
        <v>247</v>
      </c>
      <c r="BK177" s="243" t="n">
        <f aca="false">BK178+BK393+BK516</f>
        <v>0</v>
      </c>
    </row>
    <row r="178" s="229" customFormat="true" ht="22.8" hidden="false" customHeight="true" outlineLevel="0" collapsed="false">
      <c r="B178" s="230"/>
      <c r="C178" s="231"/>
      <c r="D178" s="232" t="s">
        <v>73</v>
      </c>
      <c r="E178" s="244" t="s">
        <v>596</v>
      </c>
      <c r="F178" s="244" t="s">
        <v>597</v>
      </c>
      <c r="G178" s="231"/>
      <c r="H178" s="231"/>
      <c r="I178" s="234"/>
      <c r="J178" s="245" t="n">
        <f aca="false">BK178</f>
        <v>0</v>
      </c>
      <c r="K178" s="231"/>
      <c r="L178" s="236"/>
      <c r="M178" s="237"/>
      <c r="N178" s="238"/>
      <c r="O178" s="238"/>
      <c r="P178" s="239" t="n">
        <f aca="false">P179+P302+P321+P368</f>
        <v>0</v>
      </c>
      <c r="Q178" s="238"/>
      <c r="R178" s="239" t="n">
        <f aca="false">R179+R302+R321+R368</f>
        <v>0.14893</v>
      </c>
      <c r="S178" s="238"/>
      <c r="T178" s="240" t="n">
        <f aca="false">T179+T302+T321+T368</f>
        <v>0.06535</v>
      </c>
      <c r="AR178" s="241" t="s">
        <v>83</v>
      </c>
      <c r="AT178" s="242" t="s">
        <v>73</v>
      </c>
      <c r="AU178" s="242" t="s">
        <v>81</v>
      </c>
      <c r="AY178" s="241" t="s">
        <v>247</v>
      </c>
      <c r="BK178" s="243" t="n">
        <f aca="false">BK179+BK302+BK321+BK368</f>
        <v>0</v>
      </c>
    </row>
    <row r="179" s="229" customFormat="true" ht="20.85" hidden="false" customHeight="true" outlineLevel="0" collapsed="false">
      <c r="B179" s="230"/>
      <c r="C179" s="231"/>
      <c r="D179" s="232" t="s">
        <v>73</v>
      </c>
      <c r="E179" s="244" t="s">
        <v>598</v>
      </c>
      <c r="F179" s="244" t="s">
        <v>599</v>
      </c>
      <c r="G179" s="231"/>
      <c r="H179" s="231"/>
      <c r="I179" s="234"/>
      <c r="J179" s="245" t="n">
        <f aca="false">BK179</f>
        <v>0</v>
      </c>
      <c r="K179" s="231"/>
      <c r="L179" s="236"/>
      <c r="M179" s="237"/>
      <c r="N179" s="238"/>
      <c r="O179" s="238"/>
      <c r="P179" s="239" t="n">
        <f aca="false">SUM(P180:P301)</f>
        <v>0</v>
      </c>
      <c r="Q179" s="238"/>
      <c r="R179" s="239" t="n">
        <f aca="false">SUM(R180:R301)</f>
        <v>0.05112</v>
      </c>
      <c r="S179" s="238"/>
      <c r="T179" s="240" t="n">
        <f aca="false">SUM(T180:T301)</f>
        <v>0.00015</v>
      </c>
      <c r="AR179" s="241" t="s">
        <v>83</v>
      </c>
      <c r="AT179" s="242" t="s">
        <v>73</v>
      </c>
      <c r="AU179" s="242" t="s">
        <v>83</v>
      </c>
      <c r="AY179" s="241" t="s">
        <v>247</v>
      </c>
      <c r="BK179" s="243" t="n">
        <f aca="false">SUM(BK180:BK301)</f>
        <v>0</v>
      </c>
    </row>
    <row r="180" s="30" customFormat="true" ht="24.15" hidden="false" customHeight="true" outlineLevel="0" collapsed="false">
      <c r="A180" s="26"/>
      <c r="B180" s="27"/>
      <c r="C180" s="246" t="s">
        <v>600</v>
      </c>
      <c r="D180" s="246" t="s">
        <v>250</v>
      </c>
      <c r="E180" s="247" t="s">
        <v>601</v>
      </c>
      <c r="F180" s="248" t="s">
        <v>602</v>
      </c>
      <c r="G180" s="249" t="s">
        <v>291</v>
      </c>
      <c r="H180" s="250" t="n">
        <v>1</v>
      </c>
      <c r="I180" s="251"/>
      <c r="J180" s="252" t="n">
        <f aca="false">ROUND(I180*H180,2)</f>
        <v>0</v>
      </c>
      <c r="K180" s="253"/>
      <c r="L180" s="29"/>
      <c r="M180" s="254"/>
      <c r="N180" s="255" t="s">
        <v>39</v>
      </c>
      <c r="O180" s="76"/>
      <c r="P180" s="256" t="n">
        <f aca="false">O180*H180</f>
        <v>0</v>
      </c>
      <c r="Q180" s="256" t="n">
        <v>0</v>
      </c>
      <c r="R180" s="256" t="n">
        <f aca="false">Q180*H180</f>
        <v>0</v>
      </c>
      <c r="S180" s="256" t="n">
        <v>0</v>
      </c>
      <c r="T180" s="257" t="n">
        <f aca="false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258" t="s">
        <v>302</v>
      </c>
      <c r="AT180" s="258" t="s">
        <v>250</v>
      </c>
      <c r="AU180" s="258" t="s">
        <v>265</v>
      </c>
      <c r="AY180" s="3" t="s">
        <v>247</v>
      </c>
      <c r="BE180" s="137" t="n">
        <f aca="false">IF(N180="základní",J180,0)</f>
        <v>0</v>
      </c>
      <c r="BF180" s="137" t="n">
        <f aca="false">IF(N180="snížená",J180,0)</f>
        <v>0</v>
      </c>
      <c r="BG180" s="137" t="n">
        <f aca="false">IF(N180="zákl. přenesená",J180,0)</f>
        <v>0</v>
      </c>
      <c r="BH180" s="137" t="n">
        <f aca="false">IF(N180="sníž. přenesená",J180,0)</f>
        <v>0</v>
      </c>
      <c r="BI180" s="137" t="n">
        <f aca="false">IF(N180="nulová",J180,0)</f>
        <v>0</v>
      </c>
      <c r="BJ180" s="3" t="s">
        <v>81</v>
      </c>
      <c r="BK180" s="137" t="n">
        <f aca="false">ROUND(I180*H180,2)</f>
        <v>0</v>
      </c>
      <c r="BL180" s="3" t="s">
        <v>302</v>
      </c>
      <c r="BM180" s="258" t="s">
        <v>603</v>
      </c>
    </row>
    <row r="181" s="30" customFormat="true" ht="19.2" hidden="false" customHeight="false" outlineLevel="0" collapsed="false">
      <c r="A181" s="26"/>
      <c r="B181" s="27"/>
      <c r="C181" s="28"/>
      <c r="D181" s="259" t="s">
        <v>256</v>
      </c>
      <c r="E181" s="28"/>
      <c r="F181" s="260" t="s">
        <v>604</v>
      </c>
      <c r="G181" s="28"/>
      <c r="H181" s="28"/>
      <c r="I181" s="211"/>
      <c r="J181" s="28"/>
      <c r="K181" s="28"/>
      <c r="L181" s="29"/>
      <c r="M181" s="261"/>
      <c r="N181" s="262"/>
      <c r="O181" s="76"/>
      <c r="P181" s="76"/>
      <c r="Q181" s="76"/>
      <c r="R181" s="76"/>
      <c r="S181" s="76"/>
      <c r="T181" s="77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T181" s="3" t="s">
        <v>256</v>
      </c>
      <c r="AU181" s="3" t="s">
        <v>265</v>
      </c>
    </row>
    <row r="182" s="30" customFormat="true" ht="16.5" hidden="false" customHeight="true" outlineLevel="0" collapsed="false">
      <c r="A182" s="26"/>
      <c r="B182" s="27"/>
      <c r="C182" s="263" t="s">
        <v>605</v>
      </c>
      <c r="D182" s="263" t="s">
        <v>288</v>
      </c>
      <c r="E182" s="264" t="s">
        <v>606</v>
      </c>
      <c r="F182" s="265" t="s">
        <v>607</v>
      </c>
      <c r="G182" s="266" t="s">
        <v>291</v>
      </c>
      <c r="H182" s="267" t="n">
        <v>1</v>
      </c>
      <c r="I182" s="268"/>
      <c r="J182" s="269" t="n">
        <f aca="false">ROUND(I182*H182,2)</f>
        <v>0</v>
      </c>
      <c r="K182" s="270"/>
      <c r="L182" s="271"/>
      <c r="M182" s="272"/>
      <c r="N182" s="273" t="s">
        <v>39</v>
      </c>
      <c r="O182" s="76"/>
      <c r="P182" s="256" t="n">
        <f aca="false">O182*H182</f>
        <v>0</v>
      </c>
      <c r="Q182" s="256" t="n">
        <v>0.00023</v>
      </c>
      <c r="R182" s="256" t="n">
        <f aca="false">Q182*H182</f>
        <v>0.00023</v>
      </c>
      <c r="S182" s="256" t="n">
        <v>0</v>
      </c>
      <c r="T182" s="257" t="n">
        <f aca="false"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258" t="s">
        <v>324</v>
      </c>
      <c r="AT182" s="258" t="s">
        <v>288</v>
      </c>
      <c r="AU182" s="258" t="s">
        <v>265</v>
      </c>
      <c r="AY182" s="3" t="s">
        <v>247</v>
      </c>
      <c r="BE182" s="137" t="n">
        <f aca="false">IF(N182="základní",J182,0)</f>
        <v>0</v>
      </c>
      <c r="BF182" s="137" t="n">
        <f aca="false">IF(N182="snížená",J182,0)</f>
        <v>0</v>
      </c>
      <c r="BG182" s="137" t="n">
        <f aca="false">IF(N182="zákl. přenesená",J182,0)</f>
        <v>0</v>
      </c>
      <c r="BH182" s="137" t="n">
        <f aca="false">IF(N182="sníž. přenesená",J182,0)</f>
        <v>0</v>
      </c>
      <c r="BI182" s="137" t="n">
        <f aca="false">IF(N182="nulová",J182,0)</f>
        <v>0</v>
      </c>
      <c r="BJ182" s="3" t="s">
        <v>81</v>
      </c>
      <c r="BK182" s="137" t="n">
        <f aca="false">ROUND(I182*H182,2)</f>
        <v>0</v>
      </c>
      <c r="BL182" s="3" t="s">
        <v>302</v>
      </c>
      <c r="BM182" s="258" t="s">
        <v>608</v>
      </c>
    </row>
    <row r="183" s="30" customFormat="true" ht="10.2" hidden="false" customHeight="false" outlineLevel="0" collapsed="false">
      <c r="A183" s="26"/>
      <c r="B183" s="27"/>
      <c r="C183" s="28"/>
      <c r="D183" s="259" t="s">
        <v>256</v>
      </c>
      <c r="E183" s="28"/>
      <c r="F183" s="260" t="s">
        <v>607</v>
      </c>
      <c r="G183" s="28"/>
      <c r="H183" s="28"/>
      <c r="I183" s="211"/>
      <c r="J183" s="28"/>
      <c r="K183" s="28"/>
      <c r="L183" s="29"/>
      <c r="M183" s="261"/>
      <c r="N183" s="262"/>
      <c r="O183" s="76"/>
      <c r="P183" s="76"/>
      <c r="Q183" s="76"/>
      <c r="R183" s="76"/>
      <c r="S183" s="76"/>
      <c r="T183" s="77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T183" s="3" t="s">
        <v>256</v>
      </c>
      <c r="AU183" s="3" t="s">
        <v>265</v>
      </c>
    </row>
    <row r="184" s="30" customFormat="true" ht="24.15" hidden="false" customHeight="true" outlineLevel="0" collapsed="false">
      <c r="A184" s="26"/>
      <c r="B184" s="27"/>
      <c r="C184" s="246" t="s">
        <v>609</v>
      </c>
      <c r="D184" s="246" t="s">
        <v>250</v>
      </c>
      <c r="E184" s="247" t="s">
        <v>610</v>
      </c>
      <c r="F184" s="248" t="s">
        <v>611</v>
      </c>
      <c r="G184" s="249" t="s">
        <v>291</v>
      </c>
      <c r="H184" s="250" t="n">
        <v>1</v>
      </c>
      <c r="I184" s="251"/>
      <c r="J184" s="252" t="n">
        <f aca="false">ROUND(I184*H184,2)</f>
        <v>0</v>
      </c>
      <c r="K184" s="253"/>
      <c r="L184" s="29"/>
      <c r="M184" s="254"/>
      <c r="N184" s="255" t="s">
        <v>39</v>
      </c>
      <c r="O184" s="76"/>
      <c r="P184" s="256" t="n">
        <f aca="false">O184*H184</f>
        <v>0</v>
      </c>
      <c r="Q184" s="256" t="n">
        <v>0</v>
      </c>
      <c r="R184" s="256" t="n">
        <f aca="false">Q184*H184</f>
        <v>0</v>
      </c>
      <c r="S184" s="256" t="n">
        <v>0</v>
      </c>
      <c r="T184" s="257" t="n">
        <f aca="false"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258" t="s">
        <v>302</v>
      </c>
      <c r="AT184" s="258" t="s">
        <v>250</v>
      </c>
      <c r="AU184" s="258" t="s">
        <v>265</v>
      </c>
      <c r="AY184" s="3" t="s">
        <v>247</v>
      </c>
      <c r="BE184" s="137" t="n">
        <f aca="false">IF(N184="základní",J184,0)</f>
        <v>0</v>
      </c>
      <c r="BF184" s="137" t="n">
        <f aca="false">IF(N184="snížená",J184,0)</f>
        <v>0</v>
      </c>
      <c r="BG184" s="137" t="n">
        <f aca="false">IF(N184="zákl. přenesená",J184,0)</f>
        <v>0</v>
      </c>
      <c r="BH184" s="137" t="n">
        <f aca="false">IF(N184="sníž. přenesená",J184,0)</f>
        <v>0</v>
      </c>
      <c r="BI184" s="137" t="n">
        <f aca="false">IF(N184="nulová",J184,0)</f>
        <v>0</v>
      </c>
      <c r="BJ184" s="3" t="s">
        <v>81</v>
      </c>
      <c r="BK184" s="137" t="n">
        <f aca="false">ROUND(I184*H184,2)</f>
        <v>0</v>
      </c>
      <c r="BL184" s="3" t="s">
        <v>302</v>
      </c>
      <c r="BM184" s="258" t="s">
        <v>612</v>
      </c>
    </row>
    <row r="185" s="30" customFormat="true" ht="19.2" hidden="false" customHeight="false" outlineLevel="0" collapsed="false">
      <c r="A185" s="26"/>
      <c r="B185" s="27"/>
      <c r="C185" s="28"/>
      <c r="D185" s="259" t="s">
        <v>256</v>
      </c>
      <c r="E185" s="28"/>
      <c r="F185" s="260" t="s">
        <v>613</v>
      </c>
      <c r="G185" s="28"/>
      <c r="H185" s="28"/>
      <c r="I185" s="211"/>
      <c r="J185" s="28"/>
      <c r="K185" s="28"/>
      <c r="L185" s="29"/>
      <c r="M185" s="261"/>
      <c r="N185" s="262"/>
      <c r="O185" s="76"/>
      <c r="P185" s="76"/>
      <c r="Q185" s="76"/>
      <c r="R185" s="76"/>
      <c r="S185" s="76"/>
      <c r="T185" s="77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T185" s="3" t="s">
        <v>256</v>
      </c>
      <c r="AU185" s="3" t="s">
        <v>265</v>
      </c>
    </row>
    <row r="186" s="30" customFormat="true" ht="24.15" hidden="false" customHeight="true" outlineLevel="0" collapsed="false">
      <c r="A186" s="26"/>
      <c r="B186" s="27"/>
      <c r="C186" s="263" t="s">
        <v>614</v>
      </c>
      <c r="D186" s="263" t="s">
        <v>288</v>
      </c>
      <c r="E186" s="264" t="s">
        <v>615</v>
      </c>
      <c r="F186" s="265" t="s">
        <v>616</v>
      </c>
      <c r="G186" s="266" t="s">
        <v>291</v>
      </c>
      <c r="H186" s="267" t="n">
        <v>1</v>
      </c>
      <c r="I186" s="268"/>
      <c r="J186" s="269" t="n">
        <f aca="false">ROUND(I186*H186,2)</f>
        <v>0</v>
      </c>
      <c r="K186" s="270"/>
      <c r="L186" s="271"/>
      <c r="M186" s="272"/>
      <c r="N186" s="273" t="s">
        <v>39</v>
      </c>
      <c r="O186" s="76"/>
      <c r="P186" s="256" t="n">
        <f aca="false">O186*H186</f>
        <v>0</v>
      </c>
      <c r="Q186" s="256" t="n">
        <v>0.00503</v>
      </c>
      <c r="R186" s="256" t="n">
        <f aca="false">Q186*H186</f>
        <v>0.00503</v>
      </c>
      <c r="S186" s="256" t="n">
        <v>0</v>
      </c>
      <c r="T186" s="257" t="n">
        <f aca="false"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258" t="s">
        <v>324</v>
      </c>
      <c r="AT186" s="258" t="s">
        <v>288</v>
      </c>
      <c r="AU186" s="258" t="s">
        <v>265</v>
      </c>
      <c r="AY186" s="3" t="s">
        <v>247</v>
      </c>
      <c r="BE186" s="137" t="n">
        <f aca="false">IF(N186="základní",J186,0)</f>
        <v>0</v>
      </c>
      <c r="BF186" s="137" t="n">
        <f aca="false">IF(N186="snížená",J186,0)</f>
        <v>0</v>
      </c>
      <c r="BG186" s="137" t="n">
        <f aca="false">IF(N186="zákl. přenesená",J186,0)</f>
        <v>0</v>
      </c>
      <c r="BH186" s="137" t="n">
        <f aca="false">IF(N186="sníž. přenesená",J186,0)</f>
        <v>0</v>
      </c>
      <c r="BI186" s="137" t="n">
        <f aca="false">IF(N186="nulová",J186,0)</f>
        <v>0</v>
      </c>
      <c r="BJ186" s="3" t="s">
        <v>81</v>
      </c>
      <c r="BK186" s="137" t="n">
        <f aca="false">ROUND(I186*H186,2)</f>
        <v>0</v>
      </c>
      <c r="BL186" s="3" t="s">
        <v>302</v>
      </c>
      <c r="BM186" s="258" t="s">
        <v>617</v>
      </c>
    </row>
    <row r="187" s="30" customFormat="true" ht="19.2" hidden="false" customHeight="false" outlineLevel="0" collapsed="false">
      <c r="A187" s="26"/>
      <c r="B187" s="27"/>
      <c r="C187" s="28"/>
      <c r="D187" s="259" t="s">
        <v>256</v>
      </c>
      <c r="E187" s="28"/>
      <c r="F187" s="260" t="s">
        <v>616</v>
      </c>
      <c r="G187" s="28"/>
      <c r="H187" s="28"/>
      <c r="I187" s="211"/>
      <c r="J187" s="28"/>
      <c r="K187" s="28"/>
      <c r="L187" s="29"/>
      <c r="M187" s="261"/>
      <c r="N187" s="262"/>
      <c r="O187" s="76"/>
      <c r="P187" s="76"/>
      <c r="Q187" s="76"/>
      <c r="R187" s="76"/>
      <c r="S187" s="76"/>
      <c r="T187" s="77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T187" s="3" t="s">
        <v>256</v>
      </c>
      <c r="AU187" s="3" t="s">
        <v>265</v>
      </c>
    </row>
    <row r="188" s="30" customFormat="true" ht="24.15" hidden="false" customHeight="true" outlineLevel="0" collapsed="false">
      <c r="A188" s="26"/>
      <c r="B188" s="27"/>
      <c r="C188" s="263" t="s">
        <v>618</v>
      </c>
      <c r="D188" s="263" t="s">
        <v>288</v>
      </c>
      <c r="E188" s="264" t="s">
        <v>619</v>
      </c>
      <c r="F188" s="265" t="s">
        <v>620</v>
      </c>
      <c r="G188" s="266" t="s">
        <v>291</v>
      </c>
      <c r="H188" s="267" t="n">
        <v>1</v>
      </c>
      <c r="I188" s="268"/>
      <c r="J188" s="269" t="n">
        <f aca="false">ROUND(I188*H188,2)</f>
        <v>0</v>
      </c>
      <c r="K188" s="270"/>
      <c r="L188" s="271"/>
      <c r="M188" s="272"/>
      <c r="N188" s="273" t="s">
        <v>39</v>
      </c>
      <c r="O188" s="76"/>
      <c r="P188" s="256" t="n">
        <f aca="false">O188*H188</f>
        <v>0</v>
      </c>
      <c r="Q188" s="256" t="n">
        <v>0.00503</v>
      </c>
      <c r="R188" s="256" t="n">
        <f aca="false">Q188*H188</f>
        <v>0.00503</v>
      </c>
      <c r="S188" s="256" t="n">
        <v>0</v>
      </c>
      <c r="T188" s="257" t="n">
        <f aca="false"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258" t="s">
        <v>324</v>
      </c>
      <c r="AT188" s="258" t="s">
        <v>288</v>
      </c>
      <c r="AU188" s="258" t="s">
        <v>265</v>
      </c>
      <c r="AY188" s="3" t="s">
        <v>247</v>
      </c>
      <c r="BE188" s="137" t="n">
        <f aca="false">IF(N188="základní",J188,0)</f>
        <v>0</v>
      </c>
      <c r="BF188" s="137" t="n">
        <f aca="false">IF(N188="snížená",J188,0)</f>
        <v>0</v>
      </c>
      <c r="BG188" s="137" t="n">
        <f aca="false">IF(N188="zákl. přenesená",J188,0)</f>
        <v>0</v>
      </c>
      <c r="BH188" s="137" t="n">
        <f aca="false">IF(N188="sníž. přenesená",J188,0)</f>
        <v>0</v>
      </c>
      <c r="BI188" s="137" t="n">
        <f aca="false">IF(N188="nulová",J188,0)</f>
        <v>0</v>
      </c>
      <c r="BJ188" s="3" t="s">
        <v>81</v>
      </c>
      <c r="BK188" s="137" t="n">
        <f aca="false">ROUND(I188*H188,2)</f>
        <v>0</v>
      </c>
      <c r="BL188" s="3" t="s">
        <v>302</v>
      </c>
      <c r="BM188" s="258" t="s">
        <v>621</v>
      </c>
    </row>
    <row r="189" s="30" customFormat="true" ht="19.2" hidden="false" customHeight="false" outlineLevel="0" collapsed="false">
      <c r="A189" s="26"/>
      <c r="B189" s="27"/>
      <c r="C189" s="28"/>
      <c r="D189" s="259" t="s">
        <v>256</v>
      </c>
      <c r="E189" s="28"/>
      <c r="F189" s="260" t="s">
        <v>620</v>
      </c>
      <c r="G189" s="28"/>
      <c r="H189" s="28"/>
      <c r="I189" s="211"/>
      <c r="J189" s="28"/>
      <c r="K189" s="28"/>
      <c r="L189" s="29"/>
      <c r="M189" s="261"/>
      <c r="N189" s="262"/>
      <c r="O189" s="76"/>
      <c r="P189" s="76"/>
      <c r="Q189" s="76"/>
      <c r="R189" s="76"/>
      <c r="S189" s="76"/>
      <c r="T189" s="77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T189" s="3" t="s">
        <v>256</v>
      </c>
      <c r="AU189" s="3" t="s">
        <v>265</v>
      </c>
    </row>
    <row r="190" s="30" customFormat="true" ht="33" hidden="false" customHeight="true" outlineLevel="0" collapsed="false">
      <c r="A190" s="26"/>
      <c r="B190" s="27"/>
      <c r="C190" s="246" t="s">
        <v>622</v>
      </c>
      <c r="D190" s="246" t="s">
        <v>250</v>
      </c>
      <c r="E190" s="247" t="s">
        <v>623</v>
      </c>
      <c r="F190" s="248" t="s">
        <v>624</v>
      </c>
      <c r="G190" s="249" t="s">
        <v>291</v>
      </c>
      <c r="H190" s="250" t="n">
        <v>5</v>
      </c>
      <c r="I190" s="251"/>
      <c r="J190" s="252" t="n">
        <f aca="false">ROUND(I190*H190,2)</f>
        <v>0</v>
      </c>
      <c r="K190" s="253"/>
      <c r="L190" s="29"/>
      <c r="M190" s="254"/>
      <c r="N190" s="255" t="s">
        <v>39</v>
      </c>
      <c r="O190" s="76"/>
      <c r="P190" s="256" t="n">
        <f aca="false">O190*H190</f>
        <v>0</v>
      </c>
      <c r="Q190" s="256" t="n">
        <v>0</v>
      </c>
      <c r="R190" s="256" t="n">
        <f aca="false">Q190*H190</f>
        <v>0</v>
      </c>
      <c r="S190" s="256" t="n">
        <v>0</v>
      </c>
      <c r="T190" s="257" t="n">
        <f aca="false"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258" t="s">
        <v>302</v>
      </c>
      <c r="AT190" s="258" t="s">
        <v>250</v>
      </c>
      <c r="AU190" s="258" t="s">
        <v>265</v>
      </c>
      <c r="AY190" s="3" t="s">
        <v>247</v>
      </c>
      <c r="BE190" s="137" t="n">
        <f aca="false">IF(N190="základní",J190,0)</f>
        <v>0</v>
      </c>
      <c r="BF190" s="137" t="n">
        <f aca="false">IF(N190="snížená",J190,0)</f>
        <v>0</v>
      </c>
      <c r="BG190" s="137" t="n">
        <f aca="false">IF(N190="zákl. přenesená",J190,0)</f>
        <v>0</v>
      </c>
      <c r="BH190" s="137" t="n">
        <f aca="false">IF(N190="sníž. přenesená",J190,0)</f>
        <v>0</v>
      </c>
      <c r="BI190" s="137" t="n">
        <f aca="false">IF(N190="nulová",J190,0)</f>
        <v>0</v>
      </c>
      <c r="BJ190" s="3" t="s">
        <v>81</v>
      </c>
      <c r="BK190" s="137" t="n">
        <f aca="false">ROUND(I190*H190,2)</f>
        <v>0</v>
      </c>
      <c r="BL190" s="3" t="s">
        <v>302</v>
      </c>
      <c r="BM190" s="258" t="s">
        <v>625</v>
      </c>
    </row>
    <row r="191" s="30" customFormat="true" ht="19.2" hidden="false" customHeight="false" outlineLevel="0" collapsed="false">
      <c r="A191" s="26"/>
      <c r="B191" s="27"/>
      <c r="C191" s="28"/>
      <c r="D191" s="259" t="s">
        <v>256</v>
      </c>
      <c r="E191" s="28"/>
      <c r="F191" s="260" t="s">
        <v>624</v>
      </c>
      <c r="G191" s="28"/>
      <c r="H191" s="28"/>
      <c r="I191" s="211"/>
      <c r="J191" s="28"/>
      <c r="K191" s="28"/>
      <c r="L191" s="29"/>
      <c r="M191" s="261"/>
      <c r="N191" s="262"/>
      <c r="O191" s="76"/>
      <c r="P191" s="76"/>
      <c r="Q191" s="76"/>
      <c r="R191" s="76"/>
      <c r="S191" s="76"/>
      <c r="T191" s="77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T191" s="3" t="s">
        <v>256</v>
      </c>
      <c r="AU191" s="3" t="s">
        <v>265</v>
      </c>
    </row>
    <row r="192" s="30" customFormat="true" ht="24.15" hidden="false" customHeight="true" outlineLevel="0" collapsed="false">
      <c r="A192" s="26"/>
      <c r="B192" s="27"/>
      <c r="C192" s="263" t="s">
        <v>626</v>
      </c>
      <c r="D192" s="263" t="s">
        <v>288</v>
      </c>
      <c r="E192" s="264" t="s">
        <v>627</v>
      </c>
      <c r="F192" s="265" t="s">
        <v>628</v>
      </c>
      <c r="G192" s="266" t="s">
        <v>291</v>
      </c>
      <c r="H192" s="267" t="n">
        <v>5</v>
      </c>
      <c r="I192" s="268"/>
      <c r="J192" s="269" t="n">
        <f aca="false">ROUND(I192*H192,2)</f>
        <v>0</v>
      </c>
      <c r="K192" s="270"/>
      <c r="L192" s="271"/>
      <c r="M192" s="272"/>
      <c r="N192" s="273" t="s">
        <v>39</v>
      </c>
      <c r="O192" s="76"/>
      <c r="P192" s="256" t="n">
        <f aca="false">O192*H192</f>
        <v>0</v>
      </c>
      <c r="Q192" s="256" t="n">
        <v>0</v>
      </c>
      <c r="R192" s="256" t="n">
        <f aca="false">Q192*H192</f>
        <v>0</v>
      </c>
      <c r="S192" s="256" t="n">
        <v>0</v>
      </c>
      <c r="T192" s="257" t="n">
        <f aca="false"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258" t="s">
        <v>324</v>
      </c>
      <c r="AT192" s="258" t="s">
        <v>288</v>
      </c>
      <c r="AU192" s="258" t="s">
        <v>265</v>
      </c>
      <c r="AY192" s="3" t="s">
        <v>247</v>
      </c>
      <c r="BE192" s="137" t="n">
        <f aca="false">IF(N192="základní",J192,0)</f>
        <v>0</v>
      </c>
      <c r="BF192" s="137" t="n">
        <f aca="false">IF(N192="snížená",J192,0)</f>
        <v>0</v>
      </c>
      <c r="BG192" s="137" t="n">
        <f aca="false">IF(N192="zákl. přenesená",J192,0)</f>
        <v>0</v>
      </c>
      <c r="BH192" s="137" t="n">
        <f aca="false">IF(N192="sníž. přenesená",J192,0)</f>
        <v>0</v>
      </c>
      <c r="BI192" s="137" t="n">
        <f aca="false">IF(N192="nulová",J192,0)</f>
        <v>0</v>
      </c>
      <c r="BJ192" s="3" t="s">
        <v>81</v>
      </c>
      <c r="BK192" s="137" t="n">
        <f aca="false">ROUND(I192*H192,2)</f>
        <v>0</v>
      </c>
      <c r="BL192" s="3" t="s">
        <v>302</v>
      </c>
      <c r="BM192" s="258" t="s">
        <v>629</v>
      </c>
    </row>
    <row r="193" s="30" customFormat="true" ht="19.2" hidden="false" customHeight="false" outlineLevel="0" collapsed="false">
      <c r="A193" s="26"/>
      <c r="B193" s="27"/>
      <c r="C193" s="28"/>
      <c r="D193" s="259" t="s">
        <v>256</v>
      </c>
      <c r="E193" s="28"/>
      <c r="F193" s="260" t="s">
        <v>628</v>
      </c>
      <c r="G193" s="28"/>
      <c r="H193" s="28"/>
      <c r="I193" s="211"/>
      <c r="J193" s="28"/>
      <c r="K193" s="28"/>
      <c r="L193" s="29"/>
      <c r="M193" s="261"/>
      <c r="N193" s="262"/>
      <c r="O193" s="76"/>
      <c r="P193" s="76"/>
      <c r="Q193" s="76"/>
      <c r="R193" s="76"/>
      <c r="S193" s="76"/>
      <c r="T193" s="77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T193" s="3" t="s">
        <v>256</v>
      </c>
      <c r="AU193" s="3" t="s">
        <v>265</v>
      </c>
    </row>
    <row r="194" s="30" customFormat="true" ht="33" hidden="false" customHeight="true" outlineLevel="0" collapsed="false">
      <c r="A194" s="26"/>
      <c r="B194" s="27"/>
      <c r="C194" s="246" t="s">
        <v>630</v>
      </c>
      <c r="D194" s="246" t="s">
        <v>250</v>
      </c>
      <c r="E194" s="247" t="s">
        <v>631</v>
      </c>
      <c r="F194" s="248" t="s">
        <v>632</v>
      </c>
      <c r="G194" s="249" t="s">
        <v>291</v>
      </c>
      <c r="H194" s="250" t="n">
        <v>1</v>
      </c>
      <c r="I194" s="251"/>
      <c r="J194" s="252" t="n">
        <f aca="false">ROUND(I194*H194,2)</f>
        <v>0</v>
      </c>
      <c r="K194" s="253"/>
      <c r="L194" s="29"/>
      <c r="M194" s="254"/>
      <c r="N194" s="255" t="s">
        <v>39</v>
      </c>
      <c r="O194" s="76"/>
      <c r="P194" s="256" t="n">
        <f aca="false">O194*H194</f>
        <v>0</v>
      </c>
      <c r="Q194" s="256" t="n">
        <v>0</v>
      </c>
      <c r="R194" s="256" t="n">
        <f aca="false">Q194*H194</f>
        <v>0</v>
      </c>
      <c r="S194" s="256" t="n">
        <v>0</v>
      </c>
      <c r="T194" s="257" t="n">
        <f aca="false"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258" t="s">
        <v>302</v>
      </c>
      <c r="AT194" s="258" t="s">
        <v>250</v>
      </c>
      <c r="AU194" s="258" t="s">
        <v>265</v>
      </c>
      <c r="AY194" s="3" t="s">
        <v>247</v>
      </c>
      <c r="BE194" s="137" t="n">
        <f aca="false">IF(N194="základní",J194,0)</f>
        <v>0</v>
      </c>
      <c r="BF194" s="137" t="n">
        <f aca="false">IF(N194="snížená",J194,0)</f>
        <v>0</v>
      </c>
      <c r="BG194" s="137" t="n">
        <f aca="false">IF(N194="zákl. přenesená",J194,0)</f>
        <v>0</v>
      </c>
      <c r="BH194" s="137" t="n">
        <f aca="false">IF(N194="sníž. přenesená",J194,0)</f>
        <v>0</v>
      </c>
      <c r="BI194" s="137" t="n">
        <f aca="false">IF(N194="nulová",J194,0)</f>
        <v>0</v>
      </c>
      <c r="BJ194" s="3" t="s">
        <v>81</v>
      </c>
      <c r="BK194" s="137" t="n">
        <f aca="false">ROUND(I194*H194,2)</f>
        <v>0</v>
      </c>
      <c r="BL194" s="3" t="s">
        <v>302</v>
      </c>
      <c r="BM194" s="258" t="s">
        <v>633</v>
      </c>
    </row>
    <row r="195" s="30" customFormat="true" ht="19.2" hidden="false" customHeight="false" outlineLevel="0" collapsed="false">
      <c r="A195" s="26"/>
      <c r="B195" s="27"/>
      <c r="C195" s="28"/>
      <c r="D195" s="259" t="s">
        <v>256</v>
      </c>
      <c r="E195" s="28"/>
      <c r="F195" s="260" t="s">
        <v>634</v>
      </c>
      <c r="G195" s="28"/>
      <c r="H195" s="28"/>
      <c r="I195" s="211"/>
      <c r="J195" s="28"/>
      <c r="K195" s="28"/>
      <c r="L195" s="29"/>
      <c r="M195" s="261"/>
      <c r="N195" s="262"/>
      <c r="O195" s="76"/>
      <c r="P195" s="76"/>
      <c r="Q195" s="76"/>
      <c r="R195" s="76"/>
      <c r="S195" s="76"/>
      <c r="T195" s="77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T195" s="3" t="s">
        <v>256</v>
      </c>
      <c r="AU195" s="3" t="s">
        <v>265</v>
      </c>
    </row>
    <row r="196" s="30" customFormat="true" ht="24.15" hidden="false" customHeight="true" outlineLevel="0" collapsed="false">
      <c r="A196" s="26"/>
      <c r="B196" s="27"/>
      <c r="C196" s="263" t="s">
        <v>635</v>
      </c>
      <c r="D196" s="263" t="s">
        <v>288</v>
      </c>
      <c r="E196" s="264" t="s">
        <v>636</v>
      </c>
      <c r="F196" s="265" t="s">
        <v>637</v>
      </c>
      <c r="G196" s="266" t="s">
        <v>291</v>
      </c>
      <c r="H196" s="267" t="n">
        <v>1</v>
      </c>
      <c r="I196" s="268"/>
      <c r="J196" s="269" t="n">
        <f aca="false">ROUND(I196*H196,2)</f>
        <v>0</v>
      </c>
      <c r="K196" s="270"/>
      <c r="L196" s="271"/>
      <c r="M196" s="272"/>
      <c r="N196" s="273" t="s">
        <v>39</v>
      </c>
      <c r="O196" s="76"/>
      <c r="P196" s="256" t="n">
        <f aca="false">O196*H196</f>
        <v>0</v>
      </c>
      <c r="Q196" s="256" t="n">
        <v>0</v>
      </c>
      <c r="R196" s="256" t="n">
        <f aca="false">Q196*H196</f>
        <v>0</v>
      </c>
      <c r="S196" s="256" t="n">
        <v>0</v>
      </c>
      <c r="T196" s="257" t="n">
        <f aca="false"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258" t="s">
        <v>324</v>
      </c>
      <c r="AT196" s="258" t="s">
        <v>288</v>
      </c>
      <c r="AU196" s="258" t="s">
        <v>265</v>
      </c>
      <c r="AY196" s="3" t="s">
        <v>247</v>
      </c>
      <c r="BE196" s="137" t="n">
        <f aca="false">IF(N196="základní",J196,0)</f>
        <v>0</v>
      </c>
      <c r="BF196" s="137" t="n">
        <f aca="false">IF(N196="snížená",J196,0)</f>
        <v>0</v>
      </c>
      <c r="BG196" s="137" t="n">
        <f aca="false">IF(N196="zákl. přenesená",J196,0)</f>
        <v>0</v>
      </c>
      <c r="BH196" s="137" t="n">
        <f aca="false">IF(N196="sníž. přenesená",J196,0)</f>
        <v>0</v>
      </c>
      <c r="BI196" s="137" t="n">
        <f aca="false">IF(N196="nulová",J196,0)</f>
        <v>0</v>
      </c>
      <c r="BJ196" s="3" t="s">
        <v>81</v>
      </c>
      <c r="BK196" s="137" t="n">
        <f aca="false">ROUND(I196*H196,2)</f>
        <v>0</v>
      </c>
      <c r="BL196" s="3" t="s">
        <v>302</v>
      </c>
      <c r="BM196" s="258" t="s">
        <v>638</v>
      </c>
    </row>
    <row r="197" s="30" customFormat="true" ht="19.2" hidden="false" customHeight="false" outlineLevel="0" collapsed="false">
      <c r="A197" s="26"/>
      <c r="B197" s="27"/>
      <c r="C197" s="28"/>
      <c r="D197" s="259" t="s">
        <v>256</v>
      </c>
      <c r="E197" s="28"/>
      <c r="F197" s="260" t="s">
        <v>637</v>
      </c>
      <c r="G197" s="28"/>
      <c r="H197" s="28"/>
      <c r="I197" s="211"/>
      <c r="J197" s="28"/>
      <c r="K197" s="28"/>
      <c r="L197" s="29"/>
      <c r="M197" s="261"/>
      <c r="N197" s="262"/>
      <c r="O197" s="76"/>
      <c r="P197" s="76"/>
      <c r="Q197" s="76"/>
      <c r="R197" s="76"/>
      <c r="S197" s="76"/>
      <c r="T197" s="77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T197" s="3" t="s">
        <v>256</v>
      </c>
      <c r="AU197" s="3" t="s">
        <v>265</v>
      </c>
    </row>
    <row r="198" s="30" customFormat="true" ht="37.8" hidden="false" customHeight="true" outlineLevel="0" collapsed="false">
      <c r="A198" s="26"/>
      <c r="B198" s="27"/>
      <c r="C198" s="246" t="s">
        <v>639</v>
      </c>
      <c r="D198" s="246" t="s">
        <v>250</v>
      </c>
      <c r="E198" s="247" t="s">
        <v>640</v>
      </c>
      <c r="F198" s="248" t="s">
        <v>641</v>
      </c>
      <c r="G198" s="249" t="s">
        <v>291</v>
      </c>
      <c r="H198" s="250" t="n">
        <v>2</v>
      </c>
      <c r="I198" s="251"/>
      <c r="J198" s="252" t="n">
        <f aca="false">ROUND(I198*H198,2)</f>
        <v>0</v>
      </c>
      <c r="K198" s="253"/>
      <c r="L198" s="29"/>
      <c r="M198" s="254"/>
      <c r="N198" s="255" t="s">
        <v>39</v>
      </c>
      <c r="O198" s="76"/>
      <c r="P198" s="256" t="n">
        <f aca="false">O198*H198</f>
        <v>0</v>
      </c>
      <c r="Q198" s="256" t="n">
        <v>0</v>
      </c>
      <c r="R198" s="256" t="n">
        <f aca="false">Q198*H198</f>
        <v>0</v>
      </c>
      <c r="S198" s="256" t="n">
        <v>0</v>
      </c>
      <c r="T198" s="257" t="n">
        <f aca="false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258" t="s">
        <v>302</v>
      </c>
      <c r="AT198" s="258" t="s">
        <v>250</v>
      </c>
      <c r="AU198" s="258" t="s">
        <v>265</v>
      </c>
      <c r="AY198" s="3" t="s">
        <v>247</v>
      </c>
      <c r="BE198" s="137" t="n">
        <f aca="false">IF(N198="základní",J198,0)</f>
        <v>0</v>
      </c>
      <c r="BF198" s="137" t="n">
        <f aca="false">IF(N198="snížená",J198,0)</f>
        <v>0</v>
      </c>
      <c r="BG198" s="137" t="n">
        <f aca="false">IF(N198="zákl. přenesená",J198,0)</f>
        <v>0</v>
      </c>
      <c r="BH198" s="137" t="n">
        <f aca="false">IF(N198="sníž. přenesená",J198,0)</f>
        <v>0</v>
      </c>
      <c r="BI198" s="137" t="n">
        <f aca="false">IF(N198="nulová",J198,0)</f>
        <v>0</v>
      </c>
      <c r="BJ198" s="3" t="s">
        <v>81</v>
      </c>
      <c r="BK198" s="137" t="n">
        <f aca="false">ROUND(I198*H198,2)</f>
        <v>0</v>
      </c>
      <c r="BL198" s="3" t="s">
        <v>302</v>
      </c>
      <c r="BM198" s="258" t="s">
        <v>642</v>
      </c>
    </row>
    <row r="199" s="30" customFormat="true" ht="19.2" hidden="false" customHeight="false" outlineLevel="0" collapsed="false">
      <c r="A199" s="26"/>
      <c r="B199" s="27"/>
      <c r="C199" s="28"/>
      <c r="D199" s="259" t="s">
        <v>256</v>
      </c>
      <c r="E199" s="28"/>
      <c r="F199" s="260" t="s">
        <v>641</v>
      </c>
      <c r="G199" s="28"/>
      <c r="H199" s="28"/>
      <c r="I199" s="211"/>
      <c r="J199" s="28"/>
      <c r="K199" s="28"/>
      <c r="L199" s="29"/>
      <c r="M199" s="261"/>
      <c r="N199" s="262"/>
      <c r="O199" s="76"/>
      <c r="P199" s="76"/>
      <c r="Q199" s="76"/>
      <c r="R199" s="76"/>
      <c r="S199" s="76"/>
      <c r="T199" s="77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T199" s="3" t="s">
        <v>256</v>
      </c>
      <c r="AU199" s="3" t="s">
        <v>265</v>
      </c>
    </row>
    <row r="200" s="30" customFormat="true" ht="33" hidden="false" customHeight="true" outlineLevel="0" collapsed="false">
      <c r="A200" s="26"/>
      <c r="B200" s="27"/>
      <c r="C200" s="263" t="s">
        <v>643</v>
      </c>
      <c r="D200" s="263" t="s">
        <v>288</v>
      </c>
      <c r="E200" s="264" t="s">
        <v>644</v>
      </c>
      <c r="F200" s="265" t="s">
        <v>645</v>
      </c>
      <c r="G200" s="266" t="s">
        <v>291</v>
      </c>
      <c r="H200" s="267" t="n">
        <v>2</v>
      </c>
      <c r="I200" s="268"/>
      <c r="J200" s="269" t="n">
        <f aca="false">ROUND(I200*H200,2)</f>
        <v>0</v>
      </c>
      <c r="K200" s="270"/>
      <c r="L200" s="271"/>
      <c r="M200" s="272"/>
      <c r="N200" s="273" t="s">
        <v>39</v>
      </c>
      <c r="O200" s="76"/>
      <c r="P200" s="256" t="n">
        <f aca="false">O200*H200</f>
        <v>0</v>
      </c>
      <c r="Q200" s="256" t="n">
        <v>8E-005</v>
      </c>
      <c r="R200" s="256" t="n">
        <f aca="false">Q200*H200</f>
        <v>0.00016</v>
      </c>
      <c r="S200" s="256" t="n">
        <v>0</v>
      </c>
      <c r="T200" s="257" t="n">
        <f aca="false"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258" t="s">
        <v>324</v>
      </c>
      <c r="AT200" s="258" t="s">
        <v>288</v>
      </c>
      <c r="AU200" s="258" t="s">
        <v>265</v>
      </c>
      <c r="AY200" s="3" t="s">
        <v>247</v>
      </c>
      <c r="BE200" s="137" t="n">
        <f aca="false">IF(N200="základní",J200,0)</f>
        <v>0</v>
      </c>
      <c r="BF200" s="137" t="n">
        <f aca="false">IF(N200="snížená",J200,0)</f>
        <v>0</v>
      </c>
      <c r="BG200" s="137" t="n">
        <f aca="false">IF(N200="zákl. přenesená",J200,0)</f>
        <v>0</v>
      </c>
      <c r="BH200" s="137" t="n">
        <f aca="false">IF(N200="sníž. přenesená",J200,0)</f>
        <v>0</v>
      </c>
      <c r="BI200" s="137" t="n">
        <f aca="false">IF(N200="nulová",J200,0)</f>
        <v>0</v>
      </c>
      <c r="BJ200" s="3" t="s">
        <v>81</v>
      </c>
      <c r="BK200" s="137" t="n">
        <f aca="false">ROUND(I200*H200,2)</f>
        <v>0</v>
      </c>
      <c r="BL200" s="3" t="s">
        <v>302</v>
      </c>
      <c r="BM200" s="258" t="s">
        <v>646</v>
      </c>
    </row>
    <row r="201" s="30" customFormat="true" ht="19.2" hidden="false" customHeight="false" outlineLevel="0" collapsed="false">
      <c r="A201" s="26"/>
      <c r="B201" s="27"/>
      <c r="C201" s="28"/>
      <c r="D201" s="259" t="s">
        <v>256</v>
      </c>
      <c r="E201" s="28"/>
      <c r="F201" s="260" t="s">
        <v>645</v>
      </c>
      <c r="G201" s="28"/>
      <c r="H201" s="28"/>
      <c r="I201" s="211"/>
      <c r="J201" s="28"/>
      <c r="K201" s="28"/>
      <c r="L201" s="29"/>
      <c r="M201" s="261"/>
      <c r="N201" s="262"/>
      <c r="O201" s="76"/>
      <c r="P201" s="76"/>
      <c r="Q201" s="76"/>
      <c r="R201" s="76"/>
      <c r="S201" s="76"/>
      <c r="T201" s="77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T201" s="3" t="s">
        <v>256</v>
      </c>
      <c r="AU201" s="3" t="s">
        <v>265</v>
      </c>
    </row>
    <row r="202" s="30" customFormat="true" ht="16.5" hidden="false" customHeight="true" outlineLevel="0" collapsed="false">
      <c r="A202" s="26"/>
      <c r="B202" s="27"/>
      <c r="C202" s="246" t="s">
        <v>647</v>
      </c>
      <c r="D202" s="246" t="s">
        <v>250</v>
      </c>
      <c r="E202" s="247" t="s">
        <v>648</v>
      </c>
      <c r="F202" s="248" t="s">
        <v>649</v>
      </c>
      <c r="G202" s="249" t="s">
        <v>291</v>
      </c>
      <c r="H202" s="250" t="n">
        <v>1</v>
      </c>
      <c r="I202" s="251"/>
      <c r="J202" s="252" t="n">
        <f aca="false">ROUND(I202*H202,2)</f>
        <v>0</v>
      </c>
      <c r="K202" s="253"/>
      <c r="L202" s="29"/>
      <c r="M202" s="254"/>
      <c r="N202" s="255" t="s">
        <v>39</v>
      </c>
      <c r="O202" s="76"/>
      <c r="P202" s="256" t="n">
        <f aca="false">O202*H202</f>
        <v>0</v>
      </c>
      <c r="Q202" s="256" t="n">
        <v>0</v>
      </c>
      <c r="R202" s="256" t="n">
        <f aca="false">Q202*H202</f>
        <v>0</v>
      </c>
      <c r="S202" s="256" t="n">
        <v>0</v>
      </c>
      <c r="T202" s="257" t="n">
        <f aca="false"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258" t="s">
        <v>302</v>
      </c>
      <c r="AT202" s="258" t="s">
        <v>250</v>
      </c>
      <c r="AU202" s="258" t="s">
        <v>265</v>
      </c>
      <c r="AY202" s="3" t="s">
        <v>247</v>
      </c>
      <c r="BE202" s="137" t="n">
        <f aca="false">IF(N202="základní",J202,0)</f>
        <v>0</v>
      </c>
      <c r="BF202" s="137" t="n">
        <f aca="false">IF(N202="snížená",J202,0)</f>
        <v>0</v>
      </c>
      <c r="BG202" s="137" t="n">
        <f aca="false">IF(N202="zákl. přenesená",J202,0)</f>
        <v>0</v>
      </c>
      <c r="BH202" s="137" t="n">
        <f aca="false">IF(N202="sníž. přenesená",J202,0)</f>
        <v>0</v>
      </c>
      <c r="BI202" s="137" t="n">
        <f aca="false">IF(N202="nulová",J202,0)</f>
        <v>0</v>
      </c>
      <c r="BJ202" s="3" t="s">
        <v>81</v>
      </c>
      <c r="BK202" s="137" t="n">
        <f aca="false">ROUND(I202*H202,2)</f>
        <v>0</v>
      </c>
      <c r="BL202" s="3" t="s">
        <v>302</v>
      </c>
      <c r="BM202" s="258" t="s">
        <v>650</v>
      </c>
    </row>
    <row r="203" s="30" customFormat="true" ht="19.2" hidden="false" customHeight="false" outlineLevel="0" collapsed="false">
      <c r="A203" s="26"/>
      <c r="B203" s="27"/>
      <c r="C203" s="28"/>
      <c r="D203" s="259" t="s">
        <v>256</v>
      </c>
      <c r="E203" s="28"/>
      <c r="F203" s="260" t="s">
        <v>651</v>
      </c>
      <c r="G203" s="28"/>
      <c r="H203" s="28"/>
      <c r="I203" s="211"/>
      <c r="J203" s="28"/>
      <c r="K203" s="28"/>
      <c r="L203" s="29"/>
      <c r="M203" s="261"/>
      <c r="N203" s="262"/>
      <c r="O203" s="76"/>
      <c r="P203" s="76"/>
      <c r="Q203" s="76"/>
      <c r="R203" s="76"/>
      <c r="S203" s="76"/>
      <c r="T203" s="77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T203" s="3" t="s">
        <v>256</v>
      </c>
      <c r="AU203" s="3" t="s">
        <v>265</v>
      </c>
    </row>
    <row r="204" s="30" customFormat="true" ht="24.15" hidden="false" customHeight="true" outlineLevel="0" collapsed="false">
      <c r="A204" s="26"/>
      <c r="B204" s="27"/>
      <c r="C204" s="263" t="s">
        <v>652</v>
      </c>
      <c r="D204" s="263" t="s">
        <v>288</v>
      </c>
      <c r="E204" s="264" t="s">
        <v>653</v>
      </c>
      <c r="F204" s="265" t="s">
        <v>654</v>
      </c>
      <c r="G204" s="266" t="s">
        <v>291</v>
      </c>
      <c r="H204" s="267" t="n">
        <v>1</v>
      </c>
      <c r="I204" s="268"/>
      <c r="J204" s="269" t="n">
        <f aca="false">ROUND(I204*H204,2)</f>
        <v>0</v>
      </c>
      <c r="K204" s="270"/>
      <c r="L204" s="271"/>
      <c r="M204" s="272"/>
      <c r="N204" s="273" t="s">
        <v>39</v>
      </c>
      <c r="O204" s="76"/>
      <c r="P204" s="256" t="n">
        <f aca="false">O204*H204</f>
        <v>0</v>
      </c>
      <c r="Q204" s="256" t="n">
        <v>5E-005</v>
      </c>
      <c r="R204" s="256" t="n">
        <f aca="false">Q204*H204</f>
        <v>5E-005</v>
      </c>
      <c r="S204" s="256" t="n">
        <v>0</v>
      </c>
      <c r="T204" s="257" t="n">
        <f aca="false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258" t="s">
        <v>324</v>
      </c>
      <c r="AT204" s="258" t="s">
        <v>288</v>
      </c>
      <c r="AU204" s="258" t="s">
        <v>265</v>
      </c>
      <c r="AY204" s="3" t="s">
        <v>247</v>
      </c>
      <c r="BE204" s="137" t="n">
        <f aca="false">IF(N204="základní",J204,0)</f>
        <v>0</v>
      </c>
      <c r="BF204" s="137" t="n">
        <f aca="false">IF(N204="snížená",J204,0)</f>
        <v>0</v>
      </c>
      <c r="BG204" s="137" t="n">
        <f aca="false">IF(N204="zákl. přenesená",J204,0)</f>
        <v>0</v>
      </c>
      <c r="BH204" s="137" t="n">
        <f aca="false">IF(N204="sníž. přenesená",J204,0)</f>
        <v>0</v>
      </c>
      <c r="BI204" s="137" t="n">
        <f aca="false">IF(N204="nulová",J204,0)</f>
        <v>0</v>
      </c>
      <c r="BJ204" s="3" t="s">
        <v>81</v>
      </c>
      <c r="BK204" s="137" t="n">
        <f aca="false">ROUND(I204*H204,2)</f>
        <v>0</v>
      </c>
      <c r="BL204" s="3" t="s">
        <v>302</v>
      </c>
      <c r="BM204" s="258" t="s">
        <v>655</v>
      </c>
    </row>
    <row r="205" s="30" customFormat="true" ht="19.2" hidden="false" customHeight="false" outlineLevel="0" collapsed="false">
      <c r="A205" s="26"/>
      <c r="B205" s="27"/>
      <c r="C205" s="28"/>
      <c r="D205" s="259" t="s">
        <v>256</v>
      </c>
      <c r="E205" s="28"/>
      <c r="F205" s="260" t="s">
        <v>654</v>
      </c>
      <c r="G205" s="28"/>
      <c r="H205" s="28"/>
      <c r="I205" s="211"/>
      <c r="J205" s="28"/>
      <c r="K205" s="28"/>
      <c r="L205" s="29"/>
      <c r="M205" s="261"/>
      <c r="N205" s="262"/>
      <c r="O205" s="76"/>
      <c r="P205" s="76"/>
      <c r="Q205" s="76"/>
      <c r="R205" s="76"/>
      <c r="S205" s="76"/>
      <c r="T205" s="77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T205" s="3" t="s">
        <v>256</v>
      </c>
      <c r="AU205" s="3" t="s">
        <v>265</v>
      </c>
    </row>
    <row r="206" s="30" customFormat="true" ht="24.15" hidden="false" customHeight="true" outlineLevel="0" collapsed="false">
      <c r="A206" s="26"/>
      <c r="B206" s="27"/>
      <c r="C206" s="246" t="s">
        <v>656</v>
      </c>
      <c r="D206" s="246" t="s">
        <v>250</v>
      </c>
      <c r="E206" s="247" t="s">
        <v>657</v>
      </c>
      <c r="F206" s="248" t="s">
        <v>658</v>
      </c>
      <c r="G206" s="249" t="s">
        <v>291</v>
      </c>
      <c r="H206" s="250" t="n">
        <v>1</v>
      </c>
      <c r="I206" s="251"/>
      <c r="J206" s="252" t="n">
        <f aca="false">ROUND(I206*H206,2)</f>
        <v>0</v>
      </c>
      <c r="K206" s="253"/>
      <c r="L206" s="29"/>
      <c r="M206" s="254"/>
      <c r="N206" s="255" t="s">
        <v>39</v>
      </c>
      <c r="O206" s="76"/>
      <c r="P206" s="256" t="n">
        <f aca="false">O206*H206</f>
        <v>0</v>
      </c>
      <c r="Q206" s="256" t="n">
        <v>0</v>
      </c>
      <c r="R206" s="256" t="n">
        <f aca="false">Q206*H206</f>
        <v>0</v>
      </c>
      <c r="S206" s="256" t="n">
        <v>0</v>
      </c>
      <c r="T206" s="257" t="n">
        <f aca="false"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258" t="s">
        <v>302</v>
      </c>
      <c r="AT206" s="258" t="s">
        <v>250</v>
      </c>
      <c r="AU206" s="258" t="s">
        <v>265</v>
      </c>
      <c r="AY206" s="3" t="s">
        <v>247</v>
      </c>
      <c r="BE206" s="137" t="n">
        <f aca="false">IF(N206="základní",J206,0)</f>
        <v>0</v>
      </c>
      <c r="BF206" s="137" t="n">
        <f aca="false">IF(N206="snížená",J206,0)</f>
        <v>0</v>
      </c>
      <c r="BG206" s="137" t="n">
        <f aca="false">IF(N206="zákl. přenesená",J206,0)</f>
        <v>0</v>
      </c>
      <c r="BH206" s="137" t="n">
        <f aca="false">IF(N206="sníž. přenesená",J206,0)</f>
        <v>0</v>
      </c>
      <c r="BI206" s="137" t="n">
        <f aca="false">IF(N206="nulová",J206,0)</f>
        <v>0</v>
      </c>
      <c r="BJ206" s="3" t="s">
        <v>81</v>
      </c>
      <c r="BK206" s="137" t="n">
        <f aca="false">ROUND(I206*H206,2)</f>
        <v>0</v>
      </c>
      <c r="BL206" s="3" t="s">
        <v>302</v>
      </c>
      <c r="BM206" s="258" t="s">
        <v>659</v>
      </c>
    </row>
    <row r="207" s="30" customFormat="true" ht="19.2" hidden="false" customHeight="false" outlineLevel="0" collapsed="false">
      <c r="A207" s="26"/>
      <c r="B207" s="27"/>
      <c r="C207" s="28"/>
      <c r="D207" s="259" t="s">
        <v>256</v>
      </c>
      <c r="E207" s="28"/>
      <c r="F207" s="260" t="s">
        <v>658</v>
      </c>
      <c r="G207" s="28"/>
      <c r="H207" s="28"/>
      <c r="I207" s="211"/>
      <c r="J207" s="28"/>
      <c r="K207" s="28"/>
      <c r="L207" s="29"/>
      <c r="M207" s="261"/>
      <c r="N207" s="262"/>
      <c r="O207" s="76"/>
      <c r="P207" s="76"/>
      <c r="Q207" s="76"/>
      <c r="R207" s="76"/>
      <c r="S207" s="76"/>
      <c r="T207" s="77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T207" s="3" t="s">
        <v>256</v>
      </c>
      <c r="AU207" s="3" t="s">
        <v>265</v>
      </c>
    </row>
    <row r="208" s="30" customFormat="true" ht="24.15" hidden="false" customHeight="true" outlineLevel="0" collapsed="false">
      <c r="A208" s="26"/>
      <c r="B208" s="27"/>
      <c r="C208" s="263" t="s">
        <v>660</v>
      </c>
      <c r="D208" s="263" t="s">
        <v>288</v>
      </c>
      <c r="E208" s="264" t="s">
        <v>661</v>
      </c>
      <c r="F208" s="265" t="s">
        <v>662</v>
      </c>
      <c r="G208" s="266" t="s">
        <v>291</v>
      </c>
      <c r="H208" s="267" t="n">
        <v>1</v>
      </c>
      <c r="I208" s="268"/>
      <c r="J208" s="269" t="n">
        <f aca="false">ROUND(I208*H208,2)</f>
        <v>0</v>
      </c>
      <c r="K208" s="270"/>
      <c r="L208" s="271"/>
      <c r="M208" s="272"/>
      <c r="N208" s="273" t="s">
        <v>39</v>
      </c>
      <c r="O208" s="76"/>
      <c r="P208" s="256" t="n">
        <f aca="false">O208*H208</f>
        <v>0</v>
      </c>
      <c r="Q208" s="256" t="n">
        <v>5E-005</v>
      </c>
      <c r="R208" s="256" t="n">
        <f aca="false">Q208*H208</f>
        <v>5E-005</v>
      </c>
      <c r="S208" s="256" t="n">
        <v>0</v>
      </c>
      <c r="T208" s="257" t="n">
        <f aca="false"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258" t="s">
        <v>324</v>
      </c>
      <c r="AT208" s="258" t="s">
        <v>288</v>
      </c>
      <c r="AU208" s="258" t="s">
        <v>265</v>
      </c>
      <c r="AY208" s="3" t="s">
        <v>247</v>
      </c>
      <c r="BE208" s="137" t="n">
        <f aca="false">IF(N208="základní",J208,0)</f>
        <v>0</v>
      </c>
      <c r="BF208" s="137" t="n">
        <f aca="false">IF(N208="snížená",J208,0)</f>
        <v>0</v>
      </c>
      <c r="BG208" s="137" t="n">
        <f aca="false">IF(N208="zákl. přenesená",J208,0)</f>
        <v>0</v>
      </c>
      <c r="BH208" s="137" t="n">
        <f aca="false">IF(N208="sníž. přenesená",J208,0)</f>
        <v>0</v>
      </c>
      <c r="BI208" s="137" t="n">
        <f aca="false">IF(N208="nulová",J208,0)</f>
        <v>0</v>
      </c>
      <c r="BJ208" s="3" t="s">
        <v>81</v>
      </c>
      <c r="BK208" s="137" t="n">
        <f aca="false">ROUND(I208*H208,2)</f>
        <v>0</v>
      </c>
      <c r="BL208" s="3" t="s">
        <v>302</v>
      </c>
      <c r="BM208" s="258" t="s">
        <v>663</v>
      </c>
    </row>
    <row r="209" s="30" customFormat="true" ht="19.2" hidden="false" customHeight="false" outlineLevel="0" collapsed="false">
      <c r="A209" s="26"/>
      <c r="B209" s="27"/>
      <c r="C209" s="28"/>
      <c r="D209" s="259" t="s">
        <v>256</v>
      </c>
      <c r="E209" s="28"/>
      <c r="F209" s="260" t="s">
        <v>662</v>
      </c>
      <c r="G209" s="28"/>
      <c r="H209" s="28"/>
      <c r="I209" s="211"/>
      <c r="J209" s="28"/>
      <c r="K209" s="28"/>
      <c r="L209" s="29"/>
      <c r="M209" s="261"/>
      <c r="N209" s="262"/>
      <c r="O209" s="76"/>
      <c r="P209" s="76"/>
      <c r="Q209" s="76"/>
      <c r="R209" s="76"/>
      <c r="S209" s="76"/>
      <c r="T209" s="77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T209" s="3" t="s">
        <v>256</v>
      </c>
      <c r="AU209" s="3" t="s">
        <v>265</v>
      </c>
    </row>
    <row r="210" s="30" customFormat="true" ht="24.15" hidden="false" customHeight="true" outlineLevel="0" collapsed="false">
      <c r="A210" s="26"/>
      <c r="B210" s="27"/>
      <c r="C210" s="246" t="s">
        <v>664</v>
      </c>
      <c r="D210" s="246" t="s">
        <v>250</v>
      </c>
      <c r="E210" s="247" t="s">
        <v>665</v>
      </c>
      <c r="F210" s="248" t="s">
        <v>666</v>
      </c>
      <c r="G210" s="249" t="s">
        <v>332</v>
      </c>
      <c r="H210" s="250" t="n">
        <v>12</v>
      </c>
      <c r="I210" s="251"/>
      <c r="J210" s="252" t="n">
        <f aca="false">ROUND(I210*H210,2)</f>
        <v>0</v>
      </c>
      <c r="K210" s="253"/>
      <c r="L210" s="29"/>
      <c r="M210" s="254"/>
      <c r="N210" s="255" t="s">
        <v>39</v>
      </c>
      <c r="O210" s="76"/>
      <c r="P210" s="256" t="n">
        <f aca="false">O210*H210</f>
        <v>0</v>
      </c>
      <c r="Q210" s="256" t="n">
        <v>0</v>
      </c>
      <c r="R210" s="256" t="n">
        <f aca="false">Q210*H210</f>
        <v>0</v>
      </c>
      <c r="S210" s="256" t="n">
        <v>0</v>
      </c>
      <c r="T210" s="257" t="n">
        <f aca="false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258" t="s">
        <v>302</v>
      </c>
      <c r="AT210" s="258" t="s">
        <v>250</v>
      </c>
      <c r="AU210" s="258" t="s">
        <v>265</v>
      </c>
      <c r="AY210" s="3" t="s">
        <v>247</v>
      </c>
      <c r="BE210" s="137" t="n">
        <f aca="false">IF(N210="základní",J210,0)</f>
        <v>0</v>
      </c>
      <c r="BF210" s="137" t="n">
        <f aca="false">IF(N210="snížená",J210,0)</f>
        <v>0</v>
      </c>
      <c r="BG210" s="137" t="n">
        <f aca="false">IF(N210="zákl. přenesená",J210,0)</f>
        <v>0</v>
      </c>
      <c r="BH210" s="137" t="n">
        <f aca="false">IF(N210="sníž. přenesená",J210,0)</f>
        <v>0</v>
      </c>
      <c r="BI210" s="137" t="n">
        <f aca="false">IF(N210="nulová",J210,0)</f>
        <v>0</v>
      </c>
      <c r="BJ210" s="3" t="s">
        <v>81</v>
      </c>
      <c r="BK210" s="137" t="n">
        <f aca="false">ROUND(I210*H210,2)</f>
        <v>0</v>
      </c>
      <c r="BL210" s="3" t="s">
        <v>302</v>
      </c>
      <c r="BM210" s="258" t="s">
        <v>667</v>
      </c>
    </row>
    <row r="211" s="30" customFormat="true" ht="28.8" hidden="false" customHeight="false" outlineLevel="0" collapsed="false">
      <c r="A211" s="26"/>
      <c r="B211" s="27"/>
      <c r="C211" s="28"/>
      <c r="D211" s="259" t="s">
        <v>256</v>
      </c>
      <c r="E211" s="28"/>
      <c r="F211" s="260" t="s">
        <v>668</v>
      </c>
      <c r="G211" s="28"/>
      <c r="H211" s="28"/>
      <c r="I211" s="211"/>
      <c r="J211" s="28"/>
      <c r="K211" s="28"/>
      <c r="L211" s="29"/>
      <c r="M211" s="261"/>
      <c r="N211" s="262"/>
      <c r="O211" s="76"/>
      <c r="P211" s="76"/>
      <c r="Q211" s="76"/>
      <c r="R211" s="76"/>
      <c r="S211" s="76"/>
      <c r="T211" s="77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T211" s="3" t="s">
        <v>256</v>
      </c>
      <c r="AU211" s="3" t="s">
        <v>265</v>
      </c>
    </row>
    <row r="212" s="30" customFormat="true" ht="37.8" hidden="false" customHeight="true" outlineLevel="0" collapsed="false">
      <c r="A212" s="26"/>
      <c r="B212" s="27"/>
      <c r="C212" s="263" t="s">
        <v>669</v>
      </c>
      <c r="D212" s="263" t="s">
        <v>288</v>
      </c>
      <c r="E212" s="264" t="s">
        <v>670</v>
      </c>
      <c r="F212" s="265" t="s">
        <v>671</v>
      </c>
      <c r="G212" s="266" t="s">
        <v>332</v>
      </c>
      <c r="H212" s="267" t="n">
        <v>6</v>
      </c>
      <c r="I212" s="268"/>
      <c r="J212" s="269" t="n">
        <f aca="false">ROUND(I212*H212,2)</f>
        <v>0</v>
      </c>
      <c r="K212" s="270"/>
      <c r="L212" s="271"/>
      <c r="M212" s="272"/>
      <c r="N212" s="273" t="s">
        <v>39</v>
      </c>
      <c r="O212" s="76"/>
      <c r="P212" s="256" t="n">
        <f aca="false">O212*H212</f>
        <v>0</v>
      </c>
      <c r="Q212" s="256" t="n">
        <v>7E-005</v>
      </c>
      <c r="R212" s="256" t="n">
        <f aca="false">Q212*H212</f>
        <v>0.00042</v>
      </c>
      <c r="S212" s="256" t="n">
        <v>0</v>
      </c>
      <c r="T212" s="257" t="n">
        <f aca="false"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258" t="s">
        <v>324</v>
      </c>
      <c r="AT212" s="258" t="s">
        <v>288</v>
      </c>
      <c r="AU212" s="258" t="s">
        <v>265</v>
      </c>
      <c r="AY212" s="3" t="s">
        <v>247</v>
      </c>
      <c r="BE212" s="137" t="n">
        <f aca="false">IF(N212="základní",J212,0)</f>
        <v>0</v>
      </c>
      <c r="BF212" s="137" t="n">
        <f aca="false">IF(N212="snížená",J212,0)</f>
        <v>0</v>
      </c>
      <c r="BG212" s="137" t="n">
        <f aca="false">IF(N212="zákl. přenesená",J212,0)</f>
        <v>0</v>
      </c>
      <c r="BH212" s="137" t="n">
        <f aca="false">IF(N212="sníž. přenesená",J212,0)</f>
        <v>0</v>
      </c>
      <c r="BI212" s="137" t="n">
        <f aca="false">IF(N212="nulová",J212,0)</f>
        <v>0</v>
      </c>
      <c r="BJ212" s="3" t="s">
        <v>81</v>
      </c>
      <c r="BK212" s="137" t="n">
        <f aca="false">ROUND(I212*H212,2)</f>
        <v>0</v>
      </c>
      <c r="BL212" s="3" t="s">
        <v>302</v>
      </c>
      <c r="BM212" s="258" t="s">
        <v>672</v>
      </c>
    </row>
    <row r="213" s="30" customFormat="true" ht="28.8" hidden="false" customHeight="false" outlineLevel="0" collapsed="false">
      <c r="A213" s="26"/>
      <c r="B213" s="27"/>
      <c r="C213" s="28"/>
      <c r="D213" s="259" t="s">
        <v>256</v>
      </c>
      <c r="E213" s="28"/>
      <c r="F213" s="260" t="s">
        <v>671</v>
      </c>
      <c r="G213" s="28"/>
      <c r="H213" s="28"/>
      <c r="I213" s="211"/>
      <c r="J213" s="28"/>
      <c r="K213" s="28"/>
      <c r="L213" s="29"/>
      <c r="M213" s="261"/>
      <c r="N213" s="262"/>
      <c r="O213" s="76"/>
      <c r="P213" s="76"/>
      <c r="Q213" s="76"/>
      <c r="R213" s="76"/>
      <c r="S213" s="76"/>
      <c r="T213" s="77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T213" s="3" t="s">
        <v>256</v>
      </c>
      <c r="AU213" s="3" t="s">
        <v>265</v>
      </c>
    </row>
    <row r="214" s="30" customFormat="true" ht="33" hidden="false" customHeight="true" outlineLevel="0" collapsed="false">
      <c r="A214" s="26"/>
      <c r="B214" s="27"/>
      <c r="C214" s="263" t="s">
        <v>673</v>
      </c>
      <c r="D214" s="263" t="s">
        <v>288</v>
      </c>
      <c r="E214" s="264" t="s">
        <v>674</v>
      </c>
      <c r="F214" s="265" t="s">
        <v>675</v>
      </c>
      <c r="G214" s="266" t="s">
        <v>332</v>
      </c>
      <c r="H214" s="267" t="n">
        <v>3</v>
      </c>
      <c r="I214" s="268"/>
      <c r="J214" s="269" t="n">
        <f aca="false">ROUND(I214*H214,2)</f>
        <v>0</v>
      </c>
      <c r="K214" s="270"/>
      <c r="L214" s="271"/>
      <c r="M214" s="272"/>
      <c r="N214" s="273" t="s">
        <v>39</v>
      </c>
      <c r="O214" s="76"/>
      <c r="P214" s="256" t="n">
        <f aca="false">O214*H214</f>
        <v>0</v>
      </c>
      <c r="Q214" s="256" t="n">
        <v>7E-005</v>
      </c>
      <c r="R214" s="256" t="n">
        <f aca="false">Q214*H214</f>
        <v>0.00021</v>
      </c>
      <c r="S214" s="256" t="n">
        <v>0</v>
      </c>
      <c r="T214" s="257" t="n">
        <f aca="false"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258" t="s">
        <v>324</v>
      </c>
      <c r="AT214" s="258" t="s">
        <v>288</v>
      </c>
      <c r="AU214" s="258" t="s">
        <v>265</v>
      </c>
      <c r="AY214" s="3" t="s">
        <v>247</v>
      </c>
      <c r="BE214" s="137" t="n">
        <f aca="false">IF(N214="základní",J214,0)</f>
        <v>0</v>
      </c>
      <c r="BF214" s="137" t="n">
        <f aca="false">IF(N214="snížená",J214,0)</f>
        <v>0</v>
      </c>
      <c r="BG214" s="137" t="n">
        <f aca="false">IF(N214="zákl. přenesená",J214,0)</f>
        <v>0</v>
      </c>
      <c r="BH214" s="137" t="n">
        <f aca="false">IF(N214="sníž. přenesená",J214,0)</f>
        <v>0</v>
      </c>
      <c r="BI214" s="137" t="n">
        <f aca="false">IF(N214="nulová",J214,0)</f>
        <v>0</v>
      </c>
      <c r="BJ214" s="3" t="s">
        <v>81</v>
      </c>
      <c r="BK214" s="137" t="n">
        <f aca="false">ROUND(I214*H214,2)</f>
        <v>0</v>
      </c>
      <c r="BL214" s="3" t="s">
        <v>302</v>
      </c>
      <c r="BM214" s="258" t="s">
        <v>676</v>
      </c>
    </row>
    <row r="215" s="30" customFormat="true" ht="19.2" hidden="false" customHeight="false" outlineLevel="0" collapsed="false">
      <c r="A215" s="26"/>
      <c r="B215" s="27"/>
      <c r="C215" s="28"/>
      <c r="D215" s="259" t="s">
        <v>256</v>
      </c>
      <c r="E215" s="28"/>
      <c r="F215" s="260" t="s">
        <v>675</v>
      </c>
      <c r="G215" s="28"/>
      <c r="H215" s="28"/>
      <c r="I215" s="211"/>
      <c r="J215" s="28"/>
      <c r="K215" s="28"/>
      <c r="L215" s="29"/>
      <c r="M215" s="261"/>
      <c r="N215" s="262"/>
      <c r="O215" s="76"/>
      <c r="P215" s="76"/>
      <c r="Q215" s="76"/>
      <c r="R215" s="76"/>
      <c r="S215" s="76"/>
      <c r="T215" s="77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T215" s="3" t="s">
        <v>256</v>
      </c>
      <c r="AU215" s="3" t="s">
        <v>265</v>
      </c>
    </row>
    <row r="216" s="30" customFormat="true" ht="37.8" hidden="false" customHeight="true" outlineLevel="0" collapsed="false">
      <c r="A216" s="26"/>
      <c r="B216" s="27"/>
      <c r="C216" s="263" t="s">
        <v>677</v>
      </c>
      <c r="D216" s="263" t="s">
        <v>288</v>
      </c>
      <c r="E216" s="264" t="s">
        <v>678</v>
      </c>
      <c r="F216" s="265" t="s">
        <v>679</v>
      </c>
      <c r="G216" s="266" t="s">
        <v>332</v>
      </c>
      <c r="H216" s="267" t="n">
        <v>3</v>
      </c>
      <c r="I216" s="268"/>
      <c r="J216" s="269" t="n">
        <f aca="false">ROUND(I216*H216,2)</f>
        <v>0</v>
      </c>
      <c r="K216" s="270"/>
      <c r="L216" s="271"/>
      <c r="M216" s="272"/>
      <c r="N216" s="273" t="s">
        <v>39</v>
      </c>
      <c r="O216" s="76"/>
      <c r="P216" s="256" t="n">
        <f aca="false">O216*H216</f>
        <v>0</v>
      </c>
      <c r="Q216" s="256" t="n">
        <v>7E-005</v>
      </c>
      <c r="R216" s="256" t="n">
        <f aca="false">Q216*H216</f>
        <v>0.00021</v>
      </c>
      <c r="S216" s="256" t="n">
        <v>0</v>
      </c>
      <c r="T216" s="257" t="n">
        <f aca="false"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258" t="s">
        <v>324</v>
      </c>
      <c r="AT216" s="258" t="s">
        <v>288</v>
      </c>
      <c r="AU216" s="258" t="s">
        <v>265</v>
      </c>
      <c r="AY216" s="3" t="s">
        <v>247</v>
      </c>
      <c r="BE216" s="137" t="n">
        <f aca="false">IF(N216="základní",J216,0)</f>
        <v>0</v>
      </c>
      <c r="BF216" s="137" t="n">
        <f aca="false">IF(N216="snížená",J216,0)</f>
        <v>0</v>
      </c>
      <c r="BG216" s="137" t="n">
        <f aca="false">IF(N216="zákl. přenesená",J216,0)</f>
        <v>0</v>
      </c>
      <c r="BH216" s="137" t="n">
        <f aca="false">IF(N216="sníž. přenesená",J216,0)</f>
        <v>0</v>
      </c>
      <c r="BI216" s="137" t="n">
        <f aca="false">IF(N216="nulová",J216,0)</f>
        <v>0</v>
      </c>
      <c r="BJ216" s="3" t="s">
        <v>81</v>
      </c>
      <c r="BK216" s="137" t="n">
        <f aca="false">ROUND(I216*H216,2)</f>
        <v>0</v>
      </c>
      <c r="BL216" s="3" t="s">
        <v>302</v>
      </c>
      <c r="BM216" s="258" t="s">
        <v>680</v>
      </c>
    </row>
    <row r="217" s="30" customFormat="true" ht="19.2" hidden="false" customHeight="false" outlineLevel="0" collapsed="false">
      <c r="A217" s="26"/>
      <c r="B217" s="27"/>
      <c r="C217" s="28"/>
      <c r="D217" s="259" t="s">
        <v>256</v>
      </c>
      <c r="E217" s="28"/>
      <c r="F217" s="260" t="s">
        <v>679</v>
      </c>
      <c r="G217" s="28"/>
      <c r="H217" s="28"/>
      <c r="I217" s="211"/>
      <c r="J217" s="28"/>
      <c r="K217" s="28"/>
      <c r="L217" s="29"/>
      <c r="M217" s="261"/>
      <c r="N217" s="262"/>
      <c r="O217" s="76"/>
      <c r="P217" s="76"/>
      <c r="Q217" s="76"/>
      <c r="R217" s="76"/>
      <c r="S217" s="76"/>
      <c r="T217" s="77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T217" s="3" t="s">
        <v>256</v>
      </c>
      <c r="AU217" s="3" t="s">
        <v>265</v>
      </c>
    </row>
    <row r="218" s="30" customFormat="true" ht="24.15" hidden="false" customHeight="true" outlineLevel="0" collapsed="false">
      <c r="A218" s="26"/>
      <c r="B218" s="27"/>
      <c r="C218" s="246" t="s">
        <v>681</v>
      </c>
      <c r="D218" s="246" t="s">
        <v>250</v>
      </c>
      <c r="E218" s="247" t="s">
        <v>682</v>
      </c>
      <c r="F218" s="248" t="s">
        <v>683</v>
      </c>
      <c r="G218" s="249" t="s">
        <v>291</v>
      </c>
      <c r="H218" s="250" t="n">
        <v>1</v>
      </c>
      <c r="I218" s="251"/>
      <c r="J218" s="252" t="n">
        <f aca="false">ROUND(I218*H218,2)</f>
        <v>0</v>
      </c>
      <c r="K218" s="253"/>
      <c r="L218" s="29"/>
      <c r="M218" s="254"/>
      <c r="N218" s="255" t="s">
        <v>39</v>
      </c>
      <c r="O218" s="76"/>
      <c r="P218" s="256" t="n">
        <f aca="false">O218*H218</f>
        <v>0</v>
      </c>
      <c r="Q218" s="256" t="n">
        <v>0</v>
      </c>
      <c r="R218" s="256" t="n">
        <f aca="false">Q218*H218</f>
        <v>0</v>
      </c>
      <c r="S218" s="256" t="n">
        <v>0</v>
      </c>
      <c r="T218" s="257" t="n">
        <f aca="false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258" t="s">
        <v>302</v>
      </c>
      <c r="AT218" s="258" t="s">
        <v>250</v>
      </c>
      <c r="AU218" s="258" t="s">
        <v>265</v>
      </c>
      <c r="AY218" s="3" t="s">
        <v>247</v>
      </c>
      <c r="BE218" s="137" t="n">
        <f aca="false">IF(N218="základní",J218,0)</f>
        <v>0</v>
      </c>
      <c r="BF218" s="137" t="n">
        <f aca="false">IF(N218="snížená",J218,0)</f>
        <v>0</v>
      </c>
      <c r="BG218" s="137" t="n">
        <f aca="false">IF(N218="zákl. přenesená",J218,0)</f>
        <v>0</v>
      </c>
      <c r="BH218" s="137" t="n">
        <f aca="false">IF(N218="sníž. přenesená",J218,0)</f>
        <v>0</v>
      </c>
      <c r="BI218" s="137" t="n">
        <f aca="false">IF(N218="nulová",J218,0)</f>
        <v>0</v>
      </c>
      <c r="BJ218" s="3" t="s">
        <v>81</v>
      </c>
      <c r="BK218" s="137" t="n">
        <f aca="false">ROUND(I218*H218,2)</f>
        <v>0</v>
      </c>
      <c r="BL218" s="3" t="s">
        <v>302</v>
      </c>
      <c r="BM218" s="258" t="s">
        <v>684</v>
      </c>
    </row>
    <row r="219" s="30" customFormat="true" ht="28.8" hidden="false" customHeight="false" outlineLevel="0" collapsed="false">
      <c r="A219" s="26"/>
      <c r="B219" s="27"/>
      <c r="C219" s="28"/>
      <c r="D219" s="259" t="s">
        <v>256</v>
      </c>
      <c r="E219" s="28"/>
      <c r="F219" s="260" t="s">
        <v>685</v>
      </c>
      <c r="G219" s="28"/>
      <c r="H219" s="28"/>
      <c r="I219" s="211"/>
      <c r="J219" s="28"/>
      <c r="K219" s="28"/>
      <c r="L219" s="29"/>
      <c r="M219" s="261"/>
      <c r="N219" s="262"/>
      <c r="O219" s="76"/>
      <c r="P219" s="76"/>
      <c r="Q219" s="76"/>
      <c r="R219" s="76"/>
      <c r="S219" s="76"/>
      <c r="T219" s="77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T219" s="3" t="s">
        <v>256</v>
      </c>
      <c r="AU219" s="3" t="s">
        <v>265</v>
      </c>
    </row>
    <row r="220" s="30" customFormat="true" ht="16.5" hidden="false" customHeight="true" outlineLevel="0" collapsed="false">
      <c r="A220" s="26"/>
      <c r="B220" s="27"/>
      <c r="C220" s="263" t="s">
        <v>686</v>
      </c>
      <c r="D220" s="263" t="s">
        <v>288</v>
      </c>
      <c r="E220" s="264" t="s">
        <v>687</v>
      </c>
      <c r="F220" s="265" t="s">
        <v>688</v>
      </c>
      <c r="G220" s="266" t="s">
        <v>291</v>
      </c>
      <c r="H220" s="267" t="n">
        <v>1</v>
      </c>
      <c r="I220" s="268"/>
      <c r="J220" s="269" t="n">
        <f aca="false">ROUND(I220*H220,2)</f>
        <v>0</v>
      </c>
      <c r="K220" s="270"/>
      <c r="L220" s="271"/>
      <c r="M220" s="272"/>
      <c r="N220" s="273" t="s">
        <v>39</v>
      </c>
      <c r="O220" s="76"/>
      <c r="P220" s="256" t="n">
        <f aca="false">O220*H220</f>
        <v>0</v>
      </c>
      <c r="Q220" s="256" t="n">
        <v>5E-005</v>
      </c>
      <c r="R220" s="256" t="n">
        <f aca="false">Q220*H220</f>
        <v>5E-005</v>
      </c>
      <c r="S220" s="256" t="n">
        <v>0</v>
      </c>
      <c r="T220" s="257" t="n">
        <f aca="false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258" t="s">
        <v>324</v>
      </c>
      <c r="AT220" s="258" t="s">
        <v>288</v>
      </c>
      <c r="AU220" s="258" t="s">
        <v>265</v>
      </c>
      <c r="AY220" s="3" t="s">
        <v>247</v>
      </c>
      <c r="BE220" s="137" t="n">
        <f aca="false">IF(N220="základní",J220,0)</f>
        <v>0</v>
      </c>
      <c r="BF220" s="137" t="n">
        <f aca="false">IF(N220="snížená",J220,0)</f>
        <v>0</v>
      </c>
      <c r="BG220" s="137" t="n">
        <f aca="false">IF(N220="zákl. přenesená",J220,0)</f>
        <v>0</v>
      </c>
      <c r="BH220" s="137" t="n">
        <f aca="false">IF(N220="sníž. přenesená",J220,0)</f>
        <v>0</v>
      </c>
      <c r="BI220" s="137" t="n">
        <f aca="false">IF(N220="nulová",J220,0)</f>
        <v>0</v>
      </c>
      <c r="BJ220" s="3" t="s">
        <v>81</v>
      </c>
      <c r="BK220" s="137" t="n">
        <f aca="false">ROUND(I220*H220,2)</f>
        <v>0</v>
      </c>
      <c r="BL220" s="3" t="s">
        <v>302</v>
      </c>
      <c r="BM220" s="258" t="s">
        <v>689</v>
      </c>
    </row>
    <row r="221" s="30" customFormat="true" ht="10.2" hidden="false" customHeight="false" outlineLevel="0" collapsed="false">
      <c r="A221" s="26"/>
      <c r="B221" s="27"/>
      <c r="C221" s="28"/>
      <c r="D221" s="259" t="s">
        <v>256</v>
      </c>
      <c r="E221" s="28"/>
      <c r="F221" s="260" t="s">
        <v>688</v>
      </c>
      <c r="G221" s="28"/>
      <c r="H221" s="28"/>
      <c r="I221" s="211"/>
      <c r="J221" s="28"/>
      <c r="K221" s="28"/>
      <c r="L221" s="29"/>
      <c r="M221" s="261"/>
      <c r="N221" s="262"/>
      <c r="O221" s="76"/>
      <c r="P221" s="76"/>
      <c r="Q221" s="76"/>
      <c r="R221" s="76"/>
      <c r="S221" s="76"/>
      <c r="T221" s="77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T221" s="3" t="s">
        <v>256</v>
      </c>
      <c r="AU221" s="3" t="s">
        <v>265</v>
      </c>
    </row>
    <row r="222" s="30" customFormat="true" ht="37.8" hidden="false" customHeight="true" outlineLevel="0" collapsed="false">
      <c r="A222" s="26"/>
      <c r="B222" s="27"/>
      <c r="C222" s="246" t="s">
        <v>690</v>
      </c>
      <c r="D222" s="246" t="s">
        <v>250</v>
      </c>
      <c r="E222" s="247" t="s">
        <v>691</v>
      </c>
      <c r="F222" s="248" t="s">
        <v>692</v>
      </c>
      <c r="G222" s="249" t="s">
        <v>291</v>
      </c>
      <c r="H222" s="250" t="n">
        <v>5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0</v>
      </c>
      <c r="R222" s="256" t="n">
        <f aca="false">Q222*H222</f>
        <v>0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302</v>
      </c>
      <c r="AT222" s="258" t="s">
        <v>250</v>
      </c>
      <c r="AU222" s="258" t="s">
        <v>265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302</v>
      </c>
      <c r="BM222" s="258" t="s">
        <v>693</v>
      </c>
    </row>
    <row r="223" s="30" customFormat="true" ht="19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692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265</v>
      </c>
    </row>
    <row r="224" s="30" customFormat="true" ht="24.15" hidden="false" customHeight="true" outlineLevel="0" collapsed="false">
      <c r="A224" s="26"/>
      <c r="B224" s="27"/>
      <c r="C224" s="263" t="s">
        <v>694</v>
      </c>
      <c r="D224" s="263" t="s">
        <v>288</v>
      </c>
      <c r="E224" s="264" t="s">
        <v>695</v>
      </c>
      <c r="F224" s="265" t="s">
        <v>696</v>
      </c>
      <c r="G224" s="266" t="s">
        <v>291</v>
      </c>
      <c r="H224" s="267" t="n">
        <v>5</v>
      </c>
      <c r="I224" s="268"/>
      <c r="J224" s="269" t="n">
        <f aca="false">ROUND(I224*H224,2)</f>
        <v>0</v>
      </c>
      <c r="K224" s="270"/>
      <c r="L224" s="271"/>
      <c r="M224" s="272"/>
      <c r="N224" s="273" t="s">
        <v>39</v>
      </c>
      <c r="O224" s="76"/>
      <c r="P224" s="256" t="n">
        <f aca="false">O224*H224</f>
        <v>0</v>
      </c>
      <c r="Q224" s="256" t="n">
        <v>0.0001</v>
      </c>
      <c r="R224" s="256" t="n">
        <f aca="false">Q224*H224</f>
        <v>0.0005</v>
      </c>
      <c r="S224" s="256" t="n">
        <v>0</v>
      </c>
      <c r="T224" s="257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258" t="s">
        <v>324</v>
      </c>
      <c r="AT224" s="258" t="s">
        <v>288</v>
      </c>
      <c r="AU224" s="258" t="s">
        <v>265</v>
      </c>
      <c r="AY224" s="3" t="s">
        <v>247</v>
      </c>
      <c r="BE224" s="137" t="n">
        <f aca="false">IF(N224="základní",J224,0)</f>
        <v>0</v>
      </c>
      <c r="BF224" s="137" t="n">
        <f aca="false">IF(N224="snížená",J224,0)</f>
        <v>0</v>
      </c>
      <c r="BG224" s="137" t="n">
        <f aca="false">IF(N224="zákl. přenesená",J224,0)</f>
        <v>0</v>
      </c>
      <c r="BH224" s="137" t="n">
        <f aca="false">IF(N224="sníž. přenesená",J224,0)</f>
        <v>0</v>
      </c>
      <c r="BI224" s="137" t="n">
        <f aca="false">IF(N224="nulová",J224,0)</f>
        <v>0</v>
      </c>
      <c r="BJ224" s="3" t="s">
        <v>81</v>
      </c>
      <c r="BK224" s="137" t="n">
        <f aca="false">ROUND(I224*H224,2)</f>
        <v>0</v>
      </c>
      <c r="BL224" s="3" t="s">
        <v>302</v>
      </c>
      <c r="BM224" s="258" t="s">
        <v>697</v>
      </c>
    </row>
    <row r="225" s="30" customFormat="true" ht="19.2" hidden="false" customHeight="false" outlineLevel="0" collapsed="false">
      <c r="A225" s="26"/>
      <c r="B225" s="27"/>
      <c r="C225" s="28"/>
      <c r="D225" s="259" t="s">
        <v>256</v>
      </c>
      <c r="E225" s="28"/>
      <c r="F225" s="260" t="s">
        <v>696</v>
      </c>
      <c r="G225" s="28"/>
      <c r="H225" s="28"/>
      <c r="I225" s="211"/>
      <c r="J225" s="28"/>
      <c r="K225" s="28"/>
      <c r="L225" s="29"/>
      <c r="M225" s="261"/>
      <c r="N225" s="262"/>
      <c r="O225" s="76"/>
      <c r="P225" s="76"/>
      <c r="Q225" s="76"/>
      <c r="R225" s="76"/>
      <c r="S225" s="76"/>
      <c r="T225" s="7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T225" s="3" t="s">
        <v>256</v>
      </c>
      <c r="AU225" s="3" t="s">
        <v>265</v>
      </c>
    </row>
    <row r="226" s="30" customFormat="true" ht="33" hidden="false" customHeight="true" outlineLevel="0" collapsed="false">
      <c r="A226" s="26"/>
      <c r="B226" s="27"/>
      <c r="C226" s="246" t="s">
        <v>698</v>
      </c>
      <c r="D226" s="246" t="s">
        <v>250</v>
      </c>
      <c r="E226" s="247" t="s">
        <v>699</v>
      </c>
      <c r="F226" s="248" t="s">
        <v>700</v>
      </c>
      <c r="G226" s="249" t="s">
        <v>291</v>
      </c>
      <c r="H226" s="250" t="n">
        <v>2</v>
      </c>
      <c r="I226" s="251"/>
      <c r="J226" s="252" t="n">
        <f aca="false">ROUND(I226*H226,2)</f>
        <v>0</v>
      </c>
      <c r="K226" s="253"/>
      <c r="L226" s="29"/>
      <c r="M226" s="254"/>
      <c r="N226" s="255" t="s">
        <v>39</v>
      </c>
      <c r="O226" s="76"/>
      <c r="P226" s="256" t="n">
        <f aca="false">O226*H226</f>
        <v>0</v>
      </c>
      <c r="Q226" s="256" t="n">
        <v>0</v>
      </c>
      <c r="R226" s="256" t="n">
        <f aca="false">Q226*H226</f>
        <v>0</v>
      </c>
      <c r="S226" s="256" t="n">
        <v>0</v>
      </c>
      <c r="T226" s="257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258" t="s">
        <v>302</v>
      </c>
      <c r="AT226" s="258" t="s">
        <v>250</v>
      </c>
      <c r="AU226" s="258" t="s">
        <v>265</v>
      </c>
      <c r="AY226" s="3" t="s">
        <v>247</v>
      </c>
      <c r="BE226" s="137" t="n">
        <f aca="false">IF(N226="základní",J226,0)</f>
        <v>0</v>
      </c>
      <c r="BF226" s="137" t="n">
        <f aca="false">IF(N226="snížená",J226,0)</f>
        <v>0</v>
      </c>
      <c r="BG226" s="137" t="n">
        <f aca="false">IF(N226="zákl. přenesená",J226,0)</f>
        <v>0</v>
      </c>
      <c r="BH226" s="137" t="n">
        <f aca="false">IF(N226="sníž. přenesená",J226,0)</f>
        <v>0</v>
      </c>
      <c r="BI226" s="137" t="n">
        <f aca="false">IF(N226="nulová",J226,0)</f>
        <v>0</v>
      </c>
      <c r="BJ226" s="3" t="s">
        <v>81</v>
      </c>
      <c r="BK226" s="137" t="n">
        <f aca="false">ROUND(I226*H226,2)</f>
        <v>0</v>
      </c>
      <c r="BL226" s="3" t="s">
        <v>302</v>
      </c>
      <c r="BM226" s="258" t="s">
        <v>701</v>
      </c>
    </row>
    <row r="227" s="30" customFormat="true" ht="28.8" hidden="false" customHeight="false" outlineLevel="0" collapsed="false">
      <c r="A227" s="26"/>
      <c r="B227" s="27"/>
      <c r="C227" s="28"/>
      <c r="D227" s="259" t="s">
        <v>256</v>
      </c>
      <c r="E227" s="28"/>
      <c r="F227" s="260" t="s">
        <v>702</v>
      </c>
      <c r="G227" s="28"/>
      <c r="H227" s="28"/>
      <c r="I227" s="211"/>
      <c r="J227" s="28"/>
      <c r="K227" s="28"/>
      <c r="L227" s="29"/>
      <c r="M227" s="261"/>
      <c r="N227" s="262"/>
      <c r="O227" s="76"/>
      <c r="P227" s="76"/>
      <c r="Q227" s="76"/>
      <c r="R227" s="76"/>
      <c r="S227" s="76"/>
      <c r="T227" s="7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T227" s="3" t="s">
        <v>256</v>
      </c>
      <c r="AU227" s="3" t="s">
        <v>265</v>
      </c>
    </row>
    <row r="228" s="30" customFormat="true" ht="33" hidden="false" customHeight="true" outlineLevel="0" collapsed="false">
      <c r="A228" s="26"/>
      <c r="B228" s="27"/>
      <c r="C228" s="263" t="s">
        <v>707</v>
      </c>
      <c r="D228" s="263" t="s">
        <v>288</v>
      </c>
      <c r="E228" s="264" t="s">
        <v>708</v>
      </c>
      <c r="F228" s="265" t="s">
        <v>709</v>
      </c>
      <c r="G228" s="266" t="s">
        <v>291</v>
      </c>
      <c r="H228" s="267" t="n">
        <v>3</v>
      </c>
      <c r="I228" s="268"/>
      <c r="J228" s="269" t="n">
        <f aca="false">ROUND(I228*H228,2)</f>
        <v>0</v>
      </c>
      <c r="K228" s="270"/>
      <c r="L228" s="271"/>
      <c r="M228" s="272"/>
      <c r="N228" s="273" t="s">
        <v>39</v>
      </c>
      <c r="O228" s="76"/>
      <c r="P228" s="256" t="n">
        <f aca="false">O228*H228</f>
        <v>0</v>
      </c>
      <c r="Q228" s="256" t="n">
        <v>7E-005</v>
      </c>
      <c r="R228" s="256" t="n">
        <f aca="false">Q228*H228</f>
        <v>0.00021</v>
      </c>
      <c r="S228" s="256" t="n">
        <v>0</v>
      </c>
      <c r="T228" s="257" t="n">
        <f aca="false"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258" t="s">
        <v>324</v>
      </c>
      <c r="AT228" s="258" t="s">
        <v>288</v>
      </c>
      <c r="AU228" s="258" t="s">
        <v>265</v>
      </c>
      <c r="AY228" s="3" t="s">
        <v>247</v>
      </c>
      <c r="BE228" s="137" t="n">
        <f aca="false">IF(N228="základní",J228,0)</f>
        <v>0</v>
      </c>
      <c r="BF228" s="137" t="n">
        <f aca="false">IF(N228="snížená",J228,0)</f>
        <v>0</v>
      </c>
      <c r="BG228" s="137" t="n">
        <f aca="false">IF(N228="zákl. přenesená",J228,0)</f>
        <v>0</v>
      </c>
      <c r="BH228" s="137" t="n">
        <f aca="false">IF(N228="sníž. přenesená",J228,0)</f>
        <v>0</v>
      </c>
      <c r="BI228" s="137" t="n">
        <f aca="false">IF(N228="nulová",J228,0)</f>
        <v>0</v>
      </c>
      <c r="BJ228" s="3" t="s">
        <v>81</v>
      </c>
      <c r="BK228" s="137" t="n">
        <f aca="false">ROUND(I228*H228,2)</f>
        <v>0</v>
      </c>
      <c r="BL228" s="3" t="s">
        <v>302</v>
      </c>
      <c r="BM228" s="258" t="s">
        <v>710</v>
      </c>
    </row>
    <row r="229" s="30" customFormat="true" ht="19.2" hidden="false" customHeight="false" outlineLevel="0" collapsed="false">
      <c r="A229" s="26"/>
      <c r="B229" s="27"/>
      <c r="C229" s="28"/>
      <c r="D229" s="259" t="s">
        <v>256</v>
      </c>
      <c r="E229" s="28"/>
      <c r="F229" s="260" t="s">
        <v>709</v>
      </c>
      <c r="G229" s="28"/>
      <c r="H229" s="28"/>
      <c r="I229" s="211"/>
      <c r="J229" s="28"/>
      <c r="K229" s="28"/>
      <c r="L229" s="29"/>
      <c r="M229" s="261"/>
      <c r="N229" s="262"/>
      <c r="O229" s="76"/>
      <c r="P229" s="76"/>
      <c r="Q229" s="76"/>
      <c r="R229" s="76"/>
      <c r="S229" s="76"/>
      <c r="T229" s="77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T229" s="3" t="s">
        <v>256</v>
      </c>
      <c r="AU229" s="3" t="s">
        <v>265</v>
      </c>
    </row>
    <row r="230" s="30" customFormat="true" ht="33" hidden="false" customHeight="true" outlineLevel="0" collapsed="false">
      <c r="A230" s="26"/>
      <c r="B230" s="27"/>
      <c r="C230" s="263" t="s">
        <v>711</v>
      </c>
      <c r="D230" s="263" t="s">
        <v>288</v>
      </c>
      <c r="E230" s="264" t="s">
        <v>712</v>
      </c>
      <c r="F230" s="265" t="s">
        <v>713</v>
      </c>
      <c r="G230" s="266" t="s">
        <v>291</v>
      </c>
      <c r="H230" s="267" t="n">
        <v>10</v>
      </c>
      <c r="I230" s="268"/>
      <c r="J230" s="269" t="n">
        <f aca="false">ROUND(I230*H230,2)</f>
        <v>0</v>
      </c>
      <c r="K230" s="270"/>
      <c r="L230" s="271"/>
      <c r="M230" s="272"/>
      <c r="N230" s="273" t="s">
        <v>39</v>
      </c>
      <c r="O230" s="76"/>
      <c r="P230" s="256" t="n">
        <f aca="false">O230*H230</f>
        <v>0</v>
      </c>
      <c r="Q230" s="256" t="n">
        <v>0</v>
      </c>
      <c r="R230" s="256" t="n">
        <f aca="false">Q230*H230</f>
        <v>0</v>
      </c>
      <c r="S230" s="256" t="n">
        <v>0</v>
      </c>
      <c r="T230" s="257" t="n">
        <f aca="false"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258" t="s">
        <v>324</v>
      </c>
      <c r="AT230" s="258" t="s">
        <v>288</v>
      </c>
      <c r="AU230" s="258" t="s">
        <v>265</v>
      </c>
      <c r="AY230" s="3" t="s">
        <v>247</v>
      </c>
      <c r="BE230" s="137" t="n">
        <f aca="false">IF(N230="základní",J230,0)</f>
        <v>0</v>
      </c>
      <c r="BF230" s="137" t="n">
        <f aca="false">IF(N230="snížená",J230,0)</f>
        <v>0</v>
      </c>
      <c r="BG230" s="137" t="n">
        <f aca="false">IF(N230="zákl. přenesená",J230,0)</f>
        <v>0</v>
      </c>
      <c r="BH230" s="137" t="n">
        <f aca="false">IF(N230="sníž. přenesená",J230,0)</f>
        <v>0</v>
      </c>
      <c r="BI230" s="137" t="n">
        <f aca="false">IF(N230="nulová",J230,0)</f>
        <v>0</v>
      </c>
      <c r="BJ230" s="3" t="s">
        <v>81</v>
      </c>
      <c r="BK230" s="137" t="n">
        <f aca="false">ROUND(I230*H230,2)</f>
        <v>0</v>
      </c>
      <c r="BL230" s="3" t="s">
        <v>302</v>
      </c>
      <c r="BM230" s="258" t="s">
        <v>714</v>
      </c>
    </row>
    <row r="231" s="30" customFormat="true" ht="19.2" hidden="false" customHeight="false" outlineLevel="0" collapsed="false">
      <c r="A231" s="26"/>
      <c r="B231" s="27"/>
      <c r="C231" s="28"/>
      <c r="D231" s="259" t="s">
        <v>256</v>
      </c>
      <c r="E231" s="28"/>
      <c r="F231" s="260" t="s">
        <v>713</v>
      </c>
      <c r="G231" s="28"/>
      <c r="H231" s="28"/>
      <c r="I231" s="211"/>
      <c r="J231" s="28"/>
      <c r="K231" s="28"/>
      <c r="L231" s="29"/>
      <c r="M231" s="261"/>
      <c r="N231" s="262"/>
      <c r="O231" s="76"/>
      <c r="P231" s="76"/>
      <c r="Q231" s="76"/>
      <c r="R231" s="76"/>
      <c r="S231" s="76"/>
      <c r="T231" s="77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T231" s="3" t="s">
        <v>256</v>
      </c>
      <c r="AU231" s="3" t="s">
        <v>265</v>
      </c>
    </row>
    <row r="232" s="30" customFormat="true" ht="55.5" hidden="false" customHeight="true" outlineLevel="0" collapsed="false">
      <c r="A232" s="26"/>
      <c r="B232" s="27"/>
      <c r="C232" s="246" t="s">
        <v>727</v>
      </c>
      <c r="D232" s="246" t="s">
        <v>250</v>
      </c>
      <c r="E232" s="247" t="s">
        <v>728</v>
      </c>
      <c r="F232" s="248" t="s">
        <v>729</v>
      </c>
      <c r="G232" s="249" t="s">
        <v>291</v>
      </c>
      <c r="H232" s="250" t="n">
        <v>9</v>
      </c>
      <c r="I232" s="251"/>
      <c r="J232" s="252" t="n">
        <f aca="false">ROUND(I232*H232,2)</f>
        <v>0</v>
      </c>
      <c r="K232" s="253"/>
      <c r="L232" s="29"/>
      <c r="M232" s="254"/>
      <c r="N232" s="255" t="s">
        <v>39</v>
      </c>
      <c r="O232" s="76"/>
      <c r="P232" s="256" t="n">
        <f aca="false">O232*H232</f>
        <v>0</v>
      </c>
      <c r="Q232" s="256" t="n">
        <v>0</v>
      </c>
      <c r="R232" s="256" t="n">
        <f aca="false">Q232*H232</f>
        <v>0</v>
      </c>
      <c r="S232" s="256" t="n">
        <v>0</v>
      </c>
      <c r="T232" s="257" t="n">
        <f aca="false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258" t="s">
        <v>302</v>
      </c>
      <c r="AT232" s="258" t="s">
        <v>250</v>
      </c>
      <c r="AU232" s="258" t="s">
        <v>265</v>
      </c>
      <c r="AY232" s="3" t="s">
        <v>247</v>
      </c>
      <c r="BE232" s="137" t="n">
        <f aca="false">IF(N232="základní",J232,0)</f>
        <v>0</v>
      </c>
      <c r="BF232" s="137" t="n">
        <f aca="false">IF(N232="snížená",J232,0)</f>
        <v>0</v>
      </c>
      <c r="BG232" s="137" t="n">
        <f aca="false">IF(N232="zákl. přenesená",J232,0)</f>
        <v>0</v>
      </c>
      <c r="BH232" s="137" t="n">
        <f aca="false">IF(N232="sníž. přenesená",J232,0)</f>
        <v>0</v>
      </c>
      <c r="BI232" s="137" t="n">
        <f aca="false">IF(N232="nulová",J232,0)</f>
        <v>0</v>
      </c>
      <c r="BJ232" s="3" t="s">
        <v>81</v>
      </c>
      <c r="BK232" s="137" t="n">
        <f aca="false">ROUND(I232*H232,2)</f>
        <v>0</v>
      </c>
      <c r="BL232" s="3" t="s">
        <v>302</v>
      </c>
      <c r="BM232" s="258" t="s">
        <v>730</v>
      </c>
    </row>
    <row r="233" s="30" customFormat="true" ht="38.4" hidden="false" customHeight="false" outlineLevel="0" collapsed="false">
      <c r="A233" s="26"/>
      <c r="B233" s="27"/>
      <c r="C233" s="28"/>
      <c r="D233" s="259" t="s">
        <v>256</v>
      </c>
      <c r="E233" s="28"/>
      <c r="F233" s="260" t="s">
        <v>731</v>
      </c>
      <c r="G233" s="28"/>
      <c r="H233" s="28"/>
      <c r="I233" s="211"/>
      <c r="J233" s="28"/>
      <c r="K233" s="28"/>
      <c r="L233" s="29"/>
      <c r="M233" s="261"/>
      <c r="N233" s="262"/>
      <c r="O233" s="76"/>
      <c r="P233" s="76"/>
      <c r="Q233" s="76"/>
      <c r="R233" s="76"/>
      <c r="S233" s="76"/>
      <c r="T233" s="77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T233" s="3" t="s">
        <v>256</v>
      </c>
      <c r="AU233" s="3" t="s">
        <v>265</v>
      </c>
    </row>
    <row r="234" s="30" customFormat="true" ht="44.25" hidden="false" customHeight="true" outlineLevel="0" collapsed="false">
      <c r="A234" s="26"/>
      <c r="B234" s="27"/>
      <c r="C234" s="246" t="s">
        <v>703</v>
      </c>
      <c r="D234" s="246" t="s">
        <v>250</v>
      </c>
      <c r="E234" s="247" t="s">
        <v>704</v>
      </c>
      <c r="F234" s="248" t="s">
        <v>705</v>
      </c>
      <c r="G234" s="249" t="s">
        <v>291</v>
      </c>
      <c r="H234" s="250" t="n">
        <v>1</v>
      </c>
      <c r="I234" s="251"/>
      <c r="J234" s="252" t="n">
        <f aca="false">ROUND(I234*H234,2)</f>
        <v>0</v>
      </c>
      <c r="K234" s="253"/>
      <c r="L234" s="29"/>
      <c r="M234" s="254"/>
      <c r="N234" s="255" t="s">
        <v>39</v>
      </c>
      <c r="O234" s="76"/>
      <c r="P234" s="256" t="n">
        <f aca="false">O234*H234</f>
        <v>0</v>
      </c>
      <c r="Q234" s="256" t="n">
        <v>0</v>
      </c>
      <c r="R234" s="256" t="n">
        <f aca="false">Q234*H234</f>
        <v>0</v>
      </c>
      <c r="S234" s="256" t="n">
        <v>0</v>
      </c>
      <c r="T234" s="257" t="n">
        <f aca="false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258" t="s">
        <v>302</v>
      </c>
      <c r="AT234" s="258" t="s">
        <v>250</v>
      </c>
      <c r="AU234" s="258" t="s">
        <v>265</v>
      </c>
      <c r="AY234" s="3" t="s">
        <v>247</v>
      </c>
      <c r="BE234" s="137" t="n">
        <f aca="false">IF(N234="základní",J234,0)</f>
        <v>0</v>
      </c>
      <c r="BF234" s="137" t="n">
        <f aca="false">IF(N234="snížená",J234,0)</f>
        <v>0</v>
      </c>
      <c r="BG234" s="137" t="n">
        <f aca="false">IF(N234="zákl. přenesená",J234,0)</f>
        <v>0</v>
      </c>
      <c r="BH234" s="137" t="n">
        <f aca="false">IF(N234="sníž. přenesená",J234,0)</f>
        <v>0</v>
      </c>
      <c r="BI234" s="137" t="n">
        <f aca="false">IF(N234="nulová",J234,0)</f>
        <v>0</v>
      </c>
      <c r="BJ234" s="3" t="s">
        <v>81</v>
      </c>
      <c r="BK234" s="137" t="n">
        <f aca="false">ROUND(I234*H234,2)</f>
        <v>0</v>
      </c>
      <c r="BL234" s="3" t="s">
        <v>302</v>
      </c>
      <c r="BM234" s="258" t="s">
        <v>706</v>
      </c>
    </row>
    <row r="235" s="30" customFormat="true" ht="28.8" hidden="false" customHeight="false" outlineLevel="0" collapsed="false">
      <c r="A235" s="26"/>
      <c r="B235" s="27"/>
      <c r="C235" s="28"/>
      <c r="D235" s="259" t="s">
        <v>256</v>
      </c>
      <c r="E235" s="28"/>
      <c r="F235" s="260" t="s">
        <v>705</v>
      </c>
      <c r="G235" s="28"/>
      <c r="H235" s="28"/>
      <c r="I235" s="211"/>
      <c r="J235" s="28"/>
      <c r="K235" s="28"/>
      <c r="L235" s="29"/>
      <c r="M235" s="261"/>
      <c r="N235" s="262"/>
      <c r="O235" s="76"/>
      <c r="P235" s="76"/>
      <c r="Q235" s="76"/>
      <c r="R235" s="76"/>
      <c r="S235" s="76"/>
      <c r="T235" s="77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T235" s="3" t="s">
        <v>256</v>
      </c>
      <c r="AU235" s="3" t="s">
        <v>265</v>
      </c>
    </row>
    <row r="236" s="30" customFormat="true" ht="21.75" hidden="false" customHeight="true" outlineLevel="0" collapsed="false">
      <c r="A236" s="26"/>
      <c r="B236" s="27"/>
      <c r="C236" s="263" t="s">
        <v>732</v>
      </c>
      <c r="D236" s="263" t="s">
        <v>288</v>
      </c>
      <c r="E236" s="264" t="s">
        <v>733</v>
      </c>
      <c r="F236" s="265" t="s">
        <v>734</v>
      </c>
      <c r="G236" s="266" t="s">
        <v>291</v>
      </c>
      <c r="H236" s="267" t="n">
        <v>1</v>
      </c>
      <c r="I236" s="268"/>
      <c r="J236" s="269" t="n">
        <f aca="false">ROUND(I236*H236,2)</f>
        <v>0</v>
      </c>
      <c r="K236" s="270"/>
      <c r="L236" s="271"/>
      <c r="M236" s="272"/>
      <c r="N236" s="273" t="s">
        <v>39</v>
      </c>
      <c r="O236" s="76"/>
      <c r="P236" s="256" t="n">
        <f aca="false">O236*H236</f>
        <v>0</v>
      </c>
      <c r="Q236" s="256" t="n">
        <v>6E-005</v>
      </c>
      <c r="R236" s="256" t="n">
        <f aca="false">Q236*H236</f>
        <v>6E-005</v>
      </c>
      <c r="S236" s="256" t="n">
        <v>0</v>
      </c>
      <c r="T236" s="257" t="n">
        <f aca="false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258" t="s">
        <v>324</v>
      </c>
      <c r="AT236" s="258" t="s">
        <v>288</v>
      </c>
      <c r="AU236" s="258" t="s">
        <v>265</v>
      </c>
      <c r="AY236" s="3" t="s">
        <v>247</v>
      </c>
      <c r="BE236" s="137" t="n">
        <f aca="false">IF(N236="základní",J236,0)</f>
        <v>0</v>
      </c>
      <c r="BF236" s="137" t="n">
        <f aca="false">IF(N236="snížená",J236,0)</f>
        <v>0</v>
      </c>
      <c r="BG236" s="137" t="n">
        <f aca="false">IF(N236="zákl. přenesená",J236,0)</f>
        <v>0</v>
      </c>
      <c r="BH236" s="137" t="n">
        <f aca="false">IF(N236="sníž. přenesená",J236,0)</f>
        <v>0</v>
      </c>
      <c r="BI236" s="137" t="n">
        <f aca="false">IF(N236="nulová",J236,0)</f>
        <v>0</v>
      </c>
      <c r="BJ236" s="3" t="s">
        <v>81</v>
      </c>
      <c r="BK236" s="137" t="n">
        <f aca="false">ROUND(I236*H236,2)</f>
        <v>0</v>
      </c>
      <c r="BL236" s="3" t="s">
        <v>302</v>
      </c>
      <c r="BM236" s="258" t="s">
        <v>735</v>
      </c>
    </row>
    <row r="237" s="30" customFormat="true" ht="10.2" hidden="false" customHeight="false" outlineLevel="0" collapsed="false">
      <c r="A237" s="26"/>
      <c r="B237" s="27"/>
      <c r="C237" s="28"/>
      <c r="D237" s="259" t="s">
        <v>256</v>
      </c>
      <c r="E237" s="28"/>
      <c r="F237" s="260" t="s">
        <v>734</v>
      </c>
      <c r="G237" s="28"/>
      <c r="H237" s="28"/>
      <c r="I237" s="211"/>
      <c r="J237" s="28"/>
      <c r="K237" s="28"/>
      <c r="L237" s="29"/>
      <c r="M237" s="261"/>
      <c r="N237" s="262"/>
      <c r="O237" s="76"/>
      <c r="P237" s="76"/>
      <c r="Q237" s="76"/>
      <c r="R237" s="76"/>
      <c r="S237" s="76"/>
      <c r="T237" s="77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T237" s="3" t="s">
        <v>256</v>
      </c>
      <c r="AU237" s="3" t="s">
        <v>265</v>
      </c>
    </row>
    <row r="238" s="30" customFormat="true" ht="24.15" hidden="false" customHeight="true" outlineLevel="0" collapsed="false">
      <c r="A238" s="26"/>
      <c r="B238" s="27"/>
      <c r="C238" s="263" t="s">
        <v>736</v>
      </c>
      <c r="D238" s="263" t="s">
        <v>288</v>
      </c>
      <c r="E238" s="264" t="s">
        <v>737</v>
      </c>
      <c r="F238" s="265" t="s">
        <v>738</v>
      </c>
      <c r="G238" s="266" t="s">
        <v>291</v>
      </c>
      <c r="H238" s="267" t="n">
        <v>1</v>
      </c>
      <c r="I238" s="268"/>
      <c r="J238" s="269" t="n">
        <f aca="false">ROUND(I238*H238,2)</f>
        <v>0</v>
      </c>
      <c r="K238" s="270"/>
      <c r="L238" s="271"/>
      <c r="M238" s="272"/>
      <c r="N238" s="273" t="s">
        <v>39</v>
      </c>
      <c r="O238" s="76"/>
      <c r="P238" s="256" t="n">
        <f aca="false">O238*H238</f>
        <v>0</v>
      </c>
      <c r="Q238" s="256" t="n">
        <v>0</v>
      </c>
      <c r="R238" s="256" t="n">
        <f aca="false">Q238*H238</f>
        <v>0</v>
      </c>
      <c r="S238" s="256" t="n">
        <v>0</v>
      </c>
      <c r="T238" s="257" t="n">
        <f aca="false"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258" t="s">
        <v>324</v>
      </c>
      <c r="AT238" s="258" t="s">
        <v>288</v>
      </c>
      <c r="AU238" s="258" t="s">
        <v>265</v>
      </c>
      <c r="AY238" s="3" t="s">
        <v>247</v>
      </c>
      <c r="BE238" s="137" t="n">
        <f aca="false">IF(N238="základní",J238,0)</f>
        <v>0</v>
      </c>
      <c r="BF238" s="137" t="n">
        <f aca="false">IF(N238="snížená",J238,0)</f>
        <v>0</v>
      </c>
      <c r="BG238" s="137" t="n">
        <f aca="false">IF(N238="zákl. přenesená",J238,0)</f>
        <v>0</v>
      </c>
      <c r="BH238" s="137" t="n">
        <f aca="false">IF(N238="sníž. přenesená",J238,0)</f>
        <v>0</v>
      </c>
      <c r="BI238" s="137" t="n">
        <f aca="false">IF(N238="nulová",J238,0)</f>
        <v>0</v>
      </c>
      <c r="BJ238" s="3" t="s">
        <v>81</v>
      </c>
      <c r="BK238" s="137" t="n">
        <f aca="false">ROUND(I238*H238,2)</f>
        <v>0</v>
      </c>
      <c r="BL238" s="3" t="s">
        <v>302</v>
      </c>
      <c r="BM238" s="258" t="s">
        <v>739</v>
      </c>
    </row>
    <row r="239" s="30" customFormat="true" ht="10.2" hidden="false" customHeight="false" outlineLevel="0" collapsed="false">
      <c r="A239" s="26"/>
      <c r="B239" s="27"/>
      <c r="C239" s="28"/>
      <c r="D239" s="259" t="s">
        <v>256</v>
      </c>
      <c r="E239" s="28"/>
      <c r="F239" s="260" t="s">
        <v>738</v>
      </c>
      <c r="G239" s="28"/>
      <c r="H239" s="28"/>
      <c r="I239" s="211"/>
      <c r="J239" s="28"/>
      <c r="K239" s="28"/>
      <c r="L239" s="29"/>
      <c r="M239" s="261"/>
      <c r="N239" s="262"/>
      <c r="O239" s="76"/>
      <c r="P239" s="76"/>
      <c r="Q239" s="76"/>
      <c r="R239" s="76"/>
      <c r="S239" s="76"/>
      <c r="T239" s="77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T239" s="3" t="s">
        <v>256</v>
      </c>
      <c r="AU239" s="3" t="s">
        <v>265</v>
      </c>
    </row>
    <row r="240" s="30" customFormat="true" ht="24.15" hidden="false" customHeight="true" outlineLevel="0" collapsed="false">
      <c r="A240" s="26"/>
      <c r="B240" s="27"/>
      <c r="C240" s="263" t="s">
        <v>740</v>
      </c>
      <c r="D240" s="263" t="s">
        <v>288</v>
      </c>
      <c r="E240" s="264" t="s">
        <v>741</v>
      </c>
      <c r="F240" s="265" t="s">
        <v>742</v>
      </c>
      <c r="G240" s="266" t="s">
        <v>291</v>
      </c>
      <c r="H240" s="267" t="n">
        <v>1</v>
      </c>
      <c r="I240" s="268"/>
      <c r="J240" s="269" t="n">
        <f aca="false">ROUND(I240*H240,2)</f>
        <v>0</v>
      </c>
      <c r="K240" s="270"/>
      <c r="L240" s="271"/>
      <c r="M240" s="272"/>
      <c r="N240" s="273" t="s">
        <v>39</v>
      </c>
      <c r="O240" s="76"/>
      <c r="P240" s="256" t="n">
        <f aca="false">O240*H240</f>
        <v>0</v>
      </c>
      <c r="Q240" s="256" t="n">
        <v>0</v>
      </c>
      <c r="R240" s="256" t="n">
        <f aca="false">Q240*H240</f>
        <v>0</v>
      </c>
      <c r="S240" s="256" t="n">
        <v>0</v>
      </c>
      <c r="T240" s="257" t="n">
        <f aca="false"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258" t="s">
        <v>324</v>
      </c>
      <c r="AT240" s="258" t="s">
        <v>288</v>
      </c>
      <c r="AU240" s="258" t="s">
        <v>265</v>
      </c>
      <c r="AY240" s="3" t="s">
        <v>247</v>
      </c>
      <c r="BE240" s="137" t="n">
        <f aca="false">IF(N240="základní",J240,0)</f>
        <v>0</v>
      </c>
      <c r="BF240" s="137" t="n">
        <f aca="false">IF(N240="snížená",J240,0)</f>
        <v>0</v>
      </c>
      <c r="BG240" s="137" t="n">
        <f aca="false">IF(N240="zákl. přenesená",J240,0)</f>
        <v>0</v>
      </c>
      <c r="BH240" s="137" t="n">
        <f aca="false">IF(N240="sníž. přenesená",J240,0)</f>
        <v>0</v>
      </c>
      <c r="BI240" s="137" t="n">
        <f aca="false">IF(N240="nulová",J240,0)</f>
        <v>0</v>
      </c>
      <c r="BJ240" s="3" t="s">
        <v>81</v>
      </c>
      <c r="BK240" s="137" t="n">
        <f aca="false">ROUND(I240*H240,2)</f>
        <v>0</v>
      </c>
      <c r="BL240" s="3" t="s">
        <v>302</v>
      </c>
      <c r="BM240" s="258" t="s">
        <v>743</v>
      </c>
    </row>
    <row r="241" s="30" customFormat="true" ht="19.2" hidden="false" customHeight="false" outlineLevel="0" collapsed="false">
      <c r="A241" s="26"/>
      <c r="B241" s="27"/>
      <c r="C241" s="28"/>
      <c r="D241" s="259" t="s">
        <v>256</v>
      </c>
      <c r="E241" s="28"/>
      <c r="F241" s="260" t="s">
        <v>742</v>
      </c>
      <c r="G241" s="28"/>
      <c r="H241" s="28"/>
      <c r="I241" s="211"/>
      <c r="J241" s="28"/>
      <c r="K241" s="28"/>
      <c r="L241" s="29"/>
      <c r="M241" s="261"/>
      <c r="N241" s="262"/>
      <c r="O241" s="76"/>
      <c r="P241" s="76"/>
      <c r="Q241" s="76"/>
      <c r="R241" s="76"/>
      <c r="S241" s="76"/>
      <c r="T241" s="77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T241" s="3" t="s">
        <v>256</v>
      </c>
      <c r="AU241" s="3" t="s">
        <v>265</v>
      </c>
    </row>
    <row r="242" s="30" customFormat="true" ht="44.25" hidden="false" customHeight="true" outlineLevel="0" collapsed="false">
      <c r="A242" s="26"/>
      <c r="B242" s="27"/>
      <c r="C242" s="246" t="s">
        <v>1259</v>
      </c>
      <c r="D242" s="246" t="s">
        <v>250</v>
      </c>
      <c r="E242" s="247" t="s">
        <v>1260</v>
      </c>
      <c r="F242" s="248" t="s">
        <v>1261</v>
      </c>
      <c r="G242" s="249" t="s">
        <v>291</v>
      </c>
      <c r="H242" s="250" t="n">
        <v>1</v>
      </c>
      <c r="I242" s="251"/>
      <c r="J242" s="252" t="n">
        <f aca="false">ROUND(I242*H242,2)</f>
        <v>0</v>
      </c>
      <c r="K242" s="253"/>
      <c r="L242" s="29"/>
      <c r="M242" s="254"/>
      <c r="N242" s="255" t="s">
        <v>39</v>
      </c>
      <c r="O242" s="76"/>
      <c r="P242" s="256" t="n">
        <f aca="false">O242*H242</f>
        <v>0</v>
      </c>
      <c r="Q242" s="256" t="n">
        <v>0</v>
      </c>
      <c r="R242" s="256" t="n">
        <f aca="false">Q242*H242</f>
        <v>0</v>
      </c>
      <c r="S242" s="256" t="n">
        <v>0</v>
      </c>
      <c r="T242" s="257" t="n">
        <f aca="false"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258" t="s">
        <v>302</v>
      </c>
      <c r="AT242" s="258" t="s">
        <v>250</v>
      </c>
      <c r="AU242" s="258" t="s">
        <v>265</v>
      </c>
      <c r="AY242" s="3" t="s">
        <v>247</v>
      </c>
      <c r="BE242" s="137" t="n">
        <f aca="false">IF(N242="základní",J242,0)</f>
        <v>0</v>
      </c>
      <c r="BF242" s="137" t="n">
        <f aca="false">IF(N242="snížená",J242,0)</f>
        <v>0</v>
      </c>
      <c r="BG242" s="137" t="n">
        <f aca="false">IF(N242="zákl. přenesená",J242,0)</f>
        <v>0</v>
      </c>
      <c r="BH242" s="137" t="n">
        <f aca="false">IF(N242="sníž. přenesená",J242,0)</f>
        <v>0</v>
      </c>
      <c r="BI242" s="137" t="n">
        <f aca="false">IF(N242="nulová",J242,0)</f>
        <v>0</v>
      </c>
      <c r="BJ242" s="3" t="s">
        <v>81</v>
      </c>
      <c r="BK242" s="137" t="n">
        <f aca="false">ROUND(I242*H242,2)</f>
        <v>0</v>
      </c>
      <c r="BL242" s="3" t="s">
        <v>302</v>
      </c>
      <c r="BM242" s="258" t="s">
        <v>1262</v>
      </c>
    </row>
    <row r="243" s="30" customFormat="true" ht="38.4" hidden="false" customHeight="false" outlineLevel="0" collapsed="false">
      <c r="A243" s="26"/>
      <c r="B243" s="27"/>
      <c r="C243" s="28"/>
      <c r="D243" s="259" t="s">
        <v>256</v>
      </c>
      <c r="E243" s="28"/>
      <c r="F243" s="260" t="s">
        <v>1263</v>
      </c>
      <c r="G243" s="28"/>
      <c r="H243" s="28"/>
      <c r="I243" s="211"/>
      <c r="J243" s="28"/>
      <c r="K243" s="28"/>
      <c r="L243" s="29"/>
      <c r="M243" s="261"/>
      <c r="N243" s="262"/>
      <c r="O243" s="76"/>
      <c r="P243" s="76"/>
      <c r="Q243" s="76"/>
      <c r="R243" s="76"/>
      <c r="S243" s="76"/>
      <c r="T243" s="77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T243" s="3" t="s">
        <v>256</v>
      </c>
      <c r="AU243" s="3" t="s">
        <v>265</v>
      </c>
    </row>
    <row r="244" s="30" customFormat="true" ht="24.15" hidden="false" customHeight="true" outlineLevel="0" collapsed="false">
      <c r="A244" s="26"/>
      <c r="B244" s="27"/>
      <c r="C244" s="263" t="s">
        <v>1264</v>
      </c>
      <c r="D244" s="263" t="s">
        <v>288</v>
      </c>
      <c r="E244" s="264" t="s">
        <v>1265</v>
      </c>
      <c r="F244" s="265" t="s">
        <v>1266</v>
      </c>
      <c r="G244" s="266" t="s">
        <v>291</v>
      </c>
      <c r="H244" s="267" t="n">
        <v>1</v>
      </c>
      <c r="I244" s="268"/>
      <c r="J244" s="269" t="n">
        <f aca="false">ROUND(I244*H244,2)</f>
        <v>0</v>
      </c>
      <c r="K244" s="270"/>
      <c r="L244" s="271"/>
      <c r="M244" s="272"/>
      <c r="N244" s="273" t="s">
        <v>39</v>
      </c>
      <c r="O244" s="76"/>
      <c r="P244" s="256" t="n">
        <f aca="false">O244*H244</f>
        <v>0</v>
      </c>
      <c r="Q244" s="256" t="n">
        <v>0</v>
      </c>
      <c r="R244" s="256" t="n">
        <f aca="false">Q244*H244</f>
        <v>0</v>
      </c>
      <c r="S244" s="256" t="n">
        <v>0</v>
      </c>
      <c r="T244" s="257" t="n">
        <f aca="false"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258" t="s">
        <v>324</v>
      </c>
      <c r="AT244" s="258" t="s">
        <v>288</v>
      </c>
      <c r="AU244" s="258" t="s">
        <v>265</v>
      </c>
      <c r="AY244" s="3" t="s">
        <v>247</v>
      </c>
      <c r="BE244" s="137" t="n">
        <f aca="false">IF(N244="základní",J244,0)</f>
        <v>0</v>
      </c>
      <c r="BF244" s="137" t="n">
        <f aca="false">IF(N244="snížená",J244,0)</f>
        <v>0</v>
      </c>
      <c r="BG244" s="137" t="n">
        <f aca="false">IF(N244="zákl. přenesená",J244,0)</f>
        <v>0</v>
      </c>
      <c r="BH244" s="137" t="n">
        <f aca="false">IF(N244="sníž. přenesená",J244,0)</f>
        <v>0</v>
      </c>
      <c r="BI244" s="137" t="n">
        <f aca="false">IF(N244="nulová",J244,0)</f>
        <v>0</v>
      </c>
      <c r="BJ244" s="3" t="s">
        <v>81</v>
      </c>
      <c r="BK244" s="137" t="n">
        <f aca="false">ROUND(I244*H244,2)</f>
        <v>0</v>
      </c>
      <c r="BL244" s="3" t="s">
        <v>302</v>
      </c>
      <c r="BM244" s="258" t="s">
        <v>1267</v>
      </c>
    </row>
    <row r="245" s="30" customFormat="true" ht="19.2" hidden="false" customHeight="false" outlineLevel="0" collapsed="false">
      <c r="A245" s="26"/>
      <c r="B245" s="27"/>
      <c r="C245" s="28"/>
      <c r="D245" s="259" t="s">
        <v>256</v>
      </c>
      <c r="E245" s="28"/>
      <c r="F245" s="260" t="s">
        <v>1266</v>
      </c>
      <c r="G245" s="28"/>
      <c r="H245" s="28"/>
      <c r="I245" s="211"/>
      <c r="J245" s="28"/>
      <c r="K245" s="28"/>
      <c r="L245" s="29"/>
      <c r="M245" s="261"/>
      <c r="N245" s="262"/>
      <c r="O245" s="76"/>
      <c r="P245" s="76"/>
      <c r="Q245" s="76"/>
      <c r="R245" s="76"/>
      <c r="S245" s="76"/>
      <c r="T245" s="77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T245" s="3" t="s">
        <v>256</v>
      </c>
      <c r="AU245" s="3" t="s">
        <v>265</v>
      </c>
    </row>
    <row r="246" s="30" customFormat="true" ht="24.15" hidden="false" customHeight="true" outlineLevel="0" collapsed="false">
      <c r="A246" s="26"/>
      <c r="B246" s="27"/>
      <c r="C246" s="246" t="s">
        <v>1268</v>
      </c>
      <c r="D246" s="246" t="s">
        <v>250</v>
      </c>
      <c r="E246" s="247" t="s">
        <v>1269</v>
      </c>
      <c r="F246" s="248" t="s">
        <v>1270</v>
      </c>
      <c r="G246" s="249" t="s">
        <v>291</v>
      </c>
      <c r="H246" s="250" t="n">
        <v>1</v>
      </c>
      <c r="I246" s="251"/>
      <c r="J246" s="252" t="n">
        <f aca="false">ROUND(I246*H246,2)</f>
        <v>0</v>
      </c>
      <c r="K246" s="253"/>
      <c r="L246" s="29"/>
      <c r="M246" s="254"/>
      <c r="N246" s="255" t="s">
        <v>39</v>
      </c>
      <c r="O246" s="76"/>
      <c r="P246" s="256" t="n">
        <f aca="false">O246*H246</f>
        <v>0</v>
      </c>
      <c r="Q246" s="256" t="n">
        <v>0</v>
      </c>
      <c r="R246" s="256" t="n">
        <f aca="false">Q246*H246</f>
        <v>0</v>
      </c>
      <c r="S246" s="256" t="n">
        <v>0</v>
      </c>
      <c r="T246" s="257" t="n">
        <f aca="false"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258" t="s">
        <v>302</v>
      </c>
      <c r="AT246" s="258" t="s">
        <v>250</v>
      </c>
      <c r="AU246" s="258" t="s">
        <v>265</v>
      </c>
      <c r="AY246" s="3" t="s">
        <v>247</v>
      </c>
      <c r="BE246" s="137" t="n">
        <f aca="false">IF(N246="základní",J246,0)</f>
        <v>0</v>
      </c>
      <c r="BF246" s="137" t="n">
        <f aca="false">IF(N246="snížená",J246,0)</f>
        <v>0</v>
      </c>
      <c r="BG246" s="137" t="n">
        <f aca="false">IF(N246="zákl. přenesená",J246,0)</f>
        <v>0</v>
      </c>
      <c r="BH246" s="137" t="n">
        <f aca="false">IF(N246="sníž. přenesená",J246,0)</f>
        <v>0</v>
      </c>
      <c r="BI246" s="137" t="n">
        <f aca="false">IF(N246="nulová",J246,0)</f>
        <v>0</v>
      </c>
      <c r="BJ246" s="3" t="s">
        <v>81</v>
      </c>
      <c r="BK246" s="137" t="n">
        <f aca="false">ROUND(I246*H246,2)</f>
        <v>0</v>
      </c>
      <c r="BL246" s="3" t="s">
        <v>302</v>
      </c>
      <c r="BM246" s="258" t="s">
        <v>1271</v>
      </c>
    </row>
    <row r="247" s="30" customFormat="true" ht="19.2" hidden="false" customHeight="false" outlineLevel="0" collapsed="false">
      <c r="A247" s="26"/>
      <c r="B247" s="27"/>
      <c r="C247" s="28"/>
      <c r="D247" s="259" t="s">
        <v>256</v>
      </c>
      <c r="E247" s="28"/>
      <c r="F247" s="260" t="s">
        <v>1270</v>
      </c>
      <c r="G247" s="28"/>
      <c r="H247" s="28"/>
      <c r="I247" s="211"/>
      <c r="J247" s="28"/>
      <c r="K247" s="28"/>
      <c r="L247" s="29"/>
      <c r="M247" s="261"/>
      <c r="N247" s="262"/>
      <c r="O247" s="76"/>
      <c r="P247" s="76"/>
      <c r="Q247" s="76"/>
      <c r="R247" s="76"/>
      <c r="S247" s="76"/>
      <c r="T247" s="77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T247" s="3" t="s">
        <v>256</v>
      </c>
      <c r="AU247" s="3" t="s">
        <v>265</v>
      </c>
    </row>
    <row r="248" s="30" customFormat="true" ht="21.75" hidden="false" customHeight="true" outlineLevel="0" collapsed="false">
      <c r="A248" s="26"/>
      <c r="B248" s="27"/>
      <c r="C248" s="263" t="s">
        <v>1272</v>
      </c>
      <c r="D248" s="263" t="s">
        <v>288</v>
      </c>
      <c r="E248" s="264" t="s">
        <v>1273</v>
      </c>
      <c r="F248" s="265" t="s">
        <v>1274</v>
      </c>
      <c r="G248" s="266" t="s">
        <v>291</v>
      </c>
      <c r="H248" s="267" t="n">
        <v>1</v>
      </c>
      <c r="I248" s="268"/>
      <c r="J248" s="269" t="n">
        <f aca="false">ROUND(I248*H248,2)</f>
        <v>0</v>
      </c>
      <c r="K248" s="270"/>
      <c r="L248" s="271"/>
      <c r="M248" s="272"/>
      <c r="N248" s="273" t="s">
        <v>39</v>
      </c>
      <c r="O248" s="76"/>
      <c r="P248" s="256" t="n">
        <f aca="false">O248*H248</f>
        <v>0</v>
      </c>
      <c r="Q248" s="256" t="n">
        <v>5E-005</v>
      </c>
      <c r="R248" s="256" t="n">
        <f aca="false">Q248*H248</f>
        <v>5E-005</v>
      </c>
      <c r="S248" s="256" t="n">
        <v>0</v>
      </c>
      <c r="T248" s="257" t="n">
        <f aca="false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258" t="s">
        <v>324</v>
      </c>
      <c r="AT248" s="258" t="s">
        <v>288</v>
      </c>
      <c r="AU248" s="258" t="s">
        <v>265</v>
      </c>
      <c r="AY248" s="3" t="s">
        <v>247</v>
      </c>
      <c r="BE248" s="137" t="n">
        <f aca="false">IF(N248="základní",J248,0)</f>
        <v>0</v>
      </c>
      <c r="BF248" s="137" t="n">
        <f aca="false">IF(N248="snížená",J248,0)</f>
        <v>0</v>
      </c>
      <c r="BG248" s="137" t="n">
        <f aca="false">IF(N248="zákl. přenesená",J248,0)</f>
        <v>0</v>
      </c>
      <c r="BH248" s="137" t="n">
        <f aca="false">IF(N248="sníž. přenesená",J248,0)</f>
        <v>0</v>
      </c>
      <c r="BI248" s="137" t="n">
        <f aca="false">IF(N248="nulová",J248,0)</f>
        <v>0</v>
      </c>
      <c r="BJ248" s="3" t="s">
        <v>81</v>
      </c>
      <c r="BK248" s="137" t="n">
        <f aca="false">ROUND(I248*H248,2)</f>
        <v>0</v>
      </c>
      <c r="BL248" s="3" t="s">
        <v>302</v>
      </c>
      <c r="BM248" s="258" t="s">
        <v>1275</v>
      </c>
    </row>
    <row r="249" s="30" customFormat="true" ht="10.2" hidden="false" customHeight="false" outlineLevel="0" collapsed="false">
      <c r="A249" s="26"/>
      <c r="B249" s="27"/>
      <c r="C249" s="28"/>
      <c r="D249" s="259" t="s">
        <v>256</v>
      </c>
      <c r="E249" s="28"/>
      <c r="F249" s="260" t="s">
        <v>1274</v>
      </c>
      <c r="G249" s="28"/>
      <c r="H249" s="28"/>
      <c r="I249" s="211"/>
      <c r="J249" s="28"/>
      <c r="K249" s="28"/>
      <c r="L249" s="29"/>
      <c r="M249" s="261"/>
      <c r="N249" s="262"/>
      <c r="O249" s="76"/>
      <c r="P249" s="76"/>
      <c r="Q249" s="76"/>
      <c r="R249" s="76"/>
      <c r="S249" s="76"/>
      <c r="T249" s="77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T249" s="3" t="s">
        <v>256</v>
      </c>
      <c r="AU249" s="3" t="s">
        <v>265</v>
      </c>
    </row>
    <row r="250" s="30" customFormat="true" ht="37.8" hidden="false" customHeight="true" outlineLevel="0" collapsed="false">
      <c r="A250" s="26"/>
      <c r="B250" s="27"/>
      <c r="C250" s="246" t="s">
        <v>1276</v>
      </c>
      <c r="D250" s="246" t="s">
        <v>250</v>
      </c>
      <c r="E250" s="247" t="s">
        <v>1277</v>
      </c>
      <c r="F250" s="248" t="s">
        <v>1278</v>
      </c>
      <c r="G250" s="249" t="s">
        <v>291</v>
      </c>
      <c r="H250" s="250" t="n">
        <v>1</v>
      </c>
      <c r="I250" s="251"/>
      <c r="J250" s="252" t="n">
        <f aca="false">ROUND(I250*H250,2)</f>
        <v>0</v>
      </c>
      <c r="K250" s="253"/>
      <c r="L250" s="29"/>
      <c r="M250" s="254"/>
      <c r="N250" s="255" t="s">
        <v>39</v>
      </c>
      <c r="O250" s="76"/>
      <c r="P250" s="256" t="n">
        <f aca="false">O250*H250</f>
        <v>0</v>
      </c>
      <c r="Q250" s="256" t="n">
        <v>0</v>
      </c>
      <c r="R250" s="256" t="n">
        <f aca="false">Q250*H250</f>
        <v>0</v>
      </c>
      <c r="S250" s="256" t="n">
        <v>0</v>
      </c>
      <c r="T250" s="257" t="n">
        <f aca="false"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258" t="s">
        <v>302</v>
      </c>
      <c r="AT250" s="258" t="s">
        <v>250</v>
      </c>
      <c r="AU250" s="258" t="s">
        <v>265</v>
      </c>
      <c r="AY250" s="3" t="s">
        <v>247</v>
      </c>
      <c r="BE250" s="137" t="n">
        <f aca="false">IF(N250="základní",J250,0)</f>
        <v>0</v>
      </c>
      <c r="BF250" s="137" t="n">
        <f aca="false">IF(N250="snížená",J250,0)</f>
        <v>0</v>
      </c>
      <c r="BG250" s="137" t="n">
        <f aca="false">IF(N250="zákl. přenesená",J250,0)</f>
        <v>0</v>
      </c>
      <c r="BH250" s="137" t="n">
        <f aca="false">IF(N250="sníž. přenesená",J250,0)</f>
        <v>0</v>
      </c>
      <c r="BI250" s="137" t="n">
        <f aca="false">IF(N250="nulová",J250,0)</f>
        <v>0</v>
      </c>
      <c r="BJ250" s="3" t="s">
        <v>81</v>
      </c>
      <c r="BK250" s="137" t="n">
        <f aca="false">ROUND(I250*H250,2)</f>
        <v>0</v>
      </c>
      <c r="BL250" s="3" t="s">
        <v>302</v>
      </c>
      <c r="BM250" s="258" t="s">
        <v>1279</v>
      </c>
    </row>
    <row r="251" s="30" customFormat="true" ht="28.8" hidden="false" customHeight="false" outlineLevel="0" collapsed="false">
      <c r="A251" s="26"/>
      <c r="B251" s="27"/>
      <c r="C251" s="28"/>
      <c r="D251" s="259" t="s">
        <v>256</v>
      </c>
      <c r="E251" s="28"/>
      <c r="F251" s="260" t="s">
        <v>1278</v>
      </c>
      <c r="G251" s="28"/>
      <c r="H251" s="28"/>
      <c r="I251" s="211"/>
      <c r="J251" s="28"/>
      <c r="K251" s="28"/>
      <c r="L251" s="29"/>
      <c r="M251" s="261"/>
      <c r="N251" s="262"/>
      <c r="O251" s="76"/>
      <c r="P251" s="76"/>
      <c r="Q251" s="76"/>
      <c r="R251" s="76"/>
      <c r="S251" s="76"/>
      <c r="T251" s="77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T251" s="3" t="s">
        <v>256</v>
      </c>
      <c r="AU251" s="3" t="s">
        <v>265</v>
      </c>
    </row>
    <row r="252" s="30" customFormat="true" ht="37.8" hidden="false" customHeight="true" outlineLevel="0" collapsed="false">
      <c r="A252" s="26"/>
      <c r="B252" s="27"/>
      <c r="C252" s="263" t="s">
        <v>1280</v>
      </c>
      <c r="D252" s="263" t="s">
        <v>288</v>
      </c>
      <c r="E252" s="264" t="s">
        <v>1281</v>
      </c>
      <c r="F252" s="265" t="s">
        <v>1282</v>
      </c>
      <c r="G252" s="266" t="s">
        <v>291</v>
      </c>
      <c r="H252" s="267" t="n">
        <v>1</v>
      </c>
      <c r="I252" s="268"/>
      <c r="J252" s="269" t="n">
        <f aca="false">ROUND(I252*H252,2)</f>
        <v>0</v>
      </c>
      <c r="K252" s="270"/>
      <c r="L252" s="271"/>
      <c r="M252" s="272"/>
      <c r="N252" s="273" t="s">
        <v>39</v>
      </c>
      <c r="O252" s="76"/>
      <c r="P252" s="256" t="n">
        <f aca="false">O252*H252</f>
        <v>0</v>
      </c>
      <c r="Q252" s="256" t="n">
        <v>3E-005</v>
      </c>
      <c r="R252" s="256" t="n">
        <f aca="false">Q252*H252</f>
        <v>3E-005</v>
      </c>
      <c r="S252" s="256" t="n">
        <v>0</v>
      </c>
      <c r="T252" s="257" t="n">
        <f aca="false"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258" t="s">
        <v>324</v>
      </c>
      <c r="AT252" s="258" t="s">
        <v>288</v>
      </c>
      <c r="AU252" s="258" t="s">
        <v>265</v>
      </c>
      <c r="AY252" s="3" t="s">
        <v>247</v>
      </c>
      <c r="BE252" s="137" t="n">
        <f aca="false">IF(N252="základní",J252,0)</f>
        <v>0</v>
      </c>
      <c r="BF252" s="137" t="n">
        <f aca="false">IF(N252="snížená",J252,0)</f>
        <v>0</v>
      </c>
      <c r="BG252" s="137" t="n">
        <f aca="false">IF(N252="zákl. přenesená",J252,0)</f>
        <v>0</v>
      </c>
      <c r="BH252" s="137" t="n">
        <f aca="false">IF(N252="sníž. přenesená",J252,0)</f>
        <v>0</v>
      </c>
      <c r="BI252" s="137" t="n">
        <f aca="false">IF(N252="nulová",J252,0)</f>
        <v>0</v>
      </c>
      <c r="BJ252" s="3" t="s">
        <v>81</v>
      </c>
      <c r="BK252" s="137" t="n">
        <f aca="false">ROUND(I252*H252,2)</f>
        <v>0</v>
      </c>
      <c r="BL252" s="3" t="s">
        <v>302</v>
      </c>
      <c r="BM252" s="258" t="s">
        <v>1283</v>
      </c>
    </row>
    <row r="253" s="30" customFormat="true" ht="28.8" hidden="false" customHeight="false" outlineLevel="0" collapsed="false">
      <c r="A253" s="26"/>
      <c r="B253" s="27"/>
      <c r="C253" s="28"/>
      <c r="D253" s="259" t="s">
        <v>256</v>
      </c>
      <c r="E253" s="28"/>
      <c r="F253" s="260" t="s">
        <v>1284</v>
      </c>
      <c r="G253" s="28"/>
      <c r="H253" s="28"/>
      <c r="I253" s="211"/>
      <c r="J253" s="28"/>
      <c r="K253" s="28"/>
      <c r="L253" s="29"/>
      <c r="M253" s="261"/>
      <c r="N253" s="262"/>
      <c r="O253" s="76"/>
      <c r="P253" s="76"/>
      <c r="Q253" s="76"/>
      <c r="R253" s="76"/>
      <c r="S253" s="76"/>
      <c r="T253" s="77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T253" s="3" t="s">
        <v>256</v>
      </c>
      <c r="AU253" s="3" t="s">
        <v>265</v>
      </c>
    </row>
    <row r="254" s="30" customFormat="true" ht="24.15" hidden="false" customHeight="true" outlineLevel="0" collapsed="false">
      <c r="A254" s="26"/>
      <c r="B254" s="27"/>
      <c r="C254" s="246" t="s">
        <v>744</v>
      </c>
      <c r="D254" s="246" t="s">
        <v>250</v>
      </c>
      <c r="E254" s="247" t="s">
        <v>745</v>
      </c>
      <c r="F254" s="248" t="s">
        <v>746</v>
      </c>
      <c r="G254" s="249" t="s">
        <v>291</v>
      </c>
      <c r="H254" s="250" t="n">
        <v>1</v>
      </c>
      <c r="I254" s="251"/>
      <c r="J254" s="252" t="n">
        <f aca="false">ROUND(I254*H254,2)</f>
        <v>0</v>
      </c>
      <c r="K254" s="253"/>
      <c r="L254" s="29"/>
      <c r="M254" s="254"/>
      <c r="N254" s="255" t="s">
        <v>39</v>
      </c>
      <c r="O254" s="76"/>
      <c r="P254" s="256" t="n">
        <f aca="false">O254*H254</f>
        <v>0</v>
      </c>
      <c r="Q254" s="256" t="n">
        <v>0</v>
      </c>
      <c r="R254" s="256" t="n">
        <f aca="false">Q254*H254</f>
        <v>0</v>
      </c>
      <c r="S254" s="256" t="n">
        <v>0</v>
      </c>
      <c r="T254" s="257" t="n">
        <f aca="false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258" t="s">
        <v>302</v>
      </c>
      <c r="AT254" s="258" t="s">
        <v>250</v>
      </c>
      <c r="AU254" s="258" t="s">
        <v>265</v>
      </c>
      <c r="AY254" s="3" t="s">
        <v>247</v>
      </c>
      <c r="BE254" s="137" t="n">
        <f aca="false">IF(N254="základní",J254,0)</f>
        <v>0</v>
      </c>
      <c r="BF254" s="137" t="n">
        <f aca="false">IF(N254="snížená",J254,0)</f>
        <v>0</v>
      </c>
      <c r="BG254" s="137" t="n">
        <f aca="false">IF(N254="zákl. přenesená",J254,0)</f>
        <v>0</v>
      </c>
      <c r="BH254" s="137" t="n">
        <f aca="false">IF(N254="sníž. přenesená",J254,0)</f>
        <v>0</v>
      </c>
      <c r="BI254" s="137" t="n">
        <f aca="false">IF(N254="nulová",J254,0)</f>
        <v>0</v>
      </c>
      <c r="BJ254" s="3" t="s">
        <v>81</v>
      </c>
      <c r="BK254" s="137" t="n">
        <f aca="false">ROUND(I254*H254,2)</f>
        <v>0</v>
      </c>
      <c r="BL254" s="3" t="s">
        <v>302</v>
      </c>
      <c r="BM254" s="258" t="s">
        <v>747</v>
      </c>
    </row>
    <row r="255" s="30" customFormat="true" ht="19.2" hidden="false" customHeight="false" outlineLevel="0" collapsed="false">
      <c r="A255" s="26"/>
      <c r="B255" s="27"/>
      <c r="C255" s="28"/>
      <c r="D255" s="259" t="s">
        <v>256</v>
      </c>
      <c r="E255" s="28"/>
      <c r="F255" s="260" t="s">
        <v>746</v>
      </c>
      <c r="G255" s="28"/>
      <c r="H255" s="28"/>
      <c r="I255" s="211"/>
      <c r="J255" s="28"/>
      <c r="K255" s="28"/>
      <c r="L255" s="29"/>
      <c r="M255" s="261"/>
      <c r="N255" s="262"/>
      <c r="O255" s="76"/>
      <c r="P255" s="76"/>
      <c r="Q255" s="76"/>
      <c r="R255" s="76"/>
      <c r="S255" s="76"/>
      <c r="T255" s="77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T255" s="3" t="s">
        <v>256</v>
      </c>
      <c r="AU255" s="3" t="s">
        <v>265</v>
      </c>
    </row>
    <row r="256" s="30" customFormat="true" ht="24.15" hidden="false" customHeight="true" outlineLevel="0" collapsed="false">
      <c r="A256" s="26"/>
      <c r="B256" s="27"/>
      <c r="C256" s="263" t="s">
        <v>748</v>
      </c>
      <c r="D256" s="263" t="s">
        <v>288</v>
      </c>
      <c r="E256" s="264" t="s">
        <v>749</v>
      </c>
      <c r="F256" s="265" t="s">
        <v>750</v>
      </c>
      <c r="G256" s="266" t="s">
        <v>291</v>
      </c>
      <c r="H256" s="267" t="n">
        <v>1</v>
      </c>
      <c r="I256" s="268"/>
      <c r="J256" s="269" t="n">
        <f aca="false">ROUND(I256*H256,2)</f>
        <v>0</v>
      </c>
      <c r="K256" s="270"/>
      <c r="L256" s="271"/>
      <c r="M256" s="272"/>
      <c r="N256" s="273" t="s">
        <v>39</v>
      </c>
      <c r="O256" s="76"/>
      <c r="P256" s="256" t="n">
        <f aca="false">O256*H256</f>
        <v>0</v>
      </c>
      <c r="Q256" s="256" t="n">
        <v>0.00019</v>
      </c>
      <c r="R256" s="256" t="n">
        <f aca="false">Q256*H256</f>
        <v>0.00019</v>
      </c>
      <c r="S256" s="256" t="n">
        <v>0</v>
      </c>
      <c r="T256" s="257" t="n">
        <f aca="false">S256*H256</f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258" t="s">
        <v>324</v>
      </c>
      <c r="AT256" s="258" t="s">
        <v>288</v>
      </c>
      <c r="AU256" s="258" t="s">
        <v>265</v>
      </c>
      <c r="AY256" s="3" t="s">
        <v>247</v>
      </c>
      <c r="BE256" s="137" t="n">
        <f aca="false">IF(N256="základní",J256,0)</f>
        <v>0</v>
      </c>
      <c r="BF256" s="137" t="n">
        <f aca="false">IF(N256="snížená",J256,0)</f>
        <v>0</v>
      </c>
      <c r="BG256" s="137" t="n">
        <f aca="false">IF(N256="zákl. přenesená",J256,0)</f>
        <v>0</v>
      </c>
      <c r="BH256" s="137" t="n">
        <f aca="false">IF(N256="sníž. přenesená",J256,0)</f>
        <v>0</v>
      </c>
      <c r="BI256" s="137" t="n">
        <f aca="false">IF(N256="nulová",J256,0)</f>
        <v>0</v>
      </c>
      <c r="BJ256" s="3" t="s">
        <v>81</v>
      </c>
      <c r="BK256" s="137" t="n">
        <f aca="false">ROUND(I256*H256,2)</f>
        <v>0</v>
      </c>
      <c r="BL256" s="3" t="s">
        <v>302</v>
      </c>
      <c r="BM256" s="258" t="s">
        <v>751</v>
      </c>
    </row>
    <row r="257" s="30" customFormat="true" ht="19.2" hidden="false" customHeight="false" outlineLevel="0" collapsed="false">
      <c r="A257" s="26"/>
      <c r="B257" s="27"/>
      <c r="C257" s="28"/>
      <c r="D257" s="259" t="s">
        <v>256</v>
      </c>
      <c r="E257" s="28"/>
      <c r="F257" s="260" t="s">
        <v>750</v>
      </c>
      <c r="G257" s="28"/>
      <c r="H257" s="28"/>
      <c r="I257" s="211"/>
      <c r="J257" s="28"/>
      <c r="K257" s="28"/>
      <c r="L257" s="29"/>
      <c r="M257" s="261"/>
      <c r="N257" s="262"/>
      <c r="O257" s="76"/>
      <c r="P257" s="76"/>
      <c r="Q257" s="76"/>
      <c r="R257" s="76"/>
      <c r="S257" s="76"/>
      <c r="T257" s="77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T257" s="3" t="s">
        <v>256</v>
      </c>
      <c r="AU257" s="3" t="s">
        <v>265</v>
      </c>
    </row>
    <row r="258" s="30" customFormat="true" ht="16.5" hidden="false" customHeight="true" outlineLevel="0" collapsed="false">
      <c r="A258" s="26"/>
      <c r="B258" s="27"/>
      <c r="C258" s="246" t="s">
        <v>752</v>
      </c>
      <c r="D258" s="246" t="s">
        <v>250</v>
      </c>
      <c r="E258" s="247" t="s">
        <v>753</v>
      </c>
      <c r="F258" s="248" t="s">
        <v>754</v>
      </c>
      <c r="G258" s="249" t="s">
        <v>291</v>
      </c>
      <c r="H258" s="250" t="n">
        <v>5</v>
      </c>
      <c r="I258" s="251"/>
      <c r="J258" s="252" t="n">
        <f aca="false">ROUND(I258*H258,2)</f>
        <v>0</v>
      </c>
      <c r="K258" s="253"/>
      <c r="L258" s="29"/>
      <c r="M258" s="254"/>
      <c r="N258" s="255" t="s">
        <v>39</v>
      </c>
      <c r="O258" s="76"/>
      <c r="P258" s="256" t="n">
        <f aca="false">O258*H258</f>
        <v>0</v>
      </c>
      <c r="Q258" s="256" t="n">
        <v>0</v>
      </c>
      <c r="R258" s="256" t="n">
        <f aca="false">Q258*H258</f>
        <v>0</v>
      </c>
      <c r="S258" s="256" t="n">
        <v>0</v>
      </c>
      <c r="T258" s="257" t="n">
        <f aca="false"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258" t="s">
        <v>302</v>
      </c>
      <c r="AT258" s="258" t="s">
        <v>250</v>
      </c>
      <c r="AU258" s="258" t="s">
        <v>265</v>
      </c>
      <c r="AY258" s="3" t="s">
        <v>247</v>
      </c>
      <c r="BE258" s="137" t="n">
        <f aca="false">IF(N258="základní",J258,0)</f>
        <v>0</v>
      </c>
      <c r="BF258" s="137" t="n">
        <f aca="false">IF(N258="snížená",J258,0)</f>
        <v>0</v>
      </c>
      <c r="BG258" s="137" t="n">
        <f aca="false">IF(N258="zákl. přenesená",J258,0)</f>
        <v>0</v>
      </c>
      <c r="BH258" s="137" t="n">
        <f aca="false">IF(N258="sníž. přenesená",J258,0)</f>
        <v>0</v>
      </c>
      <c r="BI258" s="137" t="n">
        <f aca="false">IF(N258="nulová",J258,0)</f>
        <v>0</v>
      </c>
      <c r="BJ258" s="3" t="s">
        <v>81</v>
      </c>
      <c r="BK258" s="137" t="n">
        <f aca="false">ROUND(I258*H258,2)</f>
        <v>0</v>
      </c>
      <c r="BL258" s="3" t="s">
        <v>302</v>
      </c>
      <c r="BM258" s="258" t="s">
        <v>755</v>
      </c>
    </row>
    <row r="259" s="30" customFormat="true" ht="28.8" hidden="false" customHeight="false" outlineLevel="0" collapsed="false">
      <c r="A259" s="26"/>
      <c r="B259" s="27"/>
      <c r="C259" s="28"/>
      <c r="D259" s="259" t="s">
        <v>256</v>
      </c>
      <c r="E259" s="28"/>
      <c r="F259" s="260" t="s">
        <v>756</v>
      </c>
      <c r="G259" s="28"/>
      <c r="H259" s="28"/>
      <c r="I259" s="211"/>
      <c r="J259" s="28"/>
      <c r="K259" s="28"/>
      <c r="L259" s="29"/>
      <c r="M259" s="261"/>
      <c r="N259" s="262"/>
      <c r="O259" s="76"/>
      <c r="P259" s="76"/>
      <c r="Q259" s="76"/>
      <c r="R259" s="76"/>
      <c r="S259" s="76"/>
      <c r="T259" s="77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T259" s="3" t="s">
        <v>256</v>
      </c>
      <c r="AU259" s="3" t="s">
        <v>265</v>
      </c>
    </row>
    <row r="260" s="30" customFormat="true" ht="24.15" hidden="false" customHeight="true" outlineLevel="0" collapsed="false">
      <c r="A260" s="26"/>
      <c r="B260" s="27"/>
      <c r="C260" s="263" t="s">
        <v>757</v>
      </c>
      <c r="D260" s="263" t="s">
        <v>288</v>
      </c>
      <c r="E260" s="264" t="s">
        <v>758</v>
      </c>
      <c r="F260" s="265" t="s">
        <v>759</v>
      </c>
      <c r="G260" s="266" t="s">
        <v>291</v>
      </c>
      <c r="H260" s="267" t="n">
        <v>5</v>
      </c>
      <c r="I260" s="268"/>
      <c r="J260" s="269" t="n">
        <f aca="false">ROUND(I260*H260,2)</f>
        <v>0</v>
      </c>
      <c r="K260" s="270"/>
      <c r="L260" s="271"/>
      <c r="M260" s="272"/>
      <c r="N260" s="273" t="s">
        <v>39</v>
      </c>
      <c r="O260" s="76"/>
      <c r="P260" s="256" t="n">
        <f aca="false">O260*H260</f>
        <v>0</v>
      </c>
      <c r="Q260" s="256" t="n">
        <v>5E-005</v>
      </c>
      <c r="R260" s="256" t="n">
        <f aca="false">Q260*H260</f>
        <v>0.00025</v>
      </c>
      <c r="S260" s="256" t="n">
        <v>0</v>
      </c>
      <c r="T260" s="257" t="n">
        <f aca="false">S260*H260</f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258" t="s">
        <v>324</v>
      </c>
      <c r="AT260" s="258" t="s">
        <v>288</v>
      </c>
      <c r="AU260" s="258" t="s">
        <v>265</v>
      </c>
      <c r="AY260" s="3" t="s">
        <v>247</v>
      </c>
      <c r="BE260" s="137" t="n">
        <f aca="false">IF(N260="základní",J260,0)</f>
        <v>0</v>
      </c>
      <c r="BF260" s="137" t="n">
        <f aca="false">IF(N260="snížená",J260,0)</f>
        <v>0</v>
      </c>
      <c r="BG260" s="137" t="n">
        <f aca="false">IF(N260="zákl. přenesená",J260,0)</f>
        <v>0</v>
      </c>
      <c r="BH260" s="137" t="n">
        <f aca="false">IF(N260="sníž. přenesená",J260,0)</f>
        <v>0</v>
      </c>
      <c r="BI260" s="137" t="n">
        <f aca="false">IF(N260="nulová",J260,0)</f>
        <v>0</v>
      </c>
      <c r="BJ260" s="3" t="s">
        <v>81</v>
      </c>
      <c r="BK260" s="137" t="n">
        <f aca="false">ROUND(I260*H260,2)</f>
        <v>0</v>
      </c>
      <c r="BL260" s="3" t="s">
        <v>302</v>
      </c>
      <c r="BM260" s="258" t="s">
        <v>760</v>
      </c>
    </row>
    <row r="261" s="30" customFormat="true" ht="10.2" hidden="false" customHeight="false" outlineLevel="0" collapsed="false">
      <c r="A261" s="26"/>
      <c r="B261" s="27"/>
      <c r="C261" s="28"/>
      <c r="D261" s="259" t="s">
        <v>256</v>
      </c>
      <c r="E261" s="28"/>
      <c r="F261" s="260" t="s">
        <v>759</v>
      </c>
      <c r="G261" s="28"/>
      <c r="H261" s="28"/>
      <c r="I261" s="211"/>
      <c r="J261" s="28"/>
      <c r="K261" s="28"/>
      <c r="L261" s="29"/>
      <c r="M261" s="261"/>
      <c r="N261" s="262"/>
      <c r="O261" s="76"/>
      <c r="P261" s="76"/>
      <c r="Q261" s="76"/>
      <c r="R261" s="76"/>
      <c r="S261" s="76"/>
      <c r="T261" s="77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T261" s="3" t="s">
        <v>256</v>
      </c>
      <c r="AU261" s="3" t="s">
        <v>265</v>
      </c>
    </row>
    <row r="262" s="30" customFormat="true" ht="33" hidden="false" customHeight="true" outlineLevel="0" collapsed="false">
      <c r="A262" s="26"/>
      <c r="B262" s="27"/>
      <c r="C262" s="246" t="s">
        <v>761</v>
      </c>
      <c r="D262" s="246" t="s">
        <v>250</v>
      </c>
      <c r="E262" s="247" t="s">
        <v>762</v>
      </c>
      <c r="F262" s="248" t="s">
        <v>763</v>
      </c>
      <c r="G262" s="249" t="s">
        <v>291</v>
      </c>
      <c r="H262" s="250" t="n">
        <v>5</v>
      </c>
      <c r="I262" s="251"/>
      <c r="J262" s="252" t="n">
        <f aca="false">ROUND(I262*H262,2)</f>
        <v>0</v>
      </c>
      <c r="K262" s="253"/>
      <c r="L262" s="29"/>
      <c r="M262" s="254"/>
      <c r="N262" s="255" t="s">
        <v>39</v>
      </c>
      <c r="O262" s="76"/>
      <c r="P262" s="256" t="n">
        <f aca="false">O262*H262</f>
        <v>0</v>
      </c>
      <c r="Q262" s="256" t="n">
        <v>0</v>
      </c>
      <c r="R262" s="256" t="n">
        <f aca="false">Q262*H262</f>
        <v>0</v>
      </c>
      <c r="S262" s="256" t="n">
        <v>0</v>
      </c>
      <c r="T262" s="257" t="n">
        <f aca="false"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258" t="s">
        <v>302</v>
      </c>
      <c r="AT262" s="258" t="s">
        <v>250</v>
      </c>
      <c r="AU262" s="258" t="s">
        <v>265</v>
      </c>
      <c r="AY262" s="3" t="s">
        <v>247</v>
      </c>
      <c r="BE262" s="137" t="n">
        <f aca="false">IF(N262="základní",J262,0)</f>
        <v>0</v>
      </c>
      <c r="BF262" s="137" t="n">
        <f aca="false">IF(N262="snížená",J262,0)</f>
        <v>0</v>
      </c>
      <c r="BG262" s="137" t="n">
        <f aca="false">IF(N262="zákl. přenesená",J262,0)</f>
        <v>0</v>
      </c>
      <c r="BH262" s="137" t="n">
        <f aca="false">IF(N262="sníž. přenesená",J262,0)</f>
        <v>0</v>
      </c>
      <c r="BI262" s="137" t="n">
        <f aca="false">IF(N262="nulová",J262,0)</f>
        <v>0</v>
      </c>
      <c r="BJ262" s="3" t="s">
        <v>81</v>
      </c>
      <c r="BK262" s="137" t="n">
        <f aca="false">ROUND(I262*H262,2)</f>
        <v>0</v>
      </c>
      <c r="BL262" s="3" t="s">
        <v>302</v>
      </c>
      <c r="BM262" s="258" t="s">
        <v>764</v>
      </c>
    </row>
    <row r="263" s="30" customFormat="true" ht="28.8" hidden="false" customHeight="false" outlineLevel="0" collapsed="false">
      <c r="A263" s="26"/>
      <c r="B263" s="27"/>
      <c r="C263" s="28"/>
      <c r="D263" s="259" t="s">
        <v>256</v>
      </c>
      <c r="E263" s="28"/>
      <c r="F263" s="260" t="s">
        <v>765</v>
      </c>
      <c r="G263" s="28"/>
      <c r="H263" s="28"/>
      <c r="I263" s="211"/>
      <c r="J263" s="28"/>
      <c r="K263" s="28"/>
      <c r="L263" s="29"/>
      <c r="M263" s="261"/>
      <c r="N263" s="262"/>
      <c r="O263" s="76"/>
      <c r="P263" s="76"/>
      <c r="Q263" s="76"/>
      <c r="R263" s="76"/>
      <c r="S263" s="76"/>
      <c r="T263" s="77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T263" s="3" t="s">
        <v>256</v>
      </c>
      <c r="AU263" s="3" t="s">
        <v>265</v>
      </c>
    </row>
    <row r="264" s="30" customFormat="true" ht="24.15" hidden="false" customHeight="true" outlineLevel="0" collapsed="false">
      <c r="A264" s="26"/>
      <c r="B264" s="27"/>
      <c r="C264" s="246" t="s">
        <v>766</v>
      </c>
      <c r="D264" s="246" t="s">
        <v>250</v>
      </c>
      <c r="E264" s="247" t="s">
        <v>767</v>
      </c>
      <c r="F264" s="248" t="s">
        <v>768</v>
      </c>
      <c r="G264" s="249" t="s">
        <v>291</v>
      </c>
      <c r="H264" s="250" t="n">
        <v>5</v>
      </c>
      <c r="I264" s="251"/>
      <c r="J264" s="252" t="n">
        <f aca="false">ROUND(I264*H264,2)</f>
        <v>0</v>
      </c>
      <c r="K264" s="253"/>
      <c r="L264" s="29"/>
      <c r="M264" s="254"/>
      <c r="N264" s="255" t="s">
        <v>39</v>
      </c>
      <c r="O264" s="76"/>
      <c r="P264" s="256" t="n">
        <f aca="false">O264*H264</f>
        <v>0</v>
      </c>
      <c r="Q264" s="256" t="n">
        <v>0</v>
      </c>
      <c r="R264" s="256" t="n">
        <f aca="false">Q264*H264</f>
        <v>0</v>
      </c>
      <c r="S264" s="256" t="n">
        <v>0</v>
      </c>
      <c r="T264" s="257" t="n">
        <f aca="false">S264*H264</f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258" t="s">
        <v>302</v>
      </c>
      <c r="AT264" s="258" t="s">
        <v>250</v>
      </c>
      <c r="AU264" s="258" t="s">
        <v>265</v>
      </c>
      <c r="AY264" s="3" t="s">
        <v>247</v>
      </c>
      <c r="BE264" s="137" t="n">
        <f aca="false">IF(N264="základní",J264,0)</f>
        <v>0</v>
      </c>
      <c r="BF264" s="137" t="n">
        <f aca="false">IF(N264="snížená",J264,0)</f>
        <v>0</v>
      </c>
      <c r="BG264" s="137" t="n">
        <f aca="false">IF(N264="zákl. přenesená",J264,0)</f>
        <v>0</v>
      </c>
      <c r="BH264" s="137" t="n">
        <f aca="false">IF(N264="sníž. přenesená",J264,0)</f>
        <v>0</v>
      </c>
      <c r="BI264" s="137" t="n">
        <f aca="false">IF(N264="nulová",J264,0)</f>
        <v>0</v>
      </c>
      <c r="BJ264" s="3" t="s">
        <v>81</v>
      </c>
      <c r="BK264" s="137" t="n">
        <f aca="false">ROUND(I264*H264,2)</f>
        <v>0</v>
      </c>
      <c r="BL264" s="3" t="s">
        <v>302</v>
      </c>
      <c r="BM264" s="258" t="s">
        <v>769</v>
      </c>
    </row>
    <row r="265" s="30" customFormat="true" ht="38.4" hidden="false" customHeight="false" outlineLevel="0" collapsed="false">
      <c r="A265" s="26"/>
      <c r="B265" s="27"/>
      <c r="C265" s="28"/>
      <c r="D265" s="259" t="s">
        <v>256</v>
      </c>
      <c r="E265" s="28"/>
      <c r="F265" s="260" t="s">
        <v>770</v>
      </c>
      <c r="G265" s="28"/>
      <c r="H265" s="28"/>
      <c r="I265" s="211"/>
      <c r="J265" s="28"/>
      <c r="K265" s="28"/>
      <c r="L265" s="29"/>
      <c r="M265" s="261"/>
      <c r="N265" s="262"/>
      <c r="O265" s="76"/>
      <c r="P265" s="76"/>
      <c r="Q265" s="76"/>
      <c r="R265" s="76"/>
      <c r="S265" s="76"/>
      <c r="T265" s="77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T265" s="3" t="s">
        <v>256</v>
      </c>
      <c r="AU265" s="3" t="s">
        <v>265</v>
      </c>
    </row>
    <row r="266" s="30" customFormat="true" ht="24.15" hidden="false" customHeight="true" outlineLevel="0" collapsed="false">
      <c r="A266" s="26"/>
      <c r="B266" s="27"/>
      <c r="C266" s="263" t="s">
        <v>771</v>
      </c>
      <c r="D266" s="263" t="s">
        <v>288</v>
      </c>
      <c r="E266" s="264" t="s">
        <v>772</v>
      </c>
      <c r="F266" s="265" t="s">
        <v>773</v>
      </c>
      <c r="G266" s="266" t="s">
        <v>291</v>
      </c>
      <c r="H266" s="267" t="n">
        <v>5</v>
      </c>
      <c r="I266" s="268"/>
      <c r="J266" s="269" t="n">
        <f aca="false">ROUND(I266*H266,2)</f>
        <v>0</v>
      </c>
      <c r="K266" s="270"/>
      <c r="L266" s="271"/>
      <c r="M266" s="272"/>
      <c r="N266" s="273" t="s">
        <v>39</v>
      </c>
      <c r="O266" s="76"/>
      <c r="P266" s="256" t="n">
        <f aca="false">O266*H266</f>
        <v>0</v>
      </c>
      <c r="Q266" s="256" t="n">
        <v>5E-005</v>
      </c>
      <c r="R266" s="256" t="n">
        <f aca="false">Q266*H266</f>
        <v>0.00025</v>
      </c>
      <c r="S266" s="256" t="n">
        <v>0</v>
      </c>
      <c r="T266" s="257" t="n">
        <f aca="false"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258" t="s">
        <v>324</v>
      </c>
      <c r="AT266" s="258" t="s">
        <v>288</v>
      </c>
      <c r="AU266" s="258" t="s">
        <v>265</v>
      </c>
      <c r="AY266" s="3" t="s">
        <v>247</v>
      </c>
      <c r="BE266" s="137" t="n">
        <f aca="false">IF(N266="základní",J266,0)</f>
        <v>0</v>
      </c>
      <c r="BF266" s="137" t="n">
        <f aca="false">IF(N266="snížená",J266,0)</f>
        <v>0</v>
      </c>
      <c r="BG266" s="137" t="n">
        <f aca="false">IF(N266="zákl. přenesená",J266,0)</f>
        <v>0</v>
      </c>
      <c r="BH266" s="137" t="n">
        <f aca="false">IF(N266="sníž. přenesená",J266,0)</f>
        <v>0</v>
      </c>
      <c r="BI266" s="137" t="n">
        <f aca="false">IF(N266="nulová",J266,0)</f>
        <v>0</v>
      </c>
      <c r="BJ266" s="3" t="s">
        <v>81</v>
      </c>
      <c r="BK266" s="137" t="n">
        <f aca="false">ROUND(I266*H266,2)</f>
        <v>0</v>
      </c>
      <c r="BL266" s="3" t="s">
        <v>302</v>
      </c>
      <c r="BM266" s="258" t="s">
        <v>774</v>
      </c>
    </row>
    <row r="267" s="30" customFormat="true" ht="19.2" hidden="false" customHeight="false" outlineLevel="0" collapsed="false">
      <c r="A267" s="26"/>
      <c r="B267" s="27"/>
      <c r="C267" s="28"/>
      <c r="D267" s="259" t="s">
        <v>256</v>
      </c>
      <c r="E267" s="28"/>
      <c r="F267" s="260" t="s">
        <v>773</v>
      </c>
      <c r="G267" s="28"/>
      <c r="H267" s="28"/>
      <c r="I267" s="211"/>
      <c r="J267" s="28"/>
      <c r="K267" s="28"/>
      <c r="L267" s="29"/>
      <c r="M267" s="261"/>
      <c r="N267" s="262"/>
      <c r="O267" s="76"/>
      <c r="P267" s="76"/>
      <c r="Q267" s="76"/>
      <c r="R267" s="76"/>
      <c r="S267" s="76"/>
      <c r="T267" s="77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T267" s="3" t="s">
        <v>256</v>
      </c>
      <c r="AU267" s="3" t="s">
        <v>265</v>
      </c>
    </row>
    <row r="268" s="30" customFormat="true" ht="37.8" hidden="false" customHeight="true" outlineLevel="0" collapsed="false">
      <c r="A268" s="26"/>
      <c r="B268" s="27"/>
      <c r="C268" s="246" t="s">
        <v>1285</v>
      </c>
      <c r="D268" s="246" t="s">
        <v>250</v>
      </c>
      <c r="E268" s="247" t="s">
        <v>1286</v>
      </c>
      <c r="F268" s="248" t="s">
        <v>1287</v>
      </c>
      <c r="G268" s="249" t="s">
        <v>332</v>
      </c>
      <c r="H268" s="250" t="n">
        <v>4</v>
      </c>
      <c r="I268" s="251"/>
      <c r="J268" s="252" t="n">
        <f aca="false">ROUND(I268*H268,2)</f>
        <v>0</v>
      </c>
      <c r="K268" s="253"/>
      <c r="L268" s="29"/>
      <c r="M268" s="254"/>
      <c r="N268" s="255" t="s">
        <v>39</v>
      </c>
      <c r="O268" s="76"/>
      <c r="P268" s="256" t="n">
        <f aca="false">O268*H268</f>
        <v>0</v>
      </c>
      <c r="Q268" s="256" t="n">
        <v>0</v>
      </c>
      <c r="R268" s="256" t="n">
        <f aca="false">Q268*H268</f>
        <v>0</v>
      </c>
      <c r="S268" s="256" t="n">
        <v>0</v>
      </c>
      <c r="T268" s="257" t="n">
        <f aca="false">S268*H268</f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258" t="s">
        <v>302</v>
      </c>
      <c r="AT268" s="258" t="s">
        <v>250</v>
      </c>
      <c r="AU268" s="258" t="s">
        <v>265</v>
      </c>
      <c r="AY268" s="3" t="s">
        <v>247</v>
      </c>
      <c r="BE268" s="137" t="n">
        <f aca="false">IF(N268="základní",J268,0)</f>
        <v>0</v>
      </c>
      <c r="BF268" s="137" t="n">
        <f aca="false">IF(N268="snížená",J268,0)</f>
        <v>0</v>
      </c>
      <c r="BG268" s="137" t="n">
        <f aca="false">IF(N268="zákl. přenesená",J268,0)</f>
        <v>0</v>
      </c>
      <c r="BH268" s="137" t="n">
        <f aca="false">IF(N268="sníž. přenesená",J268,0)</f>
        <v>0</v>
      </c>
      <c r="BI268" s="137" t="n">
        <f aca="false">IF(N268="nulová",J268,0)</f>
        <v>0</v>
      </c>
      <c r="BJ268" s="3" t="s">
        <v>81</v>
      </c>
      <c r="BK268" s="137" t="n">
        <f aca="false">ROUND(I268*H268,2)</f>
        <v>0</v>
      </c>
      <c r="BL268" s="3" t="s">
        <v>302</v>
      </c>
      <c r="BM268" s="258" t="s">
        <v>1288</v>
      </c>
    </row>
    <row r="269" s="30" customFormat="true" ht="19.2" hidden="false" customHeight="false" outlineLevel="0" collapsed="false">
      <c r="A269" s="26"/>
      <c r="B269" s="27"/>
      <c r="C269" s="28"/>
      <c r="D269" s="259" t="s">
        <v>256</v>
      </c>
      <c r="E269" s="28"/>
      <c r="F269" s="260" t="s">
        <v>1289</v>
      </c>
      <c r="G269" s="28"/>
      <c r="H269" s="28"/>
      <c r="I269" s="211"/>
      <c r="J269" s="28"/>
      <c r="K269" s="28"/>
      <c r="L269" s="29"/>
      <c r="M269" s="261"/>
      <c r="N269" s="262"/>
      <c r="O269" s="76"/>
      <c r="P269" s="76"/>
      <c r="Q269" s="76"/>
      <c r="R269" s="76"/>
      <c r="S269" s="76"/>
      <c r="T269" s="77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T269" s="3" t="s">
        <v>256</v>
      </c>
      <c r="AU269" s="3" t="s">
        <v>265</v>
      </c>
    </row>
    <row r="270" s="30" customFormat="true" ht="24.15" hidden="false" customHeight="true" outlineLevel="0" collapsed="false">
      <c r="A270" s="26"/>
      <c r="B270" s="27"/>
      <c r="C270" s="263" t="s">
        <v>1290</v>
      </c>
      <c r="D270" s="263" t="s">
        <v>288</v>
      </c>
      <c r="E270" s="264" t="s">
        <v>1291</v>
      </c>
      <c r="F270" s="265" t="s">
        <v>1292</v>
      </c>
      <c r="G270" s="266" t="s">
        <v>332</v>
      </c>
      <c r="H270" s="267" t="n">
        <v>4</v>
      </c>
      <c r="I270" s="268"/>
      <c r="J270" s="269" t="n">
        <f aca="false">ROUND(I270*H270,2)</f>
        <v>0</v>
      </c>
      <c r="K270" s="270"/>
      <c r="L270" s="271"/>
      <c r="M270" s="272"/>
      <c r="N270" s="273" t="s">
        <v>39</v>
      </c>
      <c r="O270" s="76"/>
      <c r="P270" s="256" t="n">
        <f aca="false">O270*H270</f>
        <v>0</v>
      </c>
      <c r="Q270" s="256" t="n">
        <v>1E-005</v>
      </c>
      <c r="R270" s="256" t="n">
        <f aca="false">Q270*H270</f>
        <v>4E-005</v>
      </c>
      <c r="S270" s="256" t="n">
        <v>0</v>
      </c>
      <c r="T270" s="257" t="n">
        <f aca="false">S270*H270</f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258" t="s">
        <v>324</v>
      </c>
      <c r="AT270" s="258" t="s">
        <v>288</v>
      </c>
      <c r="AU270" s="258" t="s">
        <v>265</v>
      </c>
      <c r="AY270" s="3" t="s">
        <v>247</v>
      </c>
      <c r="BE270" s="137" t="n">
        <f aca="false">IF(N270="základní",J270,0)</f>
        <v>0</v>
      </c>
      <c r="BF270" s="137" t="n">
        <f aca="false">IF(N270="snížená",J270,0)</f>
        <v>0</v>
      </c>
      <c r="BG270" s="137" t="n">
        <f aca="false">IF(N270="zákl. přenesená",J270,0)</f>
        <v>0</v>
      </c>
      <c r="BH270" s="137" t="n">
        <f aca="false">IF(N270="sníž. přenesená",J270,0)</f>
        <v>0</v>
      </c>
      <c r="BI270" s="137" t="n">
        <f aca="false">IF(N270="nulová",J270,0)</f>
        <v>0</v>
      </c>
      <c r="BJ270" s="3" t="s">
        <v>81</v>
      </c>
      <c r="BK270" s="137" t="n">
        <f aca="false">ROUND(I270*H270,2)</f>
        <v>0</v>
      </c>
      <c r="BL270" s="3" t="s">
        <v>302</v>
      </c>
      <c r="BM270" s="258" t="s">
        <v>1293</v>
      </c>
    </row>
    <row r="271" s="30" customFormat="true" ht="10.2" hidden="false" customHeight="false" outlineLevel="0" collapsed="false">
      <c r="A271" s="26"/>
      <c r="B271" s="27"/>
      <c r="C271" s="28"/>
      <c r="D271" s="259" t="s">
        <v>256</v>
      </c>
      <c r="E271" s="28"/>
      <c r="F271" s="260" t="s">
        <v>1292</v>
      </c>
      <c r="G271" s="28"/>
      <c r="H271" s="28"/>
      <c r="I271" s="211"/>
      <c r="J271" s="28"/>
      <c r="K271" s="28"/>
      <c r="L271" s="29"/>
      <c r="M271" s="261"/>
      <c r="N271" s="262"/>
      <c r="O271" s="76"/>
      <c r="P271" s="76"/>
      <c r="Q271" s="76"/>
      <c r="R271" s="76"/>
      <c r="S271" s="76"/>
      <c r="T271" s="77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T271" s="3" t="s">
        <v>256</v>
      </c>
      <c r="AU271" s="3" t="s">
        <v>265</v>
      </c>
    </row>
    <row r="272" s="30" customFormat="true" ht="33" hidden="false" customHeight="true" outlineLevel="0" collapsed="false">
      <c r="A272" s="26"/>
      <c r="B272" s="27"/>
      <c r="C272" s="246" t="s">
        <v>1294</v>
      </c>
      <c r="D272" s="246" t="s">
        <v>250</v>
      </c>
      <c r="E272" s="247" t="s">
        <v>1295</v>
      </c>
      <c r="F272" s="248" t="s">
        <v>1296</v>
      </c>
      <c r="G272" s="249" t="s">
        <v>307</v>
      </c>
      <c r="H272" s="250" t="n">
        <v>4</v>
      </c>
      <c r="I272" s="251"/>
      <c r="J272" s="252" t="n">
        <f aca="false">ROUND(I272*H272,2)</f>
        <v>0</v>
      </c>
      <c r="K272" s="253"/>
      <c r="L272" s="29"/>
      <c r="M272" s="254"/>
      <c r="N272" s="255" t="s">
        <v>39</v>
      </c>
      <c r="O272" s="76"/>
      <c r="P272" s="256" t="n">
        <f aca="false">O272*H272</f>
        <v>0</v>
      </c>
      <c r="Q272" s="256" t="n">
        <v>0</v>
      </c>
      <c r="R272" s="256" t="n">
        <f aca="false">Q272*H272</f>
        <v>0</v>
      </c>
      <c r="S272" s="256" t="n">
        <v>0</v>
      </c>
      <c r="T272" s="257" t="n">
        <f aca="false"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258" t="s">
        <v>302</v>
      </c>
      <c r="AT272" s="258" t="s">
        <v>250</v>
      </c>
      <c r="AU272" s="258" t="s">
        <v>265</v>
      </c>
      <c r="AY272" s="3" t="s">
        <v>247</v>
      </c>
      <c r="BE272" s="137" t="n">
        <f aca="false">IF(N272="základní",J272,0)</f>
        <v>0</v>
      </c>
      <c r="BF272" s="137" t="n">
        <f aca="false">IF(N272="snížená",J272,0)</f>
        <v>0</v>
      </c>
      <c r="BG272" s="137" t="n">
        <f aca="false">IF(N272="zákl. přenesená",J272,0)</f>
        <v>0</v>
      </c>
      <c r="BH272" s="137" t="n">
        <f aca="false">IF(N272="sníž. přenesená",J272,0)</f>
        <v>0</v>
      </c>
      <c r="BI272" s="137" t="n">
        <f aca="false">IF(N272="nulová",J272,0)</f>
        <v>0</v>
      </c>
      <c r="BJ272" s="3" t="s">
        <v>81</v>
      </c>
      <c r="BK272" s="137" t="n">
        <f aca="false">ROUND(I272*H272,2)</f>
        <v>0</v>
      </c>
      <c r="BL272" s="3" t="s">
        <v>302</v>
      </c>
      <c r="BM272" s="258" t="s">
        <v>1297</v>
      </c>
    </row>
    <row r="273" s="30" customFormat="true" ht="38.4" hidden="false" customHeight="false" outlineLevel="0" collapsed="false">
      <c r="A273" s="26"/>
      <c r="B273" s="27"/>
      <c r="C273" s="28"/>
      <c r="D273" s="259" t="s">
        <v>256</v>
      </c>
      <c r="E273" s="28"/>
      <c r="F273" s="260" t="s">
        <v>1298</v>
      </c>
      <c r="G273" s="28"/>
      <c r="H273" s="28"/>
      <c r="I273" s="211"/>
      <c r="J273" s="28"/>
      <c r="K273" s="28"/>
      <c r="L273" s="29"/>
      <c r="M273" s="261"/>
      <c r="N273" s="262"/>
      <c r="O273" s="76"/>
      <c r="P273" s="76"/>
      <c r="Q273" s="76"/>
      <c r="R273" s="76"/>
      <c r="S273" s="76"/>
      <c r="T273" s="77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T273" s="3" t="s">
        <v>256</v>
      </c>
      <c r="AU273" s="3" t="s">
        <v>265</v>
      </c>
    </row>
    <row r="274" s="30" customFormat="true" ht="24.15" hidden="false" customHeight="true" outlineLevel="0" collapsed="false">
      <c r="A274" s="26"/>
      <c r="B274" s="27"/>
      <c r="C274" s="263" t="s">
        <v>1299</v>
      </c>
      <c r="D274" s="263" t="s">
        <v>288</v>
      </c>
      <c r="E274" s="264" t="s">
        <v>1300</v>
      </c>
      <c r="F274" s="265" t="s">
        <v>1301</v>
      </c>
      <c r="G274" s="266" t="s">
        <v>291</v>
      </c>
      <c r="H274" s="267" t="n">
        <v>1</v>
      </c>
      <c r="I274" s="268"/>
      <c r="J274" s="269" t="n">
        <f aca="false">ROUND(I274*H274,2)</f>
        <v>0</v>
      </c>
      <c r="K274" s="270"/>
      <c r="L274" s="271"/>
      <c r="M274" s="272"/>
      <c r="N274" s="273" t="s">
        <v>39</v>
      </c>
      <c r="O274" s="76"/>
      <c r="P274" s="256" t="n">
        <f aca="false">O274*H274</f>
        <v>0</v>
      </c>
      <c r="Q274" s="256" t="n">
        <v>1E-005</v>
      </c>
      <c r="R274" s="256" t="n">
        <f aca="false">Q274*H274</f>
        <v>1E-005</v>
      </c>
      <c r="S274" s="256" t="n">
        <v>0</v>
      </c>
      <c r="T274" s="257" t="n">
        <f aca="false"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258" t="s">
        <v>324</v>
      </c>
      <c r="AT274" s="258" t="s">
        <v>288</v>
      </c>
      <c r="AU274" s="258" t="s">
        <v>265</v>
      </c>
      <c r="AY274" s="3" t="s">
        <v>247</v>
      </c>
      <c r="BE274" s="137" t="n">
        <f aca="false">IF(N274="základní",J274,0)</f>
        <v>0</v>
      </c>
      <c r="BF274" s="137" t="n">
        <f aca="false">IF(N274="snížená",J274,0)</f>
        <v>0</v>
      </c>
      <c r="BG274" s="137" t="n">
        <f aca="false">IF(N274="zákl. přenesená",J274,0)</f>
        <v>0</v>
      </c>
      <c r="BH274" s="137" t="n">
        <f aca="false">IF(N274="sníž. přenesená",J274,0)</f>
        <v>0</v>
      </c>
      <c r="BI274" s="137" t="n">
        <f aca="false">IF(N274="nulová",J274,0)</f>
        <v>0</v>
      </c>
      <c r="BJ274" s="3" t="s">
        <v>81</v>
      </c>
      <c r="BK274" s="137" t="n">
        <f aca="false">ROUND(I274*H274,2)</f>
        <v>0</v>
      </c>
      <c r="BL274" s="3" t="s">
        <v>302</v>
      </c>
      <c r="BM274" s="258" t="s">
        <v>1302</v>
      </c>
    </row>
    <row r="275" s="30" customFormat="true" ht="19.2" hidden="false" customHeight="false" outlineLevel="0" collapsed="false">
      <c r="A275" s="26"/>
      <c r="B275" s="27"/>
      <c r="C275" s="28"/>
      <c r="D275" s="259" t="s">
        <v>256</v>
      </c>
      <c r="E275" s="28"/>
      <c r="F275" s="260" t="s">
        <v>1301</v>
      </c>
      <c r="G275" s="28"/>
      <c r="H275" s="28"/>
      <c r="I275" s="211"/>
      <c r="J275" s="28"/>
      <c r="K275" s="28"/>
      <c r="L275" s="29"/>
      <c r="M275" s="261"/>
      <c r="N275" s="262"/>
      <c r="O275" s="76"/>
      <c r="P275" s="76"/>
      <c r="Q275" s="76"/>
      <c r="R275" s="76"/>
      <c r="S275" s="76"/>
      <c r="T275" s="77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T275" s="3" t="s">
        <v>256</v>
      </c>
      <c r="AU275" s="3" t="s">
        <v>265</v>
      </c>
    </row>
    <row r="276" s="30" customFormat="true" ht="24.15" hidden="false" customHeight="true" outlineLevel="0" collapsed="false">
      <c r="A276" s="26"/>
      <c r="B276" s="27"/>
      <c r="C276" s="263" t="s">
        <v>1303</v>
      </c>
      <c r="D276" s="263" t="s">
        <v>288</v>
      </c>
      <c r="E276" s="264" t="s">
        <v>1304</v>
      </c>
      <c r="F276" s="265" t="s">
        <v>1305</v>
      </c>
      <c r="G276" s="266" t="s">
        <v>291</v>
      </c>
      <c r="H276" s="267" t="n">
        <v>1</v>
      </c>
      <c r="I276" s="268"/>
      <c r="J276" s="269" t="n">
        <f aca="false">ROUND(I276*H276,2)</f>
        <v>0</v>
      </c>
      <c r="K276" s="270"/>
      <c r="L276" s="271"/>
      <c r="M276" s="272"/>
      <c r="N276" s="273" t="s">
        <v>39</v>
      </c>
      <c r="O276" s="76"/>
      <c r="P276" s="256" t="n">
        <f aca="false">O276*H276</f>
        <v>0</v>
      </c>
      <c r="Q276" s="256" t="n">
        <v>1E-005</v>
      </c>
      <c r="R276" s="256" t="n">
        <f aca="false">Q276*H276</f>
        <v>1E-005</v>
      </c>
      <c r="S276" s="256" t="n">
        <v>0</v>
      </c>
      <c r="T276" s="257" t="n">
        <f aca="false">S276*H276</f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258" t="s">
        <v>324</v>
      </c>
      <c r="AT276" s="258" t="s">
        <v>288</v>
      </c>
      <c r="AU276" s="258" t="s">
        <v>265</v>
      </c>
      <c r="AY276" s="3" t="s">
        <v>247</v>
      </c>
      <c r="BE276" s="137" t="n">
        <f aca="false">IF(N276="základní",J276,0)</f>
        <v>0</v>
      </c>
      <c r="BF276" s="137" t="n">
        <f aca="false">IF(N276="snížená",J276,0)</f>
        <v>0</v>
      </c>
      <c r="BG276" s="137" t="n">
        <f aca="false">IF(N276="zákl. přenesená",J276,0)</f>
        <v>0</v>
      </c>
      <c r="BH276" s="137" t="n">
        <f aca="false">IF(N276="sníž. přenesená",J276,0)</f>
        <v>0</v>
      </c>
      <c r="BI276" s="137" t="n">
        <f aca="false">IF(N276="nulová",J276,0)</f>
        <v>0</v>
      </c>
      <c r="BJ276" s="3" t="s">
        <v>81</v>
      </c>
      <c r="BK276" s="137" t="n">
        <f aca="false">ROUND(I276*H276,2)</f>
        <v>0</v>
      </c>
      <c r="BL276" s="3" t="s">
        <v>302</v>
      </c>
      <c r="BM276" s="258" t="s">
        <v>1306</v>
      </c>
    </row>
    <row r="277" s="30" customFormat="true" ht="10.2" hidden="false" customHeight="false" outlineLevel="0" collapsed="false">
      <c r="A277" s="26"/>
      <c r="B277" s="27"/>
      <c r="C277" s="28"/>
      <c r="D277" s="259" t="s">
        <v>256</v>
      </c>
      <c r="E277" s="28"/>
      <c r="F277" s="260" t="s">
        <v>1305</v>
      </c>
      <c r="G277" s="28"/>
      <c r="H277" s="28"/>
      <c r="I277" s="211"/>
      <c r="J277" s="28"/>
      <c r="K277" s="28"/>
      <c r="L277" s="29"/>
      <c r="M277" s="261"/>
      <c r="N277" s="262"/>
      <c r="O277" s="76"/>
      <c r="P277" s="76"/>
      <c r="Q277" s="76"/>
      <c r="R277" s="76"/>
      <c r="S277" s="76"/>
      <c r="T277" s="77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T277" s="3" t="s">
        <v>256</v>
      </c>
      <c r="AU277" s="3" t="s">
        <v>265</v>
      </c>
    </row>
    <row r="278" s="30" customFormat="true" ht="24.15" hidden="false" customHeight="true" outlineLevel="0" collapsed="false">
      <c r="A278" s="26"/>
      <c r="B278" s="27"/>
      <c r="C278" s="263" t="s">
        <v>1307</v>
      </c>
      <c r="D278" s="263" t="s">
        <v>288</v>
      </c>
      <c r="E278" s="264" t="s">
        <v>1308</v>
      </c>
      <c r="F278" s="265" t="s">
        <v>1309</v>
      </c>
      <c r="G278" s="266" t="s">
        <v>291</v>
      </c>
      <c r="H278" s="267" t="n">
        <v>1</v>
      </c>
      <c r="I278" s="268"/>
      <c r="J278" s="269" t="n">
        <f aca="false">ROUND(I278*H278,2)</f>
        <v>0</v>
      </c>
      <c r="K278" s="270"/>
      <c r="L278" s="271"/>
      <c r="M278" s="272"/>
      <c r="N278" s="273" t="s">
        <v>39</v>
      </c>
      <c r="O278" s="76"/>
      <c r="P278" s="256" t="n">
        <f aca="false">O278*H278</f>
        <v>0</v>
      </c>
      <c r="Q278" s="256" t="n">
        <v>1E-005</v>
      </c>
      <c r="R278" s="256" t="n">
        <f aca="false">Q278*H278</f>
        <v>1E-005</v>
      </c>
      <c r="S278" s="256" t="n">
        <v>0</v>
      </c>
      <c r="T278" s="257" t="n">
        <f aca="false">S278*H278</f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258" t="s">
        <v>324</v>
      </c>
      <c r="AT278" s="258" t="s">
        <v>288</v>
      </c>
      <c r="AU278" s="258" t="s">
        <v>265</v>
      </c>
      <c r="AY278" s="3" t="s">
        <v>247</v>
      </c>
      <c r="BE278" s="137" t="n">
        <f aca="false">IF(N278="základní",J278,0)</f>
        <v>0</v>
      </c>
      <c r="BF278" s="137" t="n">
        <f aca="false">IF(N278="snížená",J278,0)</f>
        <v>0</v>
      </c>
      <c r="BG278" s="137" t="n">
        <f aca="false">IF(N278="zákl. přenesená",J278,0)</f>
        <v>0</v>
      </c>
      <c r="BH278" s="137" t="n">
        <f aca="false">IF(N278="sníž. přenesená",J278,0)</f>
        <v>0</v>
      </c>
      <c r="BI278" s="137" t="n">
        <f aca="false">IF(N278="nulová",J278,0)</f>
        <v>0</v>
      </c>
      <c r="BJ278" s="3" t="s">
        <v>81</v>
      </c>
      <c r="BK278" s="137" t="n">
        <f aca="false">ROUND(I278*H278,2)</f>
        <v>0</v>
      </c>
      <c r="BL278" s="3" t="s">
        <v>302</v>
      </c>
      <c r="BM278" s="258" t="s">
        <v>1310</v>
      </c>
    </row>
    <row r="279" s="30" customFormat="true" ht="19.2" hidden="false" customHeight="false" outlineLevel="0" collapsed="false">
      <c r="A279" s="26"/>
      <c r="B279" s="27"/>
      <c r="C279" s="28"/>
      <c r="D279" s="259" t="s">
        <v>256</v>
      </c>
      <c r="E279" s="28"/>
      <c r="F279" s="260" t="s">
        <v>1309</v>
      </c>
      <c r="G279" s="28"/>
      <c r="H279" s="28"/>
      <c r="I279" s="211"/>
      <c r="J279" s="28"/>
      <c r="K279" s="28"/>
      <c r="L279" s="29"/>
      <c r="M279" s="261"/>
      <c r="N279" s="262"/>
      <c r="O279" s="76"/>
      <c r="P279" s="76"/>
      <c r="Q279" s="76"/>
      <c r="R279" s="76"/>
      <c r="S279" s="76"/>
      <c r="T279" s="77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T279" s="3" t="s">
        <v>256</v>
      </c>
      <c r="AU279" s="3" t="s">
        <v>265</v>
      </c>
    </row>
    <row r="280" s="30" customFormat="true" ht="24.15" hidden="false" customHeight="true" outlineLevel="0" collapsed="false">
      <c r="A280" s="26"/>
      <c r="B280" s="27"/>
      <c r="C280" s="263" t="s">
        <v>1311</v>
      </c>
      <c r="D280" s="263" t="s">
        <v>288</v>
      </c>
      <c r="E280" s="264" t="s">
        <v>1312</v>
      </c>
      <c r="F280" s="265" t="s">
        <v>1313</v>
      </c>
      <c r="G280" s="266" t="s">
        <v>291</v>
      </c>
      <c r="H280" s="267" t="n">
        <v>1</v>
      </c>
      <c r="I280" s="268"/>
      <c r="J280" s="269" t="n">
        <f aca="false">ROUND(I280*H280,2)</f>
        <v>0</v>
      </c>
      <c r="K280" s="270"/>
      <c r="L280" s="271"/>
      <c r="M280" s="272"/>
      <c r="N280" s="273" t="s">
        <v>39</v>
      </c>
      <c r="O280" s="76"/>
      <c r="P280" s="256" t="n">
        <f aca="false">O280*H280</f>
        <v>0</v>
      </c>
      <c r="Q280" s="256" t="n">
        <v>1E-005</v>
      </c>
      <c r="R280" s="256" t="n">
        <f aca="false">Q280*H280</f>
        <v>1E-005</v>
      </c>
      <c r="S280" s="256" t="n">
        <v>0</v>
      </c>
      <c r="T280" s="257" t="n">
        <f aca="false">S280*H280</f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258" t="s">
        <v>324</v>
      </c>
      <c r="AT280" s="258" t="s">
        <v>288</v>
      </c>
      <c r="AU280" s="258" t="s">
        <v>265</v>
      </c>
      <c r="AY280" s="3" t="s">
        <v>247</v>
      </c>
      <c r="BE280" s="137" t="n">
        <f aca="false">IF(N280="základní",J280,0)</f>
        <v>0</v>
      </c>
      <c r="BF280" s="137" t="n">
        <f aca="false">IF(N280="snížená",J280,0)</f>
        <v>0</v>
      </c>
      <c r="BG280" s="137" t="n">
        <f aca="false">IF(N280="zákl. přenesená",J280,0)</f>
        <v>0</v>
      </c>
      <c r="BH280" s="137" t="n">
        <f aca="false">IF(N280="sníž. přenesená",J280,0)</f>
        <v>0</v>
      </c>
      <c r="BI280" s="137" t="n">
        <f aca="false">IF(N280="nulová",J280,0)</f>
        <v>0</v>
      </c>
      <c r="BJ280" s="3" t="s">
        <v>81</v>
      </c>
      <c r="BK280" s="137" t="n">
        <f aca="false">ROUND(I280*H280,2)</f>
        <v>0</v>
      </c>
      <c r="BL280" s="3" t="s">
        <v>302</v>
      </c>
      <c r="BM280" s="258" t="s">
        <v>1314</v>
      </c>
    </row>
    <row r="281" s="30" customFormat="true" ht="10.2" hidden="false" customHeight="false" outlineLevel="0" collapsed="false">
      <c r="A281" s="26"/>
      <c r="B281" s="27"/>
      <c r="C281" s="28"/>
      <c r="D281" s="259" t="s">
        <v>256</v>
      </c>
      <c r="E281" s="28"/>
      <c r="F281" s="260" t="s">
        <v>1313</v>
      </c>
      <c r="G281" s="28"/>
      <c r="H281" s="28"/>
      <c r="I281" s="211"/>
      <c r="J281" s="28"/>
      <c r="K281" s="28"/>
      <c r="L281" s="29"/>
      <c r="M281" s="261"/>
      <c r="N281" s="262"/>
      <c r="O281" s="76"/>
      <c r="P281" s="76"/>
      <c r="Q281" s="76"/>
      <c r="R281" s="76"/>
      <c r="S281" s="76"/>
      <c r="T281" s="77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T281" s="3" t="s">
        <v>256</v>
      </c>
      <c r="AU281" s="3" t="s">
        <v>265</v>
      </c>
    </row>
    <row r="282" s="30" customFormat="true" ht="24.15" hidden="false" customHeight="true" outlineLevel="0" collapsed="false">
      <c r="A282" s="26"/>
      <c r="B282" s="27"/>
      <c r="C282" s="246" t="s">
        <v>1315</v>
      </c>
      <c r="D282" s="246" t="s">
        <v>250</v>
      </c>
      <c r="E282" s="247" t="s">
        <v>1316</v>
      </c>
      <c r="F282" s="248" t="s">
        <v>1317</v>
      </c>
      <c r="G282" s="249" t="s">
        <v>332</v>
      </c>
      <c r="H282" s="250" t="n">
        <v>4</v>
      </c>
      <c r="I282" s="251"/>
      <c r="J282" s="252" t="n">
        <f aca="false">ROUND(I282*H282,2)</f>
        <v>0</v>
      </c>
      <c r="K282" s="253"/>
      <c r="L282" s="29"/>
      <c r="M282" s="254"/>
      <c r="N282" s="255" t="s">
        <v>39</v>
      </c>
      <c r="O282" s="76"/>
      <c r="P282" s="256" t="n">
        <f aca="false">O282*H282</f>
        <v>0</v>
      </c>
      <c r="Q282" s="256" t="n">
        <v>0</v>
      </c>
      <c r="R282" s="256" t="n">
        <f aca="false">Q282*H282</f>
        <v>0</v>
      </c>
      <c r="S282" s="256" t="n">
        <v>0</v>
      </c>
      <c r="T282" s="257" t="n">
        <f aca="false">S282*H282</f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258" t="s">
        <v>302</v>
      </c>
      <c r="AT282" s="258" t="s">
        <v>250</v>
      </c>
      <c r="AU282" s="258" t="s">
        <v>265</v>
      </c>
      <c r="AY282" s="3" t="s">
        <v>247</v>
      </c>
      <c r="BE282" s="137" t="n">
        <f aca="false">IF(N282="základní",J282,0)</f>
        <v>0</v>
      </c>
      <c r="BF282" s="137" t="n">
        <f aca="false">IF(N282="snížená",J282,0)</f>
        <v>0</v>
      </c>
      <c r="BG282" s="137" t="n">
        <f aca="false">IF(N282="zákl. přenesená",J282,0)</f>
        <v>0</v>
      </c>
      <c r="BH282" s="137" t="n">
        <f aca="false">IF(N282="sníž. přenesená",J282,0)</f>
        <v>0</v>
      </c>
      <c r="BI282" s="137" t="n">
        <f aca="false">IF(N282="nulová",J282,0)</f>
        <v>0</v>
      </c>
      <c r="BJ282" s="3" t="s">
        <v>81</v>
      </c>
      <c r="BK282" s="137" t="n">
        <f aca="false">ROUND(I282*H282,2)</f>
        <v>0</v>
      </c>
      <c r="BL282" s="3" t="s">
        <v>302</v>
      </c>
      <c r="BM282" s="258" t="s">
        <v>1318</v>
      </c>
    </row>
    <row r="283" s="30" customFormat="true" ht="19.2" hidden="false" customHeight="false" outlineLevel="0" collapsed="false">
      <c r="A283" s="26"/>
      <c r="B283" s="27"/>
      <c r="C283" s="28"/>
      <c r="D283" s="259" t="s">
        <v>256</v>
      </c>
      <c r="E283" s="28"/>
      <c r="F283" s="260" t="s">
        <v>1317</v>
      </c>
      <c r="G283" s="28"/>
      <c r="H283" s="28"/>
      <c r="I283" s="211"/>
      <c r="J283" s="28"/>
      <c r="K283" s="28"/>
      <c r="L283" s="29"/>
      <c r="M283" s="261"/>
      <c r="N283" s="262"/>
      <c r="O283" s="76"/>
      <c r="P283" s="76"/>
      <c r="Q283" s="76"/>
      <c r="R283" s="76"/>
      <c r="S283" s="76"/>
      <c r="T283" s="77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T283" s="3" t="s">
        <v>256</v>
      </c>
      <c r="AU283" s="3" t="s">
        <v>265</v>
      </c>
    </row>
    <row r="284" s="30" customFormat="true" ht="24.15" hidden="false" customHeight="true" outlineLevel="0" collapsed="false">
      <c r="A284" s="26"/>
      <c r="B284" s="27"/>
      <c r="C284" s="263" t="s">
        <v>1319</v>
      </c>
      <c r="D284" s="263" t="s">
        <v>288</v>
      </c>
      <c r="E284" s="264" t="s">
        <v>1320</v>
      </c>
      <c r="F284" s="265" t="s">
        <v>1321</v>
      </c>
      <c r="G284" s="266" t="s">
        <v>291</v>
      </c>
      <c r="H284" s="267" t="n">
        <v>4</v>
      </c>
      <c r="I284" s="268"/>
      <c r="J284" s="269" t="n">
        <f aca="false">ROUND(I284*H284,2)</f>
        <v>0</v>
      </c>
      <c r="K284" s="270"/>
      <c r="L284" s="271"/>
      <c r="M284" s="272"/>
      <c r="N284" s="273" t="s">
        <v>39</v>
      </c>
      <c r="O284" s="76"/>
      <c r="P284" s="256" t="n">
        <f aca="false">O284*H284</f>
        <v>0</v>
      </c>
      <c r="Q284" s="256" t="n">
        <v>1E-005</v>
      </c>
      <c r="R284" s="256" t="n">
        <f aca="false">Q284*H284</f>
        <v>4E-005</v>
      </c>
      <c r="S284" s="256" t="n">
        <v>0</v>
      </c>
      <c r="T284" s="257" t="n">
        <f aca="false">S284*H284</f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258" t="s">
        <v>324</v>
      </c>
      <c r="AT284" s="258" t="s">
        <v>288</v>
      </c>
      <c r="AU284" s="258" t="s">
        <v>265</v>
      </c>
      <c r="AY284" s="3" t="s">
        <v>247</v>
      </c>
      <c r="BE284" s="137" t="n">
        <f aca="false">IF(N284="základní",J284,0)</f>
        <v>0</v>
      </c>
      <c r="BF284" s="137" t="n">
        <f aca="false">IF(N284="snížená",J284,0)</f>
        <v>0</v>
      </c>
      <c r="BG284" s="137" t="n">
        <f aca="false">IF(N284="zákl. přenesená",J284,0)</f>
        <v>0</v>
      </c>
      <c r="BH284" s="137" t="n">
        <f aca="false">IF(N284="sníž. přenesená",J284,0)</f>
        <v>0</v>
      </c>
      <c r="BI284" s="137" t="n">
        <f aca="false">IF(N284="nulová",J284,0)</f>
        <v>0</v>
      </c>
      <c r="BJ284" s="3" t="s">
        <v>81</v>
      </c>
      <c r="BK284" s="137" t="n">
        <f aca="false">ROUND(I284*H284,2)</f>
        <v>0</v>
      </c>
      <c r="BL284" s="3" t="s">
        <v>302</v>
      </c>
      <c r="BM284" s="258" t="s">
        <v>1322</v>
      </c>
    </row>
    <row r="285" s="30" customFormat="true" ht="19.2" hidden="false" customHeight="false" outlineLevel="0" collapsed="false">
      <c r="A285" s="26"/>
      <c r="B285" s="27"/>
      <c r="C285" s="28"/>
      <c r="D285" s="259" t="s">
        <v>256</v>
      </c>
      <c r="E285" s="28"/>
      <c r="F285" s="260" t="s">
        <v>1321</v>
      </c>
      <c r="G285" s="28"/>
      <c r="H285" s="28"/>
      <c r="I285" s="211"/>
      <c r="J285" s="28"/>
      <c r="K285" s="28"/>
      <c r="L285" s="29"/>
      <c r="M285" s="261"/>
      <c r="N285" s="262"/>
      <c r="O285" s="76"/>
      <c r="P285" s="76"/>
      <c r="Q285" s="76"/>
      <c r="R285" s="76"/>
      <c r="S285" s="76"/>
      <c r="T285" s="77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T285" s="3" t="s">
        <v>256</v>
      </c>
      <c r="AU285" s="3" t="s">
        <v>265</v>
      </c>
    </row>
    <row r="286" s="30" customFormat="true" ht="33" hidden="false" customHeight="true" outlineLevel="0" collapsed="false">
      <c r="A286" s="26"/>
      <c r="B286" s="27"/>
      <c r="C286" s="246" t="s">
        <v>804</v>
      </c>
      <c r="D286" s="246" t="s">
        <v>250</v>
      </c>
      <c r="E286" s="247" t="s">
        <v>805</v>
      </c>
      <c r="F286" s="248" t="s">
        <v>806</v>
      </c>
      <c r="G286" s="249" t="s">
        <v>332</v>
      </c>
      <c r="H286" s="250" t="n">
        <v>215</v>
      </c>
      <c r="I286" s="251"/>
      <c r="J286" s="252" t="n">
        <f aca="false">ROUND(I286*H286,2)</f>
        <v>0</v>
      </c>
      <c r="K286" s="253"/>
      <c r="L286" s="29"/>
      <c r="M286" s="254"/>
      <c r="N286" s="255" t="s">
        <v>39</v>
      </c>
      <c r="O286" s="76"/>
      <c r="P286" s="256" t="n">
        <f aca="false">O286*H286</f>
        <v>0</v>
      </c>
      <c r="Q286" s="256" t="n">
        <v>0</v>
      </c>
      <c r="R286" s="256" t="n">
        <f aca="false">Q286*H286</f>
        <v>0</v>
      </c>
      <c r="S286" s="256" t="n">
        <v>0</v>
      </c>
      <c r="T286" s="257" t="n">
        <f aca="false">S286*H286</f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258" t="s">
        <v>302</v>
      </c>
      <c r="AT286" s="258" t="s">
        <v>250</v>
      </c>
      <c r="AU286" s="258" t="s">
        <v>265</v>
      </c>
      <c r="AY286" s="3" t="s">
        <v>247</v>
      </c>
      <c r="BE286" s="137" t="n">
        <f aca="false">IF(N286="základní",J286,0)</f>
        <v>0</v>
      </c>
      <c r="BF286" s="137" t="n">
        <f aca="false">IF(N286="snížená",J286,0)</f>
        <v>0</v>
      </c>
      <c r="BG286" s="137" t="n">
        <f aca="false">IF(N286="zákl. přenesená",J286,0)</f>
        <v>0</v>
      </c>
      <c r="BH286" s="137" t="n">
        <f aca="false">IF(N286="sníž. přenesená",J286,0)</f>
        <v>0</v>
      </c>
      <c r="BI286" s="137" t="n">
        <f aca="false">IF(N286="nulová",J286,0)</f>
        <v>0</v>
      </c>
      <c r="BJ286" s="3" t="s">
        <v>81</v>
      </c>
      <c r="BK286" s="137" t="n">
        <f aca="false">ROUND(I286*H286,2)</f>
        <v>0</v>
      </c>
      <c r="BL286" s="3" t="s">
        <v>302</v>
      </c>
      <c r="BM286" s="258" t="s">
        <v>807</v>
      </c>
    </row>
    <row r="287" s="30" customFormat="true" ht="48" hidden="false" customHeight="false" outlineLevel="0" collapsed="false">
      <c r="A287" s="26"/>
      <c r="B287" s="27"/>
      <c r="C287" s="28"/>
      <c r="D287" s="259" t="s">
        <v>256</v>
      </c>
      <c r="E287" s="28"/>
      <c r="F287" s="260" t="s">
        <v>808</v>
      </c>
      <c r="G287" s="28"/>
      <c r="H287" s="28"/>
      <c r="I287" s="211"/>
      <c r="J287" s="28"/>
      <c r="K287" s="28"/>
      <c r="L287" s="29"/>
      <c r="M287" s="261"/>
      <c r="N287" s="262"/>
      <c r="O287" s="76"/>
      <c r="P287" s="76"/>
      <c r="Q287" s="76"/>
      <c r="R287" s="76"/>
      <c r="S287" s="76"/>
      <c r="T287" s="77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T287" s="3" t="s">
        <v>256</v>
      </c>
      <c r="AU287" s="3" t="s">
        <v>265</v>
      </c>
    </row>
    <row r="288" s="30" customFormat="true" ht="24.15" hidden="false" customHeight="true" outlineLevel="0" collapsed="false">
      <c r="A288" s="26"/>
      <c r="B288" s="27"/>
      <c r="C288" s="263" t="s">
        <v>809</v>
      </c>
      <c r="D288" s="263" t="s">
        <v>288</v>
      </c>
      <c r="E288" s="264" t="s">
        <v>810</v>
      </c>
      <c r="F288" s="265" t="s">
        <v>811</v>
      </c>
      <c r="G288" s="266" t="s">
        <v>332</v>
      </c>
      <c r="H288" s="267" t="n">
        <v>215</v>
      </c>
      <c r="I288" s="268"/>
      <c r="J288" s="269" t="n">
        <f aca="false">ROUND(I288*H288,2)</f>
        <v>0</v>
      </c>
      <c r="K288" s="270"/>
      <c r="L288" s="271"/>
      <c r="M288" s="272"/>
      <c r="N288" s="273" t="s">
        <v>39</v>
      </c>
      <c r="O288" s="76"/>
      <c r="P288" s="256" t="n">
        <f aca="false">O288*H288</f>
        <v>0</v>
      </c>
      <c r="Q288" s="256" t="n">
        <v>0.00017</v>
      </c>
      <c r="R288" s="256" t="n">
        <f aca="false">Q288*H288</f>
        <v>0.03655</v>
      </c>
      <c r="S288" s="256" t="n">
        <v>0</v>
      </c>
      <c r="T288" s="257" t="n">
        <f aca="false">S288*H288</f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258" t="s">
        <v>324</v>
      </c>
      <c r="AT288" s="258" t="s">
        <v>288</v>
      </c>
      <c r="AU288" s="258" t="s">
        <v>265</v>
      </c>
      <c r="AY288" s="3" t="s">
        <v>247</v>
      </c>
      <c r="BE288" s="137" t="n">
        <f aca="false">IF(N288="základní",J288,0)</f>
        <v>0</v>
      </c>
      <c r="BF288" s="137" t="n">
        <f aca="false">IF(N288="snížená",J288,0)</f>
        <v>0</v>
      </c>
      <c r="BG288" s="137" t="n">
        <f aca="false">IF(N288="zákl. přenesená",J288,0)</f>
        <v>0</v>
      </c>
      <c r="BH288" s="137" t="n">
        <f aca="false">IF(N288="sníž. přenesená",J288,0)</f>
        <v>0</v>
      </c>
      <c r="BI288" s="137" t="n">
        <f aca="false">IF(N288="nulová",J288,0)</f>
        <v>0</v>
      </c>
      <c r="BJ288" s="3" t="s">
        <v>81</v>
      </c>
      <c r="BK288" s="137" t="n">
        <f aca="false">ROUND(I288*H288,2)</f>
        <v>0</v>
      </c>
      <c r="BL288" s="3" t="s">
        <v>302</v>
      </c>
      <c r="BM288" s="258" t="s">
        <v>812</v>
      </c>
    </row>
    <row r="289" s="30" customFormat="true" ht="19.2" hidden="false" customHeight="false" outlineLevel="0" collapsed="false">
      <c r="A289" s="26"/>
      <c r="B289" s="27"/>
      <c r="C289" s="28"/>
      <c r="D289" s="259" t="s">
        <v>256</v>
      </c>
      <c r="E289" s="28"/>
      <c r="F289" s="260" t="s">
        <v>811</v>
      </c>
      <c r="G289" s="28"/>
      <c r="H289" s="28"/>
      <c r="I289" s="211"/>
      <c r="J289" s="28"/>
      <c r="K289" s="28"/>
      <c r="L289" s="29"/>
      <c r="M289" s="261"/>
      <c r="N289" s="262"/>
      <c r="O289" s="76"/>
      <c r="P289" s="76"/>
      <c r="Q289" s="76"/>
      <c r="R289" s="76"/>
      <c r="S289" s="76"/>
      <c r="T289" s="77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T289" s="3" t="s">
        <v>256</v>
      </c>
      <c r="AU289" s="3" t="s">
        <v>265</v>
      </c>
    </row>
    <row r="290" s="30" customFormat="true" ht="33" hidden="false" customHeight="true" outlineLevel="0" collapsed="false">
      <c r="A290" s="26"/>
      <c r="B290" s="27"/>
      <c r="C290" s="246" t="s">
        <v>813</v>
      </c>
      <c r="D290" s="246" t="s">
        <v>250</v>
      </c>
      <c r="E290" s="247" t="s">
        <v>814</v>
      </c>
      <c r="F290" s="248" t="s">
        <v>815</v>
      </c>
      <c r="G290" s="249" t="s">
        <v>332</v>
      </c>
      <c r="H290" s="250" t="n">
        <v>20</v>
      </c>
      <c r="I290" s="251"/>
      <c r="J290" s="252" t="n">
        <f aca="false">ROUND(I290*H290,2)</f>
        <v>0</v>
      </c>
      <c r="K290" s="253"/>
      <c r="L290" s="29"/>
      <c r="M290" s="254"/>
      <c r="N290" s="255" t="s">
        <v>39</v>
      </c>
      <c r="O290" s="76"/>
      <c r="P290" s="256" t="n">
        <f aca="false">O290*H290</f>
        <v>0</v>
      </c>
      <c r="Q290" s="256" t="n">
        <v>0</v>
      </c>
      <c r="R290" s="256" t="n">
        <f aca="false">Q290*H290</f>
        <v>0</v>
      </c>
      <c r="S290" s="256" t="n">
        <v>0</v>
      </c>
      <c r="T290" s="257" t="n">
        <f aca="false">S290*H290</f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258" t="s">
        <v>302</v>
      </c>
      <c r="AT290" s="258" t="s">
        <v>250</v>
      </c>
      <c r="AU290" s="258" t="s">
        <v>265</v>
      </c>
      <c r="AY290" s="3" t="s">
        <v>247</v>
      </c>
      <c r="BE290" s="137" t="n">
        <f aca="false">IF(N290="základní",J290,0)</f>
        <v>0</v>
      </c>
      <c r="BF290" s="137" t="n">
        <f aca="false">IF(N290="snížená",J290,0)</f>
        <v>0</v>
      </c>
      <c r="BG290" s="137" t="n">
        <f aca="false">IF(N290="zákl. přenesená",J290,0)</f>
        <v>0</v>
      </c>
      <c r="BH290" s="137" t="n">
        <f aca="false">IF(N290="sníž. přenesená",J290,0)</f>
        <v>0</v>
      </c>
      <c r="BI290" s="137" t="n">
        <f aca="false">IF(N290="nulová",J290,0)</f>
        <v>0</v>
      </c>
      <c r="BJ290" s="3" t="s">
        <v>81</v>
      </c>
      <c r="BK290" s="137" t="n">
        <f aca="false">ROUND(I290*H290,2)</f>
        <v>0</v>
      </c>
      <c r="BL290" s="3" t="s">
        <v>302</v>
      </c>
      <c r="BM290" s="258" t="s">
        <v>816</v>
      </c>
    </row>
    <row r="291" s="30" customFormat="true" ht="28.8" hidden="false" customHeight="false" outlineLevel="0" collapsed="false">
      <c r="A291" s="26"/>
      <c r="B291" s="27"/>
      <c r="C291" s="28"/>
      <c r="D291" s="259" t="s">
        <v>256</v>
      </c>
      <c r="E291" s="28"/>
      <c r="F291" s="260" t="s">
        <v>817</v>
      </c>
      <c r="G291" s="28"/>
      <c r="H291" s="28"/>
      <c r="I291" s="211"/>
      <c r="J291" s="28"/>
      <c r="K291" s="28"/>
      <c r="L291" s="29"/>
      <c r="M291" s="261"/>
      <c r="N291" s="262"/>
      <c r="O291" s="76"/>
      <c r="P291" s="76"/>
      <c r="Q291" s="76"/>
      <c r="R291" s="76"/>
      <c r="S291" s="76"/>
      <c r="T291" s="77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T291" s="3" t="s">
        <v>256</v>
      </c>
      <c r="AU291" s="3" t="s">
        <v>265</v>
      </c>
    </row>
    <row r="292" s="30" customFormat="true" ht="24.15" hidden="false" customHeight="true" outlineLevel="0" collapsed="false">
      <c r="A292" s="26"/>
      <c r="B292" s="27"/>
      <c r="C292" s="263" t="s">
        <v>818</v>
      </c>
      <c r="D292" s="263" t="s">
        <v>288</v>
      </c>
      <c r="E292" s="264" t="s">
        <v>819</v>
      </c>
      <c r="F292" s="265" t="s">
        <v>820</v>
      </c>
      <c r="G292" s="266" t="s">
        <v>332</v>
      </c>
      <c r="H292" s="267" t="n">
        <v>20</v>
      </c>
      <c r="I292" s="268"/>
      <c r="J292" s="269" t="n">
        <f aca="false">ROUND(I292*H292,2)</f>
        <v>0</v>
      </c>
      <c r="K292" s="270"/>
      <c r="L292" s="271"/>
      <c r="M292" s="272"/>
      <c r="N292" s="273" t="s">
        <v>39</v>
      </c>
      <c r="O292" s="76"/>
      <c r="P292" s="256" t="n">
        <f aca="false">O292*H292</f>
        <v>0</v>
      </c>
      <c r="Q292" s="256" t="n">
        <v>7E-005</v>
      </c>
      <c r="R292" s="256" t="n">
        <f aca="false">Q292*H292</f>
        <v>0.0014</v>
      </c>
      <c r="S292" s="256" t="n">
        <v>0</v>
      </c>
      <c r="T292" s="257" t="n">
        <f aca="false">S292*H292</f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258" t="s">
        <v>324</v>
      </c>
      <c r="AT292" s="258" t="s">
        <v>288</v>
      </c>
      <c r="AU292" s="258" t="s">
        <v>265</v>
      </c>
      <c r="AY292" s="3" t="s">
        <v>247</v>
      </c>
      <c r="BE292" s="137" t="n">
        <f aca="false">IF(N292="základní",J292,0)</f>
        <v>0</v>
      </c>
      <c r="BF292" s="137" t="n">
        <f aca="false">IF(N292="snížená",J292,0)</f>
        <v>0</v>
      </c>
      <c r="BG292" s="137" t="n">
        <f aca="false">IF(N292="zákl. přenesená",J292,0)</f>
        <v>0</v>
      </c>
      <c r="BH292" s="137" t="n">
        <f aca="false">IF(N292="sníž. přenesená",J292,0)</f>
        <v>0</v>
      </c>
      <c r="BI292" s="137" t="n">
        <f aca="false">IF(N292="nulová",J292,0)</f>
        <v>0</v>
      </c>
      <c r="BJ292" s="3" t="s">
        <v>81</v>
      </c>
      <c r="BK292" s="137" t="n">
        <f aca="false">ROUND(I292*H292,2)</f>
        <v>0</v>
      </c>
      <c r="BL292" s="3" t="s">
        <v>302</v>
      </c>
      <c r="BM292" s="258" t="s">
        <v>821</v>
      </c>
    </row>
    <row r="293" s="30" customFormat="true" ht="19.2" hidden="false" customHeight="false" outlineLevel="0" collapsed="false">
      <c r="A293" s="26"/>
      <c r="B293" s="27"/>
      <c r="C293" s="28"/>
      <c r="D293" s="259" t="s">
        <v>256</v>
      </c>
      <c r="E293" s="28"/>
      <c r="F293" s="260" t="s">
        <v>820</v>
      </c>
      <c r="G293" s="28"/>
      <c r="H293" s="28"/>
      <c r="I293" s="211"/>
      <c r="J293" s="28"/>
      <c r="K293" s="28"/>
      <c r="L293" s="29"/>
      <c r="M293" s="261"/>
      <c r="N293" s="262"/>
      <c r="O293" s="76"/>
      <c r="P293" s="76"/>
      <c r="Q293" s="76"/>
      <c r="R293" s="76"/>
      <c r="S293" s="76"/>
      <c r="T293" s="77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T293" s="3" t="s">
        <v>256</v>
      </c>
      <c r="AU293" s="3" t="s">
        <v>265</v>
      </c>
    </row>
    <row r="294" s="30" customFormat="true" ht="24.15" hidden="false" customHeight="true" outlineLevel="0" collapsed="false">
      <c r="A294" s="26"/>
      <c r="B294" s="27"/>
      <c r="C294" s="246" t="s">
        <v>822</v>
      </c>
      <c r="D294" s="246" t="s">
        <v>250</v>
      </c>
      <c r="E294" s="247" t="s">
        <v>823</v>
      </c>
      <c r="F294" s="248" t="s">
        <v>824</v>
      </c>
      <c r="G294" s="249" t="s">
        <v>291</v>
      </c>
      <c r="H294" s="250" t="n">
        <v>1</v>
      </c>
      <c r="I294" s="251"/>
      <c r="J294" s="252" t="n">
        <f aca="false">ROUND(I294*H294,2)</f>
        <v>0</v>
      </c>
      <c r="K294" s="253"/>
      <c r="L294" s="29"/>
      <c r="M294" s="254"/>
      <c r="N294" s="255" t="s">
        <v>39</v>
      </c>
      <c r="O294" s="76"/>
      <c r="P294" s="256" t="n">
        <f aca="false">O294*H294</f>
        <v>0</v>
      </c>
      <c r="Q294" s="256" t="n">
        <v>0</v>
      </c>
      <c r="R294" s="256" t="n">
        <f aca="false">Q294*H294</f>
        <v>0</v>
      </c>
      <c r="S294" s="256" t="n">
        <v>5E-005</v>
      </c>
      <c r="T294" s="257" t="n">
        <f aca="false">S294*H294</f>
        <v>5E-005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258" t="s">
        <v>302</v>
      </c>
      <c r="AT294" s="258" t="s">
        <v>250</v>
      </c>
      <c r="AU294" s="258" t="s">
        <v>265</v>
      </c>
      <c r="AY294" s="3" t="s">
        <v>247</v>
      </c>
      <c r="BE294" s="137" t="n">
        <f aca="false">IF(N294="základní",J294,0)</f>
        <v>0</v>
      </c>
      <c r="BF294" s="137" t="n">
        <f aca="false">IF(N294="snížená",J294,0)</f>
        <v>0</v>
      </c>
      <c r="BG294" s="137" t="n">
        <f aca="false">IF(N294="zákl. přenesená",J294,0)</f>
        <v>0</v>
      </c>
      <c r="BH294" s="137" t="n">
        <f aca="false">IF(N294="sníž. přenesená",J294,0)</f>
        <v>0</v>
      </c>
      <c r="BI294" s="137" t="n">
        <f aca="false">IF(N294="nulová",J294,0)</f>
        <v>0</v>
      </c>
      <c r="BJ294" s="3" t="s">
        <v>81</v>
      </c>
      <c r="BK294" s="137" t="n">
        <f aca="false">ROUND(I294*H294,2)</f>
        <v>0</v>
      </c>
      <c r="BL294" s="3" t="s">
        <v>302</v>
      </c>
      <c r="BM294" s="258" t="s">
        <v>825</v>
      </c>
    </row>
    <row r="295" s="30" customFormat="true" ht="76.8" hidden="false" customHeight="false" outlineLevel="0" collapsed="false">
      <c r="A295" s="26"/>
      <c r="B295" s="27"/>
      <c r="C295" s="28"/>
      <c r="D295" s="259" t="s">
        <v>256</v>
      </c>
      <c r="E295" s="28"/>
      <c r="F295" s="260" t="s">
        <v>826</v>
      </c>
      <c r="G295" s="28"/>
      <c r="H295" s="28"/>
      <c r="I295" s="211"/>
      <c r="J295" s="28"/>
      <c r="K295" s="28"/>
      <c r="L295" s="29"/>
      <c r="M295" s="261"/>
      <c r="N295" s="262"/>
      <c r="O295" s="76"/>
      <c r="P295" s="76"/>
      <c r="Q295" s="76"/>
      <c r="R295" s="76"/>
      <c r="S295" s="76"/>
      <c r="T295" s="77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T295" s="3" t="s">
        <v>256</v>
      </c>
      <c r="AU295" s="3" t="s">
        <v>265</v>
      </c>
    </row>
    <row r="296" s="30" customFormat="true" ht="37.8" hidden="false" customHeight="true" outlineLevel="0" collapsed="false">
      <c r="A296" s="26"/>
      <c r="B296" s="27"/>
      <c r="C296" s="246" t="s">
        <v>827</v>
      </c>
      <c r="D296" s="246" t="s">
        <v>250</v>
      </c>
      <c r="E296" s="247" t="s">
        <v>828</v>
      </c>
      <c r="F296" s="248" t="s">
        <v>829</v>
      </c>
      <c r="G296" s="249" t="s">
        <v>291</v>
      </c>
      <c r="H296" s="250" t="n">
        <v>1</v>
      </c>
      <c r="I296" s="251"/>
      <c r="J296" s="252" t="n">
        <f aca="false">ROUND(I296*H296,2)</f>
        <v>0</v>
      </c>
      <c r="K296" s="253"/>
      <c r="L296" s="29"/>
      <c r="M296" s="254"/>
      <c r="N296" s="255" t="s">
        <v>39</v>
      </c>
      <c r="O296" s="76"/>
      <c r="P296" s="256" t="n">
        <f aca="false">O296*H296</f>
        <v>0</v>
      </c>
      <c r="Q296" s="256" t="n">
        <v>0</v>
      </c>
      <c r="R296" s="256" t="n">
        <f aca="false">Q296*H296</f>
        <v>0</v>
      </c>
      <c r="S296" s="256" t="n">
        <v>5E-005</v>
      </c>
      <c r="T296" s="257" t="n">
        <f aca="false">S296*H296</f>
        <v>5E-005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258" t="s">
        <v>302</v>
      </c>
      <c r="AT296" s="258" t="s">
        <v>250</v>
      </c>
      <c r="AU296" s="258" t="s">
        <v>265</v>
      </c>
      <c r="AY296" s="3" t="s">
        <v>247</v>
      </c>
      <c r="BE296" s="137" t="n">
        <f aca="false">IF(N296="základní",J296,0)</f>
        <v>0</v>
      </c>
      <c r="BF296" s="137" t="n">
        <f aca="false">IF(N296="snížená",J296,0)</f>
        <v>0</v>
      </c>
      <c r="BG296" s="137" t="n">
        <f aca="false">IF(N296="zákl. přenesená",J296,0)</f>
        <v>0</v>
      </c>
      <c r="BH296" s="137" t="n">
        <f aca="false">IF(N296="sníž. přenesená",J296,0)</f>
        <v>0</v>
      </c>
      <c r="BI296" s="137" t="n">
        <f aca="false">IF(N296="nulová",J296,0)</f>
        <v>0</v>
      </c>
      <c r="BJ296" s="3" t="s">
        <v>81</v>
      </c>
      <c r="BK296" s="137" t="n">
        <f aca="false">ROUND(I296*H296,2)</f>
        <v>0</v>
      </c>
      <c r="BL296" s="3" t="s">
        <v>302</v>
      </c>
      <c r="BM296" s="258" t="s">
        <v>830</v>
      </c>
    </row>
    <row r="297" s="30" customFormat="true" ht="86.4" hidden="false" customHeight="false" outlineLevel="0" collapsed="false">
      <c r="A297" s="26"/>
      <c r="B297" s="27"/>
      <c r="C297" s="28"/>
      <c r="D297" s="259" t="s">
        <v>256</v>
      </c>
      <c r="E297" s="28"/>
      <c r="F297" s="260" t="s">
        <v>831</v>
      </c>
      <c r="G297" s="28"/>
      <c r="H297" s="28"/>
      <c r="I297" s="211"/>
      <c r="J297" s="28"/>
      <c r="K297" s="28"/>
      <c r="L297" s="29"/>
      <c r="M297" s="261"/>
      <c r="N297" s="262"/>
      <c r="O297" s="76"/>
      <c r="P297" s="76"/>
      <c r="Q297" s="76"/>
      <c r="R297" s="76"/>
      <c r="S297" s="76"/>
      <c r="T297" s="77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T297" s="3" t="s">
        <v>256</v>
      </c>
      <c r="AU297" s="3" t="s">
        <v>265</v>
      </c>
    </row>
    <row r="298" s="30" customFormat="true" ht="21.75" hidden="false" customHeight="true" outlineLevel="0" collapsed="false">
      <c r="A298" s="26"/>
      <c r="B298" s="27"/>
      <c r="C298" s="246" t="s">
        <v>832</v>
      </c>
      <c r="D298" s="246" t="s">
        <v>250</v>
      </c>
      <c r="E298" s="247" t="s">
        <v>833</v>
      </c>
      <c r="F298" s="248" t="s">
        <v>834</v>
      </c>
      <c r="G298" s="249" t="s">
        <v>291</v>
      </c>
      <c r="H298" s="250" t="n">
        <v>1</v>
      </c>
      <c r="I298" s="251"/>
      <c r="J298" s="252" t="n">
        <f aca="false">ROUND(I298*H298,2)</f>
        <v>0</v>
      </c>
      <c r="K298" s="253"/>
      <c r="L298" s="29"/>
      <c r="M298" s="254"/>
      <c r="N298" s="255" t="s">
        <v>39</v>
      </c>
      <c r="O298" s="76"/>
      <c r="P298" s="256" t="n">
        <f aca="false">O298*H298</f>
        <v>0</v>
      </c>
      <c r="Q298" s="256" t="n">
        <v>0</v>
      </c>
      <c r="R298" s="256" t="n">
        <f aca="false">Q298*H298</f>
        <v>0</v>
      </c>
      <c r="S298" s="256" t="n">
        <v>5E-005</v>
      </c>
      <c r="T298" s="257" t="n">
        <f aca="false">S298*H298</f>
        <v>5E-005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258" t="s">
        <v>302</v>
      </c>
      <c r="AT298" s="258" t="s">
        <v>250</v>
      </c>
      <c r="AU298" s="258" t="s">
        <v>265</v>
      </c>
      <c r="AY298" s="3" t="s">
        <v>247</v>
      </c>
      <c r="BE298" s="137" t="n">
        <f aca="false">IF(N298="základní",J298,0)</f>
        <v>0</v>
      </c>
      <c r="BF298" s="137" t="n">
        <f aca="false">IF(N298="snížená",J298,0)</f>
        <v>0</v>
      </c>
      <c r="BG298" s="137" t="n">
        <f aca="false">IF(N298="zákl. přenesená",J298,0)</f>
        <v>0</v>
      </c>
      <c r="BH298" s="137" t="n">
        <f aca="false">IF(N298="sníž. přenesená",J298,0)</f>
        <v>0</v>
      </c>
      <c r="BI298" s="137" t="n">
        <f aca="false">IF(N298="nulová",J298,0)</f>
        <v>0</v>
      </c>
      <c r="BJ298" s="3" t="s">
        <v>81</v>
      </c>
      <c r="BK298" s="137" t="n">
        <f aca="false">ROUND(I298*H298,2)</f>
        <v>0</v>
      </c>
      <c r="BL298" s="3" t="s">
        <v>302</v>
      </c>
      <c r="BM298" s="258" t="s">
        <v>835</v>
      </c>
    </row>
    <row r="299" s="30" customFormat="true" ht="10.2" hidden="false" customHeight="false" outlineLevel="0" collapsed="false">
      <c r="A299" s="26"/>
      <c r="B299" s="27"/>
      <c r="C299" s="28"/>
      <c r="D299" s="259" t="s">
        <v>256</v>
      </c>
      <c r="E299" s="28"/>
      <c r="F299" s="260" t="s">
        <v>834</v>
      </c>
      <c r="G299" s="28"/>
      <c r="H299" s="28"/>
      <c r="I299" s="211"/>
      <c r="J299" s="28"/>
      <c r="K299" s="28"/>
      <c r="L299" s="29"/>
      <c r="M299" s="261"/>
      <c r="N299" s="262"/>
      <c r="O299" s="76"/>
      <c r="P299" s="76"/>
      <c r="Q299" s="76"/>
      <c r="R299" s="76"/>
      <c r="S299" s="76"/>
      <c r="T299" s="77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T299" s="3" t="s">
        <v>256</v>
      </c>
      <c r="AU299" s="3" t="s">
        <v>265</v>
      </c>
    </row>
    <row r="300" s="30" customFormat="true" ht="16.5" hidden="false" customHeight="true" outlineLevel="0" collapsed="false">
      <c r="A300" s="26"/>
      <c r="B300" s="27"/>
      <c r="C300" s="263" t="s">
        <v>836</v>
      </c>
      <c r="D300" s="263" t="s">
        <v>288</v>
      </c>
      <c r="E300" s="264" t="s">
        <v>837</v>
      </c>
      <c r="F300" s="265" t="s">
        <v>838</v>
      </c>
      <c r="G300" s="266" t="s">
        <v>332</v>
      </c>
      <c r="H300" s="267" t="n">
        <v>1</v>
      </c>
      <c r="I300" s="268"/>
      <c r="J300" s="269" t="n">
        <f aca="false">ROUND(I300*H300,2)</f>
        <v>0</v>
      </c>
      <c r="K300" s="270"/>
      <c r="L300" s="271"/>
      <c r="M300" s="272"/>
      <c r="N300" s="273" t="s">
        <v>39</v>
      </c>
      <c r="O300" s="76"/>
      <c r="P300" s="256" t="n">
        <f aca="false">O300*H300</f>
        <v>0</v>
      </c>
      <c r="Q300" s="256" t="n">
        <v>7E-005</v>
      </c>
      <c r="R300" s="256" t="n">
        <f aca="false">Q300*H300</f>
        <v>7E-005</v>
      </c>
      <c r="S300" s="256" t="n">
        <v>0</v>
      </c>
      <c r="T300" s="257" t="n">
        <f aca="false">S300*H300</f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258" t="s">
        <v>324</v>
      </c>
      <c r="AT300" s="258" t="s">
        <v>288</v>
      </c>
      <c r="AU300" s="258" t="s">
        <v>265</v>
      </c>
      <c r="AY300" s="3" t="s">
        <v>247</v>
      </c>
      <c r="BE300" s="137" t="n">
        <f aca="false">IF(N300="základní",J300,0)</f>
        <v>0</v>
      </c>
      <c r="BF300" s="137" t="n">
        <f aca="false">IF(N300="snížená",J300,0)</f>
        <v>0</v>
      </c>
      <c r="BG300" s="137" t="n">
        <f aca="false">IF(N300="zákl. přenesená",J300,0)</f>
        <v>0</v>
      </c>
      <c r="BH300" s="137" t="n">
        <f aca="false">IF(N300="sníž. přenesená",J300,0)</f>
        <v>0</v>
      </c>
      <c r="BI300" s="137" t="n">
        <f aca="false">IF(N300="nulová",J300,0)</f>
        <v>0</v>
      </c>
      <c r="BJ300" s="3" t="s">
        <v>81</v>
      </c>
      <c r="BK300" s="137" t="n">
        <f aca="false">ROUND(I300*H300,2)</f>
        <v>0</v>
      </c>
      <c r="BL300" s="3" t="s">
        <v>302</v>
      </c>
      <c r="BM300" s="258" t="s">
        <v>839</v>
      </c>
    </row>
    <row r="301" s="30" customFormat="true" ht="10.2" hidden="false" customHeight="false" outlineLevel="0" collapsed="false">
      <c r="A301" s="26"/>
      <c r="B301" s="27"/>
      <c r="C301" s="28"/>
      <c r="D301" s="259" t="s">
        <v>256</v>
      </c>
      <c r="E301" s="28"/>
      <c r="F301" s="260" t="s">
        <v>840</v>
      </c>
      <c r="G301" s="28"/>
      <c r="H301" s="28"/>
      <c r="I301" s="211"/>
      <c r="J301" s="28"/>
      <c r="K301" s="28"/>
      <c r="L301" s="29"/>
      <c r="M301" s="261"/>
      <c r="N301" s="262"/>
      <c r="O301" s="76"/>
      <c r="P301" s="76"/>
      <c r="Q301" s="76"/>
      <c r="R301" s="76"/>
      <c r="S301" s="76"/>
      <c r="T301" s="77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T301" s="3" t="s">
        <v>256</v>
      </c>
      <c r="AU301" s="3" t="s">
        <v>265</v>
      </c>
    </row>
    <row r="302" s="229" customFormat="true" ht="20.85" hidden="false" customHeight="true" outlineLevel="0" collapsed="false">
      <c r="B302" s="230"/>
      <c r="C302" s="231"/>
      <c r="D302" s="232" t="s">
        <v>73</v>
      </c>
      <c r="E302" s="244" t="s">
        <v>841</v>
      </c>
      <c r="F302" s="244" t="s">
        <v>842</v>
      </c>
      <c r="G302" s="231"/>
      <c r="H302" s="231"/>
      <c r="I302" s="234"/>
      <c r="J302" s="245" t="n">
        <f aca="false">BK302</f>
        <v>0</v>
      </c>
      <c r="K302" s="231"/>
      <c r="L302" s="236"/>
      <c r="M302" s="237"/>
      <c r="N302" s="238"/>
      <c r="O302" s="238"/>
      <c r="P302" s="239" t="n">
        <f aca="false">SUM(P303:P320)</f>
        <v>0</v>
      </c>
      <c r="Q302" s="238"/>
      <c r="R302" s="239" t="n">
        <f aca="false">SUM(R303:R320)</f>
        <v>0.0403</v>
      </c>
      <c r="S302" s="238"/>
      <c r="T302" s="240" t="n">
        <f aca="false">SUM(T303:T320)</f>
        <v>0</v>
      </c>
      <c r="AR302" s="241" t="s">
        <v>83</v>
      </c>
      <c r="AT302" s="242" t="s">
        <v>73</v>
      </c>
      <c r="AU302" s="242" t="s">
        <v>83</v>
      </c>
      <c r="AY302" s="241" t="s">
        <v>247</v>
      </c>
      <c r="BK302" s="243" t="n">
        <f aca="false">SUM(BK303:BK320)</f>
        <v>0</v>
      </c>
    </row>
    <row r="303" s="30" customFormat="true" ht="33" hidden="false" customHeight="true" outlineLevel="0" collapsed="false">
      <c r="A303" s="26"/>
      <c r="B303" s="27"/>
      <c r="C303" s="246" t="s">
        <v>843</v>
      </c>
      <c r="D303" s="246" t="s">
        <v>250</v>
      </c>
      <c r="E303" s="247" t="s">
        <v>844</v>
      </c>
      <c r="F303" s="248" t="s">
        <v>845</v>
      </c>
      <c r="G303" s="249" t="s">
        <v>332</v>
      </c>
      <c r="H303" s="250" t="n">
        <v>55</v>
      </c>
      <c r="I303" s="251"/>
      <c r="J303" s="252" t="n">
        <f aca="false">ROUND(I303*H303,2)</f>
        <v>0</v>
      </c>
      <c r="K303" s="253"/>
      <c r="L303" s="29"/>
      <c r="M303" s="254"/>
      <c r="N303" s="255" t="s">
        <v>39</v>
      </c>
      <c r="O303" s="76"/>
      <c r="P303" s="256" t="n">
        <f aca="false">O303*H303</f>
        <v>0</v>
      </c>
      <c r="Q303" s="256" t="n">
        <v>0</v>
      </c>
      <c r="R303" s="256" t="n">
        <f aca="false">Q303*H303</f>
        <v>0</v>
      </c>
      <c r="S303" s="256" t="n">
        <v>0</v>
      </c>
      <c r="T303" s="257" t="n">
        <f aca="false">S303*H303</f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258" t="s">
        <v>302</v>
      </c>
      <c r="AT303" s="258" t="s">
        <v>250</v>
      </c>
      <c r="AU303" s="258" t="s">
        <v>265</v>
      </c>
      <c r="AY303" s="3" t="s">
        <v>247</v>
      </c>
      <c r="BE303" s="137" t="n">
        <f aca="false">IF(N303="základní",J303,0)</f>
        <v>0</v>
      </c>
      <c r="BF303" s="137" t="n">
        <f aca="false">IF(N303="snížená",J303,0)</f>
        <v>0</v>
      </c>
      <c r="BG303" s="137" t="n">
        <f aca="false">IF(N303="zákl. přenesená",J303,0)</f>
        <v>0</v>
      </c>
      <c r="BH303" s="137" t="n">
        <f aca="false">IF(N303="sníž. přenesená",J303,0)</f>
        <v>0</v>
      </c>
      <c r="BI303" s="137" t="n">
        <f aca="false">IF(N303="nulová",J303,0)</f>
        <v>0</v>
      </c>
      <c r="BJ303" s="3" t="s">
        <v>81</v>
      </c>
      <c r="BK303" s="137" t="n">
        <f aca="false">ROUND(I303*H303,2)</f>
        <v>0</v>
      </c>
      <c r="BL303" s="3" t="s">
        <v>302</v>
      </c>
      <c r="BM303" s="258" t="s">
        <v>846</v>
      </c>
    </row>
    <row r="304" s="30" customFormat="true" ht="38.4" hidden="false" customHeight="false" outlineLevel="0" collapsed="false">
      <c r="A304" s="26"/>
      <c r="B304" s="27"/>
      <c r="C304" s="28"/>
      <c r="D304" s="259" t="s">
        <v>256</v>
      </c>
      <c r="E304" s="28"/>
      <c r="F304" s="260" t="s">
        <v>847</v>
      </c>
      <c r="G304" s="28"/>
      <c r="H304" s="28"/>
      <c r="I304" s="211"/>
      <c r="J304" s="28"/>
      <c r="K304" s="28"/>
      <c r="L304" s="29"/>
      <c r="M304" s="261"/>
      <c r="N304" s="262"/>
      <c r="O304" s="76"/>
      <c r="P304" s="76"/>
      <c r="Q304" s="76"/>
      <c r="R304" s="76"/>
      <c r="S304" s="76"/>
      <c r="T304" s="77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T304" s="3" t="s">
        <v>256</v>
      </c>
      <c r="AU304" s="3" t="s">
        <v>265</v>
      </c>
    </row>
    <row r="305" s="30" customFormat="true" ht="33" hidden="false" customHeight="true" outlineLevel="0" collapsed="false">
      <c r="A305" s="26"/>
      <c r="B305" s="27"/>
      <c r="C305" s="263" t="s">
        <v>848</v>
      </c>
      <c r="D305" s="263" t="s">
        <v>288</v>
      </c>
      <c r="E305" s="264" t="s">
        <v>849</v>
      </c>
      <c r="F305" s="265" t="s">
        <v>850</v>
      </c>
      <c r="G305" s="266" t="s">
        <v>332</v>
      </c>
      <c r="H305" s="267" t="n">
        <v>55</v>
      </c>
      <c r="I305" s="268"/>
      <c r="J305" s="269" t="n">
        <f aca="false">ROUND(I305*H305,2)</f>
        <v>0</v>
      </c>
      <c r="K305" s="270"/>
      <c r="L305" s="271"/>
      <c r="M305" s="272"/>
      <c r="N305" s="273" t="s">
        <v>39</v>
      </c>
      <c r="O305" s="76"/>
      <c r="P305" s="256" t="n">
        <f aca="false">O305*H305</f>
        <v>0</v>
      </c>
      <c r="Q305" s="256" t="n">
        <v>0.00053</v>
      </c>
      <c r="R305" s="256" t="n">
        <f aca="false">Q305*H305</f>
        <v>0.02915</v>
      </c>
      <c r="S305" s="256" t="n">
        <v>0</v>
      </c>
      <c r="T305" s="257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258" t="s">
        <v>324</v>
      </c>
      <c r="AT305" s="258" t="s">
        <v>288</v>
      </c>
      <c r="AU305" s="258" t="s">
        <v>265</v>
      </c>
      <c r="AY305" s="3" t="s">
        <v>247</v>
      </c>
      <c r="BE305" s="137" t="n">
        <f aca="false">IF(N305="základní",J305,0)</f>
        <v>0</v>
      </c>
      <c r="BF305" s="137" t="n">
        <f aca="false">IF(N305="snížená",J305,0)</f>
        <v>0</v>
      </c>
      <c r="BG305" s="137" t="n">
        <f aca="false">IF(N305="zákl. přenesená",J305,0)</f>
        <v>0</v>
      </c>
      <c r="BH305" s="137" t="n">
        <f aca="false">IF(N305="sníž. přenesená",J305,0)</f>
        <v>0</v>
      </c>
      <c r="BI305" s="137" t="n">
        <f aca="false">IF(N305="nulová",J305,0)</f>
        <v>0</v>
      </c>
      <c r="BJ305" s="3" t="s">
        <v>81</v>
      </c>
      <c r="BK305" s="137" t="n">
        <f aca="false">ROUND(I305*H305,2)</f>
        <v>0</v>
      </c>
      <c r="BL305" s="3" t="s">
        <v>302</v>
      </c>
      <c r="BM305" s="258" t="s">
        <v>851</v>
      </c>
    </row>
    <row r="306" s="30" customFormat="true" ht="19.2" hidden="false" customHeight="false" outlineLevel="0" collapsed="false">
      <c r="A306" s="26"/>
      <c r="B306" s="27"/>
      <c r="C306" s="28"/>
      <c r="D306" s="259" t="s">
        <v>256</v>
      </c>
      <c r="E306" s="28"/>
      <c r="F306" s="260" t="s">
        <v>850</v>
      </c>
      <c r="G306" s="28"/>
      <c r="H306" s="28"/>
      <c r="I306" s="211"/>
      <c r="J306" s="28"/>
      <c r="K306" s="28"/>
      <c r="L306" s="29"/>
      <c r="M306" s="261"/>
      <c r="N306" s="262"/>
      <c r="O306" s="76"/>
      <c r="P306" s="76"/>
      <c r="Q306" s="76"/>
      <c r="R306" s="76"/>
      <c r="S306" s="76"/>
      <c r="T306" s="77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T306" s="3" t="s">
        <v>256</v>
      </c>
      <c r="AU306" s="3" t="s">
        <v>265</v>
      </c>
    </row>
    <row r="307" s="274" customFormat="true" ht="20.4" hidden="false" customHeight="false" outlineLevel="0" collapsed="false">
      <c r="B307" s="275"/>
      <c r="C307" s="276"/>
      <c r="D307" s="259" t="s">
        <v>327</v>
      </c>
      <c r="E307" s="276"/>
      <c r="F307" s="277" t="s">
        <v>1323</v>
      </c>
      <c r="G307" s="276"/>
      <c r="H307" s="278" t="n">
        <v>55</v>
      </c>
      <c r="I307" s="279"/>
      <c r="J307" s="276"/>
      <c r="K307" s="276"/>
      <c r="L307" s="280"/>
      <c r="M307" s="281"/>
      <c r="N307" s="282"/>
      <c r="O307" s="282"/>
      <c r="P307" s="282"/>
      <c r="Q307" s="282"/>
      <c r="R307" s="282"/>
      <c r="S307" s="282"/>
      <c r="T307" s="283"/>
      <c r="AT307" s="284" t="s">
        <v>327</v>
      </c>
      <c r="AU307" s="284" t="s">
        <v>265</v>
      </c>
      <c r="AV307" s="274" t="s">
        <v>83</v>
      </c>
      <c r="AW307" s="274" t="s">
        <v>3</v>
      </c>
      <c r="AX307" s="274" t="s">
        <v>81</v>
      </c>
      <c r="AY307" s="284" t="s">
        <v>247</v>
      </c>
    </row>
    <row r="308" s="30" customFormat="true" ht="37.8" hidden="false" customHeight="true" outlineLevel="0" collapsed="false">
      <c r="A308" s="26"/>
      <c r="B308" s="27"/>
      <c r="C308" s="246" t="s">
        <v>853</v>
      </c>
      <c r="D308" s="246" t="s">
        <v>250</v>
      </c>
      <c r="E308" s="247" t="s">
        <v>854</v>
      </c>
      <c r="F308" s="248" t="s">
        <v>855</v>
      </c>
      <c r="G308" s="249" t="s">
        <v>332</v>
      </c>
      <c r="H308" s="250" t="n">
        <v>55</v>
      </c>
      <c r="I308" s="251"/>
      <c r="J308" s="252" t="n">
        <f aca="false">ROUND(I308*H308,2)</f>
        <v>0</v>
      </c>
      <c r="K308" s="253"/>
      <c r="L308" s="29"/>
      <c r="M308" s="254"/>
      <c r="N308" s="255" t="s">
        <v>39</v>
      </c>
      <c r="O308" s="76"/>
      <c r="P308" s="256" t="n">
        <f aca="false">O308*H308</f>
        <v>0</v>
      </c>
      <c r="Q308" s="256" t="n">
        <v>0</v>
      </c>
      <c r="R308" s="256" t="n">
        <f aca="false">Q308*H308</f>
        <v>0</v>
      </c>
      <c r="S308" s="256" t="n">
        <v>0</v>
      </c>
      <c r="T308" s="257" t="n">
        <f aca="false">S308*H308</f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258" t="s">
        <v>302</v>
      </c>
      <c r="AT308" s="258" t="s">
        <v>250</v>
      </c>
      <c r="AU308" s="258" t="s">
        <v>265</v>
      </c>
      <c r="AY308" s="3" t="s">
        <v>247</v>
      </c>
      <c r="BE308" s="137" t="n">
        <f aca="false">IF(N308="základní",J308,0)</f>
        <v>0</v>
      </c>
      <c r="BF308" s="137" t="n">
        <f aca="false">IF(N308="snížená",J308,0)</f>
        <v>0</v>
      </c>
      <c r="BG308" s="137" t="n">
        <f aca="false">IF(N308="zákl. přenesená",J308,0)</f>
        <v>0</v>
      </c>
      <c r="BH308" s="137" t="n">
        <f aca="false">IF(N308="sníž. přenesená",J308,0)</f>
        <v>0</v>
      </c>
      <c r="BI308" s="137" t="n">
        <f aca="false">IF(N308="nulová",J308,0)</f>
        <v>0</v>
      </c>
      <c r="BJ308" s="3" t="s">
        <v>81</v>
      </c>
      <c r="BK308" s="137" t="n">
        <f aca="false">ROUND(I308*H308,2)</f>
        <v>0</v>
      </c>
      <c r="BL308" s="3" t="s">
        <v>302</v>
      </c>
      <c r="BM308" s="258" t="s">
        <v>856</v>
      </c>
    </row>
    <row r="309" s="30" customFormat="true" ht="48" hidden="false" customHeight="false" outlineLevel="0" collapsed="false">
      <c r="A309" s="26"/>
      <c r="B309" s="27"/>
      <c r="C309" s="28"/>
      <c r="D309" s="259" t="s">
        <v>256</v>
      </c>
      <c r="E309" s="28"/>
      <c r="F309" s="260" t="s">
        <v>857</v>
      </c>
      <c r="G309" s="28"/>
      <c r="H309" s="28"/>
      <c r="I309" s="211"/>
      <c r="J309" s="28"/>
      <c r="K309" s="28"/>
      <c r="L309" s="29"/>
      <c r="M309" s="261"/>
      <c r="N309" s="262"/>
      <c r="O309" s="76"/>
      <c r="P309" s="76"/>
      <c r="Q309" s="76"/>
      <c r="R309" s="76"/>
      <c r="S309" s="76"/>
      <c r="T309" s="77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T309" s="3" t="s">
        <v>256</v>
      </c>
      <c r="AU309" s="3" t="s">
        <v>265</v>
      </c>
    </row>
    <row r="310" s="30" customFormat="true" ht="33" hidden="false" customHeight="true" outlineLevel="0" collapsed="false">
      <c r="A310" s="26"/>
      <c r="B310" s="27"/>
      <c r="C310" s="263" t="s">
        <v>858</v>
      </c>
      <c r="D310" s="263" t="s">
        <v>288</v>
      </c>
      <c r="E310" s="264" t="s">
        <v>859</v>
      </c>
      <c r="F310" s="265" t="s">
        <v>860</v>
      </c>
      <c r="G310" s="266" t="s">
        <v>332</v>
      </c>
      <c r="H310" s="267" t="n">
        <v>55</v>
      </c>
      <c r="I310" s="268"/>
      <c r="J310" s="269" t="n">
        <f aca="false">ROUND(I310*H310,2)</f>
        <v>0</v>
      </c>
      <c r="K310" s="270"/>
      <c r="L310" s="271"/>
      <c r="M310" s="272"/>
      <c r="N310" s="273" t="s">
        <v>39</v>
      </c>
      <c r="O310" s="76"/>
      <c r="P310" s="256" t="n">
        <f aca="false">O310*H310</f>
        <v>0</v>
      </c>
      <c r="Q310" s="256" t="n">
        <v>0.00011</v>
      </c>
      <c r="R310" s="256" t="n">
        <f aca="false">Q310*H310</f>
        <v>0.00605</v>
      </c>
      <c r="S310" s="256" t="n">
        <v>0</v>
      </c>
      <c r="T310" s="257" t="n">
        <f aca="false">S310*H310</f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258" t="s">
        <v>324</v>
      </c>
      <c r="AT310" s="258" t="s">
        <v>288</v>
      </c>
      <c r="AU310" s="258" t="s">
        <v>265</v>
      </c>
      <c r="AY310" s="3" t="s">
        <v>247</v>
      </c>
      <c r="BE310" s="137" t="n">
        <f aca="false">IF(N310="základní",J310,0)</f>
        <v>0</v>
      </c>
      <c r="BF310" s="137" t="n">
        <f aca="false">IF(N310="snížená",J310,0)</f>
        <v>0</v>
      </c>
      <c r="BG310" s="137" t="n">
        <f aca="false">IF(N310="zákl. přenesená",J310,0)</f>
        <v>0</v>
      </c>
      <c r="BH310" s="137" t="n">
        <f aca="false">IF(N310="sníž. přenesená",J310,0)</f>
        <v>0</v>
      </c>
      <c r="BI310" s="137" t="n">
        <f aca="false">IF(N310="nulová",J310,0)</f>
        <v>0</v>
      </c>
      <c r="BJ310" s="3" t="s">
        <v>81</v>
      </c>
      <c r="BK310" s="137" t="n">
        <f aca="false">ROUND(I310*H310,2)</f>
        <v>0</v>
      </c>
      <c r="BL310" s="3" t="s">
        <v>302</v>
      </c>
      <c r="BM310" s="258" t="s">
        <v>861</v>
      </c>
    </row>
    <row r="311" s="30" customFormat="true" ht="19.2" hidden="false" customHeight="false" outlineLevel="0" collapsed="false">
      <c r="A311" s="26"/>
      <c r="B311" s="27"/>
      <c r="C311" s="28"/>
      <c r="D311" s="259" t="s">
        <v>256</v>
      </c>
      <c r="E311" s="28"/>
      <c r="F311" s="260" t="s">
        <v>860</v>
      </c>
      <c r="G311" s="28"/>
      <c r="H311" s="28"/>
      <c r="I311" s="211"/>
      <c r="J311" s="28"/>
      <c r="K311" s="28"/>
      <c r="L311" s="29"/>
      <c r="M311" s="261"/>
      <c r="N311" s="262"/>
      <c r="O311" s="76"/>
      <c r="P311" s="76"/>
      <c r="Q311" s="76"/>
      <c r="R311" s="76"/>
      <c r="S311" s="76"/>
      <c r="T311" s="77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T311" s="3" t="s">
        <v>256</v>
      </c>
      <c r="AU311" s="3" t="s">
        <v>265</v>
      </c>
    </row>
    <row r="312" s="274" customFormat="true" ht="20.4" hidden="false" customHeight="false" outlineLevel="0" collapsed="false">
      <c r="B312" s="275"/>
      <c r="C312" s="276"/>
      <c r="D312" s="259" t="s">
        <v>327</v>
      </c>
      <c r="E312" s="276"/>
      <c r="F312" s="277" t="s">
        <v>1323</v>
      </c>
      <c r="G312" s="276"/>
      <c r="H312" s="278" t="n">
        <v>55</v>
      </c>
      <c r="I312" s="279"/>
      <c r="J312" s="276"/>
      <c r="K312" s="276"/>
      <c r="L312" s="280"/>
      <c r="M312" s="281"/>
      <c r="N312" s="282"/>
      <c r="O312" s="282"/>
      <c r="P312" s="282"/>
      <c r="Q312" s="282"/>
      <c r="R312" s="282"/>
      <c r="S312" s="282"/>
      <c r="T312" s="283"/>
      <c r="AT312" s="284" t="s">
        <v>327</v>
      </c>
      <c r="AU312" s="284" t="s">
        <v>265</v>
      </c>
      <c r="AV312" s="274" t="s">
        <v>83</v>
      </c>
      <c r="AW312" s="274" t="s">
        <v>3</v>
      </c>
      <c r="AX312" s="274" t="s">
        <v>81</v>
      </c>
      <c r="AY312" s="284" t="s">
        <v>247</v>
      </c>
    </row>
    <row r="313" s="30" customFormat="true" ht="24.15" hidden="false" customHeight="true" outlineLevel="0" collapsed="false">
      <c r="A313" s="26"/>
      <c r="B313" s="27"/>
      <c r="C313" s="246" t="s">
        <v>862</v>
      </c>
      <c r="D313" s="246" t="s">
        <v>250</v>
      </c>
      <c r="E313" s="247" t="s">
        <v>863</v>
      </c>
      <c r="F313" s="248" t="s">
        <v>864</v>
      </c>
      <c r="G313" s="249" t="s">
        <v>291</v>
      </c>
      <c r="H313" s="250" t="n">
        <v>1</v>
      </c>
      <c r="I313" s="251"/>
      <c r="J313" s="252" t="n">
        <f aca="false">ROUND(I313*H313,2)</f>
        <v>0</v>
      </c>
      <c r="K313" s="253"/>
      <c r="L313" s="29"/>
      <c r="M313" s="254"/>
      <c r="N313" s="255" t="s">
        <v>39</v>
      </c>
      <c r="O313" s="76"/>
      <c r="P313" s="256" t="n">
        <f aca="false">O313*H313</f>
        <v>0</v>
      </c>
      <c r="Q313" s="256" t="n">
        <v>0</v>
      </c>
      <c r="R313" s="256" t="n">
        <f aca="false">Q313*H313</f>
        <v>0</v>
      </c>
      <c r="S313" s="256" t="n">
        <v>0</v>
      </c>
      <c r="T313" s="257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258" t="s">
        <v>302</v>
      </c>
      <c r="AT313" s="258" t="s">
        <v>250</v>
      </c>
      <c r="AU313" s="258" t="s">
        <v>265</v>
      </c>
      <c r="AY313" s="3" t="s">
        <v>247</v>
      </c>
      <c r="BE313" s="137" t="n">
        <f aca="false">IF(N313="základní",J313,0)</f>
        <v>0</v>
      </c>
      <c r="BF313" s="137" t="n">
        <f aca="false">IF(N313="snížená",J313,0)</f>
        <v>0</v>
      </c>
      <c r="BG313" s="137" t="n">
        <f aca="false">IF(N313="zákl. přenesená",J313,0)</f>
        <v>0</v>
      </c>
      <c r="BH313" s="137" t="n">
        <f aca="false">IF(N313="sníž. přenesená",J313,0)</f>
        <v>0</v>
      </c>
      <c r="BI313" s="137" t="n">
        <f aca="false">IF(N313="nulová",J313,0)</f>
        <v>0</v>
      </c>
      <c r="BJ313" s="3" t="s">
        <v>81</v>
      </c>
      <c r="BK313" s="137" t="n">
        <f aca="false">ROUND(I313*H313,2)</f>
        <v>0</v>
      </c>
      <c r="BL313" s="3" t="s">
        <v>302</v>
      </c>
      <c r="BM313" s="258" t="s">
        <v>865</v>
      </c>
    </row>
    <row r="314" s="30" customFormat="true" ht="19.2" hidden="false" customHeight="false" outlineLevel="0" collapsed="false">
      <c r="A314" s="26"/>
      <c r="B314" s="27"/>
      <c r="C314" s="28"/>
      <c r="D314" s="259" t="s">
        <v>256</v>
      </c>
      <c r="E314" s="28"/>
      <c r="F314" s="260" t="s">
        <v>866</v>
      </c>
      <c r="G314" s="28"/>
      <c r="H314" s="28"/>
      <c r="I314" s="211"/>
      <c r="J314" s="28"/>
      <c r="K314" s="28"/>
      <c r="L314" s="29"/>
      <c r="M314" s="261"/>
      <c r="N314" s="262"/>
      <c r="O314" s="76"/>
      <c r="P314" s="76"/>
      <c r="Q314" s="76"/>
      <c r="R314" s="76"/>
      <c r="S314" s="76"/>
      <c r="T314" s="77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T314" s="3" t="s">
        <v>256</v>
      </c>
      <c r="AU314" s="3" t="s">
        <v>265</v>
      </c>
    </row>
    <row r="315" s="30" customFormat="true" ht="24.15" hidden="false" customHeight="true" outlineLevel="0" collapsed="false">
      <c r="A315" s="26"/>
      <c r="B315" s="27"/>
      <c r="C315" s="263" t="s">
        <v>867</v>
      </c>
      <c r="D315" s="263" t="s">
        <v>288</v>
      </c>
      <c r="E315" s="264" t="s">
        <v>868</v>
      </c>
      <c r="F315" s="265" t="s">
        <v>869</v>
      </c>
      <c r="G315" s="266" t="s">
        <v>291</v>
      </c>
      <c r="H315" s="267" t="n">
        <v>1</v>
      </c>
      <c r="I315" s="268"/>
      <c r="J315" s="269" t="n">
        <f aca="false">ROUND(I315*H315,2)</f>
        <v>0</v>
      </c>
      <c r="K315" s="270"/>
      <c r="L315" s="271"/>
      <c r="M315" s="272"/>
      <c r="N315" s="273" t="s">
        <v>39</v>
      </c>
      <c r="O315" s="76"/>
      <c r="P315" s="256" t="n">
        <f aca="false">O315*H315</f>
        <v>0</v>
      </c>
      <c r="Q315" s="256" t="n">
        <v>0.00105</v>
      </c>
      <c r="R315" s="256" t="n">
        <f aca="false">Q315*H315</f>
        <v>0.00105</v>
      </c>
      <c r="S315" s="256" t="n">
        <v>0</v>
      </c>
      <c r="T315" s="257" t="n">
        <f aca="false">S315*H315</f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258" t="s">
        <v>324</v>
      </c>
      <c r="AT315" s="258" t="s">
        <v>288</v>
      </c>
      <c r="AU315" s="258" t="s">
        <v>265</v>
      </c>
      <c r="AY315" s="3" t="s">
        <v>247</v>
      </c>
      <c r="BE315" s="137" t="n">
        <f aca="false">IF(N315="základní",J315,0)</f>
        <v>0</v>
      </c>
      <c r="BF315" s="137" t="n">
        <f aca="false">IF(N315="snížená",J315,0)</f>
        <v>0</v>
      </c>
      <c r="BG315" s="137" t="n">
        <f aca="false">IF(N315="zákl. přenesená",J315,0)</f>
        <v>0</v>
      </c>
      <c r="BH315" s="137" t="n">
        <f aca="false">IF(N315="sníž. přenesená",J315,0)</f>
        <v>0</v>
      </c>
      <c r="BI315" s="137" t="n">
        <f aca="false">IF(N315="nulová",J315,0)</f>
        <v>0</v>
      </c>
      <c r="BJ315" s="3" t="s">
        <v>81</v>
      </c>
      <c r="BK315" s="137" t="n">
        <f aca="false">ROUND(I315*H315,2)</f>
        <v>0</v>
      </c>
      <c r="BL315" s="3" t="s">
        <v>302</v>
      </c>
      <c r="BM315" s="258" t="s">
        <v>870</v>
      </c>
    </row>
    <row r="316" s="30" customFormat="true" ht="19.2" hidden="false" customHeight="false" outlineLevel="0" collapsed="false">
      <c r="A316" s="26"/>
      <c r="B316" s="27"/>
      <c r="C316" s="28"/>
      <c r="D316" s="259" t="s">
        <v>256</v>
      </c>
      <c r="E316" s="28"/>
      <c r="F316" s="260" t="s">
        <v>869</v>
      </c>
      <c r="G316" s="28"/>
      <c r="H316" s="28"/>
      <c r="I316" s="211"/>
      <c r="J316" s="28"/>
      <c r="K316" s="28"/>
      <c r="L316" s="29"/>
      <c r="M316" s="261"/>
      <c r="N316" s="262"/>
      <c r="O316" s="76"/>
      <c r="P316" s="76"/>
      <c r="Q316" s="76"/>
      <c r="R316" s="76"/>
      <c r="S316" s="76"/>
      <c r="T316" s="77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T316" s="3" t="s">
        <v>256</v>
      </c>
      <c r="AU316" s="3" t="s">
        <v>265</v>
      </c>
    </row>
    <row r="317" s="30" customFormat="true" ht="24.15" hidden="false" customHeight="true" outlineLevel="0" collapsed="false">
      <c r="A317" s="26"/>
      <c r="B317" s="27"/>
      <c r="C317" s="246" t="s">
        <v>892</v>
      </c>
      <c r="D317" s="246" t="s">
        <v>250</v>
      </c>
      <c r="E317" s="247" t="s">
        <v>893</v>
      </c>
      <c r="F317" s="248" t="s">
        <v>894</v>
      </c>
      <c r="G317" s="249" t="s">
        <v>291</v>
      </c>
      <c r="H317" s="250" t="n">
        <v>45</v>
      </c>
      <c r="I317" s="251"/>
      <c r="J317" s="252" t="n">
        <f aca="false">ROUND(I317*H317,2)</f>
        <v>0</v>
      </c>
      <c r="K317" s="253"/>
      <c r="L317" s="29"/>
      <c r="M317" s="254"/>
      <c r="N317" s="255" t="s">
        <v>39</v>
      </c>
      <c r="O317" s="76"/>
      <c r="P317" s="256" t="n">
        <f aca="false">O317*H317</f>
        <v>0</v>
      </c>
      <c r="Q317" s="256" t="n">
        <v>0</v>
      </c>
      <c r="R317" s="256" t="n">
        <f aca="false">Q317*H317</f>
        <v>0</v>
      </c>
      <c r="S317" s="256" t="n">
        <v>0</v>
      </c>
      <c r="T317" s="257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258" t="s">
        <v>302</v>
      </c>
      <c r="AT317" s="258" t="s">
        <v>250</v>
      </c>
      <c r="AU317" s="258" t="s">
        <v>265</v>
      </c>
      <c r="AY317" s="3" t="s">
        <v>247</v>
      </c>
      <c r="BE317" s="137" t="n">
        <f aca="false">IF(N317="základní",J317,0)</f>
        <v>0</v>
      </c>
      <c r="BF317" s="137" t="n">
        <f aca="false">IF(N317="snížená",J317,0)</f>
        <v>0</v>
      </c>
      <c r="BG317" s="137" t="n">
        <f aca="false">IF(N317="zákl. přenesená",J317,0)</f>
        <v>0</v>
      </c>
      <c r="BH317" s="137" t="n">
        <f aca="false">IF(N317="sníž. přenesená",J317,0)</f>
        <v>0</v>
      </c>
      <c r="BI317" s="137" t="n">
        <f aca="false">IF(N317="nulová",J317,0)</f>
        <v>0</v>
      </c>
      <c r="BJ317" s="3" t="s">
        <v>81</v>
      </c>
      <c r="BK317" s="137" t="n">
        <f aca="false">ROUND(I317*H317,2)</f>
        <v>0</v>
      </c>
      <c r="BL317" s="3" t="s">
        <v>302</v>
      </c>
      <c r="BM317" s="258" t="s">
        <v>895</v>
      </c>
    </row>
    <row r="318" s="30" customFormat="true" ht="19.2" hidden="false" customHeight="false" outlineLevel="0" collapsed="false">
      <c r="A318" s="26"/>
      <c r="B318" s="27"/>
      <c r="C318" s="28"/>
      <c r="D318" s="259" t="s">
        <v>256</v>
      </c>
      <c r="E318" s="28"/>
      <c r="F318" s="260" t="s">
        <v>896</v>
      </c>
      <c r="G318" s="28"/>
      <c r="H318" s="28"/>
      <c r="I318" s="211"/>
      <c r="J318" s="28"/>
      <c r="K318" s="28"/>
      <c r="L318" s="29"/>
      <c r="M318" s="261"/>
      <c r="N318" s="262"/>
      <c r="O318" s="76"/>
      <c r="P318" s="76"/>
      <c r="Q318" s="76"/>
      <c r="R318" s="76"/>
      <c r="S318" s="76"/>
      <c r="T318" s="77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T318" s="3" t="s">
        <v>256</v>
      </c>
      <c r="AU318" s="3" t="s">
        <v>265</v>
      </c>
    </row>
    <row r="319" s="30" customFormat="true" ht="16.5" hidden="false" customHeight="true" outlineLevel="0" collapsed="false">
      <c r="A319" s="26"/>
      <c r="B319" s="27"/>
      <c r="C319" s="263" t="s">
        <v>897</v>
      </c>
      <c r="D319" s="263" t="s">
        <v>288</v>
      </c>
      <c r="E319" s="264" t="s">
        <v>898</v>
      </c>
      <c r="F319" s="265" t="s">
        <v>899</v>
      </c>
      <c r="G319" s="266" t="s">
        <v>291</v>
      </c>
      <c r="H319" s="267" t="n">
        <v>45</v>
      </c>
      <c r="I319" s="268"/>
      <c r="J319" s="269" t="n">
        <f aca="false">ROUND(I319*H319,2)</f>
        <v>0</v>
      </c>
      <c r="K319" s="270"/>
      <c r="L319" s="271"/>
      <c r="M319" s="272"/>
      <c r="N319" s="273" t="s">
        <v>39</v>
      </c>
      <c r="O319" s="76"/>
      <c r="P319" s="256" t="n">
        <f aca="false">O319*H319</f>
        <v>0</v>
      </c>
      <c r="Q319" s="256" t="n">
        <v>9E-005</v>
      </c>
      <c r="R319" s="256" t="n">
        <f aca="false">Q319*H319</f>
        <v>0.00405</v>
      </c>
      <c r="S319" s="256" t="n">
        <v>0</v>
      </c>
      <c r="T319" s="257" t="n">
        <f aca="false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258" t="s">
        <v>324</v>
      </c>
      <c r="AT319" s="258" t="s">
        <v>288</v>
      </c>
      <c r="AU319" s="258" t="s">
        <v>265</v>
      </c>
      <c r="AY319" s="3" t="s">
        <v>247</v>
      </c>
      <c r="BE319" s="137" t="n">
        <f aca="false">IF(N319="základní",J319,0)</f>
        <v>0</v>
      </c>
      <c r="BF319" s="137" t="n">
        <f aca="false">IF(N319="snížená",J319,0)</f>
        <v>0</v>
      </c>
      <c r="BG319" s="137" t="n">
        <f aca="false">IF(N319="zákl. přenesená",J319,0)</f>
        <v>0</v>
      </c>
      <c r="BH319" s="137" t="n">
        <f aca="false">IF(N319="sníž. přenesená",J319,0)</f>
        <v>0</v>
      </c>
      <c r="BI319" s="137" t="n">
        <f aca="false">IF(N319="nulová",J319,0)</f>
        <v>0</v>
      </c>
      <c r="BJ319" s="3" t="s">
        <v>81</v>
      </c>
      <c r="BK319" s="137" t="n">
        <f aca="false">ROUND(I319*H319,2)</f>
        <v>0</v>
      </c>
      <c r="BL319" s="3" t="s">
        <v>302</v>
      </c>
      <c r="BM319" s="258" t="s">
        <v>900</v>
      </c>
    </row>
    <row r="320" s="30" customFormat="true" ht="10.2" hidden="false" customHeight="false" outlineLevel="0" collapsed="false">
      <c r="A320" s="26"/>
      <c r="B320" s="27"/>
      <c r="C320" s="28"/>
      <c r="D320" s="259" t="s">
        <v>256</v>
      </c>
      <c r="E320" s="28"/>
      <c r="F320" s="260" t="s">
        <v>899</v>
      </c>
      <c r="G320" s="28"/>
      <c r="H320" s="28"/>
      <c r="I320" s="211"/>
      <c r="J320" s="28"/>
      <c r="K320" s="28"/>
      <c r="L320" s="29"/>
      <c r="M320" s="261"/>
      <c r="N320" s="262"/>
      <c r="O320" s="76"/>
      <c r="P320" s="76"/>
      <c r="Q320" s="76"/>
      <c r="R320" s="76"/>
      <c r="S320" s="76"/>
      <c r="T320" s="77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T320" s="3" t="s">
        <v>256</v>
      </c>
      <c r="AU320" s="3" t="s">
        <v>265</v>
      </c>
    </row>
    <row r="321" s="229" customFormat="true" ht="20.85" hidden="false" customHeight="true" outlineLevel="0" collapsed="false">
      <c r="B321" s="230"/>
      <c r="C321" s="231"/>
      <c r="D321" s="232" t="s">
        <v>73</v>
      </c>
      <c r="E321" s="244" t="s">
        <v>901</v>
      </c>
      <c r="F321" s="244" t="s">
        <v>1324</v>
      </c>
      <c r="G321" s="231"/>
      <c r="H321" s="231"/>
      <c r="I321" s="234"/>
      <c r="J321" s="245" t="n">
        <f aca="false">BK321</f>
        <v>0</v>
      </c>
      <c r="K321" s="231"/>
      <c r="L321" s="236"/>
      <c r="M321" s="237"/>
      <c r="N321" s="238"/>
      <c r="O321" s="238"/>
      <c r="P321" s="239" t="n">
        <f aca="false">SUM(P322:P367)</f>
        <v>0</v>
      </c>
      <c r="Q321" s="238"/>
      <c r="R321" s="239" t="n">
        <f aca="false">SUM(R322:R367)</f>
        <v>0.00701</v>
      </c>
      <c r="S321" s="238"/>
      <c r="T321" s="240" t="n">
        <f aca="false">SUM(T322:T367)</f>
        <v>0.0232</v>
      </c>
      <c r="AR321" s="241" t="s">
        <v>83</v>
      </c>
      <c r="AT321" s="242" t="s">
        <v>73</v>
      </c>
      <c r="AU321" s="242" t="s">
        <v>83</v>
      </c>
      <c r="AY321" s="241" t="s">
        <v>247</v>
      </c>
      <c r="BK321" s="243" t="n">
        <f aca="false">SUM(BK322:BK367)</f>
        <v>0</v>
      </c>
    </row>
    <row r="322" s="30" customFormat="true" ht="33" hidden="false" customHeight="true" outlineLevel="0" collapsed="false">
      <c r="A322" s="26"/>
      <c r="B322" s="27"/>
      <c r="C322" s="246" t="s">
        <v>903</v>
      </c>
      <c r="D322" s="246" t="s">
        <v>250</v>
      </c>
      <c r="E322" s="247" t="s">
        <v>904</v>
      </c>
      <c r="F322" s="248" t="s">
        <v>905</v>
      </c>
      <c r="G322" s="249" t="s">
        <v>291</v>
      </c>
      <c r="H322" s="250" t="n">
        <v>0.2</v>
      </c>
      <c r="I322" s="251"/>
      <c r="J322" s="252" t="n">
        <f aca="false">ROUND(I322*H322,2)</f>
        <v>0</v>
      </c>
      <c r="K322" s="253"/>
      <c r="L322" s="29"/>
      <c r="M322" s="254"/>
      <c r="N322" s="255" t="s">
        <v>39</v>
      </c>
      <c r="O322" s="76"/>
      <c r="P322" s="256" t="n">
        <f aca="false">O322*H322</f>
        <v>0</v>
      </c>
      <c r="Q322" s="256" t="n">
        <v>0</v>
      </c>
      <c r="R322" s="256" t="n">
        <f aca="false">Q322*H322</f>
        <v>0</v>
      </c>
      <c r="S322" s="256" t="n">
        <v>0</v>
      </c>
      <c r="T322" s="257" t="n">
        <f aca="false">S322*H322</f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258" t="s">
        <v>302</v>
      </c>
      <c r="AT322" s="258" t="s">
        <v>250</v>
      </c>
      <c r="AU322" s="258" t="s">
        <v>265</v>
      </c>
      <c r="AY322" s="3" t="s">
        <v>247</v>
      </c>
      <c r="BE322" s="137" t="n">
        <f aca="false">IF(N322="základní",J322,0)</f>
        <v>0</v>
      </c>
      <c r="BF322" s="137" t="n">
        <f aca="false">IF(N322="snížená",J322,0)</f>
        <v>0</v>
      </c>
      <c r="BG322" s="137" t="n">
        <f aca="false">IF(N322="zákl. přenesená",J322,0)</f>
        <v>0</v>
      </c>
      <c r="BH322" s="137" t="n">
        <f aca="false">IF(N322="sníž. přenesená",J322,0)</f>
        <v>0</v>
      </c>
      <c r="BI322" s="137" t="n">
        <f aca="false">IF(N322="nulová",J322,0)</f>
        <v>0</v>
      </c>
      <c r="BJ322" s="3" t="s">
        <v>81</v>
      </c>
      <c r="BK322" s="137" t="n">
        <f aca="false">ROUND(I322*H322,2)</f>
        <v>0</v>
      </c>
      <c r="BL322" s="3" t="s">
        <v>302</v>
      </c>
      <c r="BM322" s="258" t="s">
        <v>906</v>
      </c>
    </row>
    <row r="323" s="30" customFormat="true" ht="28.8" hidden="false" customHeight="false" outlineLevel="0" collapsed="false">
      <c r="A323" s="26"/>
      <c r="B323" s="27"/>
      <c r="C323" s="28"/>
      <c r="D323" s="259" t="s">
        <v>256</v>
      </c>
      <c r="E323" s="28"/>
      <c r="F323" s="260" t="s">
        <v>907</v>
      </c>
      <c r="G323" s="28"/>
      <c r="H323" s="28"/>
      <c r="I323" s="211"/>
      <c r="J323" s="28"/>
      <c r="K323" s="28"/>
      <c r="L323" s="29"/>
      <c r="M323" s="261"/>
      <c r="N323" s="262"/>
      <c r="O323" s="76"/>
      <c r="P323" s="76"/>
      <c r="Q323" s="76"/>
      <c r="R323" s="76"/>
      <c r="S323" s="76"/>
      <c r="T323" s="77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T323" s="3" t="s">
        <v>256</v>
      </c>
      <c r="AU323" s="3" t="s">
        <v>265</v>
      </c>
    </row>
    <row r="324" s="30" customFormat="true" ht="24.15" hidden="false" customHeight="true" outlineLevel="0" collapsed="false">
      <c r="A324" s="26"/>
      <c r="B324" s="27"/>
      <c r="C324" s="263" t="s">
        <v>908</v>
      </c>
      <c r="D324" s="263" t="s">
        <v>288</v>
      </c>
      <c r="E324" s="264" t="s">
        <v>909</v>
      </c>
      <c r="F324" s="265" t="s">
        <v>910</v>
      </c>
      <c r="G324" s="266" t="s">
        <v>332</v>
      </c>
      <c r="H324" s="267" t="n">
        <v>0.2</v>
      </c>
      <c r="I324" s="268"/>
      <c r="J324" s="269" t="n">
        <f aca="false">ROUND(I324*H324,2)</f>
        <v>0</v>
      </c>
      <c r="K324" s="270"/>
      <c r="L324" s="271"/>
      <c r="M324" s="272"/>
      <c r="N324" s="273" t="s">
        <v>39</v>
      </c>
      <c r="O324" s="76"/>
      <c r="P324" s="256" t="n">
        <f aca="false">O324*H324</f>
        <v>0</v>
      </c>
      <c r="Q324" s="256" t="n">
        <v>0.0006</v>
      </c>
      <c r="R324" s="256" t="n">
        <f aca="false">Q324*H324</f>
        <v>0.00012</v>
      </c>
      <c r="S324" s="256" t="n">
        <v>0</v>
      </c>
      <c r="T324" s="257" t="n">
        <f aca="false">S324*H324</f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258" t="s">
        <v>324</v>
      </c>
      <c r="AT324" s="258" t="s">
        <v>288</v>
      </c>
      <c r="AU324" s="258" t="s">
        <v>265</v>
      </c>
      <c r="AY324" s="3" t="s">
        <v>247</v>
      </c>
      <c r="BE324" s="137" t="n">
        <f aca="false">IF(N324="základní",J324,0)</f>
        <v>0</v>
      </c>
      <c r="BF324" s="137" t="n">
        <f aca="false">IF(N324="snížená",J324,0)</f>
        <v>0</v>
      </c>
      <c r="BG324" s="137" t="n">
        <f aca="false">IF(N324="zákl. přenesená",J324,0)</f>
        <v>0</v>
      </c>
      <c r="BH324" s="137" t="n">
        <f aca="false">IF(N324="sníž. přenesená",J324,0)</f>
        <v>0</v>
      </c>
      <c r="BI324" s="137" t="n">
        <f aca="false">IF(N324="nulová",J324,0)</f>
        <v>0</v>
      </c>
      <c r="BJ324" s="3" t="s">
        <v>81</v>
      </c>
      <c r="BK324" s="137" t="n">
        <f aca="false">ROUND(I324*H324,2)</f>
        <v>0</v>
      </c>
      <c r="BL324" s="3" t="s">
        <v>302</v>
      </c>
      <c r="BM324" s="258" t="s">
        <v>911</v>
      </c>
    </row>
    <row r="325" s="30" customFormat="true" ht="28.8" hidden="false" customHeight="false" outlineLevel="0" collapsed="false">
      <c r="A325" s="26"/>
      <c r="B325" s="27"/>
      <c r="C325" s="28"/>
      <c r="D325" s="259" t="s">
        <v>256</v>
      </c>
      <c r="E325" s="28"/>
      <c r="F325" s="260" t="s">
        <v>912</v>
      </c>
      <c r="G325" s="28"/>
      <c r="H325" s="28"/>
      <c r="I325" s="211"/>
      <c r="J325" s="28"/>
      <c r="K325" s="28"/>
      <c r="L325" s="29"/>
      <c r="M325" s="261"/>
      <c r="N325" s="262"/>
      <c r="O325" s="76"/>
      <c r="P325" s="76"/>
      <c r="Q325" s="76"/>
      <c r="R325" s="76"/>
      <c r="S325" s="76"/>
      <c r="T325" s="77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T325" s="3" t="s">
        <v>256</v>
      </c>
      <c r="AU325" s="3" t="s">
        <v>265</v>
      </c>
    </row>
    <row r="326" s="30" customFormat="true" ht="24.15" hidden="false" customHeight="true" outlineLevel="0" collapsed="false">
      <c r="A326" s="26"/>
      <c r="B326" s="27"/>
      <c r="C326" s="246" t="s">
        <v>1325</v>
      </c>
      <c r="D326" s="246" t="s">
        <v>250</v>
      </c>
      <c r="E326" s="247" t="s">
        <v>610</v>
      </c>
      <c r="F326" s="248" t="s">
        <v>611</v>
      </c>
      <c r="G326" s="249" t="s">
        <v>291</v>
      </c>
      <c r="H326" s="250" t="n">
        <v>0.2</v>
      </c>
      <c r="I326" s="251"/>
      <c r="J326" s="252" t="n">
        <f aca="false">ROUND(I326*H326,2)</f>
        <v>0</v>
      </c>
      <c r="K326" s="253"/>
      <c r="L326" s="29"/>
      <c r="M326" s="254"/>
      <c r="N326" s="255" t="s">
        <v>39</v>
      </c>
      <c r="O326" s="76"/>
      <c r="P326" s="256" t="n">
        <f aca="false">O326*H326</f>
        <v>0</v>
      </c>
      <c r="Q326" s="256" t="n">
        <v>0</v>
      </c>
      <c r="R326" s="256" t="n">
        <f aca="false">Q326*H326</f>
        <v>0</v>
      </c>
      <c r="S326" s="256" t="n">
        <v>0</v>
      </c>
      <c r="T326" s="257" t="n">
        <f aca="false">S326*H326</f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258" t="s">
        <v>302</v>
      </c>
      <c r="AT326" s="258" t="s">
        <v>250</v>
      </c>
      <c r="AU326" s="258" t="s">
        <v>265</v>
      </c>
      <c r="AY326" s="3" t="s">
        <v>247</v>
      </c>
      <c r="BE326" s="137" t="n">
        <f aca="false">IF(N326="základní",J326,0)</f>
        <v>0</v>
      </c>
      <c r="BF326" s="137" t="n">
        <f aca="false">IF(N326="snížená",J326,0)</f>
        <v>0</v>
      </c>
      <c r="BG326" s="137" t="n">
        <f aca="false">IF(N326="zákl. přenesená",J326,0)</f>
        <v>0</v>
      </c>
      <c r="BH326" s="137" t="n">
        <f aca="false">IF(N326="sníž. přenesená",J326,0)</f>
        <v>0</v>
      </c>
      <c r="BI326" s="137" t="n">
        <f aca="false">IF(N326="nulová",J326,0)</f>
        <v>0</v>
      </c>
      <c r="BJ326" s="3" t="s">
        <v>81</v>
      </c>
      <c r="BK326" s="137" t="n">
        <f aca="false">ROUND(I326*H326,2)</f>
        <v>0</v>
      </c>
      <c r="BL326" s="3" t="s">
        <v>302</v>
      </c>
      <c r="BM326" s="258" t="s">
        <v>1326</v>
      </c>
    </row>
    <row r="327" s="30" customFormat="true" ht="19.2" hidden="false" customHeight="false" outlineLevel="0" collapsed="false">
      <c r="A327" s="26"/>
      <c r="B327" s="27"/>
      <c r="C327" s="28"/>
      <c r="D327" s="259" t="s">
        <v>256</v>
      </c>
      <c r="E327" s="28"/>
      <c r="F327" s="260" t="s">
        <v>613</v>
      </c>
      <c r="G327" s="28"/>
      <c r="H327" s="28"/>
      <c r="I327" s="211"/>
      <c r="J327" s="28"/>
      <c r="K327" s="28"/>
      <c r="L327" s="29"/>
      <c r="M327" s="261"/>
      <c r="N327" s="262"/>
      <c r="O327" s="76"/>
      <c r="P327" s="76"/>
      <c r="Q327" s="76"/>
      <c r="R327" s="76"/>
      <c r="S327" s="76"/>
      <c r="T327" s="77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T327" s="3" t="s">
        <v>256</v>
      </c>
      <c r="AU327" s="3" t="s">
        <v>265</v>
      </c>
    </row>
    <row r="328" s="30" customFormat="true" ht="24.15" hidden="false" customHeight="true" outlineLevel="0" collapsed="false">
      <c r="A328" s="26"/>
      <c r="B328" s="27"/>
      <c r="C328" s="263" t="s">
        <v>1327</v>
      </c>
      <c r="D328" s="263" t="s">
        <v>288</v>
      </c>
      <c r="E328" s="264" t="s">
        <v>1328</v>
      </c>
      <c r="F328" s="265" t="s">
        <v>1329</v>
      </c>
      <c r="G328" s="266" t="s">
        <v>291</v>
      </c>
      <c r="H328" s="267" t="n">
        <v>0.2</v>
      </c>
      <c r="I328" s="268"/>
      <c r="J328" s="269" t="n">
        <f aca="false">ROUND(I328*H328,2)</f>
        <v>0</v>
      </c>
      <c r="K328" s="270"/>
      <c r="L328" s="271"/>
      <c r="M328" s="272"/>
      <c r="N328" s="273" t="s">
        <v>39</v>
      </c>
      <c r="O328" s="76"/>
      <c r="P328" s="256" t="n">
        <f aca="false">O328*H328</f>
        <v>0</v>
      </c>
      <c r="Q328" s="256" t="n">
        <v>0.00503</v>
      </c>
      <c r="R328" s="256" t="n">
        <f aca="false">Q328*H328</f>
        <v>0.001006</v>
      </c>
      <c r="S328" s="256" t="n">
        <v>0</v>
      </c>
      <c r="T328" s="257" t="n">
        <f aca="false">S328*H328</f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258" t="s">
        <v>324</v>
      </c>
      <c r="AT328" s="258" t="s">
        <v>288</v>
      </c>
      <c r="AU328" s="258" t="s">
        <v>265</v>
      </c>
      <c r="AY328" s="3" t="s">
        <v>247</v>
      </c>
      <c r="BE328" s="137" t="n">
        <f aca="false">IF(N328="základní",J328,0)</f>
        <v>0</v>
      </c>
      <c r="BF328" s="137" t="n">
        <f aca="false">IF(N328="snížená",J328,0)</f>
        <v>0</v>
      </c>
      <c r="BG328" s="137" t="n">
        <f aca="false">IF(N328="zákl. přenesená",J328,0)</f>
        <v>0</v>
      </c>
      <c r="BH328" s="137" t="n">
        <f aca="false">IF(N328="sníž. přenesená",J328,0)</f>
        <v>0</v>
      </c>
      <c r="BI328" s="137" t="n">
        <f aca="false">IF(N328="nulová",J328,0)</f>
        <v>0</v>
      </c>
      <c r="BJ328" s="3" t="s">
        <v>81</v>
      </c>
      <c r="BK328" s="137" t="n">
        <f aca="false">ROUND(I328*H328,2)</f>
        <v>0</v>
      </c>
      <c r="BL328" s="3" t="s">
        <v>302</v>
      </c>
      <c r="BM328" s="258" t="s">
        <v>1330</v>
      </c>
    </row>
    <row r="329" s="30" customFormat="true" ht="19.2" hidden="false" customHeight="false" outlineLevel="0" collapsed="false">
      <c r="A329" s="26"/>
      <c r="B329" s="27"/>
      <c r="C329" s="28"/>
      <c r="D329" s="259" t="s">
        <v>256</v>
      </c>
      <c r="E329" s="28"/>
      <c r="F329" s="260" t="s">
        <v>1329</v>
      </c>
      <c r="G329" s="28"/>
      <c r="H329" s="28"/>
      <c r="I329" s="211"/>
      <c r="J329" s="28"/>
      <c r="K329" s="28"/>
      <c r="L329" s="29"/>
      <c r="M329" s="261"/>
      <c r="N329" s="262"/>
      <c r="O329" s="76"/>
      <c r="P329" s="76"/>
      <c r="Q329" s="76"/>
      <c r="R329" s="76"/>
      <c r="S329" s="76"/>
      <c r="T329" s="77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T329" s="3" t="s">
        <v>256</v>
      </c>
      <c r="AU329" s="3" t="s">
        <v>265</v>
      </c>
    </row>
    <row r="330" s="30" customFormat="true" ht="24.15" hidden="false" customHeight="true" outlineLevel="0" collapsed="false">
      <c r="A330" s="26"/>
      <c r="B330" s="27"/>
      <c r="C330" s="246" t="s">
        <v>1331</v>
      </c>
      <c r="D330" s="246" t="s">
        <v>250</v>
      </c>
      <c r="E330" s="247" t="s">
        <v>601</v>
      </c>
      <c r="F330" s="248" t="s">
        <v>602</v>
      </c>
      <c r="G330" s="249" t="s">
        <v>291</v>
      </c>
      <c r="H330" s="250" t="n">
        <v>0.2</v>
      </c>
      <c r="I330" s="251"/>
      <c r="J330" s="252" t="n">
        <f aca="false">ROUND(I330*H330,2)</f>
        <v>0</v>
      </c>
      <c r="K330" s="253"/>
      <c r="L330" s="29"/>
      <c r="M330" s="254"/>
      <c r="N330" s="255" t="s">
        <v>39</v>
      </c>
      <c r="O330" s="76"/>
      <c r="P330" s="256" t="n">
        <f aca="false">O330*H330</f>
        <v>0</v>
      </c>
      <c r="Q330" s="256" t="n">
        <v>0</v>
      </c>
      <c r="R330" s="256" t="n">
        <f aca="false">Q330*H330</f>
        <v>0</v>
      </c>
      <c r="S330" s="256" t="n">
        <v>0</v>
      </c>
      <c r="T330" s="257" t="n">
        <f aca="false">S330*H330</f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258" t="s">
        <v>302</v>
      </c>
      <c r="AT330" s="258" t="s">
        <v>250</v>
      </c>
      <c r="AU330" s="258" t="s">
        <v>265</v>
      </c>
      <c r="AY330" s="3" t="s">
        <v>247</v>
      </c>
      <c r="BE330" s="137" t="n">
        <f aca="false">IF(N330="základní",J330,0)</f>
        <v>0</v>
      </c>
      <c r="BF330" s="137" t="n">
        <f aca="false">IF(N330="snížená",J330,0)</f>
        <v>0</v>
      </c>
      <c r="BG330" s="137" t="n">
        <f aca="false">IF(N330="zákl. přenesená",J330,0)</f>
        <v>0</v>
      </c>
      <c r="BH330" s="137" t="n">
        <f aca="false">IF(N330="sníž. přenesená",J330,0)</f>
        <v>0</v>
      </c>
      <c r="BI330" s="137" t="n">
        <f aca="false">IF(N330="nulová",J330,0)</f>
        <v>0</v>
      </c>
      <c r="BJ330" s="3" t="s">
        <v>81</v>
      </c>
      <c r="BK330" s="137" t="n">
        <f aca="false">ROUND(I330*H330,2)</f>
        <v>0</v>
      </c>
      <c r="BL330" s="3" t="s">
        <v>302</v>
      </c>
      <c r="BM330" s="258" t="s">
        <v>1332</v>
      </c>
    </row>
    <row r="331" s="30" customFormat="true" ht="19.2" hidden="false" customHeight="false" outlineLevel="0" collapsed="false">
      <c r="A331" s="26"/>
      <c r="B331" s="27"/>
      <c r="C331" s="28"/>
      <c r="D331" s="259" t="s">
        <v>256</v>
      </c>
      <c r="E331" s="28"/>
      <c r="F331" s="260" t="s">
        <v>604</v>
      </c>
      <c r="G331" s="28"/>
      <c r="H331" s="28"/>
      <c r="I331" s="211"/>
      <c r="J331" s="28"/>
      <c r="K331" s="28"/>
      <c r="L331" s="29"/>
      <c r="M331" s="261"/>
      <c r="N331" s="262"/>
      <c r="O331" s="76"/>
      <c r="P331" s="76"/>
      <c r="Q331" s="76"/>
      <c r="R331" s="76"/>
      <c r="S331" s="76"/>
      <c r="T331" s="77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T331" s="3" t="s">
        <v>256</v>
      </c>
      <c r="AU331" s="3" t="s">
        <v>265</v>
      </c>
    </row>
    <row r="332" s="30" customFormat="true" ht="16.5" hidden="false" customHeight="true" outlineLevel="0" collapsed="false">
      <c r="A332" s="26"/>
      <c r="B332" s="27"/>
      <c r="C332" s="263" t="s">
        <v>1333</v>
      </c>
      <c r="D332" s="263" t="s">
        <v>288</v>
      </c>
      <c r="E332" s="264" t="s">
        <v>1334</v>
      </c>
      <c r="F332" s="265" t="s">
        <v>1335</v>
      </c>
      <c r="G332" s="266" t="s">
        <v>291</v>
      </c>
      <c r="H332" s="267" t="n">
        <v>0.2</v>
      </c>
      <c r="I332" s="268"/>
      <c r="J332" s="269" t="n">
        <f aca="false">ROUND(I332*H332,2)</f>
        <v>0</v>
      </c>
      <c r="K332" s="270"/>
      <c r="L332" s="271"/>
      <c r="M332" s="272"/>
      <c r="N332" s="273" t="s">
        <v>39</v>
      </c>
      <c r="O332" s="76"/>
      <c r="P332" s="256" t="n">
        <f aca="false">O332*H332</f>
        <v>0</v>
      </c>
      <c r="Q332" s="256" t="n">
        <v>0.00023</v>
      </c>
      <c r="R332" s="256" t="n">
        <f aca="false">Q332*H332</f>
        <v>4.6E-005</v>
      </c>
      <c r="S332" s="256" t="n">
        <v>0</v>
      </c>
      <c r="T332" s="257" t="n">
        <f aca="false">S332*H332</f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258" t="s">
        <v>324</v>
      </c>
      <c r="AT332" s="258" t="s">
        <v>288</v>
      </c>
      <c r="AU332" s="258" t="s">
        <v>265</v>
      </c>
      <c r="AY332" s="3" t="s">
        <v>247</v>
      </c>
      <c r="BE332" s="137" t="n">
        <f aca="false">IF(N332="základní",J332,0)</f>
        <v>0</v>
      </c>
      <c r="BF332" s="137" t="n">
        <f aca="false">IF(N332="snížená",J332,0)</f>
        <v>0</v>
      </c>
      <c r="BG332" s="137" t="n">
        <f aca="false">IF(N332="zákl. přenesená",J332,0)</f>
        <v>0</v>
      </c>
      <c r="BH332" s="137" t="n">
        <f aca="false">IF(N332="sníž. přenesená",J332,0)</f>
        <v>0</v>
      </c>
      <c r="BI332" s="137" t="n">
        <f aca="false">IF(N332="nulová",J332,0)</f>
        <v>0</v>
      </c>
      <c r="BJ332" s="3" t="s">
        <v>81</v>
      </c>
      <c r="BK332" s="137" t="n">
        <f aca="false">ROUND(I332*H332,2)</f>
        <v>0</v>
      </c>
      <c r="BL332" s="3" t="s">
        <v>302</v>
      </c>
      <c r="BM332" s="258" t="s">
        <v>1336</v>
      </c>
    </row>
    <row r="333" s="30" customFormat="true" ht="10.2" hidden="false" customHeight="false" outlineLevel="0" collapsed="false">
      <c r="A333" s="26"/>
      <c r="B333" s="27"/>
      <c r="C333" s="28"/>
      <c r="D333" s="259" t="s">
        <v>256</v>
      </c>
      <c r="E333" s="28"/>
      <c r="F333" s="260" t="s">
        <v>1335</v>
      </c>
      <c r="G333" s="28"/>
      <c r="H333" s="28"/>
      <c r="I333" s="211"/>
      <c r="J333" s="28"/>
      <c r="K333" s="28"/>
      <c r="L333" s="29"/>
      <c r="M333" s="261"/>
      <c r="N333" s="262"/>
      <c r="O333" s="76"/>
      <c r="P333" s="76"/>
      <c r="Q333" s="76"/>
      <c r="R333" s="76"/>
      <c r="S333" s="76"/>
      <c r="T333" s="77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T333" s="3" t="s">
        <v>256</v>
      </c>
      <c r="AU333" s="3" t="s">
        <v>265</v>
      </c>
    </row>
    <row r="334" s="30" customFormat="true" ht="24.15" hidden="false" customHeight="true" outlineLevel="0" collapsed="false">
      <c r="A334" s="26"/>
      <c r="B334" s="27"/>
      <c r="C334" s="246" t="s">
        <v>1337</v>
      </c>
      <c r="D334" s="246" t="s">
        <v>250</v>
      </c>
      <c r="E334" s="247" t="s">
        <v>1338</v>
      </c>
      <c r="F334" s="248" t="s">
        <v>1339</v>
      </c>
      <c r="G334" s="249" t="s">
        <v>291</v>
      </c>
      <c r="H334" s="250" t="n">
        <v>0.2</v>
      </c>
      <c r="I334" s="251"/>
      <c r="J334" s="252" t="n">
        <f aca="false">ROUND(I334*H334,2)</f>
        <v>0</v>
      </c>
      <c r="K334" s="253"/>
      <c r="L334" s="29"/>
      <c r="M334" s="254"/>
      <c r="N334" s="255" t="s">
        <v>39</v>
      </c>
      <c r="O334" s="76"/>
      <c r="P334" s="256" t="n">
        <f aca="false">O334*H334</f>
        <v>0</v>
      </c>
      <c r="Q334" s="256" t="n">
        <v>0</v>
      </c>
      <c r="R334" s="256" t="n">
        <f aca="false">Q334*H334</f>
        <v>0</v>
      </c>
      <c r="S334" s="256" t="n">
        <v>0.116</v>
      </c>
      <c r="T334" s="257" t="n">
        <f aca="false">S334*H334</f>
        <v>0.0232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258" t="s">
        <v>302</v>
      </c>
      <c r="AT334" s="258" t="s">
        <v>250</v>
      </c>
      <c r="AU334" s="258" t="s">
        <v>265</v>
      </c>
      <c r="AY334" s="3" t="s">
        <v>247</v>
      </c>
      <c r="BE334" s="137" t="n">
        <f aca="false">IF(N334="základní",J334,0)</f>
        <v>0</v>
      </c>
      <c r="BF334" s="137" t="n">
        <f aca="false">IF(N334="snížená",J334,0)</f>
        <v>0</v>
      </c>
      <c r="BG334" s="137" t="n">
        <f aca="false">IF(N334="zákl. přenesená",J334,0)</f>
        <v>0</v>
      </c>
      <c r="BH334" s="137" t="n">
        <f aca="false">IF(N334="sníž. přenesená",J334,0)</f>
        <v>0</v>
      </c>
      <c r="BI334" s="137" t="n">
        <f aca="false">IF(N334="nulová",J334,0)</f>
        <v>0</v>
      </c>
      <c r="BJ334" s="3" t="s">
        <v>81</v>
      </c>
      <c r="BK334" s="137" t="n">
        <f aca="false">ROUND(I334*H334,2)</f>
        <v>0</v>
      </c>
      <c r="BL334" s="3" t="s">
        <v>302</v>
      </c>
      <c r="BM334" s="258" t="s">
        <v>1340</v>
      </c>
    </row>
    <row r="335" s="30" customFormat="true" ht="19.2" hidden="false" customHeight="false" outlineLevel="0" collapsed="false">
      <c r="A335" s="26"/>
      <c r="B335" s="27"/>
      <c r="C335" s="28"/>
      <c r="D335" s="259" t="s">
        <v>256</v>
      </c>
      <c r="E335" s="28"/>
      <c r="F335" s="260" t="s">
        <v>1341</v>
      </c>
      <c r="G335" s="28"/>
      <c r="H335" s="28"/>
      <c r="I335" s="211"/>
      <c r="J335" s="28"/>
      <c r="K335" s="28"/>
      <c r="L335" s="29"/>
      <c r="M335" s="261"/>
      <c r="N335" s="262"/>
      <c r="O335" s="76"/>
      <c r="P335" s="76"/>
      <c r="Q335" s="76"/>
      <c r="R335" s="76"/>
      <c r="S335" s="76"/>
      <c r="T335" s="77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T335" s="3" t="s">
        <v>256</v>
      </c>
      <c r="AU335" s="3" t="s">
        <v>265</v>
      </c>
    </row>
    <row r="336" s="30" customFormat="true" ht="24.15" hidden="false" customHeight="true" outlineLevel="0" collapsed="false">
      <c r="A336" s="26"/>
      <c r="B336" s="27"/>
      <c r="C336" s="246" t="s">
        <v>913</v>
      </c>
      <c r="D336" s="246" t="s">
        <v>250</v>
      </c>
      <c r="E336" s="247" t="s">
        <v>914</v>
      </c>
      <c r="F336" s="248" t="s">
        <v>915</v>
      </c>
      <c r="G336" s="249" t="s">
        <v>332</v>
      </c>
      <c r="H336" s="250" t="n">
        <v>3</v>
      </c>
      <c r="I336" s="251"/>
      <c r="J336" s="252" t="n">
        <f aca="false">ROUND(I336*H336,2)</f>
        <v>0</v>
      </c>
      <c r="K336" s="253"/>
      <c r="L336" s="29"/>
      <c r="M336" s="254"/>
      <c r="N336" s="255" t="s">
        <v>39</v>
      </c>
      <c r="O336" s="76"/>
      <c r="P336" s="256" t="n">
        <f aca="false">O336*H336</f>
        <v>0</v>
      </c>
      <c r="Q336" s="256" t="n">
        <v>0</v>
      </c>
      <c r="R336" s="256" t="n">
        <f aca="false">Q336*H336</f>
        <v>0</v>
      </c>
      <c r="S336" s="256" t="n">
        <v>0</v>
      </c>
      <c r="T336" s="257" t="n">
        <f aca="false">S336*H336</f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258" t="s">
        <v>302</v>
      </c>
      <c r="AT336" s="258" t="s">
        <v>250</v>
      </c>
      <c r="AU336" s="258" t="s">
        <v>265</v>
      </c>
      <c r="AY336" s="3" t="s">
        <v>247</v>
      </c>
      <c r="BE336" s="137" t="n">
        <f aca="false">IF(N336="základní",J336,0)</f>
        <v>0</v>
      </c>
      <c r="BF336" s="137" t="n">
        <f aca="false">IF(N336="snížená",J336,0)</f>
        <v>0</v>
      </c>
      <c r="BG336" s="137" t="n">
        <f aca="false">IF(N336="zákl. přenesená",J336,0)</f>
        <v>0</v>
      </c>
      <c r="BH336" s="137" t="n">
        <f aca="false">IF(N336="sníž. přenesená",J336,0)</f>
        <v>0</v>
      </c>
      <c r="BI336" s="137" t="n">
        <f aca="false">IF(N336="nulová",J336,0)</f>
        <v>0</v>
      </c>
      <c r="BJ336" s="3" t="s">
        <v>81</v>
      </c>
      <c r="BK336" s="137" t="n">
        <f aca="false">ROUND(I336*H336,2)</f>
        <v>0</v>
      </c>
      <c r="BL336" s="3" t="s">
        <v>302</v>
      </c>
      <c r="BM336" s="258" t="s">
        <v>916</v>
      </c>
    </row>
    <row r="337" s="30" customFormat="true" ht="28.8" hidden="false" customHeight="false" outlineLevel="0" collapsed="false">
      <c r="A337" s="26"/>
      <c r="B337" s="27"/>
      <c r="C337" s="28"/>
      <c r="D337" s="259" t="s">
        <v>256</v>
      </c>
      <c r="E337" s="28"/>
      <c r="F337" s="260" t="s">
        <v>917</v>
      </c>
      <c r="G337" s="28"/>
      <c r="H337" s="28"/>
      <c r="I337" s="211"/>
      <c r="J337" s="28"/>
      <c r="K337" s="28"/>
      <c r="L337" s="29"/>
      <c r="M337" s="261"/>
      <c r="N337" s="262"/>
      <c r="O337" s="76"/>
      <c r="P337" s="76"/>
      <c r="Q337" s="76"/>
      <c r="R337" s="76"/>
      <c r="S337" s="76"/>
      <c r="T337" s="77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T337" s="3" t="s">
        <v>256</v>
      </c>
      <c r="AU337" s="3" t="s">
        <v>265</v>
      </c>
    </row>
    <row r="338" s="30" customFormat="true" ht="24.15" hidden="false" customHeight="true" outlineLevel="0" collapsed="false">
      <c r="A338" s="26"/>
      <c r="B338" s="27"/>
      <c r="C338" s="263" t="s">
        <v>918</v>
      </c>
      <c r="D338" s="263" t="s">
        <v>288</v>
      </c>
      <c r="E338" s="264" t="s">
        <v>919</v>
      </c>
      <c r="F338" s="265" t="s">
        <v>920</v>
      </c>
      <c r="G338" s="266" t="s">
        <v>332</v>
      </c>
      <c r="H338" s="267" t="n">
        <v>3</v>
      </c>
      <c r="I338" s="268"/>
      <c r="J338" s="269" t="n">
        <f aca="false">ROUND(I338*H338,2)</f>
        <v>0</v>
      </c>
      <c r="K338" s="270"/>
      <c r="L338" s="271"/>
      <c r="M338" s="272"/>
      <c r="N338" s="273" t="s">
        <v>39</v>
      </c>
      <c r="O338" s="76"/>
      <c r="P338" s="256" t="n">
        <f aca="false">O338*H338</f>
        <v>0</v>
      </c>
      <c r="Q338" s="256" t="n">
        <v>0.0011</v>
      </c>
      <c r="R338" s="256" t="n">
        <f aca="false">Q338*H338</f>
        <v>0.0033</v>
      </c>
      <c r="S338" s="256" t="n">
        <v>0</v>
      </c>
      <c r="T338" s="257" t="n">
        <f aca="false">S338*H338</f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258" t="s">
        <v>324</v>
      </c>
      <c r="AT338" s="258" t="s">
        <v>288</v>
      </c>
      <c r="AU338" s="258" t="s">
        <v>265</v>
      </c>
      <c r="AY338" s="3" t="s">
        <v>247</v>
      </c>
      <c r="BE338" s="137" t="n">
        <f aca="false">IF(N338="základní",J338,0)</f>
        <v>0</v>
      </c>
      <c r="BF338" s="137" t="n">
        <f aca="false">IF(N338="snížená",J338,0)</f>
        <v>0</v>
      </c>
      <c r="BG338" s="137" t="n">
        <f aca="false">IF(N338="zákl. přenesená",J338,0)</f>
        <v>0</v>
      </c>
      <c r="BH338" s="137" t="n">
        <f aca="false">IF(N338="sníž. přenesená",J338,0)</f>
        <v>0</v>
      </c>
      <c r="BI338" s="137" t="n">
        <f aca="false">IF(N338="nulová",J338,0)</f>
        <v>0</v>
      </c>
      <c r="BJ338" s="3" t="s">
        <v>81</v>
      </c>
      <c r="BK338" s="137" t="n">
        <f aca="false">ROUND(I338*H338,2)</f>
        <v>0</v>
      </c>
      <c r="BL338" s="3" t="s">
        <v>302</v>
      </c>
      <c r="BM338" s="258" t="s">
        <v>921</v>
      </c>
    </row>
    <row r="339" s="30" customFormat="true" ht="19.2" hidden="false" customHeight="false" outlineLevel="0" collapsed="false">
      <c r="A339" s="26"/>
      <c r="B339" s="27"/>
      <c r="C339" s="28"/>
      <c r="D339" s="259" t="s">
        <v>256</v>
      </c>
      <c r="E339" s="28"/>
      <c r="F339" s="260" t="s">
        <v>920</v>
      </c>
      <c r="G339" s="28"/>
      <c r="H339" s="28"/>
      <c r="I339" s="211"/>
      <c r="J339" s="28"/>
      <c r="K339" s="28"/>
      <c r="L339" s="29"/>
      <c r="M339" s="261"/>
      <c r="N339" s="262"/>
      <c r="O339" s="76"/>
      <c r="P339" s="76"/>
      <c r="Q339" s="76"/>
      <c r="R339" s="76"/>
      <c r="S339" s="76"/>
      <c r="T339" s="77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T339" s="3" t="s">
        <v>256</v>
      </c>
      <c r="AU339" s="3" t="s">
        <v>265</v>
      </c>
    </row>
    <row r="340" s="30" customFormat="true" ht="33" hidden="false" customHeight="true" outlineLevel="0" collapsed="false">
      <c r="A340" s="26"/>
      <c r="B340" s="27"/>
      <c r="C340" s="246" t="s">
        <v>922</v>
      </c>
      <c r="D340" s="246" t="s">
        <v>250</v>
      </c>
      <c r="E340" s="247" t="s">
        <v>923</v>
      </c>
      <c r="F340" s="248" t="s">
        <v>924</v>
      </c>
      <c r="G340" s="249" t="s">
        <v>332</v>
      </c>
      <c r="H340" s="250" t="n">
        <v>0.2</v>
      </c>
      <c r="I340" s="251"/>
      <c r="J340" s="252" t="n">
        <f aca="false">ROUND(I340*H340,2)</f>
        <v>0</v>
      </c>
      <c r="K340" s="253"/>
      <c r="L340" s="29"/>
      <c r="M340" s="254"/>
      <c r="N340" s="255" t="s">
        <v>39</v>
      </c>
      <c r="O340" s="76"/>
      <c r="P340" s="256" t="n">
        <f aca="false">O340*H340</f>
        <v>0</v>
      </c>
      <c r="Q340" s="256" t="n">
        <v>0</v>
      </c>
      <c r="R340" s="256" t="n">
        <f aca="false">Q340*H340</f>
        <v>0</v>
      </c>
      <c r="S340" s="256" t="n">
        <v>0</v>
      </c>
      <c r="T340" s="257" t="n">
        <f aca="false">S340*H340</f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258" t="s">
        <v>302</v>
      </c>
      <c r="AT340" s="258" t="s">
        <v>250</v>
      </c>
      <c r="AU340" s="258" t="s">
        <v>265</v>
      </c>
      <c r="AY340" s="3" t="s">
        <v>247</v>
      </c>
      <c r="BE340" s="137" t="n">
        <f aca="false">IF(N340="základní",J340,0)</f>
        <v>0</v>
      </c>
      <c r="BF340" s="137" t="n">
        <f aca="false">IF(N340="snížená",J340,0)</f>
        <v>0</v>
      </c>
      <c r="BG340" s="137" t="n">
        <f aca="false">IF(N340="zákl. přenesená",J340,0)</f>
        <v>0</v>
      </c>
      <c r="BH340" s="137" t="n">
        <f aca="false">IF(N340="sníž. přenesená",J340,0)</f>
        <v>0</v>
      </c>
      <c r="BI340" s="137" t="n">
        <f aca="false">IF(N340="nulová",J340,0)</f>
        <v>0</v>
      </c>
      <c r="BJ340" s="3" t="s">
        <v>81</v>
      </c>
      <c r="BK340" s="137" t="n">
        <f aca="false">ROUND(I340*H340,2)</f>
        <v>0</v>
      </c>
      <c r="BL340" s="3" t="s">
        <v>302</v>
      </c>
      <c r="BM340" s="258" t="s">
        <v>925</v>
      </c>
    </row>
    <row r="341" s="30" customFormat="true" ht="28.8" hidden="false" customHeight="false" outlineLevel="0" collapsed="false">
      <c r="A341" s="26"/>
      <c r="B341" s="27"/>
      <c r="C341" s="28"/>
      <c r="D341" s="259" t="s">
        <v>256</v>
      </c>
      <c r="E341" s="28"/>
      <c r="F341" s="260" t="s">
        <v>926</v>
      </c>
      <c r="G341" s="28"/>
      <c r="H341" s="28"/>
      <c r="I341" s="211"/>
      <c r="J341" s="28"/>
      <c r="K341" s="28"/>
      <c r="L341" s="29"/>
      <c r="M341" s="261"/>
      <c r="N341" s="262"/>
      <c r="O341" s="76"/>
      <c r="P341" s="76"/>
      <c r="Q341" s="76"/>
      <c r="R341" s="76"/>
      <c r="S341" s="76"/>
      <c r="T341" s="77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T341" s="3" t="s">
        <v>256</v>
      </c>
      <c r="AU341" s="3" t="s">
        <v>265</v>
      </c>
    </row>
    <row r="342" s="30" customFormat="true" ht="37.8" hidden="false" customHeight="true" outlineLevel="0" collapsed="false">
      <c r="A342" s="26"/>
      <c r="B342" s="27"/>
      <c r="C342" s="263" t="s">
        <v>927</v>
      </c>
      <c r="D342" s="263" t="s">
        <v>288</v>
      </c>
      <c r="E342" s="264" t="s">
        <v>928</v>
      </c>
      <c r="F342" s="265" t="s">
        <v>929</v>
      </c>
      <c r="G342" s="266" t="s">
        <v>291</v>
      </c>
      <c r="H342" s="267" t="n">
        <v>0.2</v>
      </c>
      <c r="I342" s="268"/>
      <c r="J342" s="269" t="n">
        <f aca="false">ROUND(I342*H342,2)</f>
        <v>0</v>
      </c>
      <c r="K342" s="270"/>
      <c r="L342" s="271"/>
      <c r="M342" s="272"/>
      <c r="N342" s="273" t="s">
        <v>39</v>
      </c>
      <c r="O342" s="76"/>
      <c r="P342" s="256" t="n">
        <f aca="false">O342*H342</f>
        <v>0</v>
      </c>
      <c r="Q342" s="256" t="n">
        <v>5E-005</v>
      </c>
      <c r="R342" s="256" t="n">
        <f aca="false">Q342*H342</f>
        <v>1E-005</v>
      </c>
      <c r="S342" s="256" t="n">
        <v>0</v>
      </c>
      <c r="T342" s="257" t="n">
        <f aca="false">S342*H342</f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258" t="s">
        <v>324</v>
      </c>
      <c r="AT342" s="258" t="s">
        <v>288</v>
      </c>
      <c r="AU342" s="258" t="s">
        <v>265</v>
      </c>
      <c r="AY342" s="3" t="s">
        <v>247</v>
      </c>
      <c r="BE342" s="137" t="n">
        <f aca="false">IF(N342="základní",J342,0)</f>
        <v>0</v>
      </c>
      <c r="BF342" s="137" t="n">
        <f aca="false">IF(N342="snížená",J342,0)</f>
        <v>0</v>
      </c>
      <c r="BG342" s="137" t="n">
        <f aca="false">IF(N342="zákl. přenesená",J342,0)</f>
        <v>0</v>
      </c>
      <c r="BH342" s="137" t="n">
        <f aca="false">IF(N342="sníž. přenesená",J342,0)</f>
        <v>0</v>
      </c>
      <c r="BI342" s="137" t="n">
        <f aca="false">IF(N342="nulová",J342,0)</f>
        <v>0</v>
      </c>
      <c r="BJ342" s="3" t="s">
        <v>81</v>
      </c>
      <c r="BK342" s="137" t="n">
        <f aca="false">ROUND(I342*H342,2)</f>
        <v>0</v>
      </c>
      <c r="BL342" s="3" t="s">
        <v>302</v>
      </c>
      <c r="BM342" s="258" t="s">
        <v>930</v>
      </c>
    </row>
    <row r="343" s="30" customFormat="true" ht="19.2" hidden="false" customHeight="false" outlineLevel="0" collapsed="false">
      <c r="A343" s="26"/>
      <c r="B343" s="27"/>
      <c r="C343" s="28"/>
      <c r="D343" s="259" t="s">
        <v>256</v>
      </c>
      <c r="E343" s="28"/>
      <c r="F343" s="260" t="s">
        <v>929</v>
      </c>
      <c r="G343" s="28"/>
      <c r="H343" s="28"/>
      <c r="I343" s="211"/>
      <c r="J343" s="28"/>
      <c r="K343" s="28"/>
      <c r="L343" s="29"/>
      <c r="M343" s="261"/>
      <c r="N343" s="262"/>
      <c r="O343" s="76"/>
      <c r="P343" s="76"/>
      <c r="Q343" s="76"/>
      <c r="R343" s="76"/>
      <c r="S343" s="76"/>
      <c r="T343" s="77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T343" s="3" t="s">
        <v>256</v>
      </c>
      <c r="AU343" s="3" t="s">
        <v>265</v>
      </c>
    </row>
    <row r="344" s="30" customFormat="true" ht="37.8" hidden="false" customHeight="true" outlineLevel="0" collapsed="false">
      <c r="A344" s="26"/>
      <c r="B344" s="27"/>
      <c r="C344" s="263" t="s">
        <v>931</v>
      </c>
      <c r="D344" s="263" t="s">
        <v>288</v>
      </c>
      <c r="E344" s="264" t="s">
        <v>670</v>
      </c>
      <c r="F344" s="265" t="s">
        <v>671</v>
      </c>
      <c r="G344" s="266" t="s">
        <v>332</v>
      </c>
      <c r="H344" s="267" t="n">
        <v>1</v>
      </c>
      <c r="I344" s="268"/>
      <c r="J344" s="269" t="n">
        <f aca="false">ROUND(I344*H344,2)</f>
        <v>0</v>
      </c>
      <c r="K344" s="270"/>
      <c r="L344" s="271"/>
      <c r="M344" s="272"/>
      <c r="N344" s="273" t="s">
        <v>39</v>
      </c>
      <c r="O344" s="76"/>
      <c r="P344" s="256" t="n">
        <f aca="false">O344*H344</f>
        <v>0</v>
      </c>
      <c r="Q344" s="256" t="n">
        <v>7E-005</v>
      </c>
      <c r="R344" s="256" t="n">
        <f aca="false">Q344*H344</f>
        <v>7E-005</v>
      </c>
      <c r="S344" s="256" t="n">
        <v>0</v>
      </c>
      <c r="T344" s="257" t="n">
        <f aca="false">S344*H344</f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258" t="s">
        <v>324</v>
      </c>
      <c r="AT344" s="258" t="s">
        <v>288</v>
      </c>
      <c r="AU344" s="258" t="s">
        <v>265</v>
      </c>
      <c r="AY344" s="3" t="s">
        <v>247</v>
      </c>
      <c r="BE344" s="137" t="n">
        <f aca="false">IF(N344="základní",J344,0)</f>
        <v>0</v>
      </c>
      <c r="BF344" s="137" t="n">
        <f aca="false">IF(N344="snížená",J344,0)</f>
        <v>0</v>
      </c>
      <c r="BG344" s="137" t="n">
        <f aca="false">IF(N344="zákl. přenesená",J344,0)</f>
        <v>0</v>
      </c>
      <c r="BH344" s="137" t="n">
        <f aca="false">IF(N344="sníž. přenesená",J344,0)</f>
        <v>0</v>
      </c>
      <c r="BI344" s="137" t="n">
        <f aca="false">IF(N344="nulová",J344,0)</f>
        <v>0</v>
      </c>
      <c r="BJ344" s="3" t="s">
        <v>81</v>
      </c>
      <c r="BK344" s="137" t="n">
        <f aca="false">ROUND(I344*H344,2)</f>
        <v>0</v>
      </c>
      <c r="BL344" s="3" t="s">
        <v>302</v>
      </c>
      <c r="BM344" s="258" t="s">
        <v>932</v>
      </c>
    </row>
    <row r="345" s="30" customFormat="true" ht="28.8" hidden="false" customHeight="false" outlineLevel="0" collapsed="false">
      <c r="A345" s="26"/>
      <c r="B345" s="27"/>
      <c r="C345" s="28"/>
      <c r="D345" s="259" t="s">
        <v>256</v>
      </c>
      <c r="E345" s="28"/>
      <c r="F345" s="260" t="s">
        <v>671</v>
      </c>
      <c r="G345" s="28"/>
      <c r="H345" s="28"/>
      <c r="I345" s="211"/>
      <c r="J345" s="28"/>
      <c r="K345" s="28"/>
      <c r="L345" s="29"/>
      <c r="M345" s="261"/>
      <c r="N345" s="262"/>
      <c r="O345" s="76"/>
      <c r="P345" s="76"/>
      <c r="Q345" s="76"/>
      <c r="R345" s="76"/>
      <c r="S345" s="76"/>
      <c r="T345" s="77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T345" s="3" t="s">
        <v>256</v>
      </c>
      <c r="AU345" s="3" t="s">
        <v>265</v>
      </c>
    </row>
    <row r="346" s="30" customFormat="true" ht="33" hidden="false" customHeight="true" outlineLevel="0" collapsed="false">
      <c r="A346" s="26"/>
      <c r="B346" s="27"/>
      <c r="C346" s="263" t="s">
        <v>933</v>
      </c>
      <c r="D346" s="263" t="s">
        <v>288</v>
      </c>
      <c r="E346" s="264" t="s">
        <v>674</v>
      </c>
      <c r="F346" s="265" t="s">
        <v>675</v>
      </c>
      <c r="G346" s="266" t="s">
        <v>332</v>
      </c>
      <c r="H346" s="267" t="n">
        <v>1</v>
      </c>
      <c r="I346" s="268"/>
      <c r="J346" s="269" t="n">
        <f aca="false">ROUND(I346*H346,2)</f>
        <v>0</v>
      </c>
      <c r="K346" s="270"/>
      <c r="L346" s="271"/>
      <c r="M346" s="272"/>
      <c r="N346" s="273" t="s">
        <v>39</v>
      </c>
      <c r="O346" s="76"/>
      <c r="P346" s="256" t="n">
        <f aca="false">O346*H346</f>
        <v>0</v>
      </c>
      <c r="Q346" s="256" t="n">
        <v>7E-005</v>
      </c>
      <c r="R346" s="256" t="n">
        <f aca="false">Q346*H346</f>
        <v>7E-005</v>
      </c>
      <c r="S346" s="256" t="n">
        <v>0</v>
      </c>
      <c r="T346" s="257" t="n">
        <f aca="false">S346*H346</f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258" t="s">
        <v>324</v>
      </c>
      <c r="AT346" s="258" t="s">
        <v>288</v>
      </c>
      <c r="AU346" s="258" t="s">
        <v>265</v>
      </c>
      <c r="AY346" s="3" t="s">
        <v>247</v>
      </c>
      <c r="BE346" s="137" t="n">
        <f aca="false">IF(N346="základní",J346,0)</f>
        <v>0</v>
      </c>
      <c r="BF346" s="137" t="n">
        <f aca="false">IF(N346="snížená",J346,0)</f>
        <v>0</v>
      </c>
      <c r="BG346" s="137" t="n">
        <f aca="false">IF(N346="zákl. přenesená",J346,0)</f>
        <v>0</v>
      </c>
      <c r="BH346" s="137" t="n">
        <f aca="false">IF(N346="sníž. přenesená",J346,0)</f>
        <v>0</v>
      </c>
      <c r="BI346" s="137" t="n">
        <f aca="false">IF(N346="nulová",J346,0)</f>
        <v>0</v>
      </c>
      <c r="BJ346" s="3" t="s">
        <v>81</v>
      </c>
      <c r="BK346" s="137" t="n">
        <f aca="false">ROUND(I346*H346,2)</f>
        <v>0</v>
      </c>
      <c r="BL346" s="3" t="s">
        <v>302</v>
      </c>
      <c r="BM346" s="258" t="s">
        <v>934</v>
      </c>
    </row>
    <row r="347" s="30" customFormat="true" ht="19.2" hidden="false" customHeight="false" outlineLevel="0" collapsed="false">
      <c r="A347" s="26"/>
      <c r="B347" s="27"/>
      <c r="C347" s="28"/>
      <c r="D347" s="259" t="s">
        <v>256</v>
      </c>
      <c r="E347" s="28"/>
      <c r="F347" s="260" t="s">
        <v>675</v>
      </c>
      <c r="G347" s="28"/>
      <c r="H347" s="28"/>
      <c r="I347" s="211"/>
      <c r="J347" s="28"/>
      <c r="K347" s="28"/>
      <c r="L347" s="29"/>
      <c r="M347" s="261"/>
      <c r="N347" s="262"/>
      <c r="O347" s="76"/>
      <c r="P347" s="76"/>
      <c r="Q347" s="76"/>
      <c r="R347" s="76"/>
      <c r="S347" s="76"/>
      <c r="T347" s="77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T347" s="3" t="s">
        <v>256</v>
      </c>
      <c r="AU347" s="3" t="s">
        <v>265</v>
      </c>
    </row>
    <row r="348" s="30" customFormat="true" ht="37.8" hidden="false" customHeight="true" outlineLevel="0" collapsed="false">
      <c r="A348" s="26"/>
      <c r="B348" s="27"/>
      <c r="C348" s="263" t="s">
        <v>935</v>
      </c>
      <c r="D348" s="263" t="s">
        <v>288</v>
      </c>
      <c r="E348" s="264" t="s">
        <v>678</v>
      </c>
      <c r="F348" s="265" t="s">
        <v>679</v>
      </c>
      <c r="G348" s="266" t="s">
        <v>332</v>
      </c>
      <c r="H348" s="267" t="n">
        <v>1</v>
      </c>
      <c r="I348" s="268"/>
      <c r="J348" s="269" t="n">
        <f aca="false">ROUND(I348*H348,2)</f>
        <v>0</v>
      </c>
      <c r="K348" s="270"/>
      <c r="L348" s="271"/>
      <c r="M348" s="272"/>
      <c r="N348" s="273" t="s">
        <v>39</v>
      </c>
      <c r="O348" s="76"/>
      <c r="P348" s="256" t="n">
        <f aca="false">O348*H348</f>
        <v>0</v>
      </c>
      <c r="Q348" s="256" t="n">
        <v>7E-005</v>
      </c>
      <c r="R348" s="256" t="n">
        <f aca="false">Q348*H348</f>
        <v>7E-005</v>
      </c>
      <c r="S348" s="256" t="n">
        <v>0</v>
      </c>
      <c r="T348" s="257" t="n">
        <f aca="false">S348*H348</f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258" t="s">
        <v>324</v>
      </c>
      <c r="AT348" s="258" t="s">
        <v>288</v>
      </c>
      <c r="AU348" s="258" t="s">
        <v>265</v>
      </c>
      <c r="AY348" s="3" t="s">
        <v>247</v>
      </c>
      <c r="BE348" s="137" t="n">
        <f aca="false">IF(N348="základní",J348,0)</f>
        <v>0</v>
      </c>
      <c r="BF348" s="137" t="n">
        <f aca="false">IF(N348="snížená",J348,0)</f>
        <v>0</v>
      </c>
      <c r="BG348" s="137" t="n">
        <f aca="false">IF(N348="zákl. přenesená",J348,0)</f>
        <v>0</v>
      </c>
      <c r="BH348" s="137" t="n">
        <f aca="false">IF(N348="sníž. přenesená",J348,0)</f>
        <v>0</v>
      </c>
      <c r="BI348" s="137" t="n">
        <f aca="false">IF(N348="nulová",J348,0)</f>
        <v>0</v>
      </c>
      <c r="BJ348" s="3" t="s">
        <v>81</v>
      </c>
      <c r="BK348" s="137" t="n">
        <f aca="false">ROUND(I348*H348,2)</f>
        <v>0</v>
      </c>
      <c r="BL348" s="3" t="s">
        <v>302</v>
      </c>
      <c r="BM348" s="258" t="s">
        <v>936</v>
      </c>
    </row>
    <row r="349" s="30" customFormat="true" ht="19.2" hidden="false" customHeight="false" outlineLevel="0" collapsed="false">
      <c r="A349" s="26"/>
      <c r="B349" s="27"/>
      <c r="C349" s="28"/>
      <c r="D349" s="259" t="s">
        <v>256</v>
      </c>
      <c r="E349" s="28"/>
      <c r="F349" s="260" t="s">
        <v>679</v>
      </c>
      <c r="G349" s="28"/>
      <c r="H349" s="28"/>
      <c r="I349" s="211"/>
      <c r="J349" s="28"/>
      <c r="K349" s="28"/>
      <c r="L349" s="29"/>
      <c r="M349" s="261"/>
      <c r="N349" s="262"/>
      <c r="O349" s="76"/>
      <c r="P349" s="76"/>
      <c r="Q349" s="76"/>
      <c r="R349" s="76"/>
      <c r="S349" s="76"/>
      <c r="T349" s="77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T349" s="3" t="s">
        <v>256</v>
      </c>
      <c r="AU349" s="3" t="s">
        <v>265</v>
      </c>
    </row>
    <row r="350" s="30" customFormat="true" ht="24.15" hidden="false" customHeight="true" outlineLevel="0" collapsed="false">
      <c r="A350" s="26"/>
      <c r="B350" s="27"/>
      <c r="C350" s="246" t="s">
        <v>871</v>
      </c>
      <c r="D350" s="246" t="s">
        <v>250</v>
      </c>
      <c r="E350" s="247" t="s">
        <v>872</v>
      </c>
      <c r="F350" s="248" t="s">
        <v>873</v>
      </c>
      <c r="G350" s="249" t="s">
        <v>332</v>
      </c>
      <c r="H350" s="250" t="n">
        <v>4</v>
      </c>
      <c r="I350" s="251"/>
      <c r="J350" s="252" t="n">
        <f aca="false">ROUND(I350*H350,2)</f>
        <v>0</v>
      </c>
      <c r="K350" s="253"/>
      <c r="L350" s="29"/>
      <c r="M350" s="254"/>
      <c r="N350" s="255" t="s">
        <v>39</v>
      </c>
      <c r="O350" s="76"/>
      <c r="P350" s="256" t="n">
        <f aca="false">O350*H350</f>
        <v>0</v>
      </c>
      <c r="Q350" s="256" t="n">
        <v>0</v>
      </c>
      <c r="R350" s="256" t="n">
        <f aca="false">Q350*H350</f>
        <v>0</v>
      </c>
      <c r="S350" s="256" t="n">
        <v>0</v>
      </c>
      <c r="T350" s="257" t="n">
        <f aca="false">S350*H350</f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258" t="s">
        <v>302</v>
      </c>
      <c r="AT350" s="258" t="s">
        <v>250</v>
      </c>
      <c r="AU350" s="258" t="s">
        <v>265</v>
      </c>
      <c r="AY350" s="3" t="s">
        <v>247</v>
      </c>
      <c r="BE350" s="137" t="n">
        <f aca="false">IF(N350="základní",J350,0)</f>
        <v>0</v>
      </c>
      <c r="BF350" s="137" t="n">
        <f aca="false">IF(N350="snížená",J350,0)</f>
        <v>0</v>
      </c>
      <c r="BG350" s="137" t="n">
        <f aca="false">IF(N350="zákl. přenesená",J350,0)</f>
        <v>0</v>
      </c>
      <c r="BH350" s="137" t="n">
        <f aca="false">IF(N350="sníž. přenesená",J350,0)</f>
        <v>0</v>
      </c>
      <c r="BI350" s="137" t="n">
        <f aca="false">IF(N350="nulová",J350,0)</f>
        <v>0</v>
      </c>
      <c r="BJ350" s="3" t="s">
        <v>81</v>
      </c>
      <c r="BK350" s="137" t="n">
        <f aca="false">ROUND(I350*H350,2)</f>
        <v>0</v>
      </c>
      <c r="BL350" s="3" t="s">
        <v>302</v>
      </c>
      <c r="BM350" s="258" t="s">
        <v>874</v>
      </c>
    </row>
    <row r="351" s="30" customFormat="true" ht="28.8" hidden="false" customHeight="false" outlineLevel="0" collapsed="false">
      <c r="A351" s="26"/>
      <c r="B351" s="27"/>
      <c r="C351" s="28"/>
      <c r="D351" s="259" t="s">
        <v>256</v>
      </c>
      <c r="E351" s="28"/>
      <c r="F351" s="260" t="s">
        <v>875</v>
      </c>
      <c r="G351" s="28"/>
      <c r="H351" s="28"/>
      <c r="I351" s="211"/>
      <c r="J351" s="28"/>
      <c r="K351" s="28"/>
      <c r="L351" s="29"/>
      <c r="M351" s="261"/>
      <c r="N351" s="262"/>
      <c r="O351" s="76"/>
      <c r="P351" s="76"/>
      <c r="Q351" s="76"/>
      <c r="R351" s="76"/>
      <c r="S351" s="76"/>
      <c r="T351" s="77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T351" s="3" t="s">
        <v>256</v>
      </c>
      <c r="AU351" s="3" t="s">
        <v>265</v>
      </c>
    </row>
    <row r="352" s="30" customFormat="true" ht="16.5" hidden="false" customHeight="true" outlineLevel="0" collapsed="false">
      <c r="A352" s="26"/>
      <c r="B352" s="27"/>
      <c r="C352" s="263" t="s">
        <v>876</v>
      </c>
      <c r="D352" s="263" t="s">
        <v>288</v>
      </c>
      <c r="E352" s="264" t="s">
        <v>877</v>
      </c>
      <c r="F352" s="265" t="s">
        <v>878</v>
      </c>
      <c r="G352" s="266" t="s">
        <v>332</v>
      </c>
      <c r="H352" s="267" t="n">
        <v>4</v>
      </c>
      <c r="I352" s="268"/>
      <c r="J352" s="269" t="n">
        <f aca="false">ROUND(I352*H352,2)</f>
        <v>0</v>
      </c>
      <c r="K352" s="270"/>
      <c r="L352" s="271"/>
      <c r="M352" s="272"/>
      <c r="N352" s="273" t="s">
        <v>39</v>
      </c>
      <c r="O352" s="76"/>
      <c r="P352" s="256" t="n">
        <f aca="false">O352*H352</f>
        <v>0</v>
      </c>
      <c r="Q352" s="256" t="n">
        <v>0.00054</v>
      </c>
      <c r="R352" s="256" t="n">
        <f aca="false">Q352*H352</f>
        <v>0.00216</v>
      </c>
      <c r="S352" s="256" t="n">
        <v>0</v>
      </c>
      <c r="T352" s="257" t="n">
        <f aca="false">S352*H352</f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258" t="s">
        <v>324</v>
      </c>
      <c r="AT352" s="258" t="s">
        <v>288</v>
      </c>
      <c r="AU352" s="258" t="s">
        <v>265</v>
      </c>
      <c r="AY352" s="3" t="s">
        <v>247</v>
      </c>
      <c r="BE352" s="137" t="n">
        <f aca="false">IF(N352="základní",J352,0)</f>
        <v>0</v>
      </c>
      <c r="BF352" s="137" t="n">
        <f aca="false">IF(N352="snížená",J352,0)</f>
        <v>0</v>
      </c>
      <c r="BG352" s="137" t="n">
        <f aca="false">IF(N352="zákl. přenesená",J352,0)</f>
        <v>0</v>
      </c>
      <c r="BH352" s="137" t="n">
        <f aca="false">IF(N352="sníž. přenesená",J352,0)</f>
        <v>0</v>
      </c>
      <c r="BI352" s="137" t="n">
        <f aca="false">IF(N352="nulová",J352,0)</f>
        <v>0</v>
      </c>
      <c r="BJ352" s="3" t="s">
        <v>81</v>
      </c>
      <c r="BK352" s="137" t="n">
        <f aca="false">ROUND(I352*H352,2)</f>
        <v>0</v>
      </c>
      <c r="BL352" s="3" t="s">
        <v>302</v>
      </c>
      <c r="BM352" s="258" t="s">
        <v>879</v>
      </c>
    </row>
    <row r="353" s="30" customFormat="true" ht="10.2" hidden="false" customHeight="false" outlineLevel="0" collapsed="false">
      <c r="A353" s="26"/>
      <c r="B353" s="27"/>
      <c r="C353" s="28"/>
      <c r="D353" s="259" t="s">
        <v>256</v>
      </c>
      <c r="E353" s="28"/>
      <c r="F353" s="260" t="s">
        <v>878</v>
      </c>
      <c r="G353" s="28"/>
      <c r="H353" s="28"/>
      <c r="I353" s="211"/>
      <c r="J353" s="28"/>
      <c r="K353" s="28"/>
      <c r="L353" s="29"/>
      <c r="M353" s="261"/>
      <c r="N353" s="262"/>
      <c r="O353" s="76"/>
      <c r="P353" s="76"/>
      <c r="Q353" s="76"/>
      <c r="R353" s="76"/>
      <c r="S353" s="76"/>
      <c r="T353" s="77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T353" s="3" t="s">
        <v>256</v>
      </c>
      <c r="AU353" s="3" t="s">
        <v>265</v>
      </c>
    </row>
    <row r="354" s="30" customFormat="true" ht="24.15" hidden="false" customHeight="true" outlineLevel="0" collapsed="false">
      <c r="A354" s="26"/>
      <c r="B354" s="27"/>
      <c r="C354" s="263" t="s">
        <v>880</v>
      </c>
      <c r="D354" s="263" t="s">
        <v>288</v>
      </c>
      <c r="E354" s="264" t="s">
        <v>881</v>
      </c>
      <c r="F354" s="265" t="s">
        <v>882</v>
      </c>
      <c r="G354" s="266" t="s">
        <v>291</v>
      </c>
      <c r="H354" s="267" t="n">
        <v>1</v>
      </c>
      <c r="I354" s="268"/>
      <c r="J354" s="269" t="n">
        <f aca="false">ROUND(I354*H354,2)</f>
        <v>0</v>
      </c>
      <c r="K354" s="270"/>
      <c r="L354" s="271"/>
      <c r="M354" s="272"/>
      <c r="N354" s="273" t="s">
        <v>39</v>
      </c>
      <c r="O354" s="76"/>
      <c r="P354" s="256" t="n">
        <f aca="false">O354*H354</f>
        <v>0</v>
      </c>
      <c r="Q354" s="256" t="n">
        <v>1E-005</v>
      </c>
      <c r="R354" s="256" t="n">
        <f aca="false">Q354*H354</f>
        <v>1E-005</v>
      </c>
      <c r="S354" s="256" t="n">
        <v>0</v>
      </c>
      <c r="T354" s="257" t="n">
        <f aca="false">S354*H354</f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258" t="s">
        <v>324</v>
      </c>
      <c r="AT354" s="258" t="s">
        <v>288</v>
      </c>
      <c r="AU354" s="258" t="s">
        <v>265</v>
      </c>
      <c r="AY354" s="3" t="s">
        <v>247</v>
      </c>
      <c r="BE354" s="137" t="n">
        <f aca="false">IF(N354="základní",J354,0)</f>
        <v>0</v>
      </c>
      <c r="BF354" s="137" t="n">
        <f aca="false">IF(N354="snížená",J354,0)</f>
        <v>0</v>
      </c>
      <c r="BG354" s="137" t="n">
        <f aca="false">IF(N354="zákl. přenesená",J354,0)</f>
        <v>0</v>
      </c>
      <c r="BH354" s="137" t="n">
        <f aca="false">IF(N354="sníž. přenesená",J354,0)</f>
        <v>0</v>
      </c>
      <c r="BI354" s="137" t="n">
        <f aca="false">IF(N354="nulová",J354,0)</f>
        <v>0</v>
      </c>
      <c r="BJ354" s="3" t="s">
        <v>81</v>
      </c>
      <c r="BK354" s="137" t="n">
        <f aca="false">ROUND(I354*H354,2)</f>
        <v>0</v>
      </c>
      <c r="BL354" s="3" t="s">
        <v>302</v>
      </c>
      <c r="BM354" s="258" t="s">
        <v>883</v>
      </c>
    </row>
    <row r="355" s="30" customFormat="true" ht="10.2" hidden="false" customHeight="false" outlineLevel="0" collapsed="false">
      <c r="A355" s="26"/>
      <c r="B355" s="27"/>
      <c r="C355" s="28"/>
      <c r="D355" s="259" t="s">
        <v>256</v>
      </c>
      <c r="E355" s="28"/>
      <c r="F355" s="260" t="s">
        <v>882</v>
      </c>
      <c r="G355" s="28"/>
      <c r="H355" s="28"/>
      <c r="I355" s="211"/>
      <c r="J355" s="28"/>
      <c r="K355" s="28"/>
      <c r="L355" s="29"/>
      <c r="M355" s="261"/>
      <c r="N355" s="262"/>
      <c r="O355" s="76"/>
      <c r="P355" s="76"/>
      <c r="Q355" s="76"/>
      <c r="R355" s="76"/>
      <c r="S355" s="76"/>
      <c r="T355" s="77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T355" s="3" t="s">
        <v>256</v>
      </c>
      <c r="AU355" s="3" t="s">
        <v>265</v>
      </c>
    </row>
    <row r="356" s="30" customFormat="true" ht="24.15" hidden="false" customHeight="true" outlineLevel="0" collapsed="false">
      <c r="A356" s="26"/>
      <c r="B356" s="27"/>
      <c r="C356" s="263" t="s">
        <v>884</v>
      </c>
      <c r="D356" s="263" t="s">
        <v>288</v>
      </c>
      <c r="E356" s="264" t="s">
        <v>885</v>
      </c>
      <c r="F356" s="265" t="s">
        <v>886</v>
      </c>
      <c r="G356" s="266" t="s">
        <v>291</v>
      </c>
      <c r="H356" s="267" t="n">
        <v>1</v>
      </c>
      <c r="I356" s="268"/>
      <c r="J356" s="269" t="n">
        <f aca="false">ROUND(I356*H356,2)</f>
        <v>0</v>
      </c>
      <c r="K356" s="270"/>
      <c r="L356" s="271"/>
      <c r="M356" s="272"/>
      <c r="N356" s="273" t="s">
        <v>39</v>
      </c>
      <c r="O356" s="76"/>
      <c r="P356" s="256" t="n">
        <f aca="false">O356*H356</f>
        <v>0</v>
      </c>
      <c r="Q356" s="256" t="n">
        <v>1E-005</v>
      </c>
      <c r="R356" s="256" t="n">
        <f aca="false">Q356*H356</f>
        <v>1E-005</v>
      </c>
      <c r="S356" s="256" t="n">
        <v>0</v>
      </c>
      <c r="T356" s="257" t="n">
        <f aca="false">S356*H356</f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258" t="s">
        <v>324</v>
      </c>
      <c r="AT356" s="258" t="s">
        <v>288</v>
      </c>
      <c r="AU356" s="258" t="s">
        <v>265</v>
      </c>
      <c r="AY356" s="3" t="s">
        <v>247</v>
      </c>
      <c r="BE356" s="137" t="n">
        <f aca="false">IF(N356="základní",J356,0)</f>
        <v>0</v>
      </c>
      <c r="BF356" s="137" t="n">
        <f aca="false">IF(N356="snížená",J356,0)</f>
        <v>0</v>
      </c>
      <c r="BG356" s="137" t="n">
        <f aca="false">IF(N356="zákl. přenesená",J356,0)</f>
        <v>0</v>
      </c>
      <c r="BH356" s="137" t="n">
        <f aca="false">IF(N356="sníž. přenesená",J356,0)</f>
        <v>0</v>
      </c>
      <c r="BI356" s="137" t="n">
        <f aca="false">IF(N356="nulová",J356,0)</f>
        <v>0</v>
      </c>
      <c r="BJ356" s="3" t="s">
        <v>81</v>
      </c>
      <c r="BK356" s="137" t="n">
        <f aca="false">ROUND(I356*H356,2)</f>
        <v>0</v>
      </c>
      <c r="BL356" s="3" t="s">
        <v>302</v>
      </c>
      <c r="BM356" s="258" t="s">
        <v>887</v>
      </c>
    </row>
    <row r="357" s="30" customFormat="true" ht="10.2" hidden="false" customHeight="false" outlineLevel="0" collapsed="false">
      <c r="A357" s="26"/>
      <c r="B357" s="27"/>
      <c r="C357" s="28"/>
      <c r="D357" s="259" t="s">
        <v>256</v>
      </c>
      <c r="E357" s="28"/>
      <c r="F357" s="260" t="s">
        <v>886</v>
      </c>
      <c r="G357" s="28"/>
      <c r="H357" s="28"/>
      <c r="I357" s="211"/>
      <c r="J357" s="28"/>
      <c r="K357" s="28"/>
      <c r="L357" s="29"/>
      <c r="M357" s="261"/>
      <c r="N357" s="262"/>
      <c r="O357" s="76"/>
      <c r="P357" s="76"/>
      <c r="Q357" s="76"/>
      <c r="R357" s="76"/>
      <c r="S357" s="76"/>
      <c r="T357" s="77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T357" s="3" t="s">
        <v>256</v>
      </c>
      <c r="AU357" s="3" t="s">
        <v>265</v>
      </c>
    </row>
    <row r="358" s="30" customFormat="true" ht="24.15" hidden="false" customHeight="true" outlineLevel="0" collapsed="false">
      <c r="A358" s="26"/>
      <c r="B358" s="27"/>
      <c r="C358" s="263" t="s">
        <v>888</v>
      </c>
      <c r="D358" s="263" t="s">
        <v>288</v>
      </c>
      <c r="E358" s="264" t="s">
        <v>889</v>
      </c>
      <c r="F358" s="265" t="s">
        <v>890</v>
      </c>
      <c r="G358" s="266" t="s">
        <v>291</v>
      </c>
      <c r="H358" s="267" t="n">
        <v>1</v>
      </c>
      <c r="I358" s="268"/>
      <c r="J358" s="269" t="n">
        <f aca="false">ROUND(I358*H358,2)</f>
        <v>0</v>
      </c>
      <c r="K358" s="270"/>
      <c r="L358" s="271"/>
      <c r="M358" s="272"/>
      <c r="N358" s="273" t="s">
        <v>39</v>
      </c>
      <c r="O358" s="76"/>
      <c r="P358" s="256" t="n">
        <f aca="false">O358*H358</f>
        <v>0</v>
      </c>
      <c r="Q358" s="256" t="n">
        <v>1E-005</v>
      </c>
      <c r="R358" s="256" t="n">
        <f aca="false">Q358*H358</f>
        <v>1E-005</v>
      </c>
      <c r="S358" s="256" t="n">
        <v>0</v>
      </c>
      <c r="T358" s="257" t="n">
        <f aca="false">S358*H358</f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258" t="s">
        <v>324</v>
      </c>
      <c r="AT358" s="258" t="s">
        <v>288</v>
      </c>
      <c r="AU358" s="258" t="s">
        <v>265</v>
      </c>
      <c r="AY358" s="3" t="s">
        <v>247</v>
      </c>
      <c r="BE358" s="137" t="n">
        <f aca="false">IF(N358="základní",J358,0)</f>
        <v>0</v>
      </c>
      <c r="BF358" s="137" t="n">
        <f aca="false">IF(N358="snížená",J358,0)</f>
        <v>0</v>
      </c>
      <c r="BG358" s="137" t="n">
        <f aca="false">IF(N358="zákl. přenesená",J358,0)</f>
        <v>0</v>
      </c>
      <c r="BH358" s="137" t="n">
        <f aca="false">IF(N358="sníž. přenesená",J358,0)</f>
        <v>0</v>
      </c>
      <c r="BI358" s="137" t="n">
        <f aca="false">IF(N358="nulová",J358,0)</f>
        <v>0</v>
      </c>
      <c r="BJ358" s="3" t="s">
        <v>81</v>
      </c>
      <c r="BK358" s="137" t="n">
        <f aca="false">ROUND(I358*H358,2)</f>
        <v>0</v>
      </c>
      <c r="BL358" s="3" t="s">
        <v>302</v>
      </c>
      <c r="BM358" s="258" t="s">
        <v>891</v>
      </c>
    </row>
    <row r="359" s="30" customFormat="true" ht="10.2" hidden="false" customHeight="false" outlineLevel="0" collapsed="false">
      <c r="A359" s="26"/>
      <c r="B359" s="27"/>
      <c r="C359" s="28"/>
      <c r="D359" s="259" t="s">
        <v>256</v>
      </c>
      <c r="E359" s="28"/>
      <c r="F359" s="260" t="s">
        <v>890</v>
      </c>
      <c r="G359" s="28"/>
      <c r="H359" s="28"/>
      <c r="I359" s="211"/>
      <c r="J359" s="28"/>
      <c r="K359" s="28"/>
      <c r="L359" s="29"/>
      <c r="M359" s="261"/>
      <c r="N359" s="262"/>
      <c r="O359" s="76"/>
      <c r="P359" s="76"/>
      <c r="Q359" s="76"/>
      <c r="R359" s="76"/>
      <c r="S359" s="76"/>
      <c r="T359" s="77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T359" s="3" t="s">
        <v>256</v>
      </c>
      <c r="AU359" s="3" t="s">
        <v>265</v>
      </c>
    </row>
    <row r="360" s="30" customFormat="true" ht="44.25" hidden="false" customHeight="true" outlineLevel="0" collapsed="false">
      <c r="A360" s="26"/>
      <c r="B360" s="27"/>
      <c r="C360" s="246" t="s">
        <v>937</v>
      </c>
      <c r="D360" s="246" t="s">
        <v>250</v>
      </c>
      <c r="E360" s="247" t="s">
        <v>938</v>
      </c>
      <c r="F360" s="248" t="s">
        <v>939</v>
      </c>
      <c r="G360" s="249" t="s">
        <v>332</v>
      </c>
      <c r="H360" s="250" t="n">
        <v>4</v>
      </c>
      <c r="I360" s="251"/>
      <c r="J360" s="252" t="n">
        <f aca="false">ROUND(I360*H360,2)</f>
        <v>0</v>
      </c>
      <c r="K360" s="253"/>
      <c r="L360" s="29"/>
      <c r="M360" s="254"/>
      <c r="N360" s="255" t="s">
        <v>39</v>
      </c>
      <c r="O360" s="76"/>
      <c r="P360" s="256" t="n">
        <f aca="false">O360*H360</f>
        <v>0</v>
      </c>
      <c r="Q360" s="256" t="n">
        <v>0</v>
      </c>
      <c r="R360" s="256" t="n">
        <f aca="false">Q360*H360</f>
        <v>0</v>
      </c>
      <c r="S360" s="256" t="n">
        <v>0</v>
      </c>
      <c r="T360" s="257" t="n">
        <f aca="false">S360*H360</f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258" t="s">
        <v>302</v>
      </c>
      <c r="AT360" s="258" t="s">
        <v>250</v>
      </c>
      <c r="AU360" s="258" t="s">
        <v>265</v>
      </c>
      <c r="AY360" s="3" t="s">
        <v>247</v>
      </c>
      <c r="BE360" s="137" t="n">
        <f aca="false">IF(N360="základní",J360,0)</f>
        <v>0</v>
      </c>
      <c r="BF360" s="137" t="n">
        <f aca="false">IF(N360="snížená",J360,0)</f>
        <v>0</v>
      </c>
      <c r="BG360" s="137" t="n">
        <f aca="false">IF(N360="zákl. přenesená",J360,0)</f>
        <v>0</v>
      </c>
      <c r="BH360" s="137" t="n">
        <f aca="false">IF(N360="sníž. přenesená",J360,0)</f>
        <v>0</v>
      </c>
      <c r="BI360" s="137" t="n">
        <f aca="false">IF(N360="nulová",J360,0)</f>
        <v>0</v>
      </c>
      <c r="BJ360" s="3" t="s">
        <v>81</v>
      </c>
      <c r="BK360" s="137" t="n">
        <f aca="false">ROUND(I360*H360,2)</f>
        <v>0</v>
      </c>
      <c r="BL360" s="3" t="s">
        <v>302</v>
      </c>
      <c r="BM360" s="258" t="s">
        <v>940</v>
      </c>
    </row>
    <row r="361" s="30" customFormat="true" ht="28.8" hidden="false" customHeight="false" outlineLevel="0" collapsed="false">
      <c r="A361" s="26"/>
      <c r="B361" s="27"/>
      <c r="C361" s="28"/>
      <c r="D361" s="259" t="s">
        <v>256</v>
      </c>
      <c r="E361" s="28"/>
      <c r="F361" s="260" t="s">
        <v>941</v>
      </c>
      <c r="G361" s="28"/>
      <c r="H361" s="28"/>
      <c r="I361" s="211"/>
      <c r="J361" s="28"/>
      <c r="K361" s="28"/>
      <c r="L361" s="29"/>
      <c r="M361" s="261"/>
      <c r="N361" s="262"/>
      <c r="O361" s="76"/>
      <c r="P361" s="76"/>
      <c r="Q361" s="76"/>
      <c r="R361" s="76"/>
      <c r="S361" s="76"/>
      <c r="T361" s="77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T361" s="3" t="s">
        <v>256</v>
      </c>
      <c r="AU361" s="3" t="s">
        <v>265</v>
      </c>
    </row>
    <row r="362" s="30" customFormat="true" ht="55.5" hidden="false" customHeight="true" outlineLevel="0" collapsed="false">
      <c r="A362" s="26"/>
      <c r="B362" s="27"/>
      <c r="C362" s="246" t="s">
        <v>1342</v>
      </c>
      <c r="D362" s="246" t="s">
        <v>250</v>
      </c>
      <c r="E362" s="247" t="s">
        <v>1343</v>
      </c>
      <c r="F362" s="248" t="s">
        <v>1344</v>
      </c>
      <c r="G362" s="249" t="s">
        <v>291</v>
      </c>
      <c r="H362" s="250" t="n">
        <v>0.2</v>
      </c>
      <c r="I362" s="251"/>
      <c r="J362" s="252" t="n">
        <f aca="false">ROUND(I362*H362,2)</f>
        <v>0</v>
      </c>
      <c r="K362" s="253"/>
      <c r="L362" s="29"/>
      <c r="M362" s="254"/>
      <c r="N362" s="255" t="s">
        <v>39</v>
      </c>
      <c r="O362" s="76"/>
      <c r="P362" s="256" t="n">
        <f aca="false">O362*H362</f>
        <v>0</v>
      </c>
      <c r="Q362" s="256" t="n">
        <v>0.00064</v>
      </c>
      <c r="R362" s="256" t="n">
        <f aca="false">Q362*H362</f>
        <v>0.000128</v>
      </c>
      <c r="S362" s="256" t="n">
        <v>0</v>
      </c>
      <c r="T362" s="257" t="n">
        <f aca="false">S362*H362</f>
        <v>0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258" t="s">
        <v>302</v>
      </c>
      <c r="AT362" s="258" t="s">
        <v>250</v>
      </c>
      <c r="AU362" s="258" t="s">
        <v>265</v>
      </c>
      <c r="AY362" s="3" t="s">
        <v>247</v>
      </c>
      <c r="BE362" s="137" t="n">
        <f aca="false">IF(N362="základní",J362,0)</f>
        <v>0</v>
      </c>
      <c r="BF362" s="137" t="n">
        <f aca="false">IF(N362="snížená",J362,0)</f>
        <v>0</v>
      </c>
      <c r="BG362" s="137" t="n">
        <f aca="false">IF(N362="zákl. přenesená",J362,0)</f>
        <v>0</v>
      </c>
      <c r="BH362" s="137" t="n">
        <f aca="false">IF(N362="sníž. přenesená",J362,0)</f>
        <v>0</v>
      </c>
      <c r="BI362" s="137" t="n">
        <f aca="false">IF(N362="nulová",J362,0)</f>
        <v>0</v>
      </c>
      <c r="BJ362" s="3" t="s">
        <v>81</v>
      </c>
      <c r="BK362" s="137" t="n">
        <f aca="false">ROUND(I362*H362,2)</f>
        <v>0</v>
      </c>
      <c r="BL362" s="3" t="s">
        <v>302</v>
      </c>
      <c r="BM362" s="258" t="s">
        <v>1345</v>
      </c>
    </row>
    <row r="363" s="30" customFormat="true" ht="38.4" hidden="false" customHeight="false" outlineLevel="0" collapsed="false">
      <c r="A363" s="26"/>
      <c r="B363" s="27"/>
      <c r="C363" s="28"/>
      <c r="D363" s="259" t="s">
        <v>256</v>
      </c>
      <c r="E363" s="28"/>
      <c r="F363" s="260" t="s">
        <v>1344</v>
      </c>
      <c r="G363" s="28"/>
      <c r="H363" s="28"/>
      <c r="I363" s="211"/>
      <c r="J363" s="28"/>
      <c r="K363" s="28"/>
      <c r="L363" s="29"/>
      <c r="M363" s="261"/>
      <c r="N363" s="262"/>
      <c r="O363" s="76"/>
      <c r="P363" s="76"/>
      <c r="Q363" s="76"/>
      <c r="R363" s="76"/>
      <c r="S363" s="76"/>
      <c r="T363" s="77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T363" s="3" t="s">
        <v>256</v>
      </c>
      <c r="AU363" s="3" t="s">
        <v>265</v>
      </c>
    </row>
    <row r="364" s="30" customFormat="true" ht="37.8" hidden="false" customHeight="true" outlineLevel="0" collapsed="false">
      <c r="A364" s="26"/>
      <c r="B364" s="27"/>
      <c r="C364" s="263" t="s">
        <v>1346</v>
      </c>
      <c r="D364" s="263" t="s">
        <v>288</v>
      </c>
      <c r="E364" s="264" t="s">
        <v>1347</v>
      </c>
      <c r="F364" s="265" t="s">
        <v>1348</v>
      </c>
      <c r="G364" s="266"/>
      <c r="H364" s="267" t="n">
        <v>0.2</v>
      </c>
      <c r="I364" s="268"/>
      <c r="J364" s="269" t="n">
        <f aca="false">ROUND(I364*H364,2)</f>
        <v>0</v>
      </c>
      <c r="K364" s="270"/>
      <c r="L364" s="271"/>
      <c r="M364" s="272"/>
      <c r="N364" s="273" t="s">
        <v>39</v>
      </c>
      <c r="O364" s="76"/>
      <c r="P364" s="256" t="n">
        <f aca="false">O364*H364</f>
        <v>0</v>
      </c>
      <c r="Q364" s="256" t="n">
        <v>0</v>
      </c>
      <c r="R364" s="256" t="n">
        <f aca="false">Q364*H364</f>
        <v>0</v>
      </c>
      <c r="S364" s="256" t="n">
        <v>0</v>
      </c>
      <c r="T364" s="257" t="n">
        <f aca="false">S364*H364</f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258" t="s">
        <v>324</v>
      </c>
      <c r="AT364" s="258" t="s">
        <v>288</v>
      </c>
      <c r="AU364" s="258" t="s">
        <v>265</v>
      </c>
      <c r="AY364" s="3" t="s">
        <v>247</v>
      </c>
      <c r="BE364" s="137" t="n">
        <f aca="false">IF(N364="základní",J364,0)</f>
        <v>0</v>
      </c>
      <c r="BF364" s="137" t="n">
        <f aca="false">IF(N364="snížená",J364,0)</f>
        <v>0</v>
      </c>
      <c r="BG364" s="137" t="n">
        <f aca="false">IF(N364="zákl. přenesená",J364,0)</f>
        <v>0</v>
      </c>
      <c r="BH364" s="137" t="n">
        <f aca="false">IF(N364="sníž. přenesená",J364,0)</f>
        <v>0</v>
      </c>
      <c r="BI364" s="137" t="n">
        <f aca="false">IF(N364="nulová",J364,0)</f>
        <v>0</v>
      </c>
      <c r="BJ364" s="3" t="s">
        <v>81</v>
      </c>
      <c r="BK364" s="137" t="n">
        <f aca="false">ROUND(I364*H364,2)</f>
        <v>0</v>
      </c>
      <c r="BL364" s="3" t="s">
        <v>302</v>
      </c>
      <c r="BM364" s="258" t="s">
        <v>1349</v>
      </c>
    </row>
    <row r="365" s="30" customFormat="true" ht="19.2" hidden="false" customHeight="false" outlineLevel="0" collapsed="false">
      <c r="A365" s="26"/>
      <c r="B365" s="27"/>
      <c r="C365" s="28"/>
      <c r="D365" s="259" t="s">
        <v>256</v>
      </c>
      <c r="E365" s="28"/>
      <c r="F365" s="260" t="s">
        <v>1348</v>
      </c>
      <c r="G365" s="28"/>
      <c r="H365" s="28"/>
      <c r="I365" s="211"/>
      <c r="J365" s="28"/>
      <c r="K365" s="28"/>
      <c r="L365" s="29"/>
      <c r="M365" s="261"/>
      <c r="N365" s="262"/>
      <c r="O365" s="76"/>
      <c r="P365" s="76"/>
      <c r="Q365" s="76"/>
      <c r="R365" s="76"/>
      <c r="S365" s="76"/>
      <c r="T365" s="77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T365" s="3" t="s">
        <v>256</v>
      </c>
      <c r="AU365" s="3" t="s">
        <v>265</v>
      </c>
    </row>
    <row r="366" s="30" customFormat="true" ht="21.75" hidden="false" customHeight="true" outlineLevel="0" collapsed="false">
      <c r="A366" s="26"/>
      <c r="B366" s="27"/>
      <c r="C366" s="246" t="s">
        <v>942</v>
      </c>
      <c r="D366" s="246" t="s">
        <v>250</v>
      </c>
      <c r="E366" s="247" t="s">
        <v>943</v>
      </c>
      <c r="F366" s="248" t="s">
        <v>944</v>
      </c>
      <c r="G366" s="249" t="s">
        <v>291</v>
      </c>
      <c r="H366" s="250" t="n">
        <v>0.2</v>
      </c>
      <c r="I366" s="251"/>
      <c r="J366" s="252" t="n">
        <f aca="false">ROUND(I366*H366,2)</f>
        <v>0</v>
      </c>
      <c r="K366" s="253"/>
      <c r="L366" s="29"/>
      <c r="M366" s="254"/>
      <c r="N366" s="255" t="s">
        <v>39</v>
      </c>
      <c r="O366" s="76"/>
      <c r="P366" s="256" t="n">
        <f aca="false">O366*H366</f>
        <v>0</v>
      </c>
      <c r="Q366" s="256" t="n">
        <v>0</v>
      </c>
      <c r="R366" s="256" t="n">
        <f aca="false">Q366*H366</f>
        <v>0</v>
      </c>
      <c r="S366" s="256" t="n">
        <v>0</v>
      </c>
      <c r="T366" s="257" t="n">
        <f aca="false">S366*H366</f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258" t="s">
        <v>302</v>
      </c>
      <c r="AT366" s="258" t="s">
        <v>250</v>
      </c>
      <c r="AU366" s="258" t="s">
        <v>265</v>
      </c>
      <c r="AY366" s="3" t="s">
        <v>247</v>
      </c>
      <c r="BE366" s="137" t="n">
        <f aca="false">IF(N366="základní",J366,0)</f>
        <v>0</v>
      </c>
      <c r="BF366" s="137" t="n">
        <f aca="false">IF(N366="snížená",J366,0)</f>
        <v>0</v>
      </c>
      <c r="BG366" s="137" t="n">
        <f aca="false">IF(N366="zákl. přenesená",J366,0)</f>
        <v>0</v>
      </c>
      <c r="BH366" s="137" t="n">
        <f aca="false">IF(N366="sníž. přenesená",J366,0)</f>
        <v>0</v>
      </c>
      <c r="BI366" s="137" t="n">
        <f aca="false">IF(N366="nulová",J366,0)</f>
        <v>0</v>
      </c>
      <c r="BJ366" s="3" t="s">
        <v>81</v>
      </c>
      <c r="BK366" s="137" t="n">
        <f aca="false">ROUND(I366*H366,2)</f>
        <v>0</v>
      </c>
      <c r="BL366" s="3" t="s">
        <v>302</v>
      </c>
      <c r="BM366" s="258" t="s">
        <v>945</v>
      </c>
    </row>
    <row r="367" s="30" customFormat="true" ht="19.2" hidden="false" customHeight="false" outlineLevel="0" collapsed="false">
      <c r="A367" s="26"/>
      <c r="B367" s="27"/>
      <c r="C367" s="28"/>
      <c r="D367" s="259" t="s">
        <v>256</v>
      </c>
      <c r="E367" s="28"/>
      <c r="F367" s="260" t="s">
        <v>946</v>
      </c>
      <c r="G367" s="28"/>
      <c r="H367" s="28"/>
      <c r="I367" s="211"/>
      <c r="J367" s="28"/>
      <c r="K367" s="28"/>
      <c r="L367" s="29"/>
      <c r="M367" s="261"/>
      <c r="N367" s="262"/>
      <c r="O367" s="76"/>
      <c r="P367" s="76"/>
      <c r="Q367" s="76"/>
      <c r="R367" s="76"/>
      <c r="S367" s="76"/>
      <c r="T367" s="77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T367" s="3" t="s">
        <v>256</v>
      </c>
      <c r="AU367" s="3" t="s">
        <v>265</v>
      </c>
    </row>
    <row r="368" s="229" customFormat="true" ht="20.85" hidden="false" customHeight="true" outlineLevel="0" collapsed="false">
      <c r="B368" s="230"/>
      <c r="C368" s="231"/>
      <c r="D368" s="232" t="s">
        <v>73</v>
      </c>
      <c r="E368" s="244" t="s">
        <v>947</v>
      </c>
      <c r="F368" s="244" t="s">
        <v>948</v>
      </c>
      <c r="G368" s="231"/>
      <c r="H368" s="231"/>
      <c r="I368" s="234"/>
      <c r="J368" s="245" t="n">
        <f aca="false">BK368</f>
        <v>0</v>
      </c>
      <c r="K368" s="231"/>
      <c r="L368" s="236"/>
      <c r="M368" s="237"/>
      <c r="N368" s="238"/>
      <c r="O368" s="238"/>
      <c r="P368" s="239" t="n">
        <f aca="false">SUM(P369:P392)</f>
        <v>0</v>
      </c>
      <c r="Q368" s="238"/>
      <c r="R368" s="239" t="n">
        <f aca="false">SUM(R369:R392)</f>
        <v>0.0505</v>
      </c>
      <c r="S368" s="238"/>
      <c r="T368" s="240" t="n">
        <f aca="false">SUM(T369:T392)</f>
        <v>0.042</v>
      </c>
      <c r="AR368" s="241" t="s">
        <v>83</v>
      </c>
      <c r="AT368" s="242" t="s">
        <v>73</v>
      </c>
      <c r="AU368" s="242" t="s">
        <v>83</v>
      </c>
      <c r="AY368" s="241" t="s">
        <v>247</v>
      </c>
      <c r="BK368" s="243" t="n">
        <f aca="false">SUM(BK369:BK392)</f>
        <v>0</v>
      </c>
    </row>
    <row r="369" s="30" customFormat="true" ht="33" hidden="false" customHeight="true" outlineLevel="0" collapsed="false">
      <c r="A369" s="26"/>
      <c r="B369" s="27"/>
      <c r="C369" s="246" t="s">
        <v>949</v>
      </c>
      <c r="D369" s="246" t="s">
        <v>250</v>
      </c>
      <c r="E369" s="247" t="s">
        <v>623</v>
      </c>
      <c r="F369" s="248" t="s">
        <v>624</v>
      </c>
      <c r="G369" s="249" t="s">
        <v>291</v>
      </c>
      <c r="H369" s="250" t="n">
        <v>1</v>
      </c>
      <c r="I369" s="251"/>
      <c r="J369" s="252" t="n">
        <f aca="false">ROUND(I369*H369,2)</f>
        <v>0</v>
      </c>
      <c r="K369" s="253"/>
      <c r="L369" s="29"/>
      <c r="M369" s="254"/>
      <c r="N369" s="255" t="s">
        <v>39</v>
      </c>
      <c r="O369" s="76"/>
      <c r="P369" s="256" t="n">
        <f aca="false">O369*H369</f>
        <v>0</v>
      </c>
      <c r="Q369" s="256" t="n">
        <v>0</v>
      </c>
      <c r="R369" s="256" t="n">
        <f aca="false">Q369*H369</f>
        <v>0</v>
      </c>
      <c r="S369" s="256" t="n">
        <v>0</v>
      </c>
      <c r="T369" s="257" t="n">
        <f aca="false">S369*H369</f>
        <v>0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258" t="s">
        <v>302</v>
      </c>
      <c r="AT369" s="258" t="s">
        <v>250</v>
      </c>
      <c r="AU369" s="258" t="s">
        <v>265</v>
      </c>
      <c r="AY369" s="3" t="s">
        <v>247</v>
      </c>
      <c r="BE369" s="137" t="n">
        <f aca="false">IF(N369="základní",J369,0)</f>
        <v>0</v>
      </c>
      <c r="BF369" s="137" t="n">
        <f aca="false">IF(N369="snížená",J369,0)</f>
        <v>0</v>
      </c>
      <c r="BG369" s="137" t="n">
        <f aca="false">IF(N369="zákl. přenesená",J369,0)</f>
        <v>0</v>
      </c>
      <c r="BH369" s="137" t="n">
        <f aca="false">IF(N369="sníž. přenesená",J369,0)</f>
        <v>0</v>
      </c>
      <c r="BI369" s="137" t="n">
        <f aca="false">IF(N369="nulová",J369,0)</f>
        <v>0</v>
      </c>
      <c r="BJ369" s="3" t="s">
        <v>81</v>
      </c>
      <c r="BK369" s="137" t="n">
        <f aca="false">ROUND(I369*H369,2)</f>
        <v>0</v>
      </c>
      <c r="BL369" s="3" t="s">
        <v>302</v>
      </c>
      <c r="BM369" s="258" t="s">
        <v>950</v>
      </c>
    </row>
    <row r="370" s="30" customFormat="true" ht="19.2" hidden="false" customHeight="false" outlineLevel="0" collapsed="false">
      <c r="A370" s="26"/>
      <c r="B370" s="27"/>
      <c r="C370" s="28"/>
      <c r="D370" s="259" t="s">
        <v>256</v>
      </c>
      <c r="E370" s="28"/>
      <c r="F370" s="260" t="s">
        <v>624</v>
      </c>
      <c r="G370" s="28"/>
      <c r="H370" s="28"/>
      <c r="I370" s="211"/>
      <c r="J370" s="28"/>
      <c r="K370" s="28"/>
      <c r="L370" s="29"/>
      <c r="M370" s="261"/>
      <c r="N370" s="262"/>
      <c r="O370" s="76"/>
      <c r="P370" s="76"/>
      <c r="Q370" s="76"/>
      <c r="R370" s="76"/>
      <c r="S370" s="76"/>
      <c r="T370" s="77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T370" s="3" t="s">
        <v>256</v>
      </c>
      <c r="AU370" s="3" t="s">
        <v>265</v>
      </c>
    </row>
    <row r="371" s="30" customFormat="true" ht="24.15" hidden="false" customHeight="true" outlineLevel="0" collapsed="false">
      <c r="A371" s="26"/>
      <c r="B371" s="27"/>
      <c r="C371" s="263" t="s">
        <v>951</v>
      </c>
      <c r="D371" s="263" t="s">
        <v>288</v>
      </c>
      <c r="E371" s="264" t="s">
        <v>952</v>
      </c>
      <c r="F371" s="265" t="s">
        <v>953</v>
      </c>
      <c r="G371" s="266" t="s">
        <v>291</v>
      </c>
      <c r="H371" s="267" t="n">
        <v>1</v>
      </c>
      <c r="I371" s="268"/>
      <c r="J371" s="269" t="n">
        <f aca="false">ROUND(I371*H371,2)</f>
        <v>0</v>
      </c>
      <c r="K371" s="270"/>
      <c r="L371" s="271"/>
      <c r="M371" s="272"/>
      <c r="N371" s="273" t="s">
        <v>39</v>
      </c>
      <c r="O371" s="76"/>
      <c r="P371" s="256" t="n">
        <f aca="false">O371*H371</f>
        <v>0</v>
      </c>
      <c r="Q371" s="256" t="n">
        <v>0</v>
      </c>
      <c r="R371" s="256" t="n">
        <f aca="false">Q371*H371</f>
        <v>0</v>
      </c>
      <c r="S371" s="256" t="n">
        <v>0</v>
      </c>
      <c r="T371" s="257" t="n">
        <f aca="false">S371*H371</f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258" t="s">
        <v>324</v>
      </c>
      <c r="AT371" s="258" t="s">
        <v>288</v>
      </c>
      <c r="AU371" s="258" t="s">
        <v>265</v>
      </c>
      <c r="AY371" s="3" t="s">
        <v>247</v>
      </c>
      <c r="BE371" s="137" t="n">
        <f aca="false">IF(N371="základní",J371,0)</f>
        <v>0</v>
      </c>
      <c r="BF371" s="137" t="n">
        <f aca="false">IF(N371="snížená",J371,0)</f>
        <v>0</v>
      </c>
      <c r="BG371" s="137" t="n">
        <f aca="false">IF(N371="zákl. přenesená",J371,0)</f>
        <v>0</v>
      </c>
      <c r="BH371" s="137" t="n">
        <f aca="false">IF(N371="sníž. přenesená",J371,0)</f>
        <v>0</v>
      </c>
      <c r="BI371" s="137" t="n">
        <f aca="false">IF(N371="nulová",J371,0)</f>
        <v>0</v>
      </c>
      <c r="BJ371" s="3" t="s">
        <v>81</v>
      </c>
      <c r="BK371" s="137" t="n">
        <f aca="false">ROUND(I371*H371,2)</f>
        <v>0</v>
      </c>
      <c r="BL371" s="3" t="s">
        <v>302</v>
      </c>
      <c r="BM371" s="258" t="s">
        <v>954</v>
      </c>
    </row>
    <row r="372" s="30" customFormat="true" ht="19.2" hidden="false" customHeight="false" outlineLevel="0" collapsed="false">
      <c r="A372" s="26"/>
      <c r="B372" s="27"/>
      <c r="C372" s="28"/>
      <c r="D372" s="259" t="s">
        <v>256</v>
      </c>
      <c r="E372" s="28"/>
      <c r="F372" s="260" t="s">
        <v>953</v>
      </c>
      <c r="G372" s="28"/>
      <c r="H372" s="28"/>
      <c r="I372" s="211"/>
      <c r="J372" s="28"/>
      <c r="K372" s="28"/>
      <c r="L372" s="29"/>
      <c r="M372" s="261"/>
      <c r="N372" s="262"/>
      <c r="O372" s="76"/>
      <c r="P372" s="76"/>
      <c r="Q372" s="76"/>
      <c r="R372" s="76"/>
      <c r="S372" s="76"/>
      <c r="T372" s="77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T372" s="3" t="s">
        <v>256</v>
      </c>
      <c r="AU372" s="3" t="s">
        <v>265</v>
      </c>
    </row>
    <row r="373" s="30" customFormat="true" ht="37.8" hidden="false" customHeight="true" outlineLevel="0" collapsed="false">
      <c r="A373" s="26"/>
      <c r="B373" s="27"/>
      <c r="C373" s="246" t="s">
        <v>955</v>
      </c>
      <c r="D373" s="246" t="s">
        <v>250</v>
      </c>
      <c r="E373" s="247" t="s">
        <v>956</v>
      </c>
      <c r="F373" s="248" t="s">
        <v>957</v>
      </c>
      <c r="G373" s="249" t="s">
        <v>291</v>
      </c>
      <c r="H373" s="250" t="n">
        <v>12</v>
      </c>
      <c r="I373" s="251"/>
      <c r="J373" s="252" t="n">
        <f aca="false">ROUND(I373*H373,2)</f>
        <v>0</v>
      </c>
      <c r="K373" s="253"/>
      <c r="L373" s="29"/>
      <c r="M373" s="254"/>
      <c r="N373" s="255" t="s">
        <v>39</v>
      </c>
      <c r="O373" s="76"/>
      <c r="P373" s="256" t="n">
        <f aca="false">O373*H373</f>
        <v>0</v>
      </c>
      <c r="Q373" s="256" t="n">
        <v>0</v>
      </c>
      <c r="R373" s="256" t="n">
        <f aca="false">Q373*H373</f>
        <v>0</v>
      </c>
      <c r="S373" s="256" t="n">
        <v>0</v>
      </c>
      <c r="T373" s="257" t="n">
        <f aca="false">S373*H373</f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258" t="s">
        <v>302</v>
      </c>
      <c r="AT373" s="258" t="s">
        <v>250</v>
      </c>
      <c r="AU373" s="258" t="s">
        <v>265</v>
      </c>
      <c r="AY373" s="3" t="s">
        <v>247</v>
      </c>
      <c r="BE373" s="137" t="n">
        <f aca="false">IF(N373="základní",J373,0)</f>
        <v>0</v>
      </c>
      <c r="BF373" s="137" t="n">
        <f aca="false">IF(N373="snížená",J373,0)</f>
        <v>0</v>
      </c>
      <c r="BG373" s="137" t="n">
        <f aca="false">IF(N373="zákl. přenesená",J373,0)</f>
        <v>0</v>
      </c>
      <c r="BH373" s="137" t="n">
        <f aca="false">IF(N373="sníž. přenesená",J373,0)</f>
        <v>0</v>
      </c>
      <c r="BI373" s="137" t="n">
        <f aca="false">IF(N373="nulová",J373,0)</f>
        <v>0</v>
      </c>
      <c r="BJ373" s="3" t="s">
        <v>81</v>
      </c>
      <c r="BK373" s="137" t="n">
        <f aca="false">ROUND(I373*H373,2)</f>
        <v>0</v>
      </c>
      <c r="BL373" s="3" t="s">
        <v>302</v>
      </c>
      <c r="BM373" s="258" t="s">
        <v>958</v>
      </c>
    </row>
    <row r="374" s="30" customFormat="true" ht="76.8" hidden="false" customHeight="false" outlineLevel="0" collapsed="false">
      <c r="A374" s="26"/>
      <c r="B374" s="27"/>
      <c r="C374" s="28"/>
      <c r="D374" s="259" t="s">
        <v>256</v>
      </c>
      <c r="E374" s="28"/>
      <c r="F374" s="260" t="s">
        <v>959</v>
      </c>
      <c r="G374" s="28"/>
      <c r="H374" s="28"/>
      <c r="I374" s="211"/>
      <c r="J374" s="28"/>
      <c r="K374" s="28"/>
      <c r="L374" s="29"/>
      <c r="M374" s="261"/>
      <c r="N374" s="262"/>
      <c r="O374" s="76"/>
      <c r="P374" s="76"/>
      <c r="Q374" s="76"/>
      <c r="R374" s="76"/>
      <c r="S374" s="76"/>
      <c r="T374" s="77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T374" s="3" t="s">
        <v>256</v>
      </c>
      <c r="AU374" s="3" t="s">
        <v>265</v>
      </c>
    </row>
    <row r="375" s="30" customFormat="true" ht="66.75" hidden="false" customHeight="true" outlineLevel="0" collapsed="false">
      <c r="A375" s="26"/>
      <c r="B375" s="27"/>
      <c r="C375" s="263" t="s">
        <v>1350</v>
      </c>
      <c r="D375" s="263" t="s">
        <v>288</v>
      </c>
      <c r="E375" s="264" t="s">
        <v>970</v>
      </c>
      <c r="F375" s="265" t="s">
        <v>971</v>
      </c>
      <c r="G375" s="266" t="s">
        <v>291</v>
      </c>
      <c r="H375" s="267" t="n">
        <v>12</v>
      </c>
      <c r="I375" s="268"/>
      <c r="J375" s="269" t="n">
        <f aca="false">ROUND(I375*H375,2)</f>
        <v>0</v>
      </c>
      <c r="K375" s="270"/>
      <c r="L375" s="271"/>
      <c r="M375" s="272"/>
      <c r="N375" s="273" t="s">
        <v>39</v>
      </c>
      <c r="O375" s="76"/>
      <c r="P375" s="256" t="n">
        <f aca="false">O375*H375</f>
        <v>0</v>
      </c>
      <c r="Q375" s="256" t="n">
        <v>0.00255</v>
      </c>
      <c r="R375" s="256" t="n">
        <f aca="false">Q375*H375</f>
        <v>0.0306</v>
      </c>
      <c r="S375" s="256" t="n">
        <v>0</v>
      </c>
      <c r="T375" s="257" t="n">
        <f aca="false">S375*H375</f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258" t="s">
        <v>324</v>
      </c>
      <c r="AT375" s="258" t="s">
        <v>288</v>
      </c>
      <c r="AU375" s="258" t="s">
        <v>265</v>
      </c>
      <c r="AY375" s="3" t="s">
        <v>247</v>
      </c>
      <c r="BE375" s="137" t="n">
        <f aca="false">IF(N375="základní",J375,0)</f>
        <v>0</v>
      </c>
      <c r="BF375" s="137" t="n">
        <f aca="false">IF(N375="snížená",J375,0)</f>
        <v>0</v>
      </c>
      <c r="BG375" s="137" t="n">
        <f aca="false">IF(N375="zákl. přenesená",J375,0)</f>
        <v>0</v>
      </c>
      <c r="BH375" s="137" t="n">
        <f aca="false">IF(N375="sníž. přenesená",J375,0)</f>
        <v>0</v>
      </c>
      <c r="BI375" s="137" t="n">
        <f aca="false">IF(N375="nulová",J375,0)</f>
        <v>0</v>
      </c>
      <c r="BJ375" s="3" t="s">
        <v>81</v>
      </c>
      <c r="BK375" s="137" t="n">
        <f aca="false">ROUND(I375*H375,2)</f>
        <v>0</v>
      </c>
      <c r="BL375" s="3" t="s">
        <v>302</v>
      </c>
      <c r="BM375" s="258" t="s">
        <v>1351</v>
      </c>
    </row>
    <row r="376" s="30" customFormat="true" ht="115.2" hidden="false" customHeight="false" outlineLevel="0" collapsed="false">
      <c r="A376" s="26"/>
      <c r="B376" s="27"/>
      <c r="C376" s="28"/>
      <c r="D376" s="259" t="s">
        <v>256</v>
      </c>
      <c r="E376" s="28"/>
      <c r="F376" s="260" t="s">
        <v>973</v>
      </c>
      <c r="G376" s="28"/>
      <c r="H376" s="28"/>
      <c r="I376" s="211"/>
      <c r="J376" s="28"/>
      <c r="K376" s="28"/>
      <c r="L376" s="29"/>
      <c r="M376" s="261"/>
      <c r="N376" s="262"/>
      <c r="O376" s="76"/>
      <c r="P376" s="76"/>
      <c r="Q376" s="76"/>
      <c r="R376" s="76"/>
      <c r="S376" s="76"/>
      <c r="T376" s="77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T376" s="3" t="s">
        <v>256</v>
      </c>
      <c r="AU376" s="3" t="s">
        <v>265</v>
      </c>
    </row>
    <row r="377" s="30" customFormat="true" ht="24.15" hidden="false" customHeight="true" outlineLevel="0" collapsed="false">
      <c r="A377" s="26"/>
      <c r="B377" s="27"/>
      <c r="C377" s="246" t="s">
        <v>960</v>
      </c>
      <c r="D377" s="246" t="s">
        <v>250</v>
      </c>
      <c r="E377" s="247" t="s">
        <v>961</v>
      </c>
      <c r="F377" s="248" t="s">
        <v>962</v>
      </c>
      <c r="G377" s="249" t="s">
        <v>291</v>
      </c>
      <c r="H377" s="250" t="n">
        <v>12</v>
      </c>
      <c r="I377" s="251"/>
      <c r="J377" s="252" t="n">
        <f aca="false">ROUND(I377*H377,2)</f>
        <v>0</v>
      </c>
      <c r="K377" s="253"/>
      <c r="L377" s="29"/>
      <c r="M377" s="254"/>
      <c r="N377" s="255" t="s">
        <v>39</v>
      </c>
      <c r="O377" s="76"/>
      <c r="P377" s="256" t="n">
        <f aca="false">O377*H377</f>
        <v>0</v>
      </c>
      <c r="Q377" s="256" t="n">
        <v>0</v>
      </c>
      <c r="R377" s="256" t="n">
        <f aca="false">Q377*H377</f>
        <v>0</v>
      </c>
      <c r="S377" s="256" t="n">
        <v>0</v>
      </c>
      <c r="T377" s="257" t="n">
        <f aca="false">S377*H377</f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258" t="s">
        <v>302</v>
      </c>
      <c r="AT377" s="258" t="s">
        <v>250</v>
      </c>
      <c r="AU377" s="258" t="s">
        <v>265</v>
      </c>
      <c r="AY377" s="3" t="s">
        <v>247</v>
      </c>
      <c r="BE377" s="137" t="n">
        <f aca="false">IF(N377="základní",J377,0)</f>
        <v>0</v>
      </c>
      <c r="BF377" s="137" t="n">
        <f aca="false">IF(N377="snížená",J377,0)</f>
        <v>0</v>
      </c>
      <c r="BG377" s="137" t="n">
        <f aca="false">IF(N377="zákl. přenesená",J377,0)</f>
        <v>0</v>
      </c>
      <c r="BH377" s="137" t="n">
        <f aca="false">IF(N377="sníž. přenesená",J377,0)</f>
        <v>0</v>
      </c>
      <c r="BI377" s="137" t="n">
        <f aca="false">IF(N377="nulová",J377,0)</f>
        <v>0</v>
      </c>
      <c r="BJ377" s="3" t="s">
        <v>81</v>
      </c>
      <c r="BK377" s="137" t="n">
        <f aca="false">ROUND(I377*H377,2)</f>
        <v>0</v>
      </c>
      <c r="BL377" s="3" t="s">
        <v>302</v>
      </c>
      <c r="BM377" s="258" t="s">
        <v>963</v>
      </c>
    </row>
    <row r="378" s="30" customFormat="true" ht="38.4" hidden="false" customHeight="false" outlineLevel="0" collapsed="false">
      <c r="A378" s="26"/>
      <c r="B378" s="27"/>
      <c r="C378" s="28"/>
      <c r="D378" s="259" t="s">
        <v>256</v>
      </c>
      <c r="E378" s="28"/>
      <c r="F378" s="260" t="s">
        <v>964</v>
      </c>
      <c r="G378" s="28"/>
      <c r="H378" s="28"/>
      <c r="I378" s="211"/>
      <c r="J378" s="28"/>
      <c r="K378" s="28"/>
      <c r="L378" s="29"/>
      <c r="M378" s="261"/>
      <c r="N378" s="262"/>
      <c r="O378" s="76"/>
      <c r="P378" s="76"/>
      <c r="Q378" s="76"/>
      <c r="R378" s="76"/>
      <c r="S378" s="76"/>
      <c r="T378" s="77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T378" s="3" t="s">
        <v>256</v>
      </c>
      <c r="AU378" s="3" t="s">
        <v>265</v>
      </c>
    </row>
    <row r="379" s="30" customFormat="true" ht="24.15" hidden="false" customHeight="true" outlineLevel="0" collapsed="false">
      <c r="A379" s="26"/>
      <c r="B379" s="27"/>
      <c r="C379" s="263" t="s">
        <v>965</v>
      </c>
      <c r="D379" s="263" t="s">
        <v>288</v>
      </c>
      <c r="E379" s="264" t="s">
        <v>966</v>
      </c>
      <c r="F379" s="265" t="s">
        <v>967</v>
      </c>
      <c r="G379" s="266" t="s">
        <v>291</v>
      </c>
      <c r="H379" s="267" t="n">
        <v>12</v>
      </c>
      <c r="I379" s="268"/>
      <c r="J379" s="269" t="n">
        <f aca="false">ROUND(I379*H379,2)</f>
        <v>0</v>
      </c>
      <c r="K379" s="270"/>
      <c r="L379" s="271"/>
      <c r="M379" s="272"/>
      <c r="N379" s="273" t="s">
        <v>39</v>
      </c>
      <c r="O379" s="76"/>
      <c r="P379" s="256" t="n">
        <f aca="false">O379*H379</f>
        <v>0</v>
      </c>
      <c r="Q379" s="256" t="n">
        <v>0.00015</v>
      </c>
      <c r="R379" s="256" t="n">
        <f aca="false">Q379*H379</f>
        <v>0.0018</v>
      </c>
      <c r="S379" s="256" t="n">
        <v>0</v>
      </c>
      <c r="T379" s="257" t="n">
        <f aca="false">S379*H379</f>
        <v>0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R379" s="258" t="s">
        <v>324</v>
      </c>
      <c r="AT379" s="258" t="s">
        <v>288</v>
      </c>
      <c r="AU379" s="258" t="s">
        <v>265</v>
      </c>
      <c r="AY379" s="3" t="s">
        <v>247</v>
      </c>
      <c r="BE379" s="137" t="n">
        <f aca="false">IF(N379="základní",J379,0)</f>
        <v>0</v>
      </c>
      <c r="BF379" s="137" t="n">
        <f aca="false">IF(N379="snížená",J379,0)</f>
        <v>0</v>
      </c>
      <c r="BG379" s="137" t="n">
        <f aca="false">IF(N379="zákl. přenesená",J379,0)</f>
        <v>0</v>
      </c>
      <c r="BH379" s="137" t="n">
        <f aca="false">IF(N379="sníž. přenesená",J379,0)</f>
        <v>0</v>
      </c>
      <c r="BI379" s="137" t="n">
        <f aca="false">IF(N379="nulová",J379,0)</f>
        <v>0</v>
      </c>
      <c r="BJ379" s="3" t="s">
        <v>81</v>
      </c>
      <c r="BK379" s="137" t="n">
        <f aca="false">ROUND(I379*H379,2)</f>
        <v>0</v>
      </c>
      <c r="BL379" s="3" t="s">
        <v>302</v>
      </c>
      <c r="BM379" s="258" t="s">
        <v>968</v>
      </c>
    </row>
    <row r="380" s="30" customFormat="true" ht="19.2" hidden="false" customHeight="false" outlineLevel="0" collapsed="false">
      <c r="A380" s="26"/>
      <c r="B380" s="27"/>
      <c r="C380" s="28"/>
      <c r="D380" s="259" t="s">
        <v>256</v>
      </c>
      <c r="E380" s="28"/>
      <c r="F380" s="260" t="s">
        <v>967</v>
      </c>
      <c r="G380" s="28"/>
      <c r="H380" s="28"/>
      <c r="I380" s="211"/>
      <c r="J380" s="28"/>
      <c r="K380" s="28"/>
      <c r="L380" s="29"/>
      <c r="M380" s="261"/>
      <c r="N380" s="262"/>
      <c r="O380" s="76"/>
      <c r="P380" s="76"/>
      <c r="Q380" s="76"/>
      <c r="R380" s="76"/>
      <c r="S380" s="76"/>
      <c r="T380" s="77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T380" s="3" t="s">
        <v>256</v>
      </c>
      <c r="AU380" s="3" t="s">
        <v>265</v>
      </c>
    </row>
    <row r="381" s="30" customFormat="true" ht="24.15" hidden="false" customHeight="true" outlineLevel="0" collapsed="false">
      <c r="A381" s="26"/>
      <c r="B381" s="27"/>
      <c r="C381" s="246" t="s">
        <v>983</v>
      </c>
      <c r="D381" s="246" t="s">
        <v>250</v>
      </c>
      <c r="E381" s="247" t="s">
        <v>984</v>
      </c>
      <c r="F381" s="248" t="s">
        <v>985</v>
      </c>
      <c r="G381" s="249" t="s">
        <v>291</v>
      </c>
      <c r="H381" s="250" t="n">
        <v>2</v>
      </c>
      <c r="I381" s="251"/>
      <c r="J381" s="252" t="n">
        <f aca="false">ROUND(I381*H381,2)</f>
        <v>0</v>
      </c>
      <c r="K381" s="253"/>
      <c r="L381" s="29"/>
      <c r="M381" s="254"/>
      <c r="N381" s="255" t="s">
        <v>39</v>
      </c>
      <c r="O381" s="76"/>
      <c r="P381" s="256" t="n">
        <f aca="false">O381*H381</f>
        <v>0</v>
      </c>
      <c r="Q381" s="256" t="n">
        <v>0</v>
      </c>
      <c r="R381" s="256" t="n">
        <f aca="false">Q381*H381</f>
        <v>0</v>
      </c>
      <c r="S381" s="256" t="n">
        <v>0</v>
      </c>
      <c r="T381" s="257" t="n">
        <f aca="false">S381*H381</f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258" t="s">
        <v>302</v>
      </c>
      <c r="AT381" s="258" t="s">
        <v>250</v>
      </c>
      <c r="AU381" s="258" t="s">
        <v>265</v>
      </c>
      <c r="AY381" s="3" t="s">
        <v>247</v>
      </c>
      <c r="BE381" s="137" t="n">
        <f aca="false">IF(N381="základní",J381,0)</f>
        <v>0</v>
      </c>
      <c r="BF381" s="137" t="n">
        <f aca="false">IF(N381="snížená",J381,0)</f>
        <v>0</v>
      </c>
      <c r="BG381" s="137" t="n">
        <f aca="false">IF(N381="zákl. přenesená",J381,0)</f>
        <v>0</v>
      </c>
      <c r="BH381" s="137" t="n">
        <f aca="false">IF(N381="sníž. přenesená",J381,0)</f>
        <v>0</v>
      </c>
      <c r="BI381" s="137" t="n">
        <f aca="false">IF(N381="nulová",J381,0)</f>
        <v>0</v>
      </c>
      <c r="BJ381" s="3" t="s">
        <v>81</v>
      </c>
      <c r="BK381" s="137" t="n">
        <f aca="false">ROUND(I381*H381,2)</f>
        <v>0</v>
      </c>
      <c r="BL381" s="3" t="s">
        <v>302</v>
      </c>
      <c r="BM381" s="258" t="s">
        <v>986</v>
      </c>
    </row>
    <row r="382" s="30" customFormat="true" ht="28.8" hidden="false" customHeight="false" outlineLevel="0" collapsed="false">
      <c r="A382" s="26"/>
      <c r="B382" s="27"/>
      <c r="C382" s="28"/>
      <c r="D382" s="259" t="s">
        <v>256</v>
      </c>
      <c r="E382" s="28"/>
      <c r="F382" s="260" t="s">
        <v>987</v>
      </c>
      <c r="G382" s="28"/>
      <c r="H382" s="28"/>
      <c r="I382" s="211"/>
      <c r="J382" s="28"/>
      <c r="K382" s="28"/>
      <c r="L382" s="29"/>
      <c r="M382" s="261"/>
      <c r="N382" s="262"/>
      <c r="O382" s="76"/>
      <c r="P382" s="76"/>
      <c r="Q382" s="76"/>
      <c r="R382" s="76"/>
      <c r="S382" s="76"/>
      <c r="T382" s="77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T382" s="3" t="s">
        <v>256</v>
      </c>
      <c r="AU382" s="3" t="s">
        <v>265</v>
      </c>
    </row>
    <row r="383" s="30" customFormat="true" ht="21.75" hidden="false" customHeight="true" outlineLevel="0" collapsed="false">
      <c r="A383" s="26"/>
      <c r="B383" s="27"/>
      <c r="C383" s="263" t="s">
        <v>988</v>
      </c>
      <c r="D383" s="263" t="s">
        <v>288</v>
      </c>
      <c r="E383" s="264" t="s">
        <v>989</v>
      </c>
      <c r="F383" s="265" t="s">
        <v>990</v>
      </c>
      <c r="G383" s="266" t="s">
        <v>291</v>
      </c>
      <c r="H383" s="267" t="n">
        <v>2</v>
      </c>
      <c r="I383" s="268"/>
      <c r="J383" s="269" t="n">
        <f aca="false">ROUND(I383*H383,2)</f>
        <v>0</v>
      </c>
      <c r="K383" s="270"/>
      <c r="L383" s="271"/>
      <c r="M383" s="272"/>
      <c r="N383" s="273" t="s">
        <v>39</v>
      </c>
      <c r="O383" s="76"/>
      <c r="P383" s="256" t="n">
        <f aca="false">O383*H383</f>
        <v>0</v>
      </c>
      <c r="Q383" s="256" t="n">
        <v>4E-005</v>
      </c>
      <c r="R383" s="256" t="n">
        <f aca="false">Q383*H383</f>
        <v>8E-005</v>
      </c>
      <c r="S383" s="256" t="n">
        <v>0</v>
      </c>
      <c r="T383" s="257" t="n">
        <f aca="false">S383*H383</f>
        <v>0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R383" s="258" t="s">
        <v>324</v>
      </c>
      <c r="AT383" s="258" t="s">
        <v>288</v>
      </c>
      <c r="AU383" s="258" t="s">
        <v>265</v>
      </c>
      <c r="AY383" s="3" t="s">
        <v>247</v>
      </c>
      <c r="BE383" s="137" t="n">
        <f aca="false">IF(N383="základní",J383,0)</f>
        <v>0</v>
      </c>
      <c r="BF383" s="137" t="n">
        <f aca="false">IF(N383="snížená",J383,0)</f>
        <v>0</v>
      </c>
      <c r="BG383" s="137" t="n">
        <f aca="false">IF(N383="zákl. přenesená",J383,0)</f>
        <v>0</v>
      </c>
      <c r="BH383" s="137" t="n">
        <f aca="false">IF(N383="sníž. přenesená",J383,0)</f>
        <v>0</v>
      </c>
      <c r="BI383" s="137" t="n">
        <f aca="false">IF(N383="nulová",J383,0)</f>
        <v>0</v>
      </c>
      <c r="BJ383" s="3" t="s">
        <v>81</v>
      </c>
      <c r="BK383" s="137" t="n">
        <f aca="false">ROUND(I383*H383,2)</f>
        <v>0</v>
      </c>
      <c r="BL383" s="3" t="s">
        <v>302</v>
      </c>
      <c r="BM383" s="258" t="s">
        <v>991</v>
      </c>
    </row>
    <row r="384" s="30" customFormat="true" ht="10.2" hidden="false" customHeight="false" outlineLevel="0" collapsed="false">
      <c r="A384" s="26"/>
      <c r="B384" s="27"/>
      <c r="C384" s="28"/>
      <c r="D384" s="259" t="s">
        <v>256</v>
      </c>
      <c r="E384" s="28"/>
      <c r="F384" s="260" t="s">
        <v>990</v>
      </c>
      <c r="G384" s="28"/>
      <c r="H384" s="28"/>
      <c r="I384" s="211"/>
      <c r="J384" s="28"/>
      <c r="K384" s="28"/>
      <c r="L384" s="29"/>
      <c r="M384" s="261"/>
      <c r="N384" s="262"/>
      <c r="O384" s="76"/>
      <c r="P384" s="76"/>
      <c r="Q384" s="76"/>
      <c r="R384" s="76"/>
      <c r="S384" s="76"/>
      <c r="T384" s="77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T384" s="3" t="s">
        <v>256</v>
      </c>
      <c r="AU384" s="3" t="s">
        <v>265</v>
      </c>
    </row>
    <row r="385" s="30" customFormat="true" ht="24.15" hidden="false" customHeight="true" outlineLevel="0" collapsed="false">
      <c r="A385" s="26"/>
      <c r="B385" s="27"/>
      <c r="C385" s="263" t="s">
        <v>992</v>
      </c>
      <c r="D385" s="263" t="s">
        <v>288</v>
      </c>
      <c r="E385" s="264" t="s">
        <v>993</v>
      </c>
      <c r="F385" s="265" t="s">
        <v>994</v>
      </c>
      <c r="G385" s="266" t="s">
        <v>291</v>
      </c>
      <c r="H385" s="267" t="n">
        <v>1</v>
      </c>
      <c r="I385" s="268"/>
      <c r="J385" s="269" t="n">
        <f aca="false">ROUND(I385*H385,2)</f>
        <v>0</v>
      </c>
      <c r="K385" s="270"/>
      <c r="L385" s="271"/>
      <c r="M385" s="272"/>
      <c r="N385" s="273" t="s">
        <v>39</v>
      </c>
      <c r="O385" s="76"/>
      <c r="P385" s="256" t="n">
        <f aca="false">O385*H385</f>
        <v>0</v>
      </c>
      <c r="Q385" s="256" t="n">
        <v>2E-005</v>
      </c>
      <c r="R385" s="256" t="n">
        <f aca="false">Q385*H385</f>
        <v>2E-005</v>
      </c>
      <c r="S385" s="256" t="n">
        <v>0</v>
      </c>
      <c r="T385" s="257" t="n">
        <f aca="false">S385*H385</f>
        <v>0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258" t="s">
        <v>324</v>
      </c>
      <c r="AT385" s="258" t="s">
        <v>288</v>
      </c>
      <c r="AU385" s="258" t="s">
        <v>265</v>
      </c>
      <c r="AY385" s="3" t="s">
        <v>247</v>
      </c>
      <c r="BE385" s="137" t="n">
        <f aca="false">IF(N385="základní",J385,0)</f>
        <v>0</v>
      </c>
      <c r="BF385" s="137" t="n">
        <f aca="false">IF(N385="snížená",J385,0)</f>
        <v>0</v>
      </c>
      <c r="BG385" s="137" t="n">
        <f aca="false">IF(N385="zákl. přenesená",J385,0)</f>
        <v>0</v>
      </c>
      <c r="BH385" s="137" t="n">
        <f aca="false">IF(N385="sníž. přenesená",J385,0)</f>
        <v>0</v>
      </c>
      <c r="BI385" s="137" t="n">
        <f aca="false">IF(N385="nulová",J385,0)</f>
        <v>0</v>
      </c>
      <c r="BJ385" s="3" t="s">
        <v>81</v>
      </c>
      <c r="BK385" s="137" t="n">
        <f aca="false">ROUND(I385*H385,2)</f>
        <v>0</v>
      </c>
      <c r="BL385" s="3" t="s">
        <v>302</v>
      </c>
      <c r="BM385" s="258" t="s">
        <v>995</v>
      </c>
    </row>
    <row r="386" s="30" customFormat="true" ht="10.2" hidden="false" customHeight="false" outlineLevel="0" collapsed="false">
      <c r="A386" s="26"/>
      <c r="B386" s="27"/>
      <c r="C386" s="28"/>
      <c r="D386" s="259" t="s">
        <v>256</v>
      </c>
      <c r="E386" s="28"/>
      <c r="F386" s="260" t="s">
        <v>994</v>
      </c>
      <c r="G386" s="28"/>
      <c r="H386" s="28"/>
      <c r="I386" s="211"/>
      <c r="J386" s="28"/>
      <c r="K386" s="28"/>
      <c r="L386" s="29"/>
      <c r="M386" s="261"/>
      <c r="N386" s="262"/>
      <c r="O386" s="76"/>
      <c r="P386" s="76"/>
      <c r="Q386" s="76"/>
      <c r="R386" s="76"/>
      <c r="S386" s="76"/>
      <c r="T386" s="77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T386" s="3" t="s">
        <v>256</v>
      </c>
      <c r="AU386" s="3" t="s">
        <v>265</v>
      </c>
    </row>
    <row r="387" s="30" customFormat="true" ht="24.15" hidden="false" customHeight="true" outlineLevel="0" collapsed="false">
      <c r="A387" s="26"/>
      <c r="B387" s="27"/>
      <c r="C387" s="246" t="s">
        <v>996</v>
      </c>
      <c r="D387" s="246" t="s">
        <v>250</v>
      </c>
      <c r="E387" s="247" t="s">
        <v>997</v>
      </c>
      <c r="F387" s="248" t="s">
        <v>998</v>
      </c>
      <c r="G387" s="249" t="s">
        <v>332</v>
      </c>
      <c r="H387" s="250" t="n">
        <v>150</v>
      </c>
      <c r="I387" s="251"/>
      <c r="J387" s="252" t="n">
        <f aca="false">ROUND(I387*H387,2)</f>
        <v>0</v>
      </c>
      <c r="K387" s="253"/>
      <c r="L387" s="29"/>
      <c r="M387" s="254"/>
      <c r="N387" s="255" t="s">
        <v>39</v>
      </c>
      <c r="O387" s="76"/>
      <c r="P387" s="256" t="n">
        <f aca="false">O387*H387</f>
        <v>0</v>
      </c>
      <c r="Q387" s="256" t="n">
        <v>0</v>
      </c>
      <c r="R387" s="256" t="n">
        <f aca="false">Q387*H387</f>
        <v>0</v>
      </c>
      <c r="S387" s="256" t="n">
        <v>0</v>
      </c>
      <c r="T387" s="257" t="n">
        <f aca="false">S387*H387</f>
        <v>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R387" s="258" t="s">
        <v>302</v>
      </c>
      <c r="AT387" s="258" t="s">
        <v>250</v>
      </c>
      <c r="AU387" s="258" t="s">
        <v>265</v>
      </c>
      <c r="AY387" s="3" t="s">
        <v>247</v>
      </c>
      <c r="BE387" s="137" t="n">
        <f aca="false">IF(N387="základní",J387,0)</f>
        <v>0</v>
      </c>
      <c r="BF387" s="137" t="n">
        <f aca="false">IF(N387="snížená",J387,0)</f>
        <v>0</v>
      </c>
      <c r="BG387" s="137" t="n">
        <f aca="false">IF(N387="zákl. přenesená",J387,0)</f>
        <v>0</v>
      </c>
      <c r="BH387" s="137" t="n">
        <f aca="false">IF(N387="sníž. přenesená",J387,0)</f>
        <v>0</v>
      </c>
      <c r="BI387" s="137" t="n">
        <f aca="false">IF(N387="nulová",J387,0)</f>
        <v>0</v>
      </c>
      <c r="BJ387" s="3" t="s">
        <v>81</v>
      </c>
      <c r="BK387" s="137" t="n">
        <f aca="false">ROUND(I387*H387,2)</f>
        <v>0</v>
      </c>
      <c r="BL387" s="3" t="s">
        <v>302</v>
      </c>
      <c r="BM387" s="258" t="s">
        <v>999</v>
      </c>
    </row>
    <row r="388" s="30" customFormat="true" ht="28.8" hidden="false" customHeight="false" outlineLevel="0" collapsed="false">
      <c r="A388" s="26"/>
      <c r="B388" s="27"/>
      <c r="C388" s="28"/>
      <c r="D388" s="259" t="s">
        <v>256</v>
      </c>
      <c r="E388" s="28"/>
      <c r="F388" s="260" t="s">
        <v>1000</v>
      </c>
      <c r="G388" s="28"/>
      <c r="H388" s="28"/>
      <c r="I388" s="211"/>
      <c r="J388" s="28"/>
      <c r="K388" s="28"/>
      <c r="L388" s="29"/>
      <c r="M388" s="261"/>
      <c r="N388" s="262"/>
      <c r="O388" s="76"/>
      <c r="P388" s="76"/>
      <c r="Q388" s="76"/>
      <c r="R388" s="76"/>
      <c r="S388" s="76"/>
      <c r="T388" s="77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T388" s="3" t="s">
        <v>256</v>
      </c>
      <c r="AU388" s="3" t="s">
        <v>265</v>
      </c>
    </row>
    <row r="389" s="30" customFormat="true" ht="24.15" hidden="false" customHeight="true" outlineLevel="0" collapsed="false">
      <c r="A389" s="26"/>
      <c r="B389" s="27"/>
      <c r="C389" s="263" t="s">
        <v>1001</v>
      </c>
      <c r="D389" s="263" t="s">
        <v>288</v>
      </c>
      <c r="E389" s="264" t="s">
        <v>1002</v>
      </c>
      <c r="F389" s="265" t="s">
        <v>1003</v>
      </c>
      <c r="G389" s="266" t="s">
        <v>332</v>
      </c>
      <c r="H389" s="267" t="n">
        <v>150</v>
      </c>
      <c r="I389" s="268"/>
      <c r="J389" s="269" t="n">
        <f aca="false">ROUND(I389*H389,2)</f>
        <v>0</v>
      </c>
      <c r="K389" s="270"/>
      <c r="L389" s="271"/>
      <c r="M389" s="272"/>
      <c r="N389" s="273" t="s">
        <v>39</v>
      </c>
      <c r="O389" s="76"/>
      <c r="P389" s="256" t="n">
        <f aca="false">O389*H389</f>
        <v>0</v>
      </c>
      <c r="Q389" s="256" t="n">
        <v>0.00012</v>
      </c>
      <c r="R389" s="256" t="n">
        <f aca="false">Q389*H389</f>
        <v>0.018</v>
      </c>
      <c r="S389" s="256" t="n">
        <v>0</v>
      </c>
      <c r="T389" s="257" t="n">
        <f aca="false">S389*H389</f>
        <v>0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R389" s="258" t="s">
        <v>324</v>
      </c>
      <c r="AT389" s="258" t="s">
        <v>288</v>
      </c>
      <c r="AU389" s="258" t="s">
        <v>265</v>
      </c>
      <c r="AY389" s="3" t="s">
        <v>247</v>
      </c>
      <c r="BE389" s="137" t="n">
        <f aca="false">IF(N389="základní",J389,0)</f>
        <v>0</v>
      </c>
      <c r="BF389" s="137" t="n">
        <f aca="false">IF(N389="snížená",J389,0)</f>
        <v>0</v>
      </c>
      <c r="BG389" s="137" t="n">
        <f aca="false">IF(N389="zákl. přenesená",J389,0)</f>
        <v>0</v>
      </c>
      <c r="BH389" s="137" t="n">
        <f aca="false">IF(N389="sníž. přenesená",J389,0)</f>
        <v>0</v>
      </c>
      <c r="BI389" s="137" t="n">
        <f aca="false">IF(N389="nulová",J389,0)</f>
        <v>0</v>
      </c>
      <c r="BJ389" s="3" t="s">
        <v>81</v>
      </c>
      <c r="BK389" s="137" t="n">
        <f aca="false">ROUND(I389*H389,2)</f>
        <v>0</v>
      </c>
      <c r="BL389" s="3" t="s">
        <v>302</v>
      </c>
      <c r="BM389" s="258" t="s">
        <v>1004</v>
      </c>
    </row>
    <row r="390" s="30" customFormat="true" ht="19.2" hidden="false" customHeight="false" outlineLevel="0" collapsed="false">
      <c r="A390" s="26"/>
      <c r="B390" s="27"/>
      <c r="C390" s="28"/>
      <c r="D390" s="259" t="s">
        <v>256</v>
      </c>
      <c r="E390" s="28"/>
      <c r="F390" s="260" t="s">
        <v>1003</v>
      </c>
      <c r="G390" s="28"/>
      <c r="H390" s="28"/>
      <c r="I390" s="211"/>
      <c r="J390" s="28"/>
      <c r="K390" s="28"/>
      <c r="L390" s="29"/>
      <c r="M390" s="261"/>
      <c r="N390" s="262"/>
      <c r="O390" s="76"/>
      <c r="P390" s="76"/>
      <c r="Q390" s="76"/>
      <c r="R390" s="76"/>
      <c r="S390" s="76"/>
      <c r="T390" s="77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T390" s="3" t="s">
        <v>256</v>
      </c>
      <c r="AU390" s="3" t="s">
        <v>265</v>
      </c>
    </row>
    <row r="391" s="30" customFormat="true" ht="24.15" hidden="false" customHeight="true" outlineLevel="0" collapsed="false">
      <c r="A391" s="26"/>
      <c r="B391" s="27"/>
      <c r="C391" s="246" t="s">
        <v>1005</v>
      </c>
      <c r="D391" s="246" t="s">
        <v>250</v>
      </c>
      <c r="E391" s="247" t="s">
        <v>1006</v>
      </c>
      <c r="F391" s="248" t="s">
        <v>1007</v>
      </c>
      <c r="G391" s="249" t="s">
        <v>291</v>
      </c>
      <c r="H391" s="250" t="n">
        <v>14</v>
      </c>
      <c r="I391" s="251"/>
      <c r="J391" s="252" t="n">
        <f aca="false">ROUND(I391*H391,2)</f>
        <v>0</v>
      </c>
      <c r="K391" s="253"/>
      <c r="L391" s="29"/>
      <c r="M391" s="254"/>
      <c r="N391" s="255" t="s">
        <v>39</v>
      </c>
      <c r="O391" s="76"/>
      <c r="P391" s="256" t="n">
        <f aca="false">O391*H391</f>
        <v>0</v>
      </c>
      <c r="Q391" s="256" t="n">
        <v>0</v>
      </c>
      <c r="R391" s="256" t="n">
        <f aca="false">Q391*H391</f>
        <v>0</v>
      </c>
      <c r="S391" s="256" t="n">
        <v>0.003</v>
      </c>
      <c r="T391" s="257" t="n">
        <f aca="false">S391*H391</f>
        <v>0.042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R391" s="258" t="s">
        <v>302</v>
      </c>
      <c r="AT391" s="258" t="s">
        <v>250</v>
      </c>
      <c r="AU391" s="258" t="s">
        <v>265</v>
      </c>
      <c r="AY391" s="3" t="s">
        <v>247</v>
      </c>
      <c r="BE391" s="137" t="n">
        <f aca="false">IF(N391="základní",J391,0)</f>
        <v>0</v>
      </c>
      <c r="BF391" s="137" t="n">
        <f aca="false">IF(N391="snížená",J391,0)</f>
        <v>0</v>
      </c>
      <c r="BG391" s="137" t="n">
        <f aca="false">IF(N391="zákl. přenesená",J391,0)</f>
        <v>0</v>
      </c>
      <c r="BH391" s="137" t="n">
        <f aca="false">IF(N391="sníž. přenesená",J391,0)</f>
        <v>0</v>
      </c>
      <c r="BI391" s="137" t="n">
        <f aca="false">IF(N391="nulová",J391,0)</f>
        <v>0</v>
      </c>
      <c r="BJ391" s="3" t="s">
        <v>81</v>
      </c>
      <c r="BK391" s="137" t="n">
        <f aca="false">ROUND(I391*H391,2)</f>
        <v>0</v>
      </c>
      <c r="BL391" s="3" t="s">
        <v>302</v>
      </c>
      <c r="BM391" s="258" t="s">
        <v>1008</v>
      </c>
    </row>
    <row r="392" s="30" customFormat="true" ht="48" hidden="false" customHeight="false" outlineLevel="0" collapsed="false">
      <c r="A392" s="26"/>
      <c r="B392" s="27"/>
      <c r="C392" s="28"/>
      <c r="D392" s="259" t="s">
        <v>256</v>
      </c>
      <c r="E392" s="28"/>
      <c r="F392" s="260" t="s">
        <v>1009</v>
      </c>
      <c r="G392" s="28"/>
      <c r="H392" s="28"/>
      <c r="I392" s="211"/>
      <c r="J392" s="28"/>
      <c r="K392" s="28"/>
      <c r="L392" s="29"/>
      <c r="M392" s="261"/>
      <c r="N392" s="262"/>
      <c r="O392" s="76"/>
      <c r="P392" s="76"/>
      <c r="Q392" s="76"/>
      <c r="R392" s="76"/>
      <c r="S392" s="76"/>
      <c r="T392" s="77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T392" s="3" t="s">
        <v>256</v>
      </c>
      <c r="AU392" s="3" t="s">
        <v>265</v>
      </c>
    </row>
    <row r="393" s="229" customFormat="true" ht="22.8" hidden="false" customHeight="true" outlineLevel="0" collapsed="false">
      <c r="B393" s="230"/>
      <c r="C393" s="231"/>
      <c r="D393" s="232" t="s">
        <v>73</v>
      </c>
      <c r="E393" s="244" t="s">
        <v>1010</v>
      </c>
      <c r="F393" s="244" t="s">
        <v>1011</v>
      </c>
      <c r="G393" s="231"/>
      <c r="H393" s="231"/>
      <c r="I393" s="234"/>
      <c r="J393" s="245" t="n">
        <f aca="false">BK393</f>
        <v>0</v>
      </c>
      <c r="K393" s="231"/>
      <c r="L393" s="236"/>
      <c r="M393" s="237"/>
      <c r="N393" s="238"/>
      <c r="O393" s="238"/>
      <c r="P393" s="239" t="n">
        <f aca="false">P394+P481</f>
        <v>0</v>
      </c>
      <c r="Q393" s="238"/>
      <c r="R393" s="239" t="n">
        <f aca="false">R394+R481</f>
        <v>0.02753</v>
      </c>
      <c r="S393" s="238"/>
      <c r="T393" s="240" t="n">
        <f aca="false">T394+T481</f>
        <v>0.0076</v>
      </c>
      <c r="AR393" s="241" t="s">
        <v>83</v>
      </c>
      <c r="AT393" s="242" t="s">
        <v>73</v>
      </c>
      <c r="AU393" s="242" t="s">
        <v>81</v>
      </c>
      <c r="AY393" s="241" t="s">
        <v>247</v>
      </c>
      <c r="BK393" s="243" t="n">
        <f aca="false">BK394+BK481</f>
        <v>0</v>
      </c>
    </row>
    <row r="394" s="229" customFormat="true" ht="20.85" hidden="false" customHeight="true" outlineLevel="0" collapsed="false">
      <c r="B394" s="230"/>
      <c r="C394" s="231"/>
      <c r="D394" s="232" t="s">
        <v>73</v>
      </c>
      <c r="E394" s="244" t="s">
        <v>1012</v>
      </c>
      <c r="F394" s="244" t="s">
        <v>1013</v>
      </c>
      <c r="G394" s="231"/>
      <c r="H394" s="231"/>
      <c r="I394" s="234"/>
      <c r="J394" s="245" t="n">
        <f aca="false">BK394</f>
        <v>0</v>
      </c>
      <c r="K394" s="231"/>
      <c r="L394" s="236"/>
      <c r="M394" s="237"/>
      <c r="N394" s="238"/>
      <c r="O394" s="238"/>
      <c r="P394" s="239" t="n">
        <f aca="false">SUM(P395:P480)</f>
        <v>0</v>
      </c>
      <c r="Q394" s="238"/>
      <c r="R394" s="239" t="n">
        <f aca="false">SUM(R395:R480)</f>
        <v>0.0157</v>
      </c>
      <c r="S394" s="238"/>
      <c r="T394" s="240" t="n">
        <f aca="false">SUM(T395:T480)</f>
        <v>0.0076</v>
      </c>
      <c r="AR394" s="241" t="s">
        <v>83</v>
      </c>
      <c r="AT394" s="242" t="s">
        <v>73</v>
      </c>
      <c r="AU394" s="242" t="s">
        <v>83</v>
      </c>
      <c r="AY394" s="241" t="s">
        <v>247</v>
      </c>
      <c r="BK394" s="243" t="n">
        <f aca="false">SUM(BK395:BK480)</f>
        <v>0</v>
      </c>
    </row>
    <row r="395" s="30" customFormat="true" ht="24.15" hidden="false" customHeight="true" outlineLevel="0" collapsed="false">
      <c r="A395" s="26"/>
      <c r="B395" s="27"/>
      <c r="C395" s="246" t="s">
        <v>1014</v>
      </c>
      <c r="D395" s="246" t="s">
        <v>250</v>
      </c>
      <c r="E395" s="247" t="s">
        <v>1015</v>
      </c>
      <c r="F395" s="248" t="s">
        <v>1016</v>
      </c>
      <c r="G395" s="249" t="s">
        <v>332</v>
      </c>
      <c r="H395" s="250" t="n">
        <v>80</v>
      </c>
      <c r="I395" s="251"/>
      <c r="J395" s="252" t="n">
        <f aca="false">ROUND(I395*H395,2)</f>
        <v>0</v>
      </c>
      <c r="K395" s="253"/>
      <c r="L395" s="29"/>
      <c r="M395" s="254"/>
      <c r="N395" s="255" t="s">
        <v>39</v>
      </c>
      <c r="O395" s="76"/>
      <c r="P395" s="256" t="n">
        <f aca="false">O395*H395</f>
        <v>0</v>
      </c>
      <c r="Q395" s="256" t="n">
        <v>0</v>
      </c>
      <c r="R395" s="256" t="n">
        <f aca="false">Q395*H395</f>
        <v>0</v>
      </c>
      <c r="S395" s="256" t="n">
        <v>0</v>
      </c>
      <c r="T395" s="257" t="n">
        <f aca="false">S395*H395</f>
        <v>0</v>
      </c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R395" s="258" t="s">
        <v>302</v>
      </c>
      <c r="AT395" s="258" t="s">
        <v>250</v>
      </c>
      <c r="AU395" s="258" t="s">
        <v>265</v>
      </c>
      <c r="AY395" s="3" t="s">
        <v>247</v>
      </c>
      <c r="BE395" s="137" t="n">
        <f aca="false">IF(N395="základní",J395,0)</f>
        <v>0</v>
      </c>
      <c r="BF395" s="137" t="n">
        <f aca="false">IF(N395="snížená",J395,0)</f>
        <v>0</v>
      </c>
      <c r="BG395" s="137" t="n">
        <f aca="false">IF(N395="zákl. přenesená",J395,0)</f>
        <v>0</v>
      </c>
      <c r="BH395" s="137" t="n">
        <f aca="false">IF(N395="sníž. přenesená",J395,0)</f>
        <v>0</v>
      </c>
      <c r="BI395" s="137" t="n">
        <f aca="false">IF(N395="nulová",J395,0)</f>
        <v>0</v>
      </c>
      <c r="BJ395" s="3" t="s">
        <v>81</v>
      </c>
      <c r="BK395" s="137" t="n">
        <f aca="false">ROUND(I395*H395,2)</f>
        <v>0</v>
      </c>
      <c r="BL395" s="3" t="s">
        <v>302</v>
      </c>
      <c r="BM395" s="258" t="s">
        <v>1017</v>
      </c>
    </row>
    <row r="396" s="30" customFormat="true" ht="19.2" hidden="false" customHeight="false" outlineLevel="0" collapsed="false">
      <c r="A396" s="26"/>
      <c r="B396" s="27"/>
      <c r="C396" s="28"/>
      <c r="D396" s="259" t="s">
        <v>256</v>
      </c>
      <c r="E396" s="28"/>
      <c r="F396" s="260" t="s">
        <v>1018</v>
      </c>
      <c r="G396" s="28"/>
      <c r="H396" s="28"/>
      <c r="I396" s="211"/>
      <c r="J396" s="28"/>
      <c r="K396" s="28"/>
      <c r="L396" s="29"/>
      <c r="M396" s="261"/>
      <c r="N396" s="262"/>
      <c r="O396" s="76"/>
      <c r="P396" s="76"/>
      <c r="Q396" s="76"/>
      <c r="R396" s="76"/>
      <c r="S396" s="76"/>
      <c r="T396" s="77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T396" s="3" t="s">
        <v>256</v>
      </c>
      <c r="AU396" s="3" t="s">
        <v>265</v>
      </c>
    </row>
    <row r="397" s="30" customFormat="true" ht="16.5" hidden="false" customHeight="true" outlineLevel="0" collapsed="false">
      <c r="A397" s="26"/>
      <c r="B397" s="27"/>
      <c r="C397" s="263" t="s">
        <v>1019</v>
      </c>
      <c r="D397" s="263" t="s">
        <v>288</v>
      </c>
      <c r="E397" s="264" t="s">
        <v>898</v>
      </c>
      <c r="F397" s="265" t="s">
        <v>899</v>
      </c>
      <c r="G397" s="266" t="s">
        <v>291</v>
      </c>
      <c r="H397" s="267" t="n">
        <v>40</v>
      </c>
      <c r="I397" s="268"/>
      <c r="J397" s="269" t="n">
        <f aca="false">ROUND(I397*H397,2)</f>
        <v>0</v>
      </c>
      <c r="K397" s="270"/>
      <c r="L397" s="271"/>
      <c r="M397" s="272"/>
      <c r="N397" s="273" t="s">
        <v>39</v>
      </c>
      <c r="O397" s="76"/>
      <c r="P397" s="256" t="n">
        <f aca="false">O397*H397</f>
        <v>0</v>
      </c>
      <c r="Q397" s="256" t="n">
        <v>9E-005</v>
      </c>
      <c r="R397" s="256" t="n">
        <f aca="false">Q397*H397</f>
        <v>0.0036</v>
      </c>
      <c r="S397" s="256" t="n">
        <v>0</v>
      </c>
      <c r="T397" s="257" t="n">
        <f aca="false">S397*H397</f>
        <v>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R397" s="258" t="s">
        <v>324</v>
      </c>
      <c r="AT397" s="258" t="s">
        <v>288</v>
      </c>
      <c r="AU397" s="258" t="s">
        <v>265</v>
      </c>
      <c r="AY397" s="3" t="s">
        <v>247</v>
      </c>
      <c r="BE397" s="137" t="n">
        <f aca="false">IF(N397="základní",J397,0)</f>
        <v>0</v>
      </c>
      <c r="BF397" s="137" t="n">
        <f aca="false">IF(N397="snížená",J397,0)</f>
        <v>0</v>
      </c>
      <c r="BG397" s="137" t="n">
        <f aca="false">IF(N397="zákl. přenesená",J397,0)</f>
        <v>0</v>
      </c>
      <c r="BH397" s="137" t="n">
        <f aca="false">IF(N397="sníž. přenesená",J397,0)</f>
        <v>0</v>
      </c>
      <c r="BI397" s="137" t="n">
        <f aca="false">IF(N397="nulová",J397,0)</f>
        <v>0</v>
      </c>
      <c r="BJ397" s="3" t="s">
        <v>81</v>
      </c>
      <c r="BK397" s="137" t="n">
        <f aca="false">ROUND(I397*H397,2)</f>
        <v>0</v>
      </c>
      <c r="BL397" s="3" t="s">
        <v>302</v>
      </c>
      <c r="BM397" s="258" t="s">
        <v>1020</v>
      </c>
    </row>
    <row r="398" s="30" customFormat="true" ht="10.2" hidden="false" customHeight="false" outlineLevel="0" collapsed="false">
      <c r="A398" s="26"/>
      <c r="B398" s="27"/>
      <c r="C398" s="28"/>
      <c r="D398" s="259" t="s">
        <v>256</v>
      </c>
      <c r="E398" s="28"/>
      <c r="F398" s="260" t="s">
        <v>899</v>
      </c>
      <c r="G398" s="28"/>
      <c r="H398" s="28"/>
      <c r="I398" s="211"/>
      <c r="J398" s="28"/>
      <c r="K398" s="28"/>
      <c r="L398" s="29"/>
      <c r="M398" s="261"/>
      <c r="N398" s="262"/>
      <c r="O398" s="76"/>
      <c r="P398" s="76"/>
      <c r="Q398" s="76"/>
      <c r="R398" s="76"/>
      <c r="S398" s="76"/>
      <c r="T398" s="77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T398" s="3" t="s">
        <v>256</v>
      </c>
      <c r="AU398" s="3" t="s">
        <v>265</v>
      </c>
    </row>
    <row r="399" s="30" customFormat="true" ht="24.15" hidden="false" customHeight="true" outlineLevel="0" collapsed="false">
      <c r="A399" s="26"/>
      <c r="B399" s="27"/>
      <c r="C399" s="263" t="s">
        <v>1021</v>
      </c>
      <c r="D399" s="263" t="s">
        <v>288</v>
      </c>
      <c r="E399" s="264" t="s">
        <v>1022</v>
      </c>
      <c r="F399" s="265" t="s">
        <v>840</v>
      </c>
      <c r="G399" s="266" t="s">
        <v>332</v>
      </c>
      <c r="H399" s="267" t="n">
        <v>20</v>
      </c>
      <c r="I399" s="268"/>
      <c r="J399" s="269" t="n">
        <f aca="false">ROUND(I399*H399,2)</f>
        <v>0</v>
      </c>
      <c r="K399" s="270"/>
      <c r="L399" s="271"/>
      <c r="M399" s="272"/>
      <c r="N399" s="273" t="s">
        <v>39</v>
      </c>
      <c r="O399" s="76"/>
      <c r="P399" s="256" t="n">
        <f aca="false">O399*H399</f>
        <v>0</v>
      </c>
      <c r="Q399" s="256" t="n">
        <v>7E-005</v>
      </c>
      <c r="R399" s="256" t="n">
        <f aca="false">Q399*H399</f>
        <v>0.0014</v>
      </c>
      <c r="S399" s="256" t="n">
        <v>0</v>
      </c>
      <c r="T399" s="257" t="n">
        <f aca="false">S399*H399</f>
        <v>0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R399" s="258" t="s">
        <v>324</v>
      </c>
      <c r="AT399" s="258" t="s">
        <v>288</v>
      </c>
      <c r="AU399" s="258" t="s">
        <v>265</v>
      </c>
      <c r="AY399" s="3" t="s">
        <v>247</v>
      </c>
      <c r="BE399" s="137" t="n">
        <f aca="false">IF(N399="základní",J399,0)</f>
        <v>0</v>
      </c>
      <c r="BF399" s="137" t="n">
        <f aca="false">IF(N399="snížená",J399,0)</f>
        <v>0</v>
      </c>
      <c r="BG399" s="137" t="n">
        <f aca="false">IF(N399="zákl. přenesená",J399,0)</f>
        <v>0</v>
      </c>
      <c r="BH399" s="137" t="n">
        <f aca="false">IF(N399="sníž. přenesená",J399,0)</f>
        <v>0</v>
      </c>
      <c r="BI399" s="137" t="n">
        <f aca="false">IF(N399="nulová",J399,0)</f>
        <v>0</v>
      </c>
      <c r="BJ399" s="3" t="s">
        <v>81</v>
      </c>
      <c r="BK399" s="137" t="n">
        <f aca="false">ROUND(I399*H399,2)</f>
        <v>0</v>
      </c>
      <c r="BL399" s="3" t="s">
        <v>302</v>
      </c>
      <c r="BM399" s="258" t="s">
        <v>1023</v>
      </c>
    </row>
    <row r="400" s="30" customFormat="true" ht="10.2" hidden="false" customHeight="false" outlineLevel="0" collapsed="false">
      <c r="A400" s="26"/>
      <c r="B400" s="27"/>
      <c r="C400" s="28"/>
      <c r="D400" s="259" t="s">
        <v>256</v>
      </c>
      <c r="E400" s="28"/>
      <c r="F400" s="260" t="s">
        <v>840</v>
      </c>
      <c r="G400" s="28"/>
      <c r="H400" s="28"/>
      <c r="I400" s="211"/>
      <c r="J400" s="28"/>
      <c r="K400" s="28"/>
      <c r="L400" s="29"/>
      <c r="M400" s="261"/>
      <c r="N400" s="262"/>
      <c r="O400" s="76"/>
      <c r="P400" s="76"/>
      <c r="Q400" s="76"/>
      <c r="R400" s="76"/>
      <c r="S400" s="76"/>
      <c r="T400" s="77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T400" s="3" t="s">
        <v>256</v>
      </c>
      <c r="AU400" s="3" t="s">
        <v>265</v>
      </c>
    </row>
    <row r="401" s="274" customFormat="true" ht="10.2" hidden="false" customHeight="false" outlineLevel="0" collapsed="false">
      <c r="B401" s="275"/>
      <c r="C401" s="276"/>
      <c r="D401" s="259" t="s">
        <v>327</v>
      </c>
      <c r="E401" s="276"/>
      <c r="F401" s="277" t="s">
        <v>1024</v>
      </c>
      <c r="G401" s="276"/>
      <c r="H401" s="278" t="n">
        <v>20</v>
      </c>
      <c r="I401" s="279"/>
      <c r="J401" s="276"/>
      <c r="K401" s="276"/>
      <c r="L401" s="280"/>
      <c r="M401" s="281"/>
      <c r="N401" s="282"/>
      <c r="O401" s="282"/>
      <c r="P401" s="282"/>
      <c r="Q401" s="282"/>
      <c r="R401" s="282"/>
      <c r="S401" s="282"/>
      <c r="T401" s="283"/>
      <c r="AT401" s="284" t="s">
        <v>327</v>
      </c>
      <c r="AU401" s="284" t="s">
        <v>265</v>
      </c>
      <c r="AV401" s="274" t="s">
        <v>83</v>
      </c>
      <c r="AW401" s="274" t="s">
        <v>3</v>
      </c>
      <c r="AX401" s="274" t="s">
        <v>81</v>
      </c>
      <c r="AY401" s="284" t="s">
        <v>247</v>
      </c>
    </row>
    <row r="402" s="30" customFormat="true" ht="24.15" hidden="false" customHeight="true" outlineLevel="0" collapsed="false">
      <c r="A402" s="26"/>
      <c r="B402" s="27"/>
      <c r="C402" s="263" t="s">
        <v>1025</v>
      </c>
      <c r="D402" s="263" t="s">
        <v>288</v>
      </c>
      <c r="E402" s="264" t="s">
        <v>1026</v>
      </c>
      <c r="F402" s="265" t="s">
        <v>1027</v>
      </c>
      <c r="G402" s="266" t="s">
        <v>332</v>
      </c>
      <c r="H402" s="267" t="n">
        <v>20</v>
      </c>
      <c r="I402" s="268"/>
      <c r="J402" s="269" t="n">
        <f aca="false">ROUND(I402*H402,2)</f>
        <v>0</v>
      </c>
      <c r="K402" s="270"/>
      <c r="L402" s="271"/>
      <c r="M402" s="272"/>
      <c r="N402" s="273" t="s">
        <v>39</v>
      </c>
      <c r="O402" s="76"/>
      <c r="P402" s="256" t="n">
        <f aca="false">O402*H402</f>
        <v>0</v>
      </c>
      <c r="Q402" s="256" t="n">
        <v>7E-005</v>
      </c>
      <c r="R402" s="256" t="n">
        <f aca="false">Q402*H402</f>
        <v>0.0014</v>
      </c>
      <c r="S402" s="256" t="n">
        <v>0</v>
      </c>
      <c r="T402" s="257" t="n">
        <f aca="false">S402*H402</f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258" t="s">
        <v>324</v>
      </c>
      <c r="AT402" s="258" t="s">
        <v>288</v>
      </c>
      <c r="AU402" s="258" t="s">
        <v>265</v>
      </c>
      <c r="AY402" s="3" t="s">
        <v>247</v>
      </c>
      <c r="BE402" s="137" t="n">
        <f aca="false">IF(N402="základní",J402,0)</f>
        <v>0</v>
      </c>
      <c r="BF402" s="137" t="n">
        <f aca="false">IF(N402="snížená",J402,0)</f>
        <v>0</v>
      </c>
      <c r="BG402" s="137" t="n">
        <f aca="false">IF(N402="zákl. přenesená",J402,0)</f>
        <v>0</v>
      </c>
      <c r="BH402" s="137" t="n">
        <f aca="false">IF(N402="sníž. přenesená",J402,0)</f>
        <v>0</v>
      </c>
      <c r="BI402" s="137" t="n">
        <f aca="false">IF(N402="nulová",J402,0)</f>
        <v>0</v>
      </c>
      <c r="BJ402" s="3" t="s">
        <v>81</v>
      </c>
      <c r="BK402" s="137" t="n">
        <f aca="false">ROUND(I402*H402,2)</f>
        <v>0</v>
      </c>
      <c r="BL402" s="3" t="s">
        <v>302</v>
      </c>
      <c r="BM402" s="258" t="s">
        <v>1028</v>
      </c>
    </row>
    <row r="403" s="30" customFormat="true" ht="10.2" hidden="false" customHeight="false" outlineLevel="0" collapsed="false">
      <c r="A403" s="26"/>
      <c r="B403" s="27"/>
      <c r="C403" s="28"/>
      <c r="D403" s="259" t="s">
        <v>256</v>
      </c>
      <c r="E403" s="28"/>
      <c r="F403" s="260" t="s">
        <v>1027</v>
      </c>
      <c r="G403" s="28"/>
      <c r="H403" s="28"/>
      <c r="I403" s="211"/>
      <c r="J403" s="28"/>
      <c r="K403" s="28"/>
      <c r="L403" s="29"/>
      <c r="M403" s="261"/>
      <c r="N403" s="262"/>
      <c r="O403" s="76"/>
      <c r="P403" s="76"/>
      <c r="Q403" s="76"/>
      <c r="R403" s="76"/>
      <c r="S403" s="76"/>
      <c r="T403" s="77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T403" s="3" t="s">
        <v>256</v>
      </c>
      <c r="AU403" s="3" t="s">
        <v>265</v>
      </c>
    </row>
    <row r="404" s="274" customFormat="true" ht="10.2" hidden="false" customHeight="false" outlineLevel="0" collapsed="false">
      <c r="B404" s="275"/>
      <c r="C404" s="276"/>
      <c r="D404" s="259" t="s">
        <v>327</v>
      </c>
      <c r="E404" s="276"/>
      <c r="F404" s="277" t="s">
        <v>1024</v>
      </c>
      <c r="G404" s="276"/>
      <c r="H404" s="278" t="n">
        <v>20</v>
      </c>
      <c r="I404" s="279"/>
      <c r="J404" s="276"/>
      <c r="K404" s="276"/>
      <c r="L404" s="280"/>
      <c r="M404" s="281"/>
      <c r="N404" s="282"/>
      <c r="O404" s="282"/>
      <c r="P404" s="282"/>
      <c r="Q404" s="282"/>
      <c r="R404" s="282"/>
      <c r="S404" s="282"/>
      <c r="T404" s="283"/>
      <c r="AT404" s="284" t="s">
        <v>327</v>
      </c>
      <c r="AU404" s="284" t="s">
        <v>265</v>
      </c>
      <c r="AV404" s="274" t="s">
        <v>83</v>
      </c>
      <c r="AW404" s="274" t="s">
        <v>3</v>
      </c>
      <c r="AX404" s="274" t="s">
        <v>81</v>
      </c>
      <c r="AY404" s="284" t="s">
        <v>247</v>
      </c>
    </row>
    <row r="405" s="30" customFormat="true" ht="24.15" hidden="false" customHeight="true" outlineLevel="0" collapsed="false">
      <c r="A405" s="26"/>
      <c r="B405" s="27"/>
      <c r="C405" s="263" t="s">
        <v>1029</v>
      </c>
      <c r="D405" s="263" t="s">
        <v>288</v>
      </c>
      <c r="E405" s="264" t="s">
        <v>1030</v>
      </c>
      <c r="F405" s="265" t="s">
        <v>1031</v>
      </c>
      <c r="G405" s="266" t="s">
        <v>332</v>
      </c>
      <c r="H405" s="267" t="n">
        <v>20</v>
      </c>
      <c r="I405" s="268"/>
      <c r="J405" s="269" t="n">
        <f aca="false">ROUND(I405*H405,2)</f>
        <v>0</v>
      </c>
      <c r="K405" s="270"/>
      <c r="L405" s="271"/>
      <c r="M405" s="272"/>
      <c r="N405" s="273" t="s">
        <v>39</v>
      </c>
      <c r="O405" s="76"/>
      <c r="P405" s="256" t="n">
        <f aca="false">O405*H405</f>
        <v>0</v>
      </c>
      <c r="Q405" s="256" t="n">
        <v>7E-005</v>
      </c>
      <c r="R405" s="256" t="n">
        <f aca="false">Q405*H405</f>
        <v>0.0014</v>
      </c>
      <c r="S405" s="256" t="n">
        <v>0</v>
      </c>
      <c r="T405" s="257" t="n">
        <f aca="false">S405*H405</f>
        <v>0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R405" s="258" t="s">
        <v>324</v>
      </c>
      <c r="AT405" s="258" t="s">
        <v>288</v>
      </c>
      <c r="AU405" s="258" t="s">
        <v>265</v>
      </c>
      <c r="AY405" s="3" t="s">
        <v>247</v>
      </c>
      <c r="BE405" s="137" t="n">
        <f aca="false">IF(N405="základní",J405,0)</f>
        <v>0</v>
      </c>
      <c r="BF405" s="137" t="n">
        <f aca="false">IF(N405="snížená",J405,0)</f>
        <v>0</v>
      </c>
      <c r="BG405" s="137" t="n">
        <f aca="false">IF(N405="zákl. přenesená",J405,0)</f>
        <v>0</v>
      </c>
      <c r="BH405" s="137" t="n">
        <f aca="false">IF(N405="sníž. přenesená",J405,0)</f>
        <v>0</v>
      </c>
      <c r="BI405" s="137" t="n">
        <f aca="false">IF(N405="nulová",J405,0)</f>
        <v>0</v>
      </c>
      <c r="BJ405" s="3" t="s">
        <v>81</v>
      </c>
      <c r="BK405" s="137" t="n">
        <f aca="false">ROUND(I405*H405,2)</f>
        <v>0</v>
      </c>
      <c r="BL405" s="3" t="s">
        <v>302</v>
      </c>
      <c r="BM405" s="258" t="s">
        <v>1032</v>
      </c>
    </row>
    <row r="406" s="30" customFormat="true" ht="10.2" hidden="false" customHeight="false" outlineLevel="0" collapsed="false">
      <c r="A406" s="26"/>
      <c r="B406" s="27"/>
      <c r="C406" s="28"/>
      <c r="D406" s="259" t="s">
        <v>256</v>
      </c>
      <c r="E406" s="28"/>
      <c r="F406" s="260" t="s">
        <v>1031</v>
      </c>
      <c r="G406" s="28"/>
      <c r="H406" s="28"/>
      <c r="I406" s="211"/>
      <c r="J406" s="28"/>
      <c r="K406" s="28"/>
      <c r="L406" s="29"/>
      <c r="M406" s="261"/>
      <c r="N406" s="262"/>
      <c r="O406" s="76"/>
      <c r="P406" s="76"/>
      <c r="Q406" s="76"/>
      <c r="R406" s="76"/>
      <c r="S406" s="76"/>
      <c r="T406" s="77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T406" s="3" t="s">
        <v>256</v>
      </c>
      <c r="AU406" s="3" t="s">
        <v>265</v>
      </c>
    </row>
    <row r="407" s="274" customFormat="true" ht="10.2" hidden="false" customHeight="false" outlineLevel="0" collapsed="false">
      <c r="B407" s="275"/>
      <c r="C407" s="276"/>
      <c r="D407" s="259" t="s">
        <v>327</v>
      </c>
      <c r="E407" s="276"/>
      <c r="F407" s="277" t="s">
        <v>1024</v>
      </c>
      <c r="G407" s="276"/>
      <c r="H407" s="278" t="n">
        <v>20</v>
      </c>
      <c r="I407" s="279"/>
      <c r="J407" s="276"/>
      <c r="K407" s="276"/>
      <c r="L407" s="280"/>
      <c r="M407" s="281"/>
      <c r="N407" s="282"/>
      <c r="O407" s="282"/>
      <c r="P407" s="282"/>
      <c r="Q407" s="282"/>
      <c r="R407" s="282"/>
      <c r="S407" s="282"/>
      <c r="T407" s="283"/>
      <c r="AT407" s="284" t="s">
        <v>327</v>
      </c>
      <c r="AU407" s="284" t="s">
        <v>265</v>
      </c>
      <c r="AV407" s="274" t="s">
        <v>83</v>
      </c>
      <c r="AW407" s="274" t="s">
        <v>3</v>
      </c>
      <c r="AX407" s="274" t="s">
        <v>81</v>
      </c>
      <c r="AY407" s="284" t="s">
        <v>247</v>
      </c>
    </row>
    <row r="408" s="30" customFormat="true" ht="24.15" hidden="false" customHeight="true" outlineLevel="0" collapsed="false">
      <c r="A408" s="26"/>
      <c r="B408" s="27"/>
      <c r="C408" s="263" t="s">
        <v>1352</v>
      </c>
      <c r="D408" s="263" t="s">
        <v>288</v>
      </c>
      <c r="E408" s="264" t="s">
        <v>1353</v>
      </c>
      <c r="F408" s="265" t="s">
        <v>1354</v>
      </c>
      <c r="G408" s="266" t="s">
        <v>332</v>
      </c>
      <c r="H408" s="267" t="n">
        <v>20</v>
      </c>
      <c r="I408" s="268"/>
      <c r="J408" s="269" t="n">
        <f aca="false">ROUND(I408*H408,2)</f>
        <v>0</v>
      </c>
      <c r="K408" s="270"/>
      <c r="L408" s="271"/>
      <c r="M408" s="272"/>
      <c r="N408" s="273" t="s">
        <v>39</v>
      </c>
      <c r="O408" s="76"/>
      <c r="P408" s="256" t="n">
        <f aca="false">O408*H408</f>
        <v>0</v>
      </c>
      <c r="Q408" s="256" t="n">
        <v>7E-005</v>
      </c>
      <c r="R408" s="256" t="n">
        <f aca="false">Q408*H408</f>
        <v>0.0014</v>
      </c>
      <c r="S408" s="256" t="n">
        <v>0</v>
      </c>
      <c r="T408" s="257" t="n">
        <f aca="false">S408*H408</f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258" t="s">
        <v>324</v>
      </c>
      <c r="AT408" s="258" t="s">
        <v>288</v>
      </c>
      <c r="AU408" s="258" t="s">
        <v>265</v>
      </c>
      <c r="AY408" s="3" t="s">
        <v>247</v>
      </c>
      <c r="BE408" s="137" t="n">
        <f aca="false">IF(N408="základní",J408,0)</f>
        <v>0</v>
      </c>
      <c r="BF408" s="137" t="n">
        <f aca="false">IF(N408="snížená",J408,0)</f>
        <v>0</v>
      </c>
      <c r="BG408" s="137" t="n">
        <f aca="false">IF(N408="zákl. přenesená",J408,0)</f>
        <v>0</v>
      </c>
      <c r="BH408" s="137" t="n">
        <f aca="false">IF(N408="sníž. přenesená",J408,0)</f>
        <v>0</v>
      </c>
      <c r="BI408" s="137" t="n">
        <f aca="false">IF(N408="nulová",J408,0)</f>
        <v>0</v>
      </c>
      <c r="BJ408" s="3" t="s">
        <v>81</v>
      </c>
      <c r="BK408" s="137" t="n">
        <f aca="false">ROUND(I408*H408,2)</f>
        <v>0</v>
      </c>
      <c r="BL408" s="3" t="s">
        <v>302</v>
      </c>
      <c r="BM408" s="258" t="s">
        <v>1355</v>
      </c>
    </row>
    <row r="409" s="30" customFormat="true" ht="10.2" hidden="false" customHeight="false" outlineLevel="0" collapsed="false">
      <c r="A409" s="26"/>
      <c r="B409" s="27"/>
      <c r="C409" s="28"/>
      <c r="D409" s="259" t="s">
        <v>256</v>
      </c>
      <c r="E409" s="28"/>
      <c r="F409" s="260" t="s">
        <v>1354</v>
      </c>
      <c r="G409" s="28"/>
      <c r="H409" s="28"/>
      <c r="I409" s="211"/>
      <c r="J409" s="28"/>
      <c r="K409" s="28"/>
      <c r="L409" s="29"/>
      <c r="M409" s="261"/>
      <c r="N409" s="262"/>
      <c r="O409" s="76"/>
      <c r="P409" s="76"/>
      <c r="Q409" s="76"/>
      <c r="R409" s="76"/>
      <c r="S409" s="76"/>
      <c r="T409" s="77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T409" s="3" t="s">
        <v>256</v>
      </c>
      <c r="AU409" s="3" t="s">
        <v>265</v>
      </c>
    </row>
    <row r="410" s="274" customFormat="true" ht="10.2" hidden="false" customHeight="false" outlineLevel="0" collapsed="false">
      <c r="B410" s="275"/>
      <c r="C410" s="276"/>
      <c r="D410" s="259" t="s">
        <v>327</v>
      </c>
      <c r="E410" s="276"/>
      <c r="F410" s="277" t="s">
        <v>1024</v>
      </c>
      <c r="G410" s="276"/>
      <c r="H410" s="278" t="n">
        <v>20</v>
      </c>
      <c r="I410" s="279"/>
      <c r="J410" s="276"/>
      <c r="K410" s="276"/>
      <c r="L410" s="280"/>
      <c r="M410" s="281"/>
      <c r="N410" s="282"/>
      <c r="O410" s="282"/>
      <c r="P410" s="282"/>
      <c r="Q410" s="282"/>
      <c r="R410" s="282"/>
      <c r="S410" s="282"/>
      <c r="T410" s="283"/>
      <c r="AT410" s="284" t="s">
        <v>327</v>
      </c>
      <c r="AU410" s="284" t="s">
        <v>265</v>
      </c>
      <c r="AV410" s="274" t="s">
        <v>83</v>
      </c>
      <c r="AW410" s="274" t="s">
        <v>3</v>
      </c>
      <c r="AX410" s="274" t="s">
        <v>81</v>
      </c>
      <c r="AY410" s="284" t="s">
        <v>247</v>
      </c>
    </row>
    <row r="411" s="30" customFormat="true" ht="37.8" hidden="false" customHeight="true" outlineLevel="0" collapsed="false">
      <c r="A411" s="26"/>
      <c r="B411" s="27"/>
      <c r="C411" s="246" t="s">
        <v>1033</v>
      </c>
      <c r="D411" s="246" t="s">
        <v>250</v>
      </c>
      <c r="E411" s="247" t="s">
        <v>1034</v>
      </c>
      <c r="F411" s="248" t="s">
        <v>1035</v>
      </c>
      <c r="G411" s="249" t="s">
        <v>291</v>
      </c>
      <c r="H411" s="250" t="n">
        <v>4</v>
      </c>
      <c r="I411" s="251"/>
      <c r="J411" s="252" t="n">
        <f aca="false">ROUND(I411*H411,2)</f>
        <v>0</v>
      </c>
      <c r="K411" s="253"/>
      <c r="L411" s="29"/>
      <c r="M411" s="254"/>
      <c r="N411" s="255" t="s">
        <v>39</v>
      </c>
      <c r="O411" s="76"/>
      <c r="P411" s="256" t="n">
        <f aca="false">O411*H411</f>
        <v>0</v>
      </c>
      <c r="Q411" s="256" t="n">
        <v>0</v>
      </c>
      <c r="R411" s="256" t="n">
        <f aca="false">Q411*H411</f>
        <v>0</v>
      </c>
      <c r="S411" s="256" t="n">
        <v>0</v>
      </c>
      <c r="T411" s="257" t="n">
        <f aca="false">S411*H411</f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258" t="s">
        <v>302</v>
      </c>
      <c r="AT411" s="258" t="s">
        <v>250</v>
      </c>
      <c r="AU411" s="258" t="s">
        <v>265</v>
      </c>
      <c r="AY411" s="3" t="s">
        <v>247</v>
      </c>
      <c r="BE411" s="137" t="n">
        <f aca="false">IF(N411="základní",J411,0)</f>
        <v>0</v>
      </c>
      <c r="BF411" s="137" t="n">
        <f aca="false">IF(N411="snížená",J411,0)</f>
        <v>0</v>
      </c>
      <c r="BG411" s="137" t="n">
        <f aca="false">IF(N411="zákl. přenesená",J411,0)</f>
        <v>0</v>
      </c>
      <c r="BH411" s="137" t="n">
        <f aca="false">IF(N411="sníž. přenesená",J411,0)</f>
        <v>0</v>
      </c>
      <c r="BI411" s="137" t="n">
        <f aca="false">IF(N411="nulová",J411,0)</f>
        <v>0</v>
      </c>
      <c r="BJ411" s="3" t="s">
        <v>81</v>
      </c>
      <c r="BK411" s="137" t="n">
        <f aca="false">ROUND(I411*H411,2)</f>
        <v>0</v>
      </c>
      <c r="BL411" s="3" t="s">
        <v>302</v>
      </c>
      <c r="BM411" s="258" t="s">
        <v>1036</v>
      </c>
    </row>
    <row r="412" s="30" customFormat="true" ht="19.2" hidden="false" customHeight="false" outlineLevel="0" collapsed="false">
      <c r="A412" s="26"/>
      <c r="B412" s="27"/>
      <c r="C412" s="28"/>
      <c r="D412" s="259" t="s">
        <v>256</v>
      </c>
      <c r="E412" s="28"/>
      <c r="F412" s="260" t="s">
        <v>1035</v>
      </c>
      <c r="G412" s="28"/>
      <c r="H412" s="28"/>
      <c r="I412" s="211"/>
      <c r="J412" s="28"/>
      <c r="K412" s="28"/>
      <c r="L412" s="29"/>
      <c r="M412" s="261"/>
      <c r="N412" s="262"/>
      <c r="O412" s="76"/>
      <c r="P412" s="76"/>
      <c r="Q412" s="76"/>
      <c r="R412" s="76"/>
      <c r="S412" s="76"/>
      <c r="T412" s="77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T412" s="3" t="s">
        <v>256</v>
      </c>
      <c r="AU412" s="3" t="s">
        <v>265</v>
      </c>
    </row>
    <row r="413" s="30" customFormat="true" ht="24.15" hidden="false" customHeight="true" outlineLevel="0" collapsed="false">
      <c r="A413" s="26"/>
      <c r="B413" s="27"/>
      <c r="C413" s="246" t="s">
        <v>1037</v>
      </c>
      <c r="D413" s="246" t="s">
        <v>250</v>
      </c>
      <c r="E413" s="247" t="s">
        <v>1038</v>
      </c>
      <c r="F413" s="248" t="s">
        <v>1039</v>
      </c>
      <c r="G413" s="249" t="s">
        <v>291</v>
      </c>
      <c r="H413" s="250" t="n">
        <v>4</v>
      </c>
      <c r="I413" s="251"/>
      <c r="J413" s="252" t="n">
        <f aca="false">ROUND(I413*H413,2)</f>
        <v>0</v>
      </c>
      <c r="K413" s="253"/>
      <c r="L413" s="29"/>
      <c r="M413" s="254"/>
      <c r="N413" s="255" t="s">
        <v>39</v>
      </c>
      <c r="O413" s="76"/>
      <c r="P413" s="256" t="n">
        <f aca="false">O413*H413</f>
        <v>0</v>
      </c>
      <c r="Q413" s="256" t="n">
        <v>0</v>
      </c>
      <c r="R413" s="256" t="n">
        <f aca="false">Q413*H413</f>
        <v>0</v>
      </c>
      <c r="S413" s="256" t="n">
        <v>0</v>
      </c>
      <c r="T413" s="257" t="n">
        <f aca="false">S413*H413</f>
        <v>0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R413" s="258" t="s">
        <v>302</v>
      </c>
      <c r="AT413" s="258" t="s">
        <v>250</v>
      </c>
      <c r="AU413" s="258" t="s">
        <v>265</v>
      </c>
      <c r="AY413" s="3" t="s">
        <v>247</v>
      </c>
      <c r="BE413" s="137" t="n">
        <f aca="false">IF(N413="základní",J413,0)</f>
        <v>0</v>
      </c>
      <c r="BF413" s="137" t="n">
        <f aca="false">IF(N413="snížená",J413,0)</f>
        <v>0</v>
      </c>
      <c r="BG413" s="137" t="n">
        <f aca="false">IF(N413="zákl. přenesená",J413,0)</f>
        <v>0</v>
      </c>
      <c r="BH413" s="137" t="n">
        <f aca="false">IF(N413="sníž. přenesená",J413,0)</f>
        <v>0</v>
      </c>
      <c r="BI413" s="137" t="n">
        <f aca="false">IF(N413="nulová",J413,0)</f>
        <v>0</v>
      </c>
      <c r="BJ413" s="3" t="s">
        <v>81</v>
      </c>
      <c r="BK413" s="137" t="n">
        <f aca="false">ROUND(I413*H413,2)</f>
        <v>0</v>
      </c>
      <c r="BL413" s="3" t="s">
        <v>302</v>
      </c>
      <c r="BM413" s="258" t="s">
        <v>1040</v>
      </c>
    </row>
    <row r="414" s="30" customFormat="true" ht="19.2" hidden="false" customHeight="false" outlineLevel="0" collapsed="false">
      <c r="A414" s="26"/>
      <c r="B414" s="27"/>
      <c r="C414" s="28"/>
      <c r="D414" s="259" t="s">
        <v>256</v>
      </c>
      <c r="E414" s="28"/>
      <c r="F414" s="260" t="s">
        <v>1039</v>
      </c>
      <c r="G414" s="28"/>
      <c r="H414" s="28"/>
      <c r="I414" s="211"/>
      <c r="J414" s="28"/>
      <c r="K414" s="28"/>
      <c r="L414" s="29"/>
      <c r="M414" s="261"/>
      <c r="N414" s="262"/>
      <c r="O414" s="76"/>
      <c r="P414" s="76"/>
      <c r="Q414" s="76"/>
      <c r="R414" s="76"/>
      <c r="S414" s="76"/>
      <c r="T414" s="77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T414" s="3" t="s">
        <v>256</v>
      </c>
      <c r="AU414" s="3" t="s">
        <v>265</v>
      </c>
    </row>
    <row r="415" s="30" customFormat="true" ht="44.25" hidden="false" customHeight="true" outlineLevel="0" collapsed="false">
      <c r="A415" s="26"/>
      <c r="B415" s="27"/>
      <c r="C415" s="246" t="s">
        <v>1041</v>
      </c>
      <c r="D415" s="246" t="s">
        <v>250</v>
      </c>
      <c r="E415" s="247" t="s">
        <v>1042</v>
      </c>
      <c r="F415" s="248" t="s">
        <v>1043</v>
      </c>
      <c r="G415" s="249" t="s">
        <v>291</v>
      </c>
      <c r="H415" s="250" t="n">
        <v>2</v>
      </c>
      <c r="I415" s="251"/>
      <c r="J415" s="252" t="n">
        <f aca="false">ROUND(I415*H415,2)</f>
        <v>0</v>
      </c>
      <c r="K415" s="253"/>
      <c r="L415" s="29"/>
      <c r="M415" s="254"/>
      <c r="N415" s="255" t="s">
        <v>39</v>
      </c>
      <c r="O415" s="76"/>
      <c r="P415" s="256" t="n">
        <f aca="false">O415*H415</f>
        <v>0</v>
      </c>
      <c r="Q415" s="256" t="n">
        <v>0</v>
      </c>
      <c r="R415" s="256" t="n">
        <f aca="false">Q415*H415</f>
        <v>0</v>
      </c>
      <c r="S415" s="256" t="n">
        <v>0</v>
      </c>
      <c r="T415" s="257" t="n">
        <f aca="false">S415*H415</f>
        <v>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258" t="s">
        <v>302</v>
      </c>
      <c r="AT415" s="258" t="s">
        <v>250</v>
      </c>
      <c r="AU415" s="258" t="s">
        <v>265</v>
      </c>
      <c r="AY415" s="3" t="s">
        <v>247</v>
      </c>
      <c r="BE415" s="137" t="n">
        <f aca="false">IF(N415="základní",J415,0)</f>
        <v>0</v>
      </c>
      <c r="BF415" s="137" t="n">
        <f aca="false">IF(N415="snížená",J415,0)</f>
        <v>0</v>
      </c>
      <c r="BG415" s="137" t="n">
        <f aca="false">IF(N415="zákl. přenesená",J415,0)</f>
        <v>0</v>
      </c>
      <c r="BH415" s="137" t="n">
        <f aca="false">IF(N415="sníž. přenesená",J415,0)</f>
        <v>0</v>
      </c>
      <c r="BI415" s="137" t="n">
        <f aca="false">IF(N415="nulová",J415,0)</f>
        <v>0</v>
      </c>
      <c r="BJ415" s="3" t="s">
        <v>81</v>
      </c>
      <c r="BK415" s="137" t="n">
        <f aca="false">ROUND(I415*H415,2)</f>
        <v>0</v>
      </c>
      <c r="BL415" s="3" t="s">
        <v>302</v>
      </c>
      <c r="BM415" s="258" t="s">
        <v>1044</v>
      </c>
    </row>
    <row r="416" s="30" customFormat="true" ht="28.8" hidden="false" customHeight="false" outlineLevel="0" collapsed="false">
      <c r="A416" s="26"/>
      <c r="B416" s="27"/>
      <c r="C416" s="28"/>
      <c r="D416" s="259" t="s">
        <v>256</v>
      </c>
      <c r="E416" s="28"/>
      <c r="F416" s="260" t="s">
        <v>1043</v>
      </c>
      <c r="G416" s="28"/>
      <c r="H416" s="28"/>
      <c r="I416" s="211"/>
      <c r="J416" s="28"/>
      <c r="K416" s="28"/>
      <c r="L416" s="29"/>
      <c r="M416" s="261"/>
      <c r="N416" s="262"/>
      <c r="O416" s="76"/>
      <c r="P416" s="76"/>
      <c r="Q416" s="76"/>
      <c r="R416" s="76"/>
      <c r="S416" s="76"/>
      <c r="T416" s="77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T416" s="3" t="s">
        <v>256</v>
      </c>
      <c r="AU416" s="3" t="s">
        <v>265</v>
      </c>
    </row>
    <row r="417" s="30" customFormat="true" ht="24.15" hidden="false" customHeight="true" outlineLevel="0" collapsed="false">
      <c r="A417" s="26"/>
      <c r="B417" s="27"/>
      <c r="C417" s="263" t="s">
        <v>1045</v>
      </c>
      <c r="D417" s="263" t="s">
        <v>288</v>
      </c>
      <c r="E417" s="264" t="s">
        <v>772</v>
      </c>
      <c r="F417" s="265" t="s">
        <v>773</v>
      </c>
      <c r="G417" s="266" t="s">
        <v>291</v>
      </c>
      <c r="H417" s="267" t="n">
        <v>4</v>
      </c>
      <c r="I417" s="268"/>
      <c r="J417" s="269" t="n">
        <f aca="false">ROUND(I417*H417,2)</f>
        <v>0</v>
      </c>
      <c r="K417" s="270"/>
      <c r="L417" s="271"/>
      <c r="M417" s="272"/>
      <c r="N417" s="273" t="s">
        <v>39</v>
      </c>
      <c r="O417" s="76"/>
      <c r="P417" s="256" t="n">
        <f aca="false">O417*H417</f>
        <v>0</v>
      </c>
      <c r="Q417" s="256" t="n">
        <v>5E-005</v>
      </c>
      <c r="R417" s="256" t="n">
        <f aca="false">Q417*H417</f>
        <v>0.0002</v>
      </c>
      <c r="S417" s="256" t="n">
        <v>0</v>
      </c>
      <c r="T417" s="257" t="n">
        <f aca="false">S417*H417</f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258" t="s">
        <v>324</v>
      </c>
      <c r="AT417" s="258" t="s">
        <v>288</v>
      </c>
      <c r="AU417" s="258" t="s">
        <v>265</v>
      </c>
      <c r="AY417" s="3" t="s">
        <v>247</v>
      </c>
      <c r="BE417" s="137" t="n">
        <f aca="false">IF(N417="základní",J417,0)</f>
        <v>0</v>
      </c>
      <c r="BF417" s="137" t="n">
        <f aca="false">IF(N417="snížená",J417,0)</f>
        <v>0</v>
      </c>
      <c r="BG417" s="137" t="n">
        <f aca="false">IF(N417="zákl. přenesená",J417,0)</f>
        <v>0</v>
      </c>
      <c r="BH417" s="137" t="n">
        <f aca="false">IF(N417="sníž. přenesená",J417,0)</f>
        <v>0</v>
      </c>
      <c r="BI417" s="137" t="n">
        <f aca="false">IF(N417="nulová",J417,0)</f>
        <v>0</v>
      </c>
      <c r="BJ417" s="3" t="s">
        <v>81</v>
      </c>
      <c r="BK417" s="137" t="n">
        <f aca="false">ROUND(I417*H417,2)</f>
        <v>0</v>
      </c>
      <c r="BL417" s="3" t="s">
        <v>302</v>
      </c>
      <c r="BM417" s="258" t="s">
        <v>1046</v>
      </c>
    </row>
    <row r="418" s="30" customFormat="true" ht="19.2" hidden="false" customHeight="false" outlineLevel="0" collapsed="false">
      <c r="A418" s="26"/>
      <c r="B418" s="27"/>
      <c r="C418" s="28"/>
      <c r="D418" s="259" t="s">
        <v>256</v>
      </c>
      <c r="E418" s="28"/>
      <c r="F418" s="260" t="s">
        <v>773</v>
      </c>
      <c r="G418" s="28"/>
      <c r="H418" s="28"/>
      <c r="I418" s="211"/>
      <c r="J418" s="28"/>
      <c r="K418" s="28"/>
      <c r="L418" s="29"/>
      <c r="M418" s="261"/>
      <c r="N418" s="262"/>
      <c r="O418" s="76"/>
      <c r="P418" s="76"/>
      <c r="Q418" s="76"/>
      <c r="R418" s="76"/>
      <c r="S418" s="76"/>
      <c r="T418" s="77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T418" s="3" t="s">
        <v>256</v>
      </c>
      <c r="AU418" s="3" t="s">
        <v>265</v>
      </c>
    </row>
    <row r="419" s="30" customFormat="true" ht="24.15" hidden="false" customHeight="true" outlineLevel="0" collapsed="false">
      <c r="A419" s="26"/>
      <c r="B419" s="27"/>
      <c r="C419" s="263" t="s">
        <v>1047</v>
      </c>
      <c r="D419" s="263" t="s">
        <v>288</v>
      </c>
      <c r="E419" s="264" t="s">
        <v>1048</v>
      </c>
      <c r="F419" s="265" t="s">
        <v>1049</v>
      </c>
      <c r="G419" s="266" t="s">
        <v>291</v>
      </c>
      <c r="H419" s="267" t="n">
        <v>1</v>
      </c>
      <c r="I419" s="268"/>
      <c r="J419" s="269" t="n">
        <f aca="false">ROUND(I419*H419,2)</f>
        <v>0</v>
      </c>
      <c r="K419" s="270"/>
      <c r="L419" s="271"/>
      <c r="M419" s="272"/>
      <c r="N419" s="273" t="s">
        <v>39</v>
      </c>
      <c r="O419" s="76"/>
      <c r="P419" s="256" t="n">
        <f aca="false">O419*H419</f>
        <v>0</v>
      </c>
      <c r="Q419" s="256" t="n">
        <v>0.00016</v>
      </c>
      <c r="R419" s="256" t="n">
        <f aca="false">Q419*H419</f>
        <v>0.00016</v>
      </c>
      <c r="S419" s="256" t="n">
        <v>0</v>
      </c>
      <c r="T419" s="257" t="n">
        <f aca="false">S419*H419</f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258" t="s">
        <v>324</v>
      </c>
      <c r="AT419" s="258" t="s">
        <v>288</v>
      </c>
      <c r="AU419" s="258" t="s">
        <v>265</v>
      </c>
      <c r="AY419" s="3" t="s">
        <v>247</v>
      </c>
      <c r="BE419" s="137" t="n">
        <f aca="false">IF(N419="základní",J419,0)</f>
        <v>0</v>
      </c>
      <c r="BF419" s="137" t="n">
        <f aca="false">IF(N419="snížená",J419,0)</f>
        <v>0</v>
      </c>
      <c r="BG419" s="137" t="n">
        <f aca="false">IF(N419="zákl. přenesená",J419,0)</f>
        <v>0</v>
      </c>
      <c r="BH419" s="137" t="n">
        <f aca="false">IF(N419="sníž. přenesená",J419,0)</f>
        <v>0</v>
      </c>
      <c r="BI419" s="137" t="n">
        <f aca="false">IF(N419="nulová",J419,0)</f>
        <v>0</v>
      </c>
      <c r="BJ419" s="3" t="s">
        <v>81</v>
      </c>
      <c r="BK419" s="137" t="n">
        <f aca="false">ROUND(I419*H419,2)</f>
        <v>0</v>
      </c>
      <c r="BL419" s="3" t="s">
        <v>302</v>
      </c>
      <c r="BM419" s="258" t="s">
        <v>1050</v>
      </c>
    </row>
    <row r="420" s="30" customFormat="true" ht="19.2" hidden="false" customHeight="false" outlineLevel="0" collapsed="false">
      <c r="A420" s="26"/>
      <c r="B420" s="27"/>
      <c r="C420" s="28"/>
      <c r="D420" s="259" t="s">
        <v>256</v>
      </c>
      <c r="E420" s="28"/>
      <c r="F420" s="260" t="s">
        <v>1049</v>
      </c>
      <c r="G420" s="28"/>
      <c r="H420" s="28"/>
      <c r="I420" s="211"/>
      <c r="J420" s="28"/>
      <c r="K420" s="28"/>
      <c r="L420" s="29"/>
      <c r="M420" s="261"/>
      <c r="N420" s="262"/>
      <c r="O420" s="76"/>
      <c r="P420" s="76"/>
      <c r="Q420" s="76"/>
      <c r="R420" s="76"/>
      <c r="S420" s="76"/>
      <c r="T420" s="77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T420" s="3" t="s">
        <v>256</v>
      </c>
      <c r="AU420" s="3" t="s">
        <v>265</v>
      </c>
    </row>
    <row r="421" s="30" customFormat="true" ht="24.15" hidden="false" customHeight="true" outlineLevel="0" collapsed="false">
      <c r="A421" s="26"/>
      <c r="B421" s="27"/>
      <c r="C421" s="263" t="s">
        <v>1051</v>
      </c>
      <c r="D421" s="263" t="s">
        <v>288</v>
      </c>
      <c r="E421" s="264" t="s">
        <v>1052</v>
      </c>
      <c r="F421" s="265" t="s">
        <v>1053</v>
      </c>
      <c r="G421" s="266" t="s">
        <v>291</v>
      </c>
      <c r="H421" s="267" t="n">
        <v>1</v>
      </c>
      <c r="I421" s="268"/>
      <c r="J421" s="269" t="n">
        <f aca="false">ROUND(I421*H421,2)</f>
        <v>0</v>
      </c>
      <c r="K421" s="270"/>
      <c r="L421" s="271"/>
      <c r="M421" s="272"/>
      <c r="N421" s="273" t="s">
        <v>39</v>
      </c>
      <c r="O421" s="76"/>
      <c r="P421" s="256" t="n">
        <f aca="false">O421*H421</f>
        <v>0</v>
      </c>
      <c r="Q421" s="256" t="n">
        <v>0.00054</v>
      </c>
      <c r="R421" s="256" t="n">
        <f aca="false">Q421*H421</f>
        <v>0.00054</v>
      </c>
      <c r="S421" s="256" t="n">
        <v>0</v>
      </c>
      <c r="T421" s="257" t="n">
        <f aca="false">S421*H421</f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258" t="s">
        <v>324</v>
      </c>
      <c r="AT421" s="258" t="s">
        <v>288</v>
      </c>
      <c r="AU421" s="258" t="s">
        <v>265</v>
      </c>
      <c r="AY421" s="3" t="s">
        <v>247</v>
      </c>
      <c r="BE421" s="137" t="n">
        <f aca="false">IF(N421="základní",J421,0)</f>
        <v>0</v>
      </c>
      <c r="BF421" s="137" t="n">
        <f aca="false">IF(N421="snížená",J421,0)</f>
        <v>0</v>
      </c>
      <c r="BG421" s="137" t="n">
        <f aca="false">IF(N421="zákl. přenesená",J421,0)</f>
        <v>0</v>
      </c>
      <c r="BH421" s="137" t="n">
        <f aca="false">IF(N421="sníž. přenesená",J421,0)</f>
        <v>0</v>
      </c>
      <c r="BI421" s="137" t="n">
        <f aca="false">IF(N421="nulová",J421,0)</f>
        <v>0</v>
      </c>
      <c r="BJ421" s="3" t="s">
        <v>81</v>
      </c>
      <c r="BK421" s="137" t="n">
        <f aca="false">ROUND(I421*H421,2)</f>
        <v>0</v>
      </c>
      <c r="BL421" s="3" t="s">
        <v>302</v>
      </c>
      <c r="BM421" s="258" t="s">
        <v>1054</v>
      </c>
    </row>
    <row r="422" s="30" customFormat="true" ht="19.2" hidden="false" customHeight="false" outlineLevel="0" collapsed="false">
      <c r="A422" s="26"/>
      <c r="B422" s="27"/>
      <c r="C422" s="28"/>
      <c r="D422" s="259" t="s">
        <v>256</v>
      </c>
      <c r="E422" s="28"/>
      <c r="F422" s="260" t="s">
        <v>1053</v>
      </c>
      <c r="G422" s="28"/>
      <c r="H422" s="28"/>
      <c r="I422" s="211"/>
      <c r="J422" s="28"/>
      <c r="K422" s="28"/>
      <c r="L422" s="29"/>
      <c r="M422" s="261"/>
      <c r="N422" s="262"/>
      <c r="O422" s="76"/>
      <c r="P422" s="76"/>
      <c r="Q422" s="76"/>
      <c r="R422" s="76"/>
      <c r="S422" s="76"/>
      <c r="T422" s="77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T422" s="3" t="s">
        <v>256</v>
      </c>
      <c r="AU422" s="3" t="s">
        <v>265</v>
      </c>
    </row>
    <row r="423" s="30" customFormat="true" ht="24.15" hidden="false" customHeight="true" outlineLevel="0" collapsed="false">
      <c r="A423" s="26"/>
      <c r="B423" s="27"/>
      <c r="C423" s="246" t="s">
        <v>6</v>
      </c>
      <c r="D423" s="246" t="s">
        <v>250</v>
      </c>
      <c r="E423" s="247" t="s">
        <v>1055</v>
      </c>
      <c r="F423" s="248" t="s">
        <v>1056</v>
      </c>
      <c r="G423" s="249" t="s">
        <v>332</v>
      </c>
      <c r="H423" s="250" t="n">
        <v>120</v>
      </c>
      <c r="I423" s="251"/>
      <c r="J423" s="252" t="n">
        <f aca="false">ROUND(I423*H423,2)</f>
        <v>0</v>
      </c>
      <c r="K423" s="253"/>
      <c r="L423" s="29"/>
      <c r="M423" s="254"/>
      <c r="N423" s="255" t="s">
        <v>39</v>
      </c>
      <c r="O423" s="76"/>
      <c r="P423" s="256" t="n">
        <f aca="false">O423*H423</f>
        <v>0</v>
      </c>
      <c r="Q423" s="256" t="n">
        <v>0</v>
      </c>
      <c r="R423" s="256" t="n">
        <f aca="false">Q423*H423</f>
        <v>0</v>
      </c>
      <c r="S423" s="256" t="n">
        <v>0</v>
      </c>
      <c r="T423" s="257" t="n">
        <f aca="false">S423*H423</f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258" t="s">
        <v>302</v>
      </c>
      <c r="AT423" s="258" t="s">
        <v>250</v>
      </c>
      <c r="AU423" s="258" t="s">
        <v>265</v>
      </c>
      <c r="AY423" s="3" t="s">
        <v>247</v>
      </c>
      <c r="BE423" s="137" t="n">
        <f aca="false">IF(N423="základní",J423,0)</f>
        <v>0</v>
      </c>
      <c r="BF423" s="137" t="n">
        <f aca="false">IF(N423="snížená",J423,0)</f>
        <v>0</v>
      </c>
      <c r="BG423" s="137" t="n">
        <f aca="false">IF(N423="zákl. přenesená",J423,0)</f>
        <v>0</v>
      </c>
      <c r="BH423" s="137" t="n">
        <f aca="false">IF(N423="sníž. přenesená",J423,0)</f>
        <v>0</v>
      </c>
      <c r="BI423" s="137" t="n">
        <f aca="false">IF(N423="nulová",J423,0)</f>
        <v>0</v>
      </c>
      <c r="BJ423" s="3" t="s">
        <v>81</v>
      </c>
      <c r="BK423" s="137" t="n">
        <f aca="false">ROUND(I423*H423,2)</f>
        <v>0</v>
      </c>
      <c r="BL423" s="3" t="s">
        <v>302</v>
      </c>
      <c r="BM423" s="258" t="s">
        <v>1057</v>
      </c>
    </row>
    <row r="424" s="30" customFormat="true" ht="19.2" hidden="false" customHeight="false" outlineLevel="0" collapsed="false">
      <c r="A424" s="26"/>
      <c r="B424" s="27"/>
      <c r="C424" s="28"/>
      <c r="D424" s="259" t="s">
        <v>256</v>
      </c>
      <c r="E424" s="28"/>
      <c r="F424" s="260" t="s">
        <v>1056</v>
      </c>
      <c r="G424" s="28"/>
      <c r="H424" s="28"/>
      <c r="I424" s="211"/>
      <c r="J424" s="28"/>
      <c r="K424" s="28"/>
      <c r="L424" s="29"/>
      <c r="M424" s="261"/>
      <c r="N424" s="262"/>
      <c r="O424" s="76"/>
      <c r="P424" s="76"/>
      <c r="Q424" s="76"/>
      <c r="R424" s="76"/>
      <c r="S424" s="76"/>
      <c r="T424" s="77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T424" s="3" t="s">
        <v>256</v>
      </c>
      <c r="AU424" s="3" t="s">
        <v>265</v>
      </c>
    </row>
    <row r="425" s="30" customFormat="true" ht="24.15" hidden="false" customHeight="true" outlineLevel="0" collapsed="false">
      <c r="A425" s="26"/>
      <c r="B425" s="27"/>
      <c r="C425" s="263" t="s">
        <v>374</v>
      </c>
      <c r="D425" s="263" t="s">
        <v>288</v>
      </c>
      <c r="E425" s="264" t="s">
        <v>1058</v>
      </c>
      <c r="F425" s="265" t="s">
        <v>1059</v>
      </c>
      <c r="G425" s="266" t="s">
        <v>332</v>
      </c>
      <c r="H425" s="267" t="n">
        <v>120</v>
      </c>
      <c r="I425" s="268"/>
      <c r="J425" s="269" t="n">
        <f aca="false">ROUND(I425*H425,2)</f>
        <v>0</v>
      </c>
      <c r="K425" s="270"/>
      <c r="L425" s="271"/>
      <c r="M425" s="272"/>
      <c r="N425" s="273" t="s">
        <v>39</v>
      </c>
      <c r="O425" s="76"/>
      <c r="P425" s="256" t="n">
        <f aca="false">O425*H425</f>
        <v>0</v>
      </c>
      <c r="Q425" s="256" t="n">
        <v>4E-005</v>
      </c>
      <c r="R425" s="256" t="n">
        <f aca="false">Q425*H425</f>
        <v>0.0048</v>
      </c>
      <c r="S425" s="256" t="n">
        <v>0</v>
      </c>
      <c r="T425" s="257" t="n">
        <f aca="false">S425*H425</f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258" t="s">
        <v>324</v>
      </c>
      <c r="AT425" s="258" t="s">
        <v>288</v>
      </c>
      <c r="AU425" s="258" t="s">
        <v>265</v>
      </c>
      <c r="AY425" s="3" t="s">
        <v>247</v>
      </c>
      <c r="BE425" s="137" t="n">
        <f aca="false">IF(N425="základní",J425,0)</f>
        <v>0</v>
      </c>
      <c r="BF425" s="137" t="n">
        <f aca="false">IF(N425="snížená",J425,0)</f>
        <v>0</v>
      </c>
      <c r="BG425" s="137" t="n">
        <f aca="false">IF(N425="zákl. přenesená",J425,0)</f>
        <v>0</v>
      </c>
      <c r="BH425" s="137" t="n">
        <f aca="false">IF(N425="sníž. přenesená",J425,0)</f>
        <v>0</v>
      </c>
      <c r="BI425" s="137" t="n">
        <f aca="false">IF(N425="nulová",J425,0)</f>
        <v>0</v>
      </c>
      <c r="BJ425" s="3" t="s">
        <v>81</v>
      </c>
      <c r="BK425" s="137" t="n">
        <f aca="false">ROUND(I425*H425,2)</f>
        <v>0</v>
      </c>
      <c r="BL425" s="3" t="s">
        <v>302</v>
      </c>
      <c r="BM425" s="258" t="s">
        <v>1060</v>
      </c>
    </row>
    <row r="426" s="30" customFormat="true" ht="19.2" hidden="false" customHeight="false" outlineLevel="0" collapsed="false">
      <c r="A426" s="26"/>
      <c r="B426" s="27"/>
      <c r="C426" s="28"/>
      <c r="D426" s="259" t="s">
        <v>256</v>
      </c>
      <c r="E426" s="28"/>
      <c r="F426" s="260" t="s">
        <v>1059</v>
      </c>
      <c r="G426" s="28"/>
      <c r="H426" s="28"/>
      <c r="I426" s="211"/>
      <c r="J426" s="28"/>
      <c r="K426" s="28"/>
      <c r="L426" s="29"/>
      <c r="M426" s="261"/>
      <c r="N426" s="262"/>
      <c r="O426" s="76"/>
      <c r="P426" s="76"/>
      <c r="Q426" s="76"/>
      <c r="R426" s="76"/>
      <c r="S426" s="76"/>
      <c r="T426" s="77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T426" s="3" t="s">
        <v>256</v>
      </c>
      <c r="AU426" s="3" t="s">
        <v>265</v>
      </c>
    </row>
    <row r="427" s="30" customFormat="true" ht="24.15" hidden="false" customHeight="true" outlineLevel="0" collapsed="false">
      <c r="A427" s="26"/>
      <c r="B427" s="27"/>
      <c r="C427" s="246" t="s">
        <v>258</v>
      </c>
      <c r="D427" s="246" t="s">
        <v>250</v>
      </c>
      <c r="E427" s="247" t="s">
        <v>1061</v>
      </c>
      <c r="F427" s="248" t="s">
        <v>1062</v>
      </c>
      <c r="G427" s="249" t="s">
        <v>291</v>
      </c>
      <c r="H427" s="250" t="n">
        <v>10</v>
      </c>
      <c r="I427" s="251"/>
      <c r="J427" s="252" t="n">
        <f aca="false">ROUND(I427*H427,2)</f>
        <v>0</v>
      </c>
      <c r="K427" s="253"/>
      <c r="L427" s="29"/>
      <c r="M427" s="254"/>
      <c r="N427" s="255" t="s">
        <v>39</v>
      </c>
      <c r="O427" s="76"/>
      <c r="P427" s="256" t="n">
        <f aca="false">O427*H427</f>
        <v>0</v>
      </c>
      <c r="Q427" s="256" t="n">
        <v>0</v>
      </c>
      <c r="R427" s="256" t="n">
        <f aca="false">Q427*H427</f>
        <v>0</v>
      </c>
      <c r="S427" s="256" t="n">
        <v>0</v>
      </c>
      <c r="T427" s="257" t="n">
        <f aca="false">S427*H427</f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258" t="s">
        <v>302</v>
      </c>
      <c r="AT427" s="258" t="s">
        <v>250</v>
      </c>
      <c r="AU427" s="258" t="s">
        <v>265</v>
      </c>
      <c r="AY427" s="3" t="s">
        <v>247</v>
      </c>
      <c r="BE427" s="137" t="n">
        <f aca="false">IF(N427="základní",J427,0)</f>
        <v>0</v>
      </c>
      <c r="BF427" s="137" t="n">
        <f aca="false">IF(N427="snížená",J427,0)</f>
        <v>0</v>
      </c>
      <c r="BG427" s="137" t="n">
        <f aca="false">IF(N427="zákl. přenesená",J427,0)</f>
        <v>0</v>
      </c>
      <c r="BH427" s="137" t="n">
        <f aca="false">IF(N427="sníž. přenesená",J427,0)</f>
        <v>0</v>
      </c>
      <c r="BI427" s="137" t="n">
        <f aca="false">IF(N427="nulová",J427,0)</f>
        <v>0</v>
      </c>
      <c r="BJ427" s="3" t="s">
        <v>81</v>
      </c>
      <c r="BK427" s="137" t="n">
        <f aca="false">ROUND(I427*H427,2)</f>
        <v>0</v>
      </c>
      <c r="BL427" s="3" t="s">
        <v>302</v>
      </c>
      <c r="BM427" s="258" t="s">
        <v>1063</v>
      </c>
    </row>
    <row r="428" s="30" customFormat="true" ht="19.2" hidden="false" customHeight="false" outlineLevel="0" collapsed="false">
      <c r="A428" s="26"/>
      <c r="B428" s="27"/>
      <c r="C428" s="28"/>
      <c r="D428" s="259" t="s">
        <v>256</v>
      </c>
      <c r="E428" s="28"/>
      <c r="F428" s="260" t="s">
        <v>1062</v>
      </c>
      <c r="G428" s="28"/>
      <c r="H428" s="28"/>
      <c r="I428" s="211"/>
      <c r="J428" s="28"/>
      <c r="K428" s="28"/>
      <c r="L428" s="29"/>
      <c r="M428" s="261"/>
      <c r="N428" s="262"/>
      <c r="O428" s="76"/>
      <c r="P428" s="76"/>
      <c r="Q428" s="76"/>
      <c r="R428" s="76"/>
      <c r="S428" s="76"/>
      <c r="T428" s="77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T428" s="3" t="s">
        <v>256</v>
      </c>
      <c r="AU428" s="3" t="s">
        <v>265</v>
      </c>
    </row>
    <row r="429" s="30" customFormat="true" ht="24.15" hidden="false" customHeight="true" outlineLevel="0" collapsed="false">
      <c r="A429" s="26"/>
      <c r="B429" s="27"/>
      <c r="C429" s="263" t="s">
        <v>310</v>
      </c>
      <c r="D429" s="263" t="s">
        <v>288</v>
      </c>
      <c r="E429" s="264" t="s">
        <v>1064</v>
      </c>
      <c r="F429" s="265" t="s">
        <v>1065</v>
      </c>
      <c r="G429" s="266" t="s">
        <v>291</v>
      </c>
      <c r="H429" s="267" t="n">
        <v>10</v>
      </c>
      <c r="I429" s="268"/>
      <c r="J429" s="269" t="n">
        <f aca="false">ROUND(I429*H429,2)</f>
        <v>0</v>
      </c>
      <c r="K429" s="270"/>
      <c r="L429" s="271"/>
      <c r="M429" s="272"/>
      <c r="N429" s="273" t="s">
        <v>39</v>
      </c>
      <c r="O429" s="76"/>
      <c r="P429" s="256" t="n">
        <f aca="false">O429*H429</f>
        <v>0</v>
      </c>
      <c r="Q429" s="256" t="n">
        <v>2E-005</v>
      </c>
      <c r="R429" s="256" t="n">
        <f aca="false">Q429*H429</f>
        <v>0.0002</v>
      </c>
      <c r="S429" s="256" t="n">
        <v>0</v>
      </c>
      <c r="T429" s="257" t="n">
        <f aca="false">S429*H429</f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258" t="s">
        <v>324</v>
      </c>
      <c r="AT429" s="258" t="s">
        <v>288</v>
      </c>
      <c r="AU429" s="258" t="s">
        <v>265</v>
      </c>
      <c r="AY429" s="3" t="s">
        <v>247</v>
      </c>
      <c r="BE429" s="137" t="n">
        <f aca="false">IF(N429="základní",J429,0)</f>
        <v>0</v>
      </c>
      <c r="BF429" s="137" t="n">
        <f aca="false">IF(N429="snížená",J429,0)</f>
        <v>0</v>
      </c>
      <c r="BG429" s="137" t="n">
        <f aca="false">IF(N429="zákl. přenesená",J429,0)</f>
        <v>0</v>
      </c>
      <c r="BH429" s="137" t="n">
        <f aca="false">IF(N429="sníž. přenesená",J429,0)</f>
        <v>0</v>
      </c>
      <c r="BI429" s="137" t="n">
        <f aca="false">IF(N429="nulová",J429,0)</f>
        <v>0</v>
      </c>
      <c r="BJ429" s="3" t="s">
        <v>81</v>
      </c>
      <c r="BK429" s="137" t="n">
        <f aca="false">ROUND(I429*H429,2)</f>
        <v>0</v>
      </c>
      <c r="BL429" s="3" t="s">
        <v>302</v>
      </c>
      <c r="BM429" s="258" t="s">
        <v>1066</v>
      </c>
    </row>
    <row r="430" s="30" customFormat="true" ht="19.2" hidden="false" customHeight="false" outlineLevel="0" collapsed="false">
      <c r="A430" s="26"/>
      <c r="B430" s="27"/>
      <c r="C430" s="28"/>
      <c r="D430" s="259" t="s">
        <v>256</v>
      </c>
      <c r="E430" s="28"/>
      <c r="F430" s="260" t="s">
        <v>1065</v>
      </c>
      <c r="G430" s="28"/>
      <c r="H430" s="28"/>
      <c r="I430" s="211"/>
      <c r="J430" s="28"/>
      <c r="K430" s="28"/>
      <c r="L430" s="29"/>
      <c r="M430" s="261"/>
      <c r="N430" s="262"/>
      <c r="O430" s="76"/>
      <c r="P430" s="76"/>
      <c r="Q430" s="76"/>
      <c r="R430" s="76"/>
      <c r="S430" s="76"/>
      <c r="T430" s="77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T430" s="3" t="s">
        <v>256</v>
      </c>
      <c r="AU430" s="3" t="s">
        <v>265</v>
      </c>
    </row>
    <row r="431" s="30" customFormat="true" ht="24.15" hidden="false" customHeight="true" outlineLevel="0" collapsed="false">
      <c r="A431" s="26"/>
      <c r="B431" s="27"/>
      <c r="C431" s="246" t="s">
        <v>365</v>
      </c>
      <c r="D431" s="246" t="s">
        <v>250</v>
      </c>
      <c r="E431" s="247" t="s">
        <v>1067</v>
      </c>
      <c r="F431" s="248" t="s">
        <v>1068</v>
      </c>
      <c r="G431" s="249" t="s">
        <v>291</v>
      </c>
      <c r="H431" s="250" t="n">
        <v>20</v>
      </c>
      <c r="I431" s="251"/>
      <c r="J431" s="252" t="n">
        <f aca="false">ROUND(I431*H431,2)</f>
        <v>0</v>
      </c>
      <c r="K431" s="253"/>
      <c r="L431" s="29"/>
      <c r="M431" s="254"/>
      <c r="N431" s="255" t="s">
        <v>39</v>
      </c>
      <c r="O431" s="76"/>
      <c r="P431" s="256" t="n">
        <f aca="false">O431*H431</f>
        <v>0</v>
      </c>
      <c r="Q431" s="256" t="n">
        <v>0</v>
      </c>
      <c r="R431" s="256" t="n">
        <f aca="false">Q431*H431</f>
        <v>0</v>
      </c>
      <c r="S431" s="256" t="n">
        <v>0</v>
      </c>
      <c r="T431" s="257" t="n">
        <f aca="false">S431*H431</f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258" t="s">
        <v>302</v>
      </c>
      <c r="AT431" s="258" t="s">
        <v>250</v>
      </c>
      <c r="AU431" s="258" t="s">
        <v>265</v>
      </c>
      <c r="AY431" s="3" t="s">
        <v>247</v>
      </c>
      <c r="BE431" s="137" t="n">
        <f aca="false">IF(N431="základní",J431,0)</f>
        <v>0</v>
      </c>
      <c r="BF431" s="137" t="n">
        <f aca="false">IF(N431="snížená",J431,0)</f>
        <v>0</v>
      </c>
      <c r="BG431" s="137" t="n">
        <f aca="false">IF(N431="zákl. přenesená",J431,0)</f>
        <v>0</v>
      </c>
      <c r="BH431" s="137" t="n">
        <f aca="false">IF(N431="sníž. přenesená",J431,0)</f>
        <v>0</v>
      </c>
      <c r="BI431" s="137" t="n">
        <f aca="false">IF(N431="nulová",J431,0)</f>
        <v>0</v>
      </c>
      <c r="BJ431" s="3" t="s">
        <v>81</v>
      </c>
      <c r="BK431" s="137" t="n">
        <f aca="false">ROUND(I431*H431,2)</f>
        <v>0</v>
      </c>
      <c r="BL431" s="3" t="s">
        <v>302</v>
      </c>
      <c r="BM431" s="258" t="s">
        <v>1069</v>
      </c>
    </row>
    <row r="432" s="30" customFormat="true" ht="19.2" hidden="false" customHeight="false" outlineLevel="0" collapsed="false">
      <c r="A432" s="26"/>
      <c r="B432" s="27"/>
      <c r="C432" s="28"/>
      <c r="D432" s="259" t="s">
        <v>256</v>
      </c>
      <c r="E432" s="28"/>
      <c r="F432" s="260" t="s">
        <v>1068</v>
      </c>
      <c r="G432" s="28"/>
      <c r="H432" s="28"/>
      <c r="I432" s="211"/>
      <c r="J432" s="28"/>
      <c r="K432" s="28"/>
      <c r="L432" s="29"/>
      <c r="M432" s="261"/>
      <c r="N432" s="262"/>
      <c r="O432" s="76"/>
      <c r="P432" s="76"/>
      <c r="Q432" s="76"/>
      <c r="R432" s="76"/>
      <c r="S432" s="76"/>
      <c r="T432" s="77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T432" s="3" t="s">
        <v>256</v>
      </c>
      <c r="AU432" s="3" t="s">
        <v>265</v>
      </c>
    </row>
    <row r="433" s="30" customFormat="true" ht="24.15" hidden="false" customHeight="true" outlineLevel="0" collapsed="false">
      <c r="A433" s="26"/>
      <c r="B433" s="27"/>
      <c r="C433" s="246" t="s">
        <v>469</v>
      </c>
      <c r="D433" s="246" t="s">
        <v>250</v>
      </c>
      <c r="E433" s="247" t="s">
        <v>1070</v>
      </c>
      <c r="F433" s="248" t="s">
        <v>1071</v>
      </c>
      <c r="G433" s="249" t="s">
        <v>291</v>
      </c>
      <c r="H433" s="250" t="n">
        <v>1</v>
      </c>
      <c r="I433" s="251"/>
      <c r="J433" s="252" t="n">
        <f aca="false">ROUND(I433*H433,2)</f>
        <v>0</v>
      </c>
      <c r="K433" s="253"/>
      <c r="L433" s="29"/>
      <c r="M433" s="254"/>
      <c r="N433" s="255" t="s">
        <v>39</v>
      </c>
      <c r="O433" s="76"/>
      <c r="P433" s="256" t="n">
        <f aca="false">O433*H433</f>
        <v>0</v>
      </c>
      <c r="Q433" s="256" t="n">
        <v>0</v>
      </c>
      <c r="R433" s="256" t="n">
        <f aca="false">Q433*H433</f>
        <v>0</v>
      </c>
      <c r="S433" s="256" t="n">
        <v>0</v>
      </c>
      <c r="T433" s="257" t="n">
        <f aca="false">S433*H433</f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258" t="s">
        <v>302</v>
      </c>
      <c r="AT433" s="258" t="s">
        <v>250</v>
      </c>
      <c r="AU433" s="258" t="s">
        <v>265</v>
      </c>
      <c r="AY433" s="3" t="s">
        <v>247</v>
      </c>
      <c r="BE433" s="137" t="n">
        <f aca="false">IF(N433="základní",J433,0)</f>
        <v>0</v>
      </c>
      <c r="BF433" s="137" t="n">
        <f aca="false">IF(N433="snížená",J433,0)</f>
        <v>0</v>
      </c>
      <c r="BG433" s="137" t="n">
        <f aca="false">IF(N433="zákl. přenesená",J433,0)</f>
        <v>0</v>
      </c>
      <c r="BH433" s="137" t="n">
        <f aca="false">IF(N433="sníž. přenesená",J433,0)</f>
        <v>0</v>
      </c>
      <c r="BI433" s="137" t="n">
        <f aca="false">IF(N433="nulová",J433,0)</f>
        <v>0</v>
      </c>
      <c r="BJ433" s="3" t="s">
        <v>81</v>
      </c>
      <c r="BK433" s="137" t="n">
        <f aca="false">ROUND(I433*H433,2)</f>
        <v>0</v>
      </c>
      <c r="BL433" s="3" t="s">
        <v>302</v>
      </c>
      <c r="BM433" s="258" t="s">
        <v>1072</v>
      </c>
    </row>
    <row r="434" s="30" customFormat="true" ht="19.2" hidden="false" customHeight="false" outlineLevel="0" collapsed="false">
      <c r="A434" s="26"/>
      <c r="B434" s="27"/>
      <c r="C434" s="28"/>
      <c r="D434" s="259" t="s">
        <v>256</v>
      </c>
      <c r="E434" s="28"/>
      <c r="F434" s="260" t="s">
        <v>1071</v>
      </c>
      <c r="G434" s="28"/>
      <c r="H434" s="28"/>
      <c r="I434" s="211"/>
      <c r="J434" s="28"/>
      <c r="K434" s="28"/>
      <c r="L434" s="29"/>
      <c r="M434" s="261"/>
      <c r="N434" s="262"/>
      <c r="O434" s="76"/>
      <c r="P434" s="76"/>
      <c r="Q434" s="76"/>
      <c r="R434" s="76"/>
      <c r="S434" s="76"/>
      <c r="T434" s="77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T434" s="3" t="s">
        <v>256</v>
      </c>
      <c r="AU434" s="3" t="s">
        <v>265</v>
      </c>
    </row>
    <row r="435" s="30" customFormat="true" ht="24.15" hidden="false" customHeight="true" outlineLevel="0" collapsed="false">
      <c r="A435" s="26"/>
      <c r="B435" s="27"/>
      <c r="C435" s="263" t="s">
        <v>474</v>
      </c>
      <c r="D435" s="263" t="s">
        <v>288</v>
      </c>
      <c r="E435" s="264" t="s">
        <v>1073</v>
      </c>
      <c r="F435" s="265" t="s">
        <v>1074</v>
      </c>
      <c r="G435" s="266" t="s">
        <v>291</v>
      </c>
      <c r="H435" s="267" t="n">
        <v>1</v>
      </c>
      <c r="I435" s="268"/>
      <c r="J435" s="269" t="n">
        <f aca="false">ROUND(I435*H435,2)</f>
        <v>0</v>
      </c>
      <c r="K435" s="270"/>
      <c r="L435" s="271"/>
      <c r="M435" s="272"/>
      <c r="N435" s="273" t="s">
        <v>39</v>
      </c>
      <c r="O435" s="76"/>
      <c r="P435" s="256" t="n">
        <f aca="false">O435*H435</f>
        <v>0</v>
      </c>
      <c r="Q435" s="256" t="n">
        <v>0.0001</v>
      </c>
      <c r="R435" s="256" t="n">
        <f aca="false">Q435*H435</f>
        <v>0.0001</v>
      </c>
      <c r="S435" s="256" t="n">
        <v>0</v>
      </c>
      <c r="T435" s="257" t="n">
        <f aca="false">S435*H435</f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258" t="s">
        <v>324</v>
      </c>
      <c r="AT435" s="258" t="s">
        <v>288</v>
      </c>
      <c r="AU435" s="258" t="s">
        <v>265</v>
      </c>
      <c r="AY435" s="3" t="s">
        <v>247</v>
      </c>
      <c r="BE435" s="137" t="n">
        <f aca="false">IF(N435="základní",J435,0)</f>
        <v>0</v>
      </c>
      <c r="BF435" s="137" t="n">
        <f aca="false">IF(N435="snížená",J435,0)</f>
        <v>0</v>
      </c>
      <c r="BG435" s="137" t="n">
        <f aca="false">IF(N435="zákl. přenesená",J435,0)</f>
        <v>0</v>
      </c>
      <c r="BH435" s="137" t="n">
        <f aca="false">IF(N435="sníž. přenesená",J435,0)</f>
        <v>0</v>
      </c>
      <c r="BI435" s="137" t="n">
        <f aca="false">IF(N435="nulová",J435,0)</f>
        <v>0</v>
      </c>
      <c r="BJ435" s="3" t="s">
        <v>81</v>
      </c>
      <c r="BK435" s="137" t="n">
        <f aca="false">ROUND(I435*H435,2)</f>
        <v>0</v>
      </c>
      <c r="BL435" s="3" t="s">
        <v>302</v>
      </c>
      <c r="BM435" s="258" t="s">
        <v>1075</v>
      </c>
    </row>
    <row r="436" s="30" customFormat="true" ht="19.2" hidden="false" customHeight="false" outlineLevel="0" collapsed="false">
      <c r="A436" s="26"/>
      <c r="B436" s="27"/>
      <c r="C436" s="28"/>
      <c r="D436" s="259" t="s">
        <v>256</v>
      </c>
      <c r="E436" s="28"/>
      <c r="F436" s="260" t="s">
        <v>1074</v>
      </c>
      <c r="G436" s="28"/>
      <c r="H436" s="28"/>
      <c r="I436" s="211"/>
      <c r="J436" s="28"/>
      <c r="K436" s="28"/>
      <c r="L436" s="29"/>
      <c r="M436" s="261"/>
      <c r="N436" s="262"/>
      <c r="O436" s="76"/>
      <c r="P436" s="76"/>
      <c r="Q436" s="76"/>
      <c r="R436" s="76"/>
      <c r="S436" s="76"/>
      <c r="T436" s="77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T436" s="3" t="s">
        <v>256</v>
      </c>
      <c r="AU436" s="3" t="s">
        <v>265</v>
      </c>
    </row>
    <row r="437" s="30" customFormat="true" ht="16.5" hidden="false" customHeight="true" outlineLevel="0" collapsed="false">
      <c r="A437" s="26"/>
      <c r="B437" s="27"/>
      <c r="C437" s="246" t="s">
        <v>324</v>
      </c>
      <c r="D437" s="246" t="s">
        <v>250</v>
      </c>
      <c r="E437" s="247" t="s">
        <v>1076</v>
      </c>
      <c r="F437" s="248" t="s">
        <v>1077</v>
      </c>
      <c r="G437" s="249" t="s">
        <v>291</v>
      </c>
      <c r="H437" s="250" t="n">
        <v>1</v>
      </c>
      <c r="I437" s="251"/>
      <c r="J437" s="252" t="n">
        <f aca="false">ROUND(I437*H437,2)</f>
        <v>0</v>
      </c>
      <c r="K437" s="253"/>
      <c r="L437" s="29"/>
      <c r="M437" s="254"/>
      <c r="N437" s="255" t="s">
        <v>39</v>
      </c>
      <c r="O437" s="76"/>
      <c r="P437" s="256" t="n">
        <f aca="false">O437*H437</f>
        <v>0</v>
      </c>
      <c r="Q437" s="256" t="n">
        <v>0</v>
      </c>
      <c r="R437" s="256" t="n">
        <f aca="false">Q437*H437</f>
        <v>0</v>
      </c>
      <c r="S437" s="256" t="n">
        <v>0</v>
      </c>
      <c r="T437" s="257" t="n">
        <f aca="false">S437*H437</f>
        <v>0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258" t="s">
        <v>302</v>
      </c>
      <c r="AT437" s="258" t="s">
        <v>250</v>
      </c>
      <c r="AU437" s="258" t="s">
        <v>265</v>
      </c>
      <c r="AY437" s="3" t="s">
        <v>247</v>
      </c>
      <c r="BE437" s="137" t="n">
        <f aca="false">IF(N437="základní",J437,0)</f>
        <v>0</v>
      </c>
      <c r="BF437" s="137" t="n">
        <f aca="false">IF(N437="snížená",J437,0)</f>
        <v>0</v>
      </c>
      <c r="BG437" s="137" t="n">
        <f aca="false">IF(N437="zákl. přenesená",J437,0)</f>
        <v>0</v>
      </c>
      <c r="BH437" s="137" t="n">
        <f aca="false">IF(N437="sníž. přenesená",J437,0)</f>
        <v>0</v>
      </c>
      <c r="BI437" s="137" t="n">
        <f aca="false">IF(N437="nulová",J437,0)</f>
        <v>0</v>
      </c>
      <c r="BJ437" s="3" t="s">
        <v>81</v>
      </c>
      <c r="BK437" s="137" t="n">
        <f aca="false">ROUND(I437*H437,2)</f>
        <v>0</v>
      </c>
      <c r="BL437" s="3" t="s">
        <v>302</v>
      </c>
      <c r="BM437" s="258" t="s">
        <v>1078</v>
      </c>
    </row>
    <row r="438" s="30" customFormat="true" ht="19.2" hidden="false" customHeight="false" outlineLevel="0" collapsed="false">
      <c r="A438" s="26"/>
      <c r="B438" s="27"/>
      <c r="C438" s="28"/>
      <c r="D438" s="259" t="s">
        <v>256</v>
      </c>
      <c r="E438" s="28"/>
      <c r="F438" s="260" t="s">
        <v>1079</v>
      </c>
      <c r="G438" s="28"/>
      <c r="H438" s="28"/>
      <c r="I438" s="211"/>
      <c r="J438" s="28"/>
      <c r="K438" s="28"/>
      <c r="L438" s="29"/>
      <c r="M438" s="261"/>
      <c r="N438" s="262"/>
      <c r="O438" s="76"/>
      <c r="P438" s="76"/>
      <c r="Q438" s="76"/>
      <c r="R438" s="76"/>
      <c r="S438" s="76"/>
      <c r="T438" s="77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T438" s="3" t="s">
        <v>256</v>
      </c>
      <c r="AU438" s="3" t="s">
        <v>265</v>
      </c>
    </row>
    <row r="439" s="30" customFormat="true" ht="24.15" hidden="false" customHeight="true" outlineLevel="0" collapsed="false">
      <c r="A439" s="26"/>
      <c r="B439" s="27"/>
      <c r="C439" s="263" t="s">
        <v>433</v>
      </c>
      <c r="D439" s="263" t="s">
        <v>288</v>
      </c>
      <c r="E439" s="264" t="s">
        <v>1080</v>
      </c>
      <c r="F439" s="265" t="s">
        <v>1081</v>
      </c>
      <c r="G439" s="266" t="s">
        <v>291</v>
      </c>
      <c r="H439" s="267" t="n">
        <v>1</v>
      </c>
      <c r="I439" s="268"/>
      <c r="J439" s="269" t="n">
        <f aca="false">ROUND(I439*H439,2)</f>
        <v>0</v>
      </c>
      <c r="K439" s="270"/>
      <c r="L439" s="271"/>
      <c r="M439" s="272"/>
      <c r="N439" s="273" t="s">
        <v>39</v>
      </c>
      <c r="O439" s="76"/>
      <c r="P439" s="256" t="n">
        <f aca="false">O439*H439</f>
        <v>0</v>
      </c>
      <c r="Q439" s="256" t="n">
        <v>0.0001</v>
      </c>
      <c r="R439" s="256" t="n">
        <f aca="false">Q439*H439</f>
        <v>0.0001</v>
      </c>
      <c r="S439" s="256" t="n">
        <v>0</v>
      </c>
      <c r="T439" s="257" t="n">
        <f aca="false">S439*H439</f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258" t="s">
        <v>324</v>
      </c>
      <c r="AT439" s="258" t="s">
        <v>288</v>
      </c>
      <c r="AU439" s="258" t="s">
        <v>265</v>
      </c>
      <c r="AY439" s="3" t="s">
        <v>247</v>
      </c>
      <c r="BE439" s="137" t="n">
        <f aca="false">IF(N439="základní",J439,0)</f>
        <v>0</v>
      </c>
      <c r="BF439" s="137" t="n">
        <f aca="false">IF(N439="snížená",J439,0)</f>
        <v>0</v>
      </c>
      <c r="BG439" s="137" t="n">
        <f aca="false">IF(N439="zákl. přenesená",J439,0)</f>
        <v>0</v>
      </c>
      <c r="BH439" s="137" t="n">
        <f aca="false">IF(N439="sníž. přenesená",J439,0)</f>
        <v>0</v>
      </c>
      <c r="BI439" s="137" t="n">
        <f aca="false">IF(N439="nulová",J439,0)</f>
        <v>0</v>
      </c>
      <c r="BJ439" s="3" t="s">
        <v>81</v>
      </c>
      <c r="BK439" s="137" t="n">
        <f aca="false">ROUND(I439*H439,2)</f>
        <v>0</v>
      </c>
      <c r="BL439" s="3" t="s">
        <v>302</v>
      </c>
      <c r="BM439" s="258" t="s">
        <v>1082</v>
      </c>
    </row>
    <row r="440" s="30" customFormat="true" ht="10.2" hidden="false" customHeight="false" outlineLevel="0" collapsed="false">
      <c r="A440" s="26"/>
      <c r="B440" s="27"/>
      <c r="C440" s="28"/>
      <c r="D440" s="259" t="s">
        <v>256</v>
      </c>
      <c r="E440" s="28"/>
      <c r="F440" s="260" t="s">
        <v>1081</v>
      </c>
      <c r="G440" s="28"/>
      <c r="H440" s="28"/>
      <c r="I440" s="211"/>
      <c r="J440" s="28"/>
      <c r="K440" s="28"/>
      <c r="L440" s="29"/>
      <c r="M440" s="261"/>
      <c r="N440" s="262"/>
      <c r="O440" s="76"/>
      <c r="P440" s="76"/>
      <c r="Q440" s="76"/>
      <c r="R440" s="76"/>
      <c r="S440" s="76"/>
      <c r="T440" s="77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T440" s="3" t="s">
        <v>256</v>
      </c>
      <c r="AU440" s="3" t="s">
        <v>265</v>
      </c>
    </row>
    <row r="441" s="30" customFormat="true" ht="16.5" hidden="false" customHeight="true" outlineLevel="0" collapsed="false">
      <c r="A441" s="26"/>
      <c r="B441" s="27"/>
      <c r="C441" s="246" t="s">
        <v>321</v>
      </c>
      <c r="D441" s="246" t="s">
        <v>250</v>
      </c>
      <c r="E441" s="247" t="s">
        <v>1083</v>
      </c>
      <c r="F441" s="248" t="s">
        <v>1084</v>
      </c>
      <c r="G441" s="249" t="s">
        <v>291</v>
      </c>
      <c r="H441" s="250" t="n">
        <v>3</v>
      </c>
      <c r="I441" s="251"/>
      <c r="J441" s="252" t="n">
        <f aca="false">ROUND(I441*H441,2)</f>
        <v>0</v>
      </c>
      <c r="K441" s="253"/>
      <c r="L441" s="29"/>
      <c r="M441" s="254"/>
      <c r="N441" s="255" t="s">
        <v>39</v>
      </c>
      <c r="O441" s="76"/>
      <c r="P441" s="256" t="n">
        <f aca="false">O441*H441</f>
        <v>0</v>
      </c>
      <c r="Q441" s="256" t="n">
        <v>0</v>
      </c>
      <c r="R441" s="256" t="n">
        <f aca="false">Q441*H441</f>
        <v>0</v>
      </c>
      <c r="S441" s="256" t="n">
        <v>0</v>
      </c>
      <c r="T441" s="257" t="n">
        <f aca="false">S441*H441</f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258" t="s">
        <v>302</v>
      </c>
      <c r="AT441" s="258" t="s">
        <v>250</v>
      </c>
      <c r="AU441" s="258" t="s">
        <v>265</v>
      </c>
      <c r="AY441" s="3" t="s">
        <v>247</v>
      </c>
      <c r="BE441" s="137" t="n">
        <f aca="false">IF(N441="základní",J441,0)</f>
        <v>0</v>
      </c>
      <c r="BF441" s="137" t="n">
        <f aca="false">IF(N441="snížená",J441,0)</f>
        <v>0</v>
      </c>
      <c r="BG441" s="137" t="n">
        <f aca="false">IF(N441="zákl. přenesená",J441,0)</f>
        <v>0</v>
      </c>
      <c r="BH441" s="137" t="n">
        <f aca="false">IF(N441="sníž. přenesená",J441,0)</f>
        <v>0</v>
      </c>
      <c r="BI441" s="137" t="n">
        <f aca="false">IF(N441="nulová",J441,0)</f>
        <v>0</v>
      </c>
      <c r="BJ441" s="3" t="s">
        <v>81</v>
      </c>
      <c r="BK441" s="137" t="n">
        <f aca="false">ROUND(I441*H441,2)</f>
        <v>0</v>
      </c>
      <c r="BL441" s="3" t="s">
        <v>302</v>
      </c>
      <c r="BM441" s="258" t="s">
        <v>1085</v>
      </c>
    </row>
    <row r="442" s="30" customFormat="true" ht="28.8" hidden="false" customHeight="false" outlineLevel="0" collapsed="false">
      <c r="A442" s="26"/>
      <c r="B442" s="27"/>
      <c r="C442" s="28"/>
      <c r="D442" s="259" t="s">
        <v>256</v>
      </c>
      <c r="E442" s="28"/>
      <c r="F442" s="260" t="s">
        <v>1086</v>
      </c>
      <c r="G442" s="28"/>
      <c r="H442" s="28"/>
      <c r="I442" s="211"/>
      <c r="J442" s="28"/>
      <c r="K442" s="28"/>
      <c r="L442" s="29"/>
      <c r="M442" s="261"/>
      <c r="N442" s="262"/>
      <c r="O442" s="76"/>
      <c r="P442" s="76"/>
      <c r="Q442" s="76"/>
      <c r="R442" s="76"/>
      <c r="S442" s="76"/>
      <c r="T442" s="77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T442" s="3" t="s">
        <v>256</v>
      </c>
      <c r="AU442" s="3" t="s">
        <v>265</v>
      </c>
    </row>
    <row r="443" s="30" customFormat="true" ht="24.15" hidden="false" customHeight="true" outlineLevel="0" collapsed="false">
      <c r="A443" s="26"/>
      <c r="B443" s="27"/>
      <c r="C443" s="263" t="s">
        <v>1087</v>
      </c>
      <c r="D443" s="263" t="s">
        <v>288</v>
      </c>
      <c r="E443" s="264" t="s">
        <v>1088</v>
      </c>
      <c r="F443" s="265" t="s">
        <v>1089</v>
      </c>
      <c r="G443" s="266" t="s">
        <v>291</v>
      </c>
      <c r="H443" s="267" t="n">
        <v>1</v>
      </c>
      <c r="I443" s="268"/>
      <c r="J443" s="269" t="n">
        <f aca="false">ROUND(I443*H443,2)</f>
        <v>0</v>
      </c>
      <c r="K443" s="270"/>
      <c r="L443" s="271"/>
      <c r="M443" s="272"/>
      <c r="N443" s="273" t="s">
        <v>39</v>
      </c>
      <c r="O443" s="76"/>
      <c r="P443" s="256" t="n">
        <f aca="false">O443*H443</f>
        <v>0</v>
      </c>
      <c r="Q443" s="256" t="n">
        <v>0.0001</v>
      </c>
      <c r="R443" s="256" t="n">
        <f aca="false">Q443*H443</f>
        <v>0.0001</v>
      </c>
      <c r="S443" s="256" t="n">
        <v>0</v>
      </c>
      <c r="T443" s="257" t="n">
        <f aca="false">S443*H443</f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258" t="s">
        <v>324</v>
      </c>
      <c r="AT443" s="258" t="s">
        <v>288</v>
      </c>
      <c r="AU443" s="258" t="s">
        <v>265</v>
      </c>
      <c r="AY443" s="3" t="s">
        <v>247</v>
      </c>
      <c r="BE443" s="137" t="n">
        <f aca="false">IF(N443="základní",J443,0)</f>
        <v>0</v>
      </c>
      <c r="BF443" s="137" t="n">
        <f aca="false">IF(N443="snížená",J443,0)</f>
        <v>0</v>
      </c>
      <c r="BG443" s="137" t="n">
        <f aca="false">IF(N443="zákl. přenesená",J443,0)</f>
        <v>0</v>
      </c>
      <c r="BH443" s="137" t="n">
        <f aca="false">IF(N443="sníž. přenesená",J443,0)</f>
        <v>0</v>
      </c>
      <c r="BI443" s="137" t="n">
        <f aca="false">IF(N443="nulová",J443,0)</f>
        <v>0</v>
      </c>
      <c r="BJ443" s="3" t="s">
        <v>81</v>
      </c>
      <c r="BK443" s="137" t="n">
        <f aca="false">ROUND(I443*H443,2)</f>
        <v>0</v>
      </c>
      <c r="BL443" s="3" t="s">
        <v>302</v>
      </c>
      <c r="BM443" s="258" t="s">
        <v>1090</v>
      </c>
    </row>
    <row r="444" s="30" customFormat="true" ht="19.2" hidden="false" customHeight="false" outlineLevel="0" collapsed="false">
      <c r="A444" s="26"/>
      <c r="B444" s="27"/>
      <c r="C444" s="28"/>
      <c r="D444" s="259" t="s">
        <v>256</v>
      </c>
      <c r="E444" s="28"/>
      <c r="F444" s="260" t="s">
        <v>1091</v>
      </c>
      <c r="G444" s="28"/>
      <c r="H444" s="28"/>
      <c r="I444" s="211"/>
      <c r="J444" s="28"/>
      <c r="K444" s="28"/>
      <c r="L444" s="29"/>
      <c r="M444" s="261"/>
      <c r="N444" s="262"/>
      <c r="O444" s="76"/>
      <c r="P444" s="76"/>
      <c r="Q444" s="76"/>
      <c r="R444" s="76"/>
      <c r="S444" s="76"/>
      <c r="T444" s="77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T444" s="3" t="s">
        <v>256</v>
      </c>
      <c r="AU444" s="3" t="s">
        <v>265</v>
      </c>
    </row>
    <row r="445" s="30" customFormat="true" ht="24.15" hidden="false" customHeight="true" outlineLevel="0" collapsed="false">
      <c r="A445" s="26"/>
      <c r="B445" s="27"/>
      <c r="C445" s="263" t="s">
        <v>329</v>
      </c>
      <c r="D445" s="263" t="s">
        <v>288</v>
      </c>
      <c r="E445" s="264" t="s">
        <v>1092</v>
      </c>
      <c r="F445" s="265" t="s">
        <v>1093</v>
      </c>
      <c r="G445" s="266" t="s">
        <v>291</v>
      </c>
      <c r="H445" s="267" t="n">
        <v>2</v>
      </c>
      <c r="I445" s="268"/>
      <c r="J445" s="269" t="n">
        <f aca="false">ROUND(I445*H445,2)</f>
        <v>0</v>
      </c>
      <c r="K445" s="270"/>
      <c r="L445" s="271"/>
      <c r="M445" s="272"/>
      <c r="N445" s="273" t="s">
        <v>39</v>
      </c>
      <c r="O445" s="76"/>
      <c r="P445" s="256" t="n">
        <f aca="false">O445*H445</f>
        <v>0</v>
      </c>
      <c r="Q445" s="256" t="n">
        <v>0</v>
      </c>
      <c r="R445" s="256" t="n">
        <f aca="false">Q445*H445</f>
        <v>0</v>
      </c>
      <c r="S445" s="256" t="n">
        <v>0</v>
      </c>
      <c r="T445" s="257" t="n">
        <f aca="false">S445*H445</f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R445" s="258" t="s">
        <v>324</v>
      </c>
      <c r="AT445" s="258" t="s">
        <v>288</v>
      </c>
      <c r="AU445" s="258" t="s">
        <v>265</v>
      </c>
      <c r="AY445" s="3" t="s">
        <v>247</v>
      </c>
      <c r="BE445" s="137" t="n">
        <f aca="false">IF(N445="základní",J445,0)</f>
        <v>0</v>
      </c>
      <c r="BF445" s="137" t="n">
        <f aca="false">IF(N445="snížená",J445,0)</f>
        <v>0</v>
      </c>
      <c r="BG445" s="137" t="n">
        <f aca="false">IF(N445="zákl. přenesená",J445,0)</f>
        <v>0</v>
      </c>
      <c r="BH445" s="137" t="n">
        <f aca="false">IF(N445="sníž. přenesená",J445,0)</f>
        <v>0</v>
      </c>
      <c r="BI445" s="137" t="n">
        <f aca="false">IF(N445="nulová",J445,0)</f>
        <v>0</v>
      </c>
      <c r="BJ445" s="3" t="s">
        <v>81</v>
      </c>
      <c r="BK445" s="137" t="n">
        <f aca="false">ROUND(I445*H445,2)</f>
        <v>0</v>
      </c>
      <c r="BL445" s="3" t="s">
        <v>302</v>
      </c>
      <c r="BM445" s="258" t="s">
        <v>1094</v>
      </c>
    </row>
    <row r="446" s="30" customFormat="true" ht="19.2" hidden="false" customHeight="false" outlineLevel="0" collapsed="false">
      <c r="A446" s="26"/>
      <c r="B446" s="27"/>
      <c r="C446" s="28"/>
      <c r="D446" s="259" t="s">
        <v>256</v>
      </c>
      <c r="E446" s="28"/>
      <c r="F446" s="260" t="s">
        <v>1093</v>
      </c>
      <c r="G446" s="28"/>
      <c r="H446" s="28"/>
      <c r="I446" s="211"/>
      <c r="J446" s="28"/>
      <c r="K446" s="28"/>
      <c r="L446" s="29"/>
      <c r="M446" s="261"/>
      <c r="N446" s="262"/>
      <c r="O446" s="76"/>
      <c r="P446" s="76"/>
      <c r="Q446" s="76"/>
      <c r="R446" s="76"/>
      <c r="S446" s="76"/>
      <c r="T446" s="77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T446" s="3" t="s">
        <v>256</v>
      </c>
      <c r="AU446" s="3" t="s">
        <v>265</v>
      </c>
    </row>
    <row r="447" s="30" customFormat="true" ht="24.15" hidden="false" customHeight="true" outlineLevel="0" collapsed="false">
      <c r="A447" s="26"/>
      <c r="B447" s="27"/>
      <c r="C447" s="263" t="s">
        <v>350</v>
      </c>
      <c r="D447" s="263" t="s">
        <v>288</v>
      </c>
      <c r="E447" s="264" t="s">
        <v>1095</v>
      </c>
      <c r="F447" s="265" t="s">
        <v>1096</v>
      </c>
      <c r="G447" s="266" t="s">
        <v>291</v>
      </c>
      <c r="H447" s="267" t="n">
        <v>1</v>
      </c>
      <c r="I447" s="268"/>
      <c r="J447" s="269" t="n">
        <f aca="false">ROUND(I447*H447,2)</f>
        <v>0</v>
      </c>
      <c r="K447" s="270"/>
      <c r="L447" s="271"/>
      <c r="M447" s="272"/>
      <c r="N447" s="273" t="s">
        <v>39</v>
      </c>
      <c r="O447" s="76"/>
      <c r="P447" s="256" t="n">
        <f aca="false">O447*H447</f>
        <v>0</v>
      </c>
      <c r="Q447" s="256" t="n">
        <v>0.0001</v>
      </c>
      <c r="R447" s="256" t="n">
        <f aca="false">Q447*H447</f>
        <v>0.0001</v>
      </c>
      <c r="S447" s="256" t="n">
        <v>0</v>
      </c>
      <c r="T447" s="257" t="n">
        <f aca="false">S447*H447</f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258" t="s">
        <v>324</v>
      </c>
      <c r="AT447" s="258" t="s">
        <v>288</v>
      </c>
      <c r="AU447" s="258" t="s">
        <v>265</v>
      </c>
      <c r="AY447" s="3" t="s">
        <v>247</v>
      </c>
      <c r="BE447" s="137" t="n">
        <f aca="false">IF(N447="základní",J447,0)</f>
        <v>0</v>
      </c>
      <c r="BF447" s="137" t="n">
        <f aca="false">IF(N447="snížená",J447,0)</f>
        <v>0</v>
      </c>
      <c r="BG447" s="137" t="n">
        <f aca="false">IF(N447="zákl. přenesená",J447,0)</f>
        <v>0</v>
      </c>
      <c r="BH447" s="137" t="n">
        <f aca="false">IF(N447="sníž. přenesená",J447,0)</f>
        <v>0</v>
      </c>
      <c r="BI447" s="137" t="n">
        <f aca="false">IF(N447="nulová",J447,0)</f>
        <v>0</v>
      </c>
      <c r="BJ447" s="3" t="s">
        <v>81</v>
      </c>
      <c r="BK447" s="137" t="n">
        <f aca="false">ROUND(I447*H447,2)</f>
        <v>0</v>
      </c>
      <c r="BL447" s="3" t="s">
        <v>302</v>
      </c>
      <c r="BM447" s="258" t="s">
        <v>1097</v>
      </c>
    </row>
    <row r="448" s="30" customFormat="true" ht="19.2" hidden="false" customHeight="false" outlineLevel="0" collapsed="false">
      <c r="A448" s="26"/>
      <c r="B448" s="27"/>
      <c r="C448" s="28"/>
      <c r="D448" s="259" t="s">
        <v>256</v>
      </c>
      <c r="E448" s="28"/>
      <c r="F448" s="260" t="s">
        <v>1096</v>
      </c>
      <c r="G448" s="28"/>
      <c r="H448" s="28"/>
      <c r="I448" s="211"/>
      <c r="J448" s="28"/>
      <c r="K448" s="28"/>
      <c r="L448" s="29"/>
      <c r="M448" s="261"/>
      <c r="N448" s="262"/>
      <c r="O448" s="76"/>
      <c r="P448" s="76"/>
      <c r="Q448" s="76"/>
      <c r="R448" s="76"/>
      <c r="S448" s="76"/>
      <c r="T448" s="77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T448" s="3" t="s">
        <v>256</v>
      </c>
      <c r="AU448" s="3" t="s">
        <v>265</v>
      </c>
    </row>
    <row r="449" s="30" customFormat="true" ht="21.75" hidden="false" customHeight="true" outlineLevel="0" collapsed="false">
      <c r="A449" s="26"/>
      <c r="B449" s="27"/>
      <c r="C449" s="246" t="s">
        <v>379</v>
      </c>
      <c r="D449" s="246" t="s">
        <v>250</v>
      </c>
      <c r="E449" s="247" t="s">
        <v>1098</v>
      </c>
      <c r="F449" s="248" t="s">
        <v>1099</v>
      </c>
      <c r="G449" s="249" t="s">
        <v>291</v>
      </c>
      <c r="H449" s="250" t="n">
        <v>5</v>
      </c>
      <c r="I449" s="251"/>
      <c r="J449" s="252" t="n">
        <f aca="false">ROUND(I449*H449,2)</f>
        <v>0</v>
      </c>
      <c r="K449" s="253"/>
      <c r="L449" s="29"/>
      <c r="M449" s="254"/>
      <c r="N449" s="255" t="s">
        <v>39</v>
      </c>
      <c r="O449" s="76"/>
      <c r="P449" s="256" t="n">
        <f aca="false">O449*H449</f>
        <v>0</v>
      </c>
      <c r="Q449" s="256" t="n">
        <v>0</v>
      </c>
      <c r="R449" s="256" t="n">
        <f aca="false">Q449*H449</f>
        <v>0</v>
      </c>
      <c r="S449" s="256" t="n">
        <v>0</v>
      </c>
      <c r="T449" s="257" t="n">
        <f aca="false">S449*H449</f>
        <v>0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R449" s="258" t="s">
        <v>302</v>
      </c>
      <c r="AT449" s="258" t="s">
        <v>250</v>
      </c>
      <c r="AU449" s="258" t="s">
        <v>265</v>
      </c>
      <c r="AY449" s="3" t="s">
        <v>247</v>
      </c>
      <c r="BE449" s="137" t="n">
        <f aca="false">IF(N449="základní",J449,0)</f>
        <v>0</v>
      </c>
      <c r="BF449" s="137" t="n">
        <f aca="false">IF(N449="snížená",J449,0)</f>
        <v>0</v>
      </c>
      <c r="BG449" s="137" t="n">
        <f aca="false">IF(N449="zákl. přenesená",J449,0)</f>
        <v>0</v>
      </c>
      <c r="BH449" s="137" t="n">
        <f aca="false">IF(N449="sníž. přenesená",J449,0)</f>
        <v>0</v>
      </c>
      <c r="BI449" s="137" t="n">
        <f aca="false">IF(N449="nulová",J449,0)</f>
        <v>0</v>
      </c>
      <c r="BJ449" s="3" t="s">
        <v>81</v>
      </c>
      <c r="BK449" s="137" t="n">
        <f aca="false">ROUND(I449*H449,2)</f>
        <v>0</v>
      </c>
      <c r="BL449" s="3" t="s">
        <v>302</v>
      </c>
      <c r="BM449" s="258" t="s">
        <v>1100</v>
      </c>
    </row>
    <row r="450" s="30" customFormat="true" ht="19.2" hidden="false" customHeight="false" outlineLevel="0" collapsed="false">
      <c r="A450" s="26"/>
      <c r="B450" s="27"/>
      <c r="C450" s="28"/>
      <c r="D450" s="259" t="s">
        <v>256</v>
      </c>
      <c r="E450" s="28"/>
      <c r="F450" s="260" t="s">
        <v>1101</v>
      </c>
      <c r="G450" s="28"/>
      <c r="H450" s="28"/>
      <c r="I450" s="211"/>
      <c r="J450" s="28"/>
      <c r="K450" s="28"/>
      <c r="L450" s="29"/>
      <c r="M450" s="261"/>
      <c r="N450" s="262"/>
      <c r="O450" s="76"/>
      <c r="P450" s="76"/>
      <c r="Q450" s="76"/>
      <c r="R450" s="76"/>
      <c r="S450" s="76"/>
      <c r="T450" s="77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T450" s="3" t="s">
        <v>256</v>
      </c>
      <c r="AU450" s="3" t="s">
        <v>265</v>
      </c>
    </row>
    <row r="451" s="30" customFormat="true" ht="24.15" hidden="false" customHeight="true" outlineLevel="0" collapsed="false">
      <c r="A451" s="26"/>
      <c r="B451" s="27"/>
      <c r="C451" s="246" t="s">
        <v>1102</v>
      </c>
      <c r="D451" s="246" t="s">
        <v>250</v>
      </c>
      <c r="E451" s="247" t="s">
        <v>1103</v>
      </c>
      <c r="F451" s="248" t="s">
        <v>1104</v>
      </c>
      <c r="G451" s="249" t="s">
        <v>291</v>
      </c>
      <c r="H451" s="250" t="n">
        <v>2</v>
      </c>
      <c r="I451" s="251"/>
      <c r="J451" s="252" t="n">
        <f aca="false">ROUND(I451*H451,2)</f>
        <v>0</v>
      </c>
      <c r="K451" s="253"/>
      <c r="L451" s="29"/>
      <c r="M451" s="254"/>
      <c r="N451" s="255" t="s">
        <v>39</v>
      </c>
      <c r="O451" s="76"/>
      <c r="P451" s="256" t="n">
        <f aca="false">O451*H451</f>
        <v>0</v>
      </c>
      <c r="Q451" s="256" t="n">
        <v>0</v>
      </c>
      <c r="R451" s="256" t="n">
        <f aca="false">Q451*H451</f>
        <v>0</v>
      </c>
      <c r="S451" s="256" t="n">
        <v>0</v>
      </c>
      <c r="T451" s="257" t="n">
        <f aca="false">S451*H451</f>
        <v>0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R451" s="258" t="s">
        <v>302</v>
      </c>
      <c r="AT451" s="258" t="s">
        <v>250</v>
      </c>
      <c r="AU451" s="258" t="s">
        <v>265</v>
      </c>
      <c r="AY451" s="3" t="s">
        <v>247</v>
      </c>
      <c r="BE451" s="137" t="n">
        <f aca="false">IF(N451="základní",J451,0)</f>
        <v>0</v>
      </c>
      <c r="BF451" s="137" t="n">
        <f aca="false">IF(N451="snížená",J451,0)</f>
        <v>0</v>
      </c>
      <c r="BG451" s="137" t="n">
        <f aca="false">IF(N451="zákl. přenesená",J451,0)</f>
        <v>0</v>
      </c>
      <c r="BH451" s="137" t="n">
        <f aca="false">IF(N451="sníž. přenesená",J451,0)</f>
        <v>0</v>
      </c>
      <c r="BI451" s="137" t="n">
        <f aca="false">IF(N451="nulová",J451,0)</f>
        <v>0</v>
      </c>
      <c r="BJ451" s="3" t="s">
        <v>81</v>
      </c>
      <c r="BK451" s="137" t="n">
        <f aca="false">ROUND(I451*H451,2)</f>
        <v>0</v>
      </c>
      <c r="BL451" s="3" t="s">
        <v>302</v>
      </c>
      <c r="BM451" s="258" t="s">
        <v>1105</v>
      </c>
    </row>
    <row r="452" s="30" customFormat="true" ht="19.2" hidden="false" customHeight="false" outlineLevel="0" collapsed="false">
      <c r="A452" s="26"/>
      <c r="B452" s="27"/>
      <c r="C452" s="28"/>
      <c r="D452" s="259" t="s">
        <v>256</v>
      </c>
      <c r="E452" s="28"/>
      <c r="F452" s="260" t="s">
        <v>1104</v>
      </c>
      <c r="G452" s="28"/>
      <c r="H452" s="28"/>
      <c r="I452" s="211"/>
      <c r="J452" s="28"/>
      <c r="K452" s="28"/>
      <c r="L452" s="29"/>
      <c r="M452" s="261"/>
      <c r="N452" s="262"/>
      <c r="O452" s="76"/>
      <c r="P452" s="76"/>
      <c r="Q452" s="76"/>
      <c r="R452" s="76"/>
      <c r="S452" s="76"/>
      <c r="T452" s="77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T452" s="3" t="s">
        <v>256</v>
      </c>
      <c r="AU452" s="3" t="s">
        <v>265</v>
      </c>
    </row>
    <row r="453" s="30" customFormat="true" ht="33" hidden="false" customHeight="true" outlineLevel="0" collapsed="false">
      <c r="A453" s="26"/>
      <c r="B453" s="27"/>
      <c r="C453" s="263" t="s">
        <v>1106</v>
      </c>
      <c r="D453" s="263" t="s">
        <v>288</v>
      </c>
      <c r="E453" s="264" t="s">
        <v>1107</v>
      </c>
      <c r="F453" s="265" t="s">
        <v>1108</v>
      </c>
      <c r="G453" s="266" t="s">
        <v>291</v>
      </c>
      <c r="H453" s="267" t="n">
        <v>2</v>
      </c>
      <c r="I453" s="268"/>
      <c r="J453" s="269" t="n">
        <f aca="false">ROUND(I453*H453,2)</f>
        <v>0</v>
      </c>
      <c r="K453" s="270"/>
      <c r="L453" s="271"/>
      <c r="M453" s="272"/>
      <c r="N453" s="273" t="s">
        <v>39</v>
      </c>
      <c r="O453" s="76"/>
      <c r="P453" s="256" t="n">
        <f aca="false">O453*H453</f>
        <v>0</v>
      </c>
      <c r="Q453" s="256" t="n">
        <v>5E-005</v>
      </c>
      <c r="R453" s="256" t="n">
        <f aca="false">Q453*H453</f>
        <v>0.0001</v>
      </c>
      <c r="S453" s="256" t="n">
        <v>0</v>
      </c>
      <c r="T453" s="257" t="n">
        <f aca="false">S453*H453</f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R453" s="258" t="s">
        <v>324</v>
      </c>
      <c r="AT453" s="258" t="s">
        <v>288</v>
      </c>
      <c r="AU453" s="258" t="s">
        <v>265</v>
      </c>
      <c r="AY453" s="3" t="s">
        <v>247</v>
      </c>
      <c r="BE453" s="137" t="n">
        <f aca="false">IF(N453="základní",J453,0)</f>
        <v>0</v>
      </c>
      <c r="BF453" s="137" t="n">
        <f aca="false">IF(N453="snížená",J453,0)</f>
        <v>0</v>
      </c>
      <c r="BG453" s="137" t="n">
        <f aca="false">IF(N453="zákl. přenesená",J453,0)</f>
        <v>0</v>
      </c>
      <c r="BH453" s="137" t="n">
        <f aca="false">IF(N453="sníž. přenesená",J453,0)</f>
        <v>0</v>
      </c>
      <c r="BI453" s="137" t="n">
        <f aca="false">IF(N453="nulová",J453,0)</f>
        <v>0</v>
      </c>
      <c r="BJ453" s="3" t="s">
        <v>81</v>
      </c>
      <c r="BK453" s="137" t="n">
        <f aca="false">ROUND(I453*H453,2)</f>
        <v>0</v>
      </c>
      <c r="BL453" s="3" t="s">
        <v>302</v>
      </c>
      <c r="BM453" s="258" t="s">
        <v>1109</v>
      </c>
    </row>
    <row r="454" s="30" customFormat="true" ht="19.2" hidden="false" customHeight="false" outlineLevel="0" collapsed="false">
      <c r="A454" s="26"/>
      <c r="B454" s="27"/>
      <c r="C454" s="28"/>
      <c r="D454" s="259" t="s">
        <v>256</v>
      </c>
      <c r="E454" s="28"/>
      <c r="F454" s="260" t="s">
        <v>1108</v>
      </c>
      <c r="G454" s="28"/>
      <c r="H454" s="28"/>
      <c r="I454" s="211"/>
      <c r="J454" s="28"/>
      <c r="K454" s="28"/>
      <c r="L454" s="29"/>
      <c r="M454" s="261"/>
      <c r="N454" s="262"/>
      <c r="O454" s="76"/>
      <c r="P454" s="76"/>
      <c r="Q454" s="76"/>
      <c r="R454" s="76"/>
      <c r="S454" s="76"/>
      <c r="T454" s="77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T454" s="3" t="s">
        <v>256</v>
      </c>
      <c r="AU454" s="3" t="s">
        <v>265</v>
      </c>
    </row>
    <row r="455" s="30" customFormat="true" ht="24.15" hidden="false" customHeight="true" outlineLevel="0" collapsed="false">
      <c r="A455" s="26"/>
      <c r="B455" s="27"/>
      <c r="C455" s="246" t="s">
        <v>1356</v>
      </c>
      <c r="D455" s="246" t="s">
        <v>250</v>
      </c>
      <c r="E455" s="247" t="s">
        <v>1357</v>
      </c>
      <c r="F455" s="248" t="s">
        <v>1358</v>
      </c>
      <c r="G455" s="249" t="s">
        <v>291</v>
      </c>
      <c r="H455" s="250" t="n">
        <v>1</v>
      </c>
      <c r="I455" s="251"/>
      <c r="J455" s="252" t="n">
        <f aca="false">ROUND(I455*H455,2)</f>
        <v>0</v>
      </c>
      <c r="K455" s="253"/>
      <c r="L455" s="29"/>
      <c r="M455" s="254"/>
      <c r="N455" s="255" t="s">
        <v>39</v>
      </c>
      <c r="O455" s="76"/>
      <c r="P455" s="256" t="n">
        <f aca="false">O455*H455</f>
        <v>0</v>
      </c>
      <c r="Q455" s="256" t="n">
        <v>0</v>
      </c>
      <c r="R455" s="256" t="n">
        <f aca="false">Q455*H455</f>
        <v>0</v>
      </c>
      <c r="S455" s="256" t="n">
        <v>0</v>
      </c>
      <c r="T455" s="257" t="n">
        <f aca="false">S455*H455</f>
        <v>0</v>
      </c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R455" s="258" t="s">
        <v>302</v>
      </c>
      <c r="AT455" s="258" t="s">
        <v>250</v>
      </c>
      <c r="AU455" s="258" t="s">
        <v>265</v>
      </c>
      <c r="AY455" s="3" t="s">
        <v>247</v>
      </c>
      <c r="BE455" s="137" t="n">
        <f aca="false">IF(N455="základní",J455,0)</f>
        <v>0</v>
      </c>
      <c r="BF455" s="137" t="n">
        <f aca="false">IF(N455="snížená",J455,0)</f>
        <v>0</v>
      </c>
      <c r="BG455" s="137" t="n">
        <f aca="false">IF(N455="zákl. přenesená",J455,0)</f>
        <v>0</v>
      </c>
      <c r="BH455" s="137" t="n">
        <f aca="false">IF(N455="sníž. přenesená",J455,0)</f>
        <v>0</v>
      </c>
      <c r="BI455" s="137" t="n">
        <f aca="false">IF(N455="nulová",J455,0)</f>
        <v>0</v>
      </c>
      <c r="BJ455" s="3" t="s">
        <v>81</v>
      </c>
      <c r="BK455" s="137" t="n">
        <f aca="false">ROUND(I455*H455,2)</f>
        <v>0</v>
      </c>
      <c r="BL455" s="3" t="s">
        <v>302</v>
      </c>
      <c r="BM455" s="258" t="s">
        <v>1359</v>
      </c>
    </row>
    <row r="456" s="30" customFormat="true" ht="28.8" hidden="false" customHeight="false" outlineLevel="0" collapsed="false">
      <c r="A456" s="26"/>
      <c r="B456" s="27"/>
      <c r="C456" s="28"/>
      <c r="D456" s="259" t="s">
        <v>256</v>
      </c>
      <c r="E456" s="28"/>
      <c r="F456" s="260" t="s">
        <v>1360</v>
      </c>
      <c r="G456" s="28"/>
      <c r="H456" s="28"/>
      <c r="I456" s="211"/>
      <c r="J456" s="28"/>
      <c r="K456" s="28"/>
      <c r="L456" s="29"/>
      <c r="M456" s="261"/>
      <c r="N456" s="262"/>
      <c r="O456" s="76"/>
      <c r="P456" s="76"/>
      <c r="Q456" s="76"/>
      <c r="R456" s="76"/>
      <c r="S456" s="76"/>
      <c r="T456" s="77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T456" s="3" t="s">
        <v>256</v>
      </c>
      <c r="AU456" s="3" t="s">
        <v>265</v>
      </c>
    </row>
    <row r="457" s="30" customFormat="true" ht="24.15" hidden="false" customHeight="true" outlineLevel="0" collapsed="false">
      <c r="A457" s="26"/>
      <c r="B457" s="27"/>
      <c r="C457" s="263" t="s">
        <v>1361</v>
      </c>
      <c r="D457" s="263" t="s">
        <v>288</v>
      </c>
      <c r="E457" s="264" t="s">
        <v>1362</v>
      </c>
      <c r="F457" s="265" t="s">
        <v>1363</v>
      </c>
      <c r="G457" s="266" t="s">
        <v>291</v>
      </c>
      <c r="H457" s="267" t="n">
        <v>1</v>
      </c>
      <c r="I457" s="268"/>
      <c r="J457" s="269" t="n">
        <f aca="false">ROUND(I457*H457,2)</f>
        <v>0</v>
      </c>
      <c r="K457" s="270"/>
      <c r="L457" s="271"/>
      <c r="M457" s="272"/>
      <c r="N457" s="273" t="s">
        <v>39</v>
      </c>
      <c r="O457" s="76"/>
      <c r="P457" s="256" t="n">
        <f aca="false">O457*H457</f>
        <v>0</v>
      </c>
      <c r="Q457" s="256" t="n">
        <v>0.0001</v>
      </c>
      <c r="R457" s="256" t="n">
        <f aca="false">Q457*H457</f>
        <v>0.0001</v>
      </c>
      <c r="S457" s="256" t="n">
        <v>0</v>
      </c>
      <c r="T457" s="257" t="n">
        <f aca="false">S457*H457</f>
        <v>0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R457" s="258" t="s">
        <v>324</v>
      </c>
      <c r="AT457" s="258" t="s">
        <v>288</v>
      </c>
      <c r="AU457" s="258" t="s">
        <v>265</v>
      </c>
      <c r="AY457" s="3" t="s">
        <v>247</v>
      </c>
      <c r="BE457" s="137" t="n">
        <f aca="false">IF(N457="základní",J457,0)</f>
        <v>0</v>
      </c>
      <c r="BF457" s="137" t="n">
        <f aca="false">IF(N457="snížená",J457,0)</f>
        <v>0</v>
      </c>
      <c r="BG457" s="137" t="n">
        <f aca="false">IF(N457="zákl. přenesená",J457,0)</f>
        <v>0</v>
      </c>
      <c r="BH457" s="137" t="n">
        <f aca="false">IF(N457="sníž. přenesená",J457,0)</f>
        <v>0</v>
      </c>
      <c r="BI457" s="137" t="n">
        <f aca="false">IF(N457="nulová",J457,0)</f>
        <v>0</v>
      </c>
      <c r="BJ457" s="3" t="s">
        <v>81</v>
      </c>
      <c r="BK457" s="137" t="n">
        <f aca="false">ROUND(I457*H457,2)</f>
        <v>0</v>
      </c>
      <c r="BL457" s="3" t="s">
        <v>302</v>
      </c>
      <c r="BM457" s="258" t="s">
        <v>1364</v>
      </c>
    </row>
    <row r="458" s="30" customFormat="true" ht="38.4" hidden="false" customHeight="false" outlineLevel="0" collapsed="false">
      <c r="A458" s="26"/>
      <c r="B458" s="27"/>
      <c r="C458" s="28"/>
      <c r="D458" s="259" t="s">
        <v>256</v>
      </c>
      <c r="E458" s="28"/>
      <c r="F458" s="260" t="s">
        <v>1365</v>
      </c>
      <c r="G458" s="28"/>
      <c r="H458" s="28"/>
      <c r="I458" s="211"/>
      <c r="J458" s="28"/>
      <c r="K458" s="28"/>
      <c r="L458" s="29"/>
      <c r="M458" s="261"/>
      <c r="N458" s="262"/>
      <c r="O458" s="76"/>
      <c r="P458" s="76"/>
      <c r="Q458" s="76"/>
      <c r="R458" s="76"/>
      <c r="S458" s="76"/>
      <c r="T458" s="77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T458" s="3" t="s">
        <v>256</v>
      </c>
      <c r="AU458" s="3" t="s">
        <v>265</v>
      </c>
    </row>
    <row r="459" s="30" customFormat="true" ht="24.15" hidden="false" customHeight="true" outlineLevel="0" collapsed="false">
      <c r="A459" s="26"/>
      <c r="B459" s="27"/>
      <c r="C459" s="246" t="s">
        <v>1366</v>
      </c>
      <c r="D459" s="246" t="s">
        <v>250</v>
      </c>
      <c r="E459" s="247" t="s">
        <v>1367</v>
      </c>
      <c r="F459" s="248" t="s">
        <v>1368</v>
      </c>
      <c r="G459" s="249" t="s">
        <v>291</v>
      </c>
      <c r="H459" s="250" t="n">
        <v>1</v>
      </c>
      <c r="I459" s="251"/>
      <c r="J459" s="252" t="n">
        <f aca="false">ROUND(I459*H459,2)</f>
        <v>0</v>
      </c>
      <c r="K459" s="253"/>
      <c r="L459" s="29"/>
      <c r="M459" s="254"/>
      <c r="N459" s="255" t="s">
        <v>39</v>
      </c>
      <c r="O459" s="76"/>
      <c r="P459" s="256" t="n">
        <f aca="false">O459*H459</f>
        <v>0</v>
      </c>
      <c r="Q459" s="256" t="n">
        <v>0</v>
      </c>
      <c r="R459" s="256" t="n">
        <f aca="false">Q459*H459</f>
        <v>0</v>
      </c>
      <c r="S459" s="256" t="n">
        <v>0.0025</v>
      </c>
      <c r="T459" s="257" t="n">
        <f aca="false">S459*H459</f>
        <v>0.0025</v>
      </c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R459" s="258" t="s">
        <v>302</v>
      </c>
      <c r="AT459" s="258" t="s">
        <v>250</v>
      </c>
      <c r="AU459" s="258" t="s">
        <v>265</v>
      </c>
      <c r="AY459" s="3" t="s">
        <v>247</v>
      </c>
      <c r="BE459" s="137" t="n">
        <f aca="false">IF(N459="základní",J459,0)</f>
        <v>0</v>
      </c>
      <c r="BF459" s="137" t="n">
        <f aca="false">IF(N459="snížená",J459,0)</f>
        <v>0</v>
      </c>
      <c r="BG459" s="137" t="n">
        <f aca="false">IF(N459="zákl. přenesená",J459,0)</f>
        <v>0</v>
      </c>
      <c r="BH459" s="137" t="n">
        <f aca="false">IF(N459="sníž. přenesená",J459,0)</f>
        <v>0</v>
      </c>
      <c r="BI459" s="137" t="n">
        <f aca="false">IF(N459="nulová",J459,0)</f>
        <v>0</v>
      </c>
      <c r="BJ459" s="3" t="s">
        <v>81</v>
      </c>
      <c r="BK459" s="137" t="n">
        <f aca="false">ROUND(I459*H459,2)</f>
        <v>0</v>
      </c>
      <c r="BL459" s="3" t="s">
        <v>302</v>
      </c>
      <c r="BM459" s="258" t="s">
        <v>1369</v>
      </c>
    </row>
    <row r="460" s="30" customFormat="true" ht="19.2" hidden="false" customHeight="false" outlineLevel="0" collapsed="false">
      <c r="A460" s="26"/>
      <c r="B460" s="27"/>
      <c r="C460" s="28"/>
      <c r="D460" s="259" t="s">
        <v>256</v>
      </c>
      <c r="E460" s="28"/>
      <c r="F460" s="260" t="s">
        <v>1370</v>
      </c>
      <c r="G460" s="28"/>
      <c r="H460" s="28"/>
      <c r="I460" s="211"/>
      <c r="J460" s="28"/>
      <c r="K460" s="28"/>
      <c r="L460" s="29"/>
      <c r="M460" s="261"/>
      <c r="N460" s="262"/>
      <c r="O460" s="76"/>
      <c r="P460" s="76"/>
      <c r="Q460" s="76"/>
      <c r="R460" s="76"/>
      <c r="S460" s="76"/>
      <c r="T460" s="77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T460" s="3" t="s">
        <v>256</v>
      </c>
      <c r="AU460" s="3" t="s">
        <v>265</v>
      </c>
    </row>
    <row r="461" s="30" customFormat="true" ht="24.15" hidden="false" customHeight="true" outlineLevel="0" collapsed="false">
      <c r="A461" s="26"/>
      <c r="B461" s="27"/>
      <c r="C461" s="246" t="s">
        <v>1371</v>
      </c>
      <c r="D461" s="246" t="s">
        <v>250</v>
      </c>
      <c r="E461" s="247" t="s">
        <v>1372</v>
      </c>
      <c r="F461" s="248" t="s">
        <v>1373</v>
      </c>
      <c r="G461" s="249" t="s">
        <v>291</v>
      </c>
      <c r="H461" s="250" t="n">
        <v>1</v>
      </c>
      <c r="I461" s="251"/>
      <c r="J461" s="252" t="n">
        <f aca="false">ROUND(I461*H461,2)</f>
        <v>0</v>
      </c>
      <c r="K461" s="253"/>
      <c r="L461" s="29"/>
      <c r="M461" s="254"/>
      <c r="N461" s="255" t="s">
        <v>39</v>
      </c>
      <c r="O461" s="76"/>
      <c r="P461" s="256" t="n">
        <f aca="false">O461*H461</f>
        <v>0</v>
      </c>
      <c r="Q461" s="256" t="n">
        <v>0</v>
      </c>
      <c r="R461" s="256" t="n">
        <f aca="false">Q461*H461</f>
        <v>0</v>
      </c>
      <c r="S461" s="256" t="n">
        <v>0.0025</v>
      </c>
      <c r="T461" s="257" t="n">
        <f aca="false">S461*H461</f>
        <v>0.0025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R461" s="258" t="s">
        <v>302</v>
      </c>
      <c r="AT461" s="258" t="s">
        <v>250</v>
      </c>
      <c r="AU461" s="258" t="s">
        <v>265</v>
      </c>
      <c r="AY461" s="3" t="s">
        <v>247</v>
      </c>
      <c r="BE461" s="137" t="n">
        <f aca="false">IF(N461="základní",J461,0)</f>
        <v>0</v>
      </c>
      <c r="BF461" s="137" t="n">
        <f aca="false">IF(N461="snížená",J461,0)</f>
        <v>0</v>
      </c>
      <c r="BG461" s="137" t="n">
        <f aca="false">IF(N461="zákl. přenesená",J461,0)</f>
        <v>0</v>
      </c>
      <c r="BH461" s="137" t="n">
        <f aca="false">IF(N461="sníž. přenesená",J461,0)</f>
        <v>0</v>
      </c>
      <c r="BI461" s="137" t="n">
        <f aca="false">IF(N461="nulová",J461,0)</f>
        <v>0</v>
      </c>
      <c r="BJ461" s="3" t="s">
        <v>81</v>
      </c>
      <c r="BK461" s="137" t="n">
        <f aca="false">ROUND(I461*H461,2)</f>
        <v>0</v>
      </c>
      <c r="BL461" s="3" t="s">
        <v>302</v>
      </c>
      <c r="BM461" s="258" t="s">
        <v>1374</v>
      </c>
    </row>
    <row r="462" s="30" customFormat="true" ht="19.2" hidden="false" customHeight="false" outlineLevel="0" collapsed="false">
      <c r="A462" s="26"/>
      <c r="B462" s="27"/>
      <c r="C462" s="28"/>
      <c r="D462" s="259" t="s">
        <v>256</v>
      </c>
      <c r="E462" s="28"/>
      <c r="F462" s="260" t="s">
        <v>1373</v>
      </c>
      <c r="G462" s="28"/>
      <c r="H462" s="28"/>
      <c r="I462" s="211"/>
      <c r="J462" s="28"/>
      <c r="K462" s="28"/>
      <c r="L462" s="29"/>
      <c r="M462" s="261"/>
      <c r="N462" s="262"/>
      <c r="O462" s="76"/>
      <c r="P462" s="76"/>
      <c r="Q462" s="76"/>
      <c r="R462" s="76"/>
      <c r="S462" s="76"/>
      <c r="T462" s="77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T462" s="3" t="s">
        <v>256</v>
      </c>
      <c r="AU462" s="3" t="s">
        <v>265</v>
      </c>
    </row>
    <row r="463" s="30" customFormat="true" ht="24.15" hidden="false" customHeight="true" outlineLevel="0" collapsed="false">
      <c r="A463" s="26"/>
      <c r="B463" s="27"/>
      <c r="C463" s="246" t="s">
        <v>1375</v>
      </c>
      <c r="D463" s="246" t="s">
        <v>250</v>
      </c>
      <c r="E463" s="247" t="s">
        <v>1376</v>
      </c>
      <c r="F463" s="248" t="s">
        <v>1377</v>
      </c>
      <c r="G463" s="249" t="s">
        <v>291</v>
      </c>
      <c r="H463" s="250" t="n">
        <v>1</v>
      </c>
      <c r="I463" s="251"/>
      <c r="J463" s="252" t="n">
        <f aca="false">ROUND(I463*H463,2)</f>
        <v>0</v>
      </c>
      <c r="K463" s="253"/>
      <c r="L463" s="29"/>
      <c r="M463" s="254"/>
      <c r="N463" s="255" t="s">
        <v>39</v>
      </c>
      <c r="O463" s="76"/>
      <c r="P463" s="256" t="n">
        <f aca="false">O463*H463</f>
        <v>0</v>
      </c>
      <c r="Q463" s="256" t="n">
        <v>0</v>
      </c>
      <c r="R463" s="256" t="n">
        <f aca="false">Q463*H463</f>
        <v>0</v>
      </c>
      <c r="S463" s="256" t="n">
        <v>0</v>
      </c>
      <c r="T463" s="257" t="n">
        <f aca="false">S463*H463</f>
        <v>0</v>
      </c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R463" s="258" t="s">
        <v>302</v>
      </c>
      <c r="AT463" s="258" t="s">
        <v>250</v>
      </c>
      <c r="AU463" s="258" t="s">
        <v>265</v>
      </c>
      <c r="AY463" s="3" t="s">
        <v>247</v>
      </c>
      <c r="BE463" s="137" t="n">
        <f aca="false">IF(N463="základní",J463,0)</f>
        <v>0</v>
      </c>
      <c r="BF463" s="137" t="n">
        <f aca="false">IF(N463="snížená",J463,0)</f>
        <v>0</v>
      </c>
      <c r="BG463" s="137" t="n">
        <f aca="false">IF(N463="zákl. přenesená",J463,0)</f>
        <v>0</v>
      </c>
      <c r="BH463" s="137" t="n">
        <f aca="false">IF(N463="sníž. přenesená",J463,0)</f>
        <v>0</v>
      </c>
      <c r="BI463" s="137" t="n">
        <f aca="false">IF(N463="nulová",J463,0)</f>
        <v>0</v>
      </c>
      <c r="BJ463" s="3" t="s">
        <v>81</v>
      </c>
      <c r="BK463" s="137" t="n">
        <f aca="false">ROUND(I463*H463,2)</f>
        <v>0</v>
      </c>
      <c r="BL463" s="3" t="s">
        <v>302</v>
      </c>
      <c r="BM463" s="258" t="s">
        <v>1378</v>
      </c>
    </row>
    <row r="464" s="30" customFormat="true" ht="19.2" hidden="false" customHeight="false" outlineLevel="0" collapsed="false">
      <c r="A464" s="26"/>
      <c r="B464" s="27"/>
      <c r="C464" s="28"/>
      <c r="D464" s="259" t="s">
        <v>256</v>
      </c>
      <c r="E464" s="28"/>
      <c r="F464" s="260" t="s">
        <v>1377</v>
      </c>
      <c r="G464" s="28"/>
      <c r="H464" s="28"/>
      <c r="I464" s="211"/>
      <c r="J464" s="28"/>
      <c r="K464" s="28"/>
      <c r="L464" s="29"/>
      <c r="M464" s="261"/>
      <c r="N464" s="262"/>
      <c r="O464" s="76"/>
      <c r="P464" s="76"/>
      <c r="Q464" s="76"/>
      <c r="R464" s="76"/>
      <c r="S464" s="76"/>
      <c r="T464" s="77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T464" s="3" t="s">
        <v>256</v>
      </c>
      <c r="AU464" s="3" t="s">
        <v>265</v>
      </c>
    </row>
    <row r="465" s="30" customFormat="true" ht="16.5" hidden="false" customHeight="true" outlineLevel="0" collapsed="false">
      <c r="A465" s="26"/>
      <c r="B465" s="27"/>
      <c r="C465" s="246" t="s">
        <v>1379</v>
      </c>
      <c r="D465" s="246" t="s">
        <v>250</v>
      </c>
      <c r="E465" s="247" t="s">
        <v>1380</v>
      </c>
      <c r="F465" s="248" t="s">
        <v>1381</v>
      </c>
      <c r="G465" s="249" t="s">
        <v>291</v>
      </c>
      <c r="H465" s="250" t="n">
        <v>1</v>
      </c>
      <c r="I465" s="251"/>
      <c r="J465" s="252" t="n">
        <f aca="false">ROUND(I465*H465,2)</f>
        <v>0</v>
      </c>
      <c r="K465" s="253"/>
      <c r="L465" s="29"/>
      <c r="M465" s="254"/>
      <c r="N465" s="255" t="s">
        <v>39</v>
      </c>
      <c r="O465" s="76"/>
      <c r="P465" s="256" t="n">
        <f aca="false">O465*H465</f>
        <v>0</v>
      </c>
      <c r="Q465" s="256" t="n">
        <v>0</v>
      </c>
      <c r="R465" s="256" t="n">
        <f aca="false">Q465*H465</f>
        <v>0</v>
      </c>
      <c r="S465" s="256" t="n">
        <v>0</v>
      </c>
      <c r="T465" s="257" t="n">
        <f aca="false">S465*H465</f>
        <v>0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R465" s="258" t="s">
        <v>302</v>
      </c>
      <c r="AT465" s="258" t="s">
        <v>250</v>
      </c>
      <c r="AU465" s="258" t="s">
        <v>265</v>
      </c>
      <c r="AY465" s="3" t="s">
        <v>247</v>
      </c>
      <c r="BE465" s="137" t="n">
        <f aca="false">IF(N465="základní",J465,0)</f>
        <v>0</v>
      </c>
      <c r="BF465" s="137" t="n">
        <f aca="false">IF(N465="snížená",J465,0)</f>
        <v>0</v>
      </c>
      <c r="BG465" s="137" t="n">
        <f aca="false">IF(N465="zákl. přenesená",J465,0)</f>
        <v>0</v>
      </c>
      <c r="BH465" s="137" t="n">
        <f aca="false">IF(N465="sníž. přenesená",J465,0)</f>
        <v>0</v>
      </c>
      <c r="BI465" s="137" t="n">
        <f aca="false">IF(N465="nulová",J465,0)</f>
        <v>0</v>
      </c>
      <c r="BJ465" s="3" t="s">
        <v>81</v>
      </c>
      <c r="BK465" s="137" t="n">
        <f aca="false">ROUND(I465*H465,2)</f>
        <v>0</v>
      </c>
      <c r="BL465" s="3" t="s">
        <v>302</v>
      </c>
      <c r="BM465" s="258" t="s">
        <v>1382</v>
      </c>
    </row>
    <row r="466" s="30" customFormat="true" ht="10.2" hidden="false" customHeight="false" outlineLevel="0" collapsed="false">
      <c r="A466" s="26"/>
      <c r="B466" s="27"/>
      <c r="C466" s="28"/>
      <c r="D466" s="259" t="s">
        <v>256</v>
      </c>
      <c r="E466" s="28"/>
      <c r="F466" s="260" t="s">
        <v>1383</v>
      </c>
      <c r="G466" s="28"/>
      <c r="H466" s="28"/>
      <c r="I466" s="211"/>
      <c r="J466" s="28"/>
      <c r="K466" s="28"/>
      <c r="L466" s="29"/>
      <c r="M466" s="261"/>
      <c r="N466" s="262"/>
      <c r="O466" s="76"/>
      <c r="P466" s="76"/>
      <c r="Q466" s="76"/>
      <c r="R466" s="76"/>
      <c r="S466" s="76"/>
      <c r="T466" s="77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T466" s="3" t="s">
        <v>256</v>
      </c>
      <c r="AU466" s="3" t="s">
        <v>265</v>
      </c>
    </row>
    <row r="467" s="30" customFormat="true" ht="21.75" hidden="false" customHeight="true" outlineLevel="0" collapsed="false">
      <c r="A467" s="26"/>
      <c r="B467" s="27"/>
      <c r="C467" s="263" t="s">
        <v>1384</v>
      </c>
      <c r="D467" s="263" t="s">
        <v>288</v>
      </c>
      <c r="E467" s="264" t="s">
        <v>1385</v>
      </c>
      <c r="F467" s="265" t="s">
        <v>1386</v>
      </c>
      <c r="G467" s="266" t="s">
        <v>291</v>
      </c>
      <c r="H467" s="267" t="n">
        <v>1</v>
      </c>
      <c r="I467" s="268"/>
      <c r="J467" s="269" t="n">
        <f aca="false">ROUND(I467*H467,2)</f>
        <v>0</v>
      </c>
      <c r="K467" s="270"/>
      <c r="L467" s="271"/>
      <c r="M467" s="272"/>
      <c r="N467" s="273" t="s">
        <v>39</v>
      </c>
      <c r="O467" s="76"/>
      <c r="P467" s="256" t="n">
        <f aca="false">O467*H467</f>
        <v>0</v>
      </c>
      <c r="Q467" s="256" t="n">
        <v>0</v>
      </c>
      <c r="R467" s="256" t="n">
        <f aca="false">Q467*H467</f>
        <v>0</v>
      </c>
      <c r="S467" s="256" t="n">
        <v>0</v>
      </c>
      <c r="T467" s="257" t="n">
        <f aca="false">S467*H467</f>
        <v>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R467" s="258" t="s">
        <v>324</v>
      </c>
      <c r="AT467" s="258" t="s">
        <v>288</v>
      </c>
      <c r="AU467" s="258" t="s">
        <v>265</v>
      </c>
      <c r="AY467" s="3" t="s">
        <v>247</v>
      </c>
      <c r="BE467" s="137" t="n">
        <f aca="false">IF(N467="základní",J467,0)</f>
        <v>0</v>
      </c>
      <c r="BF467" s="137" t="n">
        <f aca="false">IF(N467="snížená",J467,0)</f>
        <v>0</v>
      </c>
      <c r="BG467" s="137" t="n">
        <f aca="false">IF(N467="zákl. přenesená",J467,0)</f>
        <v>0</v>
      </c>
      <c r="BH467" s="137" t="n">
        <f aca="false">IF(N467="sníž. přenesená",J467,0)</f>
        <v>0</v>
      </c>
      <c r="BI467" s="137" t="n">
        <f aca="false">IF(N467="nulová",J467,0)</f>
        <v>0</v>
      </c>
      <c r="BJ467" s="3" t="s">
        <v>81</v>
      </c>
      <c r="BK467" s="137" t="n">
        <f aca="false">ROUND(I467*H467,2)</f>
        <v>0</v>
      </c>
      <c r="BL467" s="3" t="s">
        <v>302</v>
      </c>
      <c r="BM467" s="258" t="s">
        <v>1387</v>
      </c>
    </row>
    <row r="468" s="30" customFormat="true" ht="10.2" hidden="false" customHeight="false" outlineLevel="0" collapsed="false">
      <c r="A468" s="26"/>
      <c r="B468" s="27"/>
      <c r="C468" s="28"/>
      <c r="D468" s="259" t="s">
        <v>256</v>
      </c>
      <c r="E468" s="28"/>
      <c r="F468" s="260" t="s">
        <v>1386</v>
      </c>
      <c r="G468" s="28"/>
      <c r="H468" s="28"/>
      <c r="I468" s="211"/>
      <c r="J468" s="28"/>
      <c r="K468" s="28"/>
      <c r="L468" s="29"/>
      <c r="M468" s="261"/>
      <c r="N468" s="262"/>
      <c r="O468" s="76"/>
      <c r="P468" s="76"/>
      <c r="Q468" s="76"/>
      <c r="R468" s="76"/>
      <c r="S468" s="76"/>
      <c r="T468" s="77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T468" s="3" t="s">
        <v>256</v>
      </c>
      <c r="AU468" s="3" t="s">
        <v>265</v>
      </c>
    </row>
    <row r="469" s="30" customFormat="true" ht="16.5" hidden="false" customHeight="true" outlineLevel="0" collapsed="false">
      <c r="A469" s="26"/>
      <c r="B469" s="27"/>
      <c r="C469" s="246" t="s">
        <v>1388</v>
      </c>
      <c r="D469" s="246" t="s">
        <v>250</v>
      </c>
      <c r="E469" s="247" t="s">
        <v>1389</v>
      </c>
      <c r="F469" s="248" t="s">
        <v>1390</v>
      </c>
      <c r="G469" s="249" t="s">
        <v>291</v>
      </c>
      <c r="H469" s="250" t="n">
        <v>1</v>
      </c>
      <c r="I469" s="251"/>
      <c r="J469" s="252" t="n">
        <f aca="false">ROUND(I469*H469,2)</f>
        <v>0</v>
      </c>
      <c r="K469" s="253"/>
      <c r="L469" s="29"/>
      <c r="M469" s="254"/>
      <c r="N469" s="255" t="s">
        <v>39</v>
      </c>
      <c r="O469" s="76"/>
      <c r="P469" s="256" t="n">
        <f aca="false">O469*H469</f>
        <v>0</v>
      </c>
      <c r="Q469" s="256" t="n">
        <v>0</v>
      </c>
      <c r="R469" s="256" t="n">
        <f aca="false">Q469*H469</f>
        <v>0</v>
      </c>
      <c r="S469" s="256" t="n">
        <v>0</v>
      </c>
      <c r="T469" s="257" t="n">
        <f aca="false">S469*H469</f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R469" s="258" t="s">
        <v>302</v>
      </c>
      <c r="AT469" s="258" t="s">
        <v>250</v>
      </c>
      <c r="AU469" s="258" t="s">
        <v>265</v>
      </c>
      <c r="AY469" s="3" t="s">
        <v>247</v>
      </c>
      <c r="BE469" s="137" t="n">
        <f aca="false">IF(N469="základní",J469,0)</f>
        <v>0</v>
      </c>
      <c r="BF469" s="137" t="n">
        <f aca="false">IF(N469="snížená",J469,0)</f>
        <v>0</v>
      </c>
      <c r="BG469" s="137" t="n">
        <f aca="false">IF(N469="zákl. přenesená",J469,0)</f>
        <v>0</v>
      </c>
      <c r="BH469" s="137" t="n">
        <f aca="false">IF(N469="sníž. přenesená",J469,0)</f>
        <v>0</v>
      </c>
      <c r="BI469" s="137" t="n">
        <f aca="false">IF(N469="nulová",J469,0)</f>
        <v>0</v>
      </c>
      <c r="BJ469" s="3" t="s">
        <v>81</v>
      </c>
      <c r="BK469" s="137" t="n">
        <f aca="false">ROUND(I469*H469,2)</f>
        <v>0</v>
      </c>
      <c r="BL469" s="3" t="s">
        <v>302</v>
      </c>
      <c r="BM469" s="258" t="s">
        <v>1391</v>
      </c>
    </row>
    <row r="470" s="30" customFormat="true" ht="10.2" hidden="false" customHeight="false" outlineLevel="0" collapsed="false">
      <c r="A470" s="26"/>
      <c r="B470" s="27"/>
      <c r="C470" s="28"/>
      <c r="D470" s="259" t="s">
        <v>256</v>
      </c>
      <c r="E470" s="28"/>
      <c r="F470" s="260" t="s">
        <v>1390</v>
      </c>
      <c r="G470" s="28"/>
      <c r="H470" s="28"/>
      <c r="I470" s="211"/>
      <c r="J470" s="28"/>
      <c r="K470" s="28"/>
      <c r="L470" s="29"/>
      <c r="M470" s="261"/>
      <c r="N470" s="262"/>
      <c r="O470" s="76"/>
      <c r="P470" s="76"/>
      <c r="Q470" s="76"/>
      <c r="R470" s="76"/>
      <c r="S470" s="76"/>
      <c r="T470" s="77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T470" s="3" t="s">
        <v>256</v>
      </c>
      <c r="AU470" s="3" t="s">
        <v>265</v>
      </c>
    </row>
    <row r="471" s="30" customFormat="true" ht="16.5" hidden="false" customHeight="true" outlineLevel="0" collapsed="false">
      <c r="A471" s="26"/>
      <c r="B471" s="27"/>
      <c r="C471" s="246" t="s">
        <v>1392</v>
      </c>
      <c r="D471" s="246" t="s">
        <v>250</v>
      </c>
      <c r="E471" s="247" t="s">
        <v>1393</v>
      </c>
      <c r="F471" s="248" t="s">
        <v>1394</v>
      </c>
      <c r="G471" s="249" t="s">
        <v>291</v>
      </c>
      <c r="H471" s="250" t="n">
        <v>1</v>
      </c>
      <c r="I471" s="251"/>
      <c r="J471" s="252" t="n">
        <f aca="false">ROUND(I471*H471,2)</f>
        <v>0</v>
      </c>
      <c r="K471" s="253"/>
      <c r="L471" s="29"/>
      <c r="M471" s="254"/>
      <c r="N471" s="255" t="s">
        <v>39</v>
      </c>
      <c r="O471" s="76"/>
      <c r="P471" s="256" t="n">
        <f aca="false">O471*H471</f>
        <v>0</v>
      </c>
      <c r="Q471" s="256" t="n">
        <v>0</v>
      </c>
      <c r="R471" s="256" t="n">
        <f aca="false">Q471*H471</f>
        <v>0</v>
      </c>
      <c r="S471" s="256" t="n">
        <v>0</v>
      </c>
      <c r="T471" s="257" t="n">
        <f aca="false">S471*H471</f>
        <v>0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R471" s="258" t="s">
        <v>302</v>
      </c>
      <c r="AT471" s="258" t="s">
        <v>250</v>
      </c>
      <c r="AU471" s="258" t="s">
        <v>265</v>
      </c>
      <c r="AY471" s="3" t="s">
        <v>247</v>
      </c>
      <c r="BE471" s="137" t="n">
        <f aca="false">IF(N471="základní",J471,0)</f>
        <v>0</v>
      </c>
      <c r="BF471" s="137" t="n">
        <f aca="false">IF(N471="snížená",J471,0)</f>
        <v>0</v>
      </c>
      <c r="BG471" s="137" t="n">
        <f aca="false">IF(N471="zákl. přenesená",J471,0)</f>
        <v>0</v>
      </c>
      <c r="BH471" s="137" t="n">
        <f aca="false">IF(N471="sníž. přenesená",J471,0)</f>
        <v>0</v>
      </c>
      <c r="BI471" s="137" t="n">
        <f aca="false">IF(N471="nulová",J471,0)</f>
        <v>0</v>
      </c>
      <c r="BJ471" s="3" t="s">
        <v>81</v>
      </c>
      <c r="BK471" s="137" t="n">
        <f aca="false">ROUND(I471*H471,2)</f>
        <v>0</v>
      </c>
      <c r="BL471" s="3" t="s">
        <v>302</v>
      </c>
      <c r="BM471" s="258" t="s">
        <v>1395</v>
      </c>
    </row>
    <row r="472" s="30" customFormat="true" ht="10.2" hidden="false" customHeight="false" outlineLevel="0" collapsed="false">
      <c r="A472" s="26"/>
      <c r="B472" s="27"/>
      <c r="C472" s="28"/>
      <c r="D472" s="259" t="s">
        <v>256</v>
      </c>
      <c r="E472" s="28"/>
      <c r="F472" s="260" t="s">
        <v>1396</v>
      </c>
      <c r="G472" s="28"/>
      <c r="H472" s="28"/>
      <c r="I472" s="211"/>
      <c r="J472" s="28"/>
      <c r="K472" s="28"/>
      <c r="L472" s="29"/>
      <c r="M472" s="261"/>
      <c r="N472" s="262"/>
      <c r="O472" s="76"/>
      <c r="P472" s="76"/>
      <c r="Q472" s="76"/>
      <c r="R472" s="76"/>
      <c r="S472" s="76"/>
      <c r="T472" s="77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T472" s="3" t="s">
        <v>256</v>
      </c>
      <c r="AU472" s="3" t="s">
        <v>265</v>
      </c>
    </row>
    <row r="473" s="30" customFormat="true" ht="24.15" hidden="false" customHeight="true" outlineLevel="0" collapsed="false">
      <c r="A473" s="26"/>
      <c r="B473" s="27"/>
      <c r="C473" s="246" t="s">
        <v>1397</v>
      </c>
      <c r="D473" s="246" t="s">
        <v>250</v>
      </c>
      <c r="E473" s="247" t="s">
        <v>1398</v>
      </c>
      <c r="F473" s="248" t="s">
        <v>1399</v>
      </c>
      <c r="G473" s="249" t="s">
        <v>291</v>
      </c>
      <c r="H473" s="250" t="n">
        <v>1</v>
      </c>
      <c r="I473" s="251"/>
      <c r="J473" s="252" t="n">
        <f aca="false">ROUND(I473*H473,2)</f>
        <v>0</v>
      </c>
      <c r="K473" s="253"/>
      <c r="L473" s="29"/>
      <c r="M473" s="254"/>
      <c r="N473" s="255" t="s">
        <v>39</v>
      </c>
      <c r="O473" s="76"/>
      <c r="P473" s="256" t="n">
        <f aca="false">O473*H473</f>
        <v>0</v>
      </c>
      <c r="Q473" s="256" t="n">
        <v>0</v>
      </c>
      <c r="R473" s="256" t="n">
        <f aca="false">Q473*H473</f>
        <v>0</v>
      </c>
      <c r="S473" s="256" t="n">
        <v>0</v>
      </c>
      <c r="T473" s="257" t="n">
        <f aca="false">S473*H473</f>
        <v>0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R473" s="258" t="s">
        <v>302</v>
      </c>
      <c r="AT473" s="258" t="s">
        <v>250</v>
      </c>
      <c r="AU473" s="258" t="s">
        <v>265</v>
      </c>
      <c r="AY473" s="3" t="s">
        <v>247</v>
      </c>
      <c r="BE473" s="137" t="n">
        <f aca="false">IF(N473="základní",J473,0)</f>
        <v>0</v>
      </c>
      <c r="BF473" s="137" t="n">
        <f aca="false">IF(N473="snížená",J473,0)</f>
        <v>0</v>
      </c>
      <c r="BG473" s="137" t="n">
        <f aca="false">IF(N473="zákl. přenesená",J473,0)</f>
        <v>0</v>
      </c>
      <c r="BH473" s="137" t="n">
        <f aca="false">IF(N473="sníž. přenesená",J473,0)</f>
        <v>0</v>
      </c>
      <c r="BI473" s="137" t="n">
        <f aca="false">IF(N473="nulová",J473,0)</f>
        <v>0</v>
      </c>
      <c r="BJ473" s="3" t="s">
        <v>81</v>
      </c>
      <c r="BK473" s="137" t="n">
        <f aca="false">ROUND(I473*H473,2)</f>
        <v>0</v>
      </c>
      <c r="BL473" s="3" t="s">
        <v>302</v>
      </c>
      <c r="BM473" s="258" t="s">
        <v>1400</v>
      </c>
    </row>
    <row r="474" s="30" customFormat="true" ht="19.2" hidden="false" customHeight="false" outlineLevel="0" collapsed="false">
      <c r="A474" s="26"/>
      <c r="B474" s="27"/>
      <c r="C474" s="28"/>
      <c r="D474" s="259" t="s">
        <v>256</v>
      </c>
      <c r="E474" s="28"/>
      <c r="F474" s="260" t="s">
        <v>1399</v>
      </c>
      <c r="G474" s="28"/>
      <c r="H474" s="28"/>
      <c r="I474" s="211"/>
      <c r="J474" s="28"/>
      <c r="K474" s="28"/>
      <c r="L474" s="29"/>
      <c r="M474" s="261"/>
      <c r="N474" s="262"/>
      <c r="O474" s="76"/>
      <c r="P474" s="76"/>
      <c r="Q474" s="76"/>
      <c r="R474" s="76"/>
      <c r="S474" s="76"/>
      <c r="T474" s="77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T474" s="3" t="s">
        <v>256</v>
      </c>
      <c r="AU474" s="3" t="s">
        <v>265</v>
      </c>
    </row>
    <row r="475" s="30" customFormat="true" ht="37.8" hidden="false" customHeight="true" outlineLevel="0" collapsed="false">
      <c r="A475" s="26"/>
      <c r="B475" s="27"/>
      <c r="C475" s="246" t="s">
        <v>1401</v>
      </c>
      <c r="D475" s="246" t="s">
        <v>250</v>
      </c>
      <c r="E475" s="247" t="s">
        <v>1402</v>
      </c>
      <c r="F475" s="248" t="s">
        <v>1403</v>
      </c>
      <c r="G475" s="249" t="s">
        <v>291</v>
      </c>
      <c r="H475" s="250" t="n">
        <v>1</v>
      </c>
      <c r="I475" s="251"/>
      <c r="J475" s="252" t="n">
        <f aca="false">ROUND(I475*H475,2)</f>
        <v>0</v>
      </c>
      <c r="K475" s="253"/>
      <c r="L475" s="29"/>
      <c r="M475" s="254"/>
      <c r="N475" s="255" t="s">
        <v>39</v>
      </c>
      <c r="O475" s="76"/>
      <c r="P475" s="256" t="n">
        <f aca="false">O475*H475</f>
        <v>0</v>
      </c>
      <c r="Q475" s="256" t="n">
        <v>0</v>
      </c>
      <c r="R475" s="256" t="n">
        <f aca="false">Q475*H475</f>
        <v>0</v>
      </c>
      <c r="S475" s="256" t="n">
        <v>0.0025</v>
      </c>
      <c r="T475" s="257" t="n">
        <f aca="false">S475*H475</f>
        <v>0.0025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R475" s="258" t="s">
        <v>302</v>
      </c>
      <c r="AT475" s="258" t="s">
        <v>250</v>
      </c>
      <c r="AU475" s="258" t="s">
        <v>265</v>
      </c>
      <c r="AY475" s="3" t="s">
        <v>247</v>
      </c>
      <c r="BE475" s="137" t="n">
        <f aca="false">IF(N475="základní",J475,0)</f>
        <v>0</v>
      </c>
      <c r="BF475" s="137" t="n">
        <f aca="false">IF(N475="snížená",J475,0)</f>
        <v>0</v>
      </c>
      <c r="BG475" s="137" t="n">
        <f aca="false">IF(N475="zákl. přenesená",J475,0)</f>
        <v>0</v>
      </c>
      <c r="BH475" s="137" t="n">
        <f aca="false">IF(N475="sníž. přenesená",J475,0)</f>
        <v>0</v>
      </c>
      <c r="BI475" s="137" t="n">
        <f aca="false">IF(N475="nulová",J475,0)</f>
        <v>0</v>
      </c>
      <c r="BJ475" s="3" t="s">
        <v>81</v>
      </c>
      <c r="BK475" s="137" t="n">
        <f aca="false">ROUND(I475*H475,2)</f>
        <v>0</v>
      </c>
      <c r="BL475" s="3" t="s">
        <v>302</v>
      </c>
      <c r="BM475" s="258" t="s">
        <v>1404</v>
      </c>
    </row>
    <row r="476" s="30" customFormat="true" ht="28.8" hidden="false" customHeight="false" outlineLevel="0" collapsed="false">
      <c r="A476" s="26"/>
      <c r="B476" s="27"/>
      <c r="C476" s="28"/>
      <c r="D476" s="259" t="s">
        <v>256</v>
      </c>
      <c r="E476" s="28"/>
      <c r="F476" s="260" t="s">
        <v>1403</v>
      </c>
      <c r="G476" s="28"/>
      <c r="H476" s="28"/>
      <c r="I476" s="211"/>
      <c r="J476" s="28"/>
      <c r="K476" s="28"/>
      <c r="L476" s="29"/>
      <c r="M476" s="261"/>
      <c r="N476" s="262"/>
      <c r="O476" s="76"/>
      <c r="P476" s="76"/>
      <c r="Q476" s="76"/>
      <c r="R476" s="76"/>
      <c r="S476" s="76"/>
      <c r="T476" s="77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T476" s="3" t="s">
        <v>256</v>
      </c>
      <c r="AU476" s="3" t="s">
        <v>265</v>
      </c>
    </row>
    <row r="477" s="30" customFormat="true" ht="24.15" hidden="false" customHeight="true" outlineLevel="0" collapsed="false">
      <c r="A477" s="26"/>
      <c r="B477" s="27"/>
      <c r="C477" s="246" t="s">
        <v>1405</v>
      </c>
      <c r="D477" s="246" t="s">
        <v>250</v>
      </c>
      <c r="E477" s="247" t="s">
        <v>1406</v>
      </c>
      <c r="F477" s="248" t="s">
        <v>1407</v>
      </c>
      <c r="G477" s="249" t="s">
        <v>291</v>
      </c>
      <c r="H477" s="250" t="n">
        <v>1</v>
      </c>
      <c r="I477" s="251"/>
      <c r="J477" s="252" t="n">
        <f aca="false">ROUND(I477*H477,2)</f>
        <v>0</v>
      </c>
      <c r="K477" s="253"/>
      <c r="L477" s="29"/>
      <c r="M477" s="254"/>
      <c r="N477" s="255" t="s">
        <v>39</v>
      </c>
      <c r="O477" s="76"/>
      <c r="P477" s="256" t="n">
        <f aca="false">O477*H477</f>
        <v>0</v>
      </c>
      <c r="Q477" s="256" t="n">
        <v>0</v>
      </c>
      <c r="R477" s="256" t="n">
        <f aca="false">Q477*H477</f>
        <v>0</v>
      </c>
      <c r="S477" s="256" t="n">
        <v>5E-005</v>
      </c>
      <c r="T477" s="257" t="n">
        <f aca="false">S477*H477</f>
        <v>5E-005</v>
      </c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R477" s="258" t="s">
        <v>302</v>
      </c>
      <c r="AT477" s="258" t="s">
        <v>250</v>
      </c>
      <c r="AU477" s="258" t="s">
        <v>265</v>
      </c>
      <c r="AY477" s="3" t="s">
        <v>247</v>
      </c>
      <c r="BE477" s="137" t="n">
        <f aca="false">IF(N477="základní",J477,0)</f>
        <v>0</v>
      </c>
      <c r="BF477" s="137" t="n">
        <f aca="false">IF(N477="snížená",J477,0)</f>
        <v>0</v>
      </c>
      <c r="BG477" s="137" t="n">
        <f aca="false">IF(N477="zákl. přenesená",J477,0)</f>
        <v>0</v>
      </c>
      <c r="BH477" s="137" t="n">
        <f aca="false">IF(N477="sníž. přenesená",J477,0)</f>
        <v>0</v>
      </c>
      <c r="BI477" s="137" t="n">
        <f aca="false">IF(N477="nulová",J477,0)</f>
        <v>0</v>
      </c>
      <c r="BJ477" s="3" t="s">
        <v>81</v>
      </c>
      <c r="BK477" s="137" t="n">
        <f aca="false">ROUND(I477*H477,2)</f>
        <v>0</v>
      </c>
      <c r="BL477" s="3" t="s">
        <v>302</v>
      </c>
      <c r="BM477" s="258" t="s">
        <v>1408</v>
      </c>
    </row>
    <row r="478" s="30" customFormat="true" ht="67.2" hidden="false" customHeight="false" outlineLevel="0" collapsed="false">
      <c r="A478" s="26"/>
      <c r="B478" s="27"/>
      <c r="C478" s="28"/>
      <c r="D478" s="259" t="s">
        <v>256</v>
      </c>
      <c r="E478" s="28"/>
      <c r="F478" s="260" t="s">
        <v>1409</v>
      </c>
      <c r="G478" s="28"/>
      <c r="H478" s="28"/>
      <c r="I478" s="211"/>
      <c r="J478" s="28"/>
      <c r="K478" s="28"/>
      <c r="L478" s="29"/>
      <c r="M478" s="261"/>
      <c r="N478" s="262"/>
      <c r="O478" s="76"/>
      <c r="P478" s="76"/>
      <c r="Q478" s="76"/>
      <c r="R478" s="76"/>
      <c r="S478" s="76"/>
      <c r="T478" s="77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T478" s="3" t="s">
        <v>256</v>
      </c>
      <c r="AU478" s="3" t="s">
        <v>265</v>
      </c>
    </row>
    <row r="479" s="30" customFormat="true" ht="37.8" hidden="false" customHeight="true" outlineLevel="0" collapsed="false">
      <c r="A479" s="26"/>
      <c r="B479" s="27"/>
      <c r="C479" s="246" t="s">
        <v>1110</v>
      </c>
      <c r="D479" s="246" t="s">
        <v>250</v>
      </c>
      <c r="E479" s="247" t="s">
        <v>1111</v>
      </c>
      <c r="F479" s="248" t="s">
        <v>1112</v>
      </c>
      <c r="G479" s="249" t="s">
        <v>291</v>
      </c>
      <c r="H479" s="250" t="n">
        <v>1</v>
      </c>
      <c r="I479" s="251"/>
      <c r="J479" s="252" t="n">
        <f aca="false">ROUND(I479*H479,2)</f>
        <v>0</v>
      </c>
      <c r="K479" s="253"/>
      <c r="L479" s="29"/>
      <c r="M479" s="254"/>
      <c r="N479" s="255" t="s">
        <v>39</v>
      </c>
      <c r="O479" s="76"/>
      <c r="P479" s="256" t="n">
        <f aca="false">O479*H479</f>
        <v>0</v>
      </c>
      <c r="Q479" s="256" t="n">
        <v>0</v>
      </c>
      <c r="R479" s="256" t="n">
        <f aca="false">Q479*H479</f>
        <v>0</v>
      </c>
      <c r="S479" s="256" t="n">
        <v>5E-005</v>
      </c>
      <c r="T479" s="257" t="n">
        <f aca="false">S479*H479</f>
        <v>5E-005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R479" s="258" t="s">
        <v>302</v>
      </c>
      <c r="AT479" s="258" t="s">
        <v>250</v>
      </c>
      <c r="AU479" s="258" t="s">
        <v>265</v>
      </c>
      <c r="AY479" s="3" t="s">
        <v>247</v>
      </c>
      <c r="BE479" s="137" t="n">
        <f aca="false">IF(N479="základní",J479,0)</f>
        <v>0</v>
      </c>
      <c r="BF479" s="137" t="n">
        <f aca="false">IF(N479="snížená",J479,0)</f>
        <v>0</v>
      </c>
      <c r="BG479" s="137" t="n">
        <f aca="false">IF(N479="zákl. přenesená",J479,0)</f>
        <v>0</v>
      </c>
      <c r="BH479" s="137" t="n">
        <f aca="false">IF(N479="sníž. přenesená",J479,0)</f>
        <v>0</v>
      </c>
      <c r="BI479" s="137" t="n">
        <f aca="false">IF(N479="nulová",J479,0)</f>
        <v>0</v>
      </c>
      <c r="BJ479" s="3" t="s">
        <v>81</v>
      </c>
      <c r="BK479" s="137" t="n">
        <f aca="false">ROUND(I479*H479,2)</f>
        <v>0</v>
      </c>
      <c r="BL479" s="3" t="s">
        <v>302</v>
      </c>
      <c r="BM479" s="258" t="s">
        <v>1113</v>
      </c>
    </row>
    <row r="480" s="30" customFormat="true" ht="76.8" hidden="false" customHeight="false" outlineLevel="0" collapsed="false">
      <c r="A480" s="26"/>
      <c r="B480" s="27"/>
      <c r="C480" s="28"/>
      <c r="D480" s="259" t="s">
        <v>256</v>
      </c>
      <c r="E480" s="28"/>
      <c r="F480" s="260" t="s">
        <v>1114</v>
      </c>
      <c r="G480" s="28"/>
      <c r="H480" s="28"/>
      <c r="I480" s="211"/>
      <c r="J480" s="28"/>
      <c r="K480" s="28"/>
      <c r="L480" s="29"/>
      <c r="M480" s="261"/>
      <c r="N480" s="262"/>
      <c r="O480" s="76"/>
      <c r="P480" s="76"/>
      <c r="Q480" s="76"/>
      <c r="R480" s="76"/>
      <c r="S480" s="76"/>
      <c r="T480" s="77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T480" s="3" t="s">
        <v>256</v>
      </c>
      <c r="AU480" s="3" t="s">
        <v>265</v>
      </c>
    </row>
    <row r="481" s="229" customFormat="true" ht="20.85" hidden="false" customHeight="true" outlineLevel="0" collapsed="false">
      <c r="B481" s="230"/>
      <c r="C481" s="231"/>
      <c r="D481" s="232" t="s">
        <v>73</v>
      </c>
      <c r="E481" s="244" t="s">
        <v>1115</v>
      </c>
      <c r="F481" s="244" t="s">
        <v>1116</v>
      </c>
      <c r="G481" s="231"/>
      <c r="H481" s="231"/>
      <c r="I481" s="234"/>
      <c r="J481" s="245" t="n">
        <f aca="false">BK481</f>
        <v>0</v>
      </c>
      <c r="K481" s="231"/>
      <c r="L481" s="236"/>
      <c r="M481" s="237"/>
      <c r="N481" s="238"/>
      <c r="O481" s="238"/>
      <c r="P481" s="239" t="n">
        <f aca="false">SUM(P482:P515)</f>
        <v>0</v>
      </c>
      <c r="Q481" s="238"/>
      <c r="R481" s="239" t="n">
        <f aca="false">SUM(R482:R515)</f>
        <v>0.01183</v>
      </c>
      <c r="S481" s="238"/>
      <c r="T481" s="240" t="n">
        <f aca="false">SUM(T482:T515)</f>
        <v>0</v>
      </c>
      <c r="AR481" s="241" t="s">
        <v>83</v>
      </c>
      <c r="AT481" s="242" t="s">
        <v>73</v>
      </c>
      <c r="AU481" s="242" t="s">
        <v>83</v>
      </c>
      <c r="AY481" s="241" t="s">
        <v>247</v>
      </c>
      <c r="BK481" s="243" t="n">
        <f aca="false">SUM(BK482:BK515)</f>
        <v>0</v>
      </c>
    </row>
    <row r="482" s="30" customFormat="true" ht="24.15" hidden="false" customHeight="true" outlineLevel="0" collapsed="false">
      <c r="A482" s="26"/>
      <c r="B482" s="27"/>
      <c r="C482" s="246" t="s">
        <v>1410</v>
      </c>
      <c r="D482" s="246" t="s">
        <v>250</v>
      </c>
      <c r="E482" s="247" t="s">
        <v>1055</v>
      </c>
      <c r="F482" s="248" t="s">
        <v>1056</v>
      </c>
      <c r="G482" s="249" t="s">
        <v>332</v>
      </c>
      <c r="H482" s="250" t="n">
        <v>150</v>
      </c>
      <c r="I482" s="251"/>
      <c r="J482" s="252" t="n">
        <f aca="false">ROUND(I482*H482,2)</f>
        <v>0</v>
      </c>
      <c r="K482" s="253"/>
      <c r="L482" s="29"/>
      <c r="M482" s="254"/>
      <c r="N482" s="255" t="s">
        <v>39</v>
      </c>
      <c r="O482" s="76"/>
      <c r="P482" s="256" t="n">
        <f aca="false">O482*H482</f>
        <v>0</v>
      </c>
      <c r="Q482" s="256" t="n">
        <v>0</v>
      </c>
      <c r="R482" s="256" t="n">
        <f aca="false">Q482*H482</f>
        <v>0</v>
      </c>
      <c r="S482" s="256" t="n">
        <v>0</v>
      </c>
      <c r="T482" s="257" t="n">
        <f aca="false">S482*H482</f>
        <v>0</v>
      </c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R482" s="258" t="s">
        <v>302</v>
      </c>
      <c r="AT482" s="258" t="s">
        <v>250</v>
      </c>
      <c r="AU482" s="258" t="s">
        <v>265</v>
      </c>
      <c r="AY482" s="3" t="s">
        <v>247</v>
      </c>
      <c r="BE482" s="137" t="n">
        <f aca="false">IF(N482="základní",J482,0)</f>
        <v>0</v>
      </c>
      <c r="BF482" s="137" t="n">
        <f aca="false">IF(N482="snížená",J482,0)</f>
        <v>0</v>
      </c>
      <c r="BG482" s="137" t="n">
        <f aca="false">IF(N482="zákl. přenesená",J482,0)</f>
        <v>0</v>
      </c>
      <c r="BH482" s="137" t="n">
        <f aca="false">IF(N482="sníž. přenesená",J482,0)</f>
        <v>0</v>
      </c>
      <c r="BI482" s="137" t="n">
        <f aca="false">IF(N482="nulová",J482,0)</f>
        <v>0</v>
      </c>
      <c r="BJ482" s="3" t="s">
        <v>81</v>
      </c>
      <c r="BK482" s="137" t="n">
        <f aca="false">ROUND(I482*H482,2)</f>
        <v>0</v>
      </c>
      <c r="BL482" s="3" t="s">
        <v>302</v>
      </c>
      <c r="BM482" s="258" t="s">
        <v>1411</v>
      </c>
    </row>
    <row r="483" s="30" customFormat="true" ht="19.2" hidden="false" customHeight="false" outlineLevel="0" collapsed="false">
      <c r="A483" s="26"/>
      <c r="B483" s="27"/>
      <c r="C483" s="28"/>
      <c r="D483" s="259" t="s">
        <v>256</v>
      </c>
      <c r="E483" s="28"/>
      <c r="F483" s="260" t="s">
        <v>1056</v>
      </c>
      <c r="G483" s="28"/>
      <c r="H483" s="28"/>
      <c r="I483" s="211"/>
      <c r="J483" s="28"/>
      <c r="K483" s="28"/>
      <c r="L483" s="29"/>
      <c r="M483" s="261"/>
      <c r="N483" s="262"/>
      <c r="O483" s="76"/>
      <c r="P483" s="76"/>
      <c r="Q483" s="76"/>
      <c r="R483" s="76"/>
      <c r="S483" s="76"/>
      <c r="T483" s="77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T483" s="3" t="s">
        <v>256</v>
      </c>
      <c r="AU483" s="3" t="s">
        <v>265</v>
      </c>
    </row>
    <row r="484" s="30" customFormat="true" ht="24.15" hidden="false" customHeight="true" outlineLevel="0" collapsed="false">
      <c r="A484" s="26"/>
      <c r="B484" s="27"/>
      <c r="C484" s="263" t="s">
        <v>1412</v>
      </c>
      <c r="D484" s="263" t="s">
        <v>288</v>
      </c>
      <c r="E484" s="264" t="s">
        <v>1413</v>
      </c>
      <c r="F484" s="265" t="s">
        <v>1414</v>
      </c>
      <c r="G484" s="266" t="s">
        <v>332</v>
      </c>
      <c r="H484" s="267" t="n">
        <v>150</v>
      </c>
      <c r="I484" s="268"/>
      <c r="J484" s="269" t="n">
        <f aca="false">ROUND(I484*H484,2)</f>
        <v>0</v>
      </c>
      <c r="K484" s="270"/>
      <c r="L484" s="271"/>
      <c r="M484" s="272"/>
      <c r="N484" s="273" t="s">
        <v>39</v>
      </c>
      <c r="O484" s="76"/>
      <c r="P484" s="256" t="n">
        <f aca="false">O484*H484</f>
        <v>0</v>
      </c>
      <c r="Q484" s="256" t="n">
        <v>4E-005</v>
      </c>
      <c r="R484" s="256" t="n">
        <f aca="false">Q484*H484</f>
        <v>0.006</v>
      </c>
      <c r="S484" s="256" t="n">
        <v>0</v>
      </c>
      <c r="T484" s="257" t="n">
        <f aca="false">S484*H484</f>
        <v>0</v>
      </c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R484" s="258" t="s">
        <v>324</v>
      </c>
      <c r="AT484" s="258" t="s">
        <v>288</v>
      </c>
      <c r="AU484" s="258" t="s">
        <v>265</v>
      </c>
      <c r="AY484" s="3" t="s">
        <v>247</v>
      </c>
      <c r="BE484" s="137" t="n">
        <f aca="false">IF(N484="základní",J484,0)</f>
        <v>0</v>
      </c>
      <c r="BF484" s="137" t="n">
        <f aca="false">IF(N484="snížená",J484,0)</f>
        <v>0</v>
      </c>
      <c r="BG484" s="137" t="n">
        <f aca="false">IF(N484="zákl. přenesená",J484,0)</f>
        <v>0</v>
      </c>
      <c r="BH484" s="137" t="n">
        <f aca="false">IF(N484="sníž. přenesená",J484,0)</f>
        <v>0</v>
      </c>
      <c r="BI484" s="137" t="n">
        <f aca="false">IF(N484="nulová",J484,0)</f>
        <v>0</v>
      </c>
      <c r="BJ484" s="3" t="s">
        <v>81</v>
      </c>
      <c r="BK484" s="137" t="n">
        <f aca="false">ROUND(I484*H484,2)</f>
        <v>0</v>
      </c>
      <c r="BL484" s="3" t="s">
        <v>302</v>
      </c>
      <c r="BM484" s="258" t="s">
        <v>1415</v>
      </c>
    </row>
    <row r="485" s="30" customFormat="true" ht="19.2" hidden="false" customHeight="false" outlineLevel="0" collapsed="false">
      <c r="A485" s="26"/>
      <c r="B485" s="27"/>
      <c r="C485" s="28"/>
      <c r="D485" s="259" t="s">
        <v>256</v>
      </c>
      <c r="E485" s="28"/>
      <c r="F485" s="260" t="s">
        <v>1414</v>
      </c>
      <c r="G485" s="28"/>
      <c r="H485" s="28"/>
      <c r="I485" s="211"/>
      <c r="J485" s="28"/>
      <c r="K485" s="28"/>
      <c r="L485" s="29"/>
      <c r="M485" s="261"/>
      <c r="N485" s="262"/>
      <c r="O485" s="76"/>
      <c r="P485" s="76"/>
      <c r="Q485" s="76"/>
      <c r="R485" s="76"/>
      <c r="S485" s="76"/>
      <c r="T485" s="77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T485" s="3" t="s">
        <v>256</v>
      </c>
      <c r="AU485" s="3" t="s">
        <v>265</v>
      </c>
    </row>
    <row r="486" s="30" customFormat="true" ht="24.15" hidden="false" customHeight="true" outlineLevel="0" collapsed="false">
      <c r="A486" s="26"/>
      <c r="B486" s="27"/>
      <c r="C486" s="246" t="s">
        <v>1416</v>
      </c>
      <c r="D486" s="246" t="s">
        <v>250</v>
      </c>
      <c r="E486" s="247" t="s">
        <v>1061</v>
      </c>
      <c r="F486" s="248" t="s">
        <v>1062</v>
      </c>
      <c r="G486" s="249" t="s">
        <v>291</v>
      </c>
      <c r="H486" s="250" t="n">
        <v>4</v>
      </c>
      <c r="I486" s="251"/>
      <c r="J486" s="252" t="n">
        <f aca="false">ROUND(I486*H486,2)</f>
        <v>0</v>
      </c>
      <c r="K486" s="253"/>
      <c r="L486" s="29"/>
      <c r="M486" s="254"/>
      <c r="N486" s="255" t="s">
        <v>39</v>
      </c>
      <c r="O486" s="76"/>
      <c r="P486" s="256" t="n">
        <f aca="false">O486*H486</f>
        <v>0</v>
      </c>
      <c r="Q486" s="256" t="n">
        <v>0</v>
      </c>
      <c r="R486" s="256" t="n">
        <f aca="false">Q486*H486</f>
        <v>0</v>
      </c>
      <c r="S486" s="256" t="n">
        <v>0</v>
      </c>
      <c r="T486" s="257" t="n">
        <f aca="false">S486*H486</f>
        <v>0</v>
      </c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R486" s="258" t="s">
        <v>302</v>
      </c>
      <c r="AT486" s="258" t="s">
        <v>250</v>
      </c>
      <c r="AU486" s="258" t="s">
        <v>265</v>
      </c>
      <c r="AY486" s="3" t="s">
        <v>247</v>
      </c>
      <c r="BE486" s="137" t="n">
        <f aca="false">IF(N486="základní",J486,0)</f>
        <v>0</v>
      </c>
      <c r="BF486" s="137" t="n">
        <f aca="false">IF(N486="snížená",J486,0)</f>
        <v>0</v>
      </c>
      <c r="BG486" s="137" t="n">
        <f aca="false">IF(N486="zákl. přenesená",J486,0)</f>
        <v>0</v>
      </c>
      <c r="BH486" s="137" t="n">
        <f aca="false">IF(N486="sníž. přenesená",J486,0)</f>
        <v>0</v>
      </c>
      <c r="BI486" s="137" t="n">
        <f aca="false">IF(N486="nulová",J486,0)</f>
        <v>0</v>
      </c>
      <c r="BJ486" s="3" t="s">
        <v>81</v>
      </c>
      <c r="BK486" s="137" t="n">
        <f aca="false">ROUND(I486*H486,2)</f>
        <v>0</v>
      </c>
      <c r="BL486" s="3" t="s">
        <v>302</v>
      </c>
      <c r="BM486" s="258" t="s">
        <v>1417</v>
      </c>
    </row>
    <row r="487" s="30" customFormat="true" ht="19.2" hidden="false" customHeight="false" outlineLevel="0" collapsed="false">
      <c r="A487" s="26"/>
      <c r="B487" s="27"/>
      <c r="C487" s="28"/>
      <c r="D487" s="259" t="s">
        <v>256</v>
      </c>
      <c r="E487" s="28"/>
      <c r="F487" s="260" t="s">
        <v>1062</v>
      </c>
      <c r="G487" s="28"/>
      <c r="H487" s="28"/>
      <c r="I487" s="211"/>
      <c r="J487" s="28"/>
      <c r="K487" s="28"/>
      <c r="L487" s="29"/>
      <c r="M487" s="261"/>
      <c r="N487" s="262"/>
      <c r="O487" s="76"/>
      <c r="P487" s="76"/>
      <c r="Q487" s="76"/>
      <c r="R487" s="76"/>
      <c r="S487" s="76"/>
      <c r="T487" s="77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T487" s="3" t="s">
        <v>256</v>
      </c>
      <c r="AU487" s="3" t="s">
        <v>265</v>
      </c>
    </row>
    <row r="488" s="30" customFormat="true" ht="24.15" hidden="false" customHeight="true" outlineLevel="0" collapsed="false">
      <c r="A488" s="26"/>
      <c r="B488" s="27"/>
      <c r="C488" s="263" t="s">
        <v>1418</v>
      </c>
      <c r="D488" s="263" t="s">
        <v>288</v>
      </c>
      <c r="E488" s="264" t="s">
        <v>1419</v>
      </c>
      <c r="F488" s="265" t="s">
        <v>1420</v>
      </c>
      <c r="G488" s="266" t="s">
        <v>291</v>
      </c>
      <c r="H488" s="267" t="n">
        <v>4</v>
      </c>
      <c r="I488" s="268"/>
      <c r="J488" s="269" t="n">
        <f aca="false">ROUND(I488*H488,2)</f>
        <v>0</v>
      </c>
      <c r="K488" s="270"/>
      <c r="L488" s="271"/>
      <c r="M488" s="272"/>
      <c r="N488" s="273" t="s">
        <v>39</v>
      </c>
      <c r="O488" s="76"/>
      <c r="P488" s="256" t="n">
        <f aca="false">O488*H488</f>
        <v>0</v>
      </c>
      <c r="Q488" s="256" t="n">
        <v>2E-005</v>
      </c>
      <c r="R488" s="256" t="n">
        <f aca="false">Q488*H488</f>
        <v>8E-005</v>
      </c>
      <c r="S488" s="256" t="n">
        <v>0</v>
      </c>
      <c r="T488" s="257" t="n">
        <f aca="false">S488*H488</f>
        <v>0</v>
      </c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R488" s="258" t="s">
        <v>324</v>
      </c>
      <c r="AT488" s="258" t="s">
        <v>288</v>
      </c>
      <c r="AU488" s="258" t="s">
        <v>265</v>
      </c>
      <c r="AY488" s="3" t="s">
        <v>247</v>
      </c>
      <c r="BE488" s="137" t="n">
        <f aca="false">IF(N488="základní",J488,0)</f>
        <v>0</v>
      </c>
      <c r="BF488" s="137" t="n">
        <f aca="false">IF(N488="snížená",J488,0)</f>
        <v>0</v>
      </c>
      <c r="BG488" s="137" t="n">
        <f aca="false">IF(N488="zákl. přenesená",J488,0)</f>
        <v>0</v>
      </c>
      <c r="BH488" s="137" t="n">
        <f aca="false">IF(N488="sníž. přenesená",J488,0)</f>
        <v>0</v>
      </c>
      <c r="BI488" s="137" t="n">
        <f aca="false">IF(N488="nulová",J488,0)</f>
        <v>0</v>
      </c>
      <c r="BJ488" s="3" t="s">
        <v>81</v>
      </c>
      <c r="BK488" s="137" t="n">
        <f aca="false">ROUND(I488*H488,2)</f>
        <v>0</v>
      </c>
      <c r="BL488" s="3" t="s">
        <v>302</v>
      </c>
      <c r="BM488" s="258" t="s">
        <v>1421</v>
      </c>
    </row>
    <row r="489" s="30" customFormat="true" ht="19.2" hidden="false" customHeight="false" outlineLevel="0" collapsed="false">
      <c r="A489" s="26"/>
      <c r="B489" s="27"/>
      <c r="C489" s="28"/>
      <c r="D489" s="259" t="s">
        <v>256</v>
      </c>
      <c r="E489" s="28"/>
      <c r="F489" s="260" t="s">
        <v>1420</v>
      </c>
      <c r="G489" s="28"/>
      <c r="H489" s="28"/>
      <c r="I489" s="211"/>
      <c r="J489" s="28"/>
      <c r="K489" s="28"/>
      <c r="L489" s="29"/>
      <c r="M489" s="261"/>
      <c r="N489" s="262"/>
      <c r="O489" s="76"/>
      <c r="P489" s="76"/>
      <c r="Q489" s="76"/>
      <c r="R489" s="76"/>
      <c r="S489" s="76"/>
      <c r="T489" s="77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T489" s="3" t="s">
        <v>256</v>
      </c>
      <c r="AU489" s="3" t="s">
        <v>265</v>
      </c>
    </row>
    <row r="490" s="30" customFormat="true" ht="24.15" hidden="false" customHeight="true" outlineLevel="0" collapsed="false">
      <c r="A490" s="26"/>
      <c r="B490" s="27"/>
      <c r="C490" s="246" t="s">
        <v>1422</v>
      </c>
      <c r="D490" s="246" t="s">
        <v>250</v>
      </c>
      <c r="E490" s="247" t="s">
        <v>1067</v>
      </c>
      <c r="F490" s="248" t="s">
        <v>1068</v>
      </c>
      <c r="G490" s="249" t="s">
        <v>291</v>
      </c>
      <c r="H490" s="250" t="n">
        <v>4</v>
      </c>
      <c r="I490" s="251"/>
      <c r="J490" s="252" t="n">
        <f aca="false">ROUND(I490*H490,2)</f>
        <v>0</v>
      </c>
      <c r="K490" s="253"/>
      <c r="L490" s="29"/>
      <c r="M490" s="254"/>
      <c r="N490" s="255" t="s">
        <v>39</v>
      </c>
      <c r="O490" s="76"/>
      <c r="P490" s="256" t="n">
        <f aca="false">O490*H490</f>
        <v>0</v>
      </c>
      <c r="Q490" s="256" t="n">
        <v>0</v>
      </c>
      <c r="R490" s="256" t="n">
        <f aca="false">Q490*H490</f>
        <v>0</v>
      </c>
      <c r="S490" s="256" t="n">
        <v>0</v>
      </c>
      <c r="T490" s="257" t="n">
        <f aca="false">S490*H490</f>
        <v>0</v>
      </c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R490" s="258" t="s">
        <v>302</v>
      </c>
      <c r="AT490" s="258" t="s">
        <v>250</v>
      </c>
      <c r="AU490" s="258" t="s">
        <v>265</v>
      </c>
      <c r="AY490" s="3" t="s">
        <v>247</v>
      </c>
      <c r="BE490" s="137" t="n">
        <f aca="false">IF(N490="základní",J490,0)</f>
        <v>0</v>
      </c>
      <c r="BF490" s="137" t="n">
        <f aca="false">IF(N490="snížená",J490,0)</f>
        <v>0</v>
      </c>
      <c r="BG490" s="137" t="n">
        <f aca="false">IF(N490="zákl. přenesená",J490,0)</f>
        <v>0</v>
      </c>
      <c r="BH490" s="137" t="n">
        <f aca="false">IF(N490="sníž. přenesená",J490,0)</f>
        <v>0</v>
      </c>
      <c r="BI490" s="137" t="n">
        <f aca="false">IF(N490="nulová",J490,0)</f>
        <v>0</v>
      </c>
      <c r="BJ490" s="3" t="s">
        <v>81</v>
      </c>
      <c r="BK490" s="137" t="n">
        <f aca="false">ROUND(I490*H490,2)</f>
        <v>0</v>
      </c>
      <c r="BL490" s="3" t="s">
        <v>302</v>
      </c>
      <c r="BM490" s="258" t="s">
        <v>1423</v>
      </c>
    </row>
    <row r="491" s="30" customFormat="true" ht="19.2" hidden="false" customHeight="false" outlineLevel="0" collapsed="false">
      <c r="A491" s="26"/>
      <c r="B491" s="27"/>
      <c r="C491" s="28"/>
      <c r="D491" s="259" t="s">
        <v>256</v>
      </c>
      <c r="E491" s="28"/>
      <c r="F491" s="260" t="s">
        <v>1068</v>
      </c>
      <c r="G491" s="28"/>
      <c r="H491" s="28"/>
      <c r="I491" s="211"/>
      <c r="J491" s="28"/>
      <c r="K491" s="28"/>
      <c r="L491" s="29"/>
      <c r="M491" s="261"/>
      <c r="N491" s="262"/>
      <c r="O491" s="76"/>
      <c r="P491" s="76"/>
      <c r="Q491" s="76"/>
      <c r="R491" s="76"/>
      <c r="S491" s="76"/>
      <c r="T491" s="77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T491" s="3" t="s">
        <v>256</v>
      </c>
      <c r="AU491" s="3" t="s">
        <v>265</v>
      </c>
    </row>
    <row r="492" s="30" customFormat="true" ht="24.15" hidden="false" customHeight="true" outlineLevel="0" collapsed="false">
      <c r="A492" s="26"/>
      <c r="B492" s="27"/>
      <c r="C492" s="246" t="s">
        <v>1424</v>
      </c>
      <c r="D492" s="246" t="s">
        <v>250</v>
      </c>
      <c r="E492" s="247" t="s">
        <v>1425</v>
      </c>
      <c r="F492" s="248" t="s">
        <v>1426</v>
      </c>
      <c r="G492" s="249" t="s">
        <v>291</v>
      </c>
      <c r="H492" s="250" t="n">
        <v>1</v>
      </c>
      <c r="I492" s="251"/>
      <c r="J492" s="252" t="n">
        <f aca="false">ROUND(I492*H492,2)</f>
        <v>0</v>
      </c>
      <c r="K492" s="253"/>
      <c r="L492" s="29"/>
      <c r="M492" s="254"/>
      <c r="N492" s="255" t="s">
        <v>39</v>
      </c>
      <c r="O492" s="76"/>
      <c r="P492" s="256" t="n">
        <f aca="false">O492*H492</f>
        <v>0</v>
      </c>
      <c r="Q492" s="256" t="n">
        <v>0</v>
      </c>
      <c r="R492" s="256" t="n">
        <f aca="false">Q492*H492</f>
        <v>0</v>
      </c>
      <c r="S492" s="256" t="n">
        <v>0</v>
      </c>
      <c r="T492" s="257" t="n">
        <f aca="false">S492*H492</f>
        <v>0</v>
      </c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R492" s="258" t="s">
        <v>302</v>
      </c>
      <c r="AT492" s="258" t="s">
        <v>250</v>
      </c>
      <c r="AU492" s="258" t="s">
        <v>265</v>
      </c>
      <c r="AY492" s="3" t="s">
        <v>247</v>
      </c>
      <c r="BE492" s="137" t="n">
        <f aca="false">IF(N492="základní",J492,0)</f>
        <v>0</v>
      </c>
      <c r="BF492" s="137" t="n">
        <f aca="false">IF(N492="snížená",J492,0)</f>
        <v>0</v>
      </c>
      <c r="BG492" s="137" t="n">
        <f aca="false">IF(N492="zákl. přenesená",J492,0)</f>
        <v>0</v>
      </c>
      <c r="BH492" s="137" t="n">
        <f aca="false">IF(N492="sníž. přenesená",J492,0)</f>
        <v>0</v>
      </c>
      <c r="BI492" s="137" t="n">
        <f aca="false">IF(N492="nulová",J492,0)</f>
        <v>0</v>
      </c>
      <c r="BJ492" s="3" t="s">
        <v>81</v>
      </c>
      <c r="BK492" s="137" t="n">
        <f aca="false">ROUND(I492*H492,2)</f>
        <v>0</v>
      </c>
      <c r="BL492" s="3" t="s">
        <v>302</v>
      </c>
      <c r="BM492" s="258" t="s">
        <v>1427</v>
      </c>
    </row>
    <row r="493" s="30" customFormat="true" ht="19.2" hidden="false" customHeight="false" outlineLevel="0" collapsed="false">
      <c r="A493" s="26"/>
      <c r="B493" s="27"/>
      <c r="C493" s="28"/>
      <c r="D493" s="259" t="s">
        <v>256</v>
      </c>
      <c r="E493" s="28"/>
      <c r="F493" s="260" t="s">
        <v>1428</v>
      </c>
      <c r="G493" s="28"/>
      <c r="H493" s="28"/>
      <c r="I493" s="211"/>
      <c r="J493" s="28"/>
      <c r="K493" s="28"/>
      <c r="L493" s="29"/>
      <c r="M493" s="261"/>
      <c r="N493" s="262"/>
      <c r="O493" s="76"/>
      <c r="P493" s="76"/>
      <c r="Q493" s="76"/>
      <c r="R493" s="76"/>
      <c r="S493" s="76"/>
      <c r="T493" s="77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T493" s="3" t="s">
        <v>256</v>
      </c>
      <c r="AU493" s="3" t="s">
        <v>265</v>
      </c>
    </row>
    <row r="494" s="30" customFormat="true" ht="24.15" hidden="false" customHeight="true" outlineLevel="0" collapsed="false">
      <c r="A494" s="26"/>
      <c r="B494" s="27"/>
      <c r="C494" s="263" t="s">
        <v>1429</v>
      </c>
      <c r="D494" s="263" t="s">
        <v>288</v>
      </c>
      <c r="E494" s="264" t="s">
        <v>1430</v>
      </c>
      <c r="F494" s="265" t="s">
        <v>1431</v>
      </c>
      <c r="G494" s="266" t="s">
        <v>291</v>
      </c>
      <c r="H494" s="267" t="n">
        <v>1</v>
      </c>
      <c r="I494" s="268"/>
      <c r="J494" s="269" t="n">
        <f aca="false">ROUND(I494*H494,2)</f>
        <v>0</v>
      </c>
      <c r="K494" s="270"/>
      <c r="L494" s="271"/>
      <c r="M494" s="272"/>
      <c r="N494" s="273" t="s">
        <v>39</v>
      </c>
      <c r="O494" s="76"/>
      <c r="P494" s="256" t="n">
        <f aca="false">O494*H494</f>
        <v>0</v>
      </c>
      <c r="Q494" s="256" t="n">
        <v>0.0001</v>
      </c>
      <c r="R494" s="256" t="n">
        <f aca="false">Q494*H494</f>
        <v>0.0001</v>
      </c>
      <c r="S494" s="256" t="n">
        <v>0</v>
      </c>
      <c r="T494" s="257" t="n">
        <f aca="false">S494*H494</f>
        <v>0</v>
      </c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R494" s="258" t="s">
        <v>324</v>
      </c>
      <c r="AT494" s="258" t="s">
        <v>288</v>
      </c>
      <c r="AU494" s="258" t="s">
        <v>265</v>
      </c>
      <c r="AY494" s="3" t="s">
        <v>247</v>
      </c>
      <c r="BE494" s="137" t="n">
        <f aca="false">IF(N494="základní",J494,0)</f>
        <v>0</v>
      </c>
      <c r="BF494" s="137" t="n">
        <f aca="false">IF(N494="snížená",J494,0)</f>
        <v>0</v>
      </c>
      <c r="BG494" s="137" t="n">
        <f aca="false">IF(N494="zákl. přenesená",J494,0)</f>
        <v>0</v>
      </c>
      <c r="BH494" s="137" t="n">
        <f aca="false">IF(N494="sníž. přenesená",J494,0)</f>
        <v>0</v>
      </c>
      <c r="BI494" s="137" t="n">
        <f aca="false">IF(N494="nulová",J494,0)</f>
        <v>0</v>
      </c>
      <c r="BJ494" s="3" t="s">
        <v>81</v>
      </c>
      <c r="BK494" s="137" t="n">
        <f aca="false">ROUND(I494*H494,2)</f>
        <v>0</v>
      </c>
      <c r="BL494" s="3" t="s">
        <v>302</v>
      </c>
      <c r="BM494" s="258" t="s">
        <v>1432</v>
      </c>
    </row>
    <row r="495" s="30" customFormat="true" ht="19.2" hidden="false" customHeight="false" outlineLevel="0" collapsed="false">
      <c r="A495" s="26"/>
      <c r="B495" s="27"/>
      <c r="C495" s="28"/>
      <c r="D495" s="259" t="s">
        <v>256</v>
      </c>
      <c r="E495" s="28"/>
      <c r="F495" s="260" t="s">
        <v>1431</v>
      </c>
      <c r="G495" s="28"/>
      <c r="H495" s="28"/>
      <c r="I495" s="211"/>
      <c r="J495" s="28"/>
      <c r="K495" s="28"/>
      <c r="L495" s="29"/>
      <c r="M495" s="261"/>
      <c r="N495" s="262"/>
      <c r="O495" s="76"/>
      <c r="P495" s="76"/>
      <c r="Q495" s="76"/>
      <c r="R495" s="76"/>
      <c r="S495" s="76"/>
      <c r="T495" s="77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T495" s="3" t="s">
        <v>256</v>
      </c>
      <c r="AU495" s="3" t="s">
        <v>265</v>
      </c>
    </row>
    <row r="496" s="30" customFormat="true" ht="24.15" hidden="false" customHeight="true" outlineLevel="0" collapsed="false">
      <c r="A496" s="26"/>
      <c r="B496" s="27"/>
      <c r="C496" s="263" t="s">
        <v>1433</v>
      </c>
      <c r="D496" s="263" t="s">
        <v>288</v>
      </c>
      <c r="E496" s="264" t="s">
        <v>1434</v>
      </c>
      <c r="F496" s="265" t="s">
        <v>1435</v>
      </c>
      <c r="G496" s="266" t="s">
        <v>291</v>
      </c>
      <c r="H496" s="267" t="n">
        <v>1</v>
      </c>
      <c r="I496" s="268"/>
      <c r="J496" s="269" t="n">
        <f aca="false">ROUND(I496*H496,2)</f>
        <v>0</v>
      </c>
      <c r="K496" s="270"/>
      <c r="L496" s="271"/>
      <c r="M496" s="272"/>
      <c r="N496" s="273" t="s">
        <v>39</v>
      </c>
      <c r="O496" s="76"/>
      <c r="P496" s="256" t="n">
        <f aca="false">O496*H496</f>
        <v>0</v>
      </c>
      <c r="Q496" s="256" t="n">
        <v>0.0001</v>
      </c>
      <c r="R496" s="256" t="n">
        <f aca="false">Q496*H496</f>
        <v>0.0001</v>
      </c>
      <c r="S496" s="256" t="n">
        <v>0</v>
      </c>
      <c r="T496" s="257" t="n">
        <f aca="false">S496*H496</f>
        <v>0</v>
      </c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R496" s="258" t="s">
        <v>324</v>
      </c>
      <c r="AT496" s="258" t="s">
        <v>288</v>
      </c>
      <c r="AU496" s="258" t="s">
        <v>265</v>
      </c>
      <c r="AY496" s="3" t="s">
        <v>247</v>
      </c>
      <c r="BE496" s="137" t="n">
        <f aca="false">IF(N496="základní",J496,0)</f>
        <v>0</v>
      </c>
      <c r="BF496" s="137" t="n">
        <f aca="false">IF(N496="snížená",J496,0)</f>
        <v>0</v>
      </c>
      <c r="BG496" s="137" t="n">
        <f aca="false">IF(N496="zákl. přenesená",J496,0)</f>
        <v>0</v>
      </c>
      <c r="BH496" s="137" t="n">
        <f aca="false">IF(N496="sníž. přenesená",J496,0)</f>
        <v>0</v>
      </c>
      <c r="BI496" s="137" t="n">
        <f aca="false">IF(N496="nulová",J496,0)</f>
        <v>0</v>
      </c>
      <c r="BJ496" s="3" t="s">
        <v>81</v>
      </c>
      <c r="BK496" s="137" t="n">
        <f aca="false">ROUND(I496*H496,2)</f>
        <v>0</v>
      </c>
      <c r="BL496" s="3" t="s">
        <v>302</v>
      </c>
      <c r="BM496" s="258" t="s">
        <v>1436</v>
      </c>
    </row>
    <row r="497" s="30" customFormat="true" ht="19.2" hidden="false" customHeight="false" outlineLevel="0" collapsed="false">
      <c r="A497" s="26"/>
      <c r="B497" s="27"/>
      <c r="C497" s="28"/>
      <c r="D497" s="259" t="s">
        <v>256</v>
      </c>
      <c r="E497" s="28"/>
      <c r="F497" s="260" t="s">
        <v>1435</v>
      </c>
      <c r="G497" s="28"/>
      <c r="H497" s="28"/>
      <c r="I497" s="211"/>
      <c r="J497" s="28"/>
      <c r="K497" s="28"/>
      <c r="L497" s="29"/>
      <c r="M497" s="261"/>
      <c r="N497" s="262"/>
      <c r="O497" s="76"/>
      <c r="P497" s="76"/>
      <c r="Q497" s="76"/>
      <c r="R497" s="76"/>
      <c r="S497" s="76"/>
      <c r="T497" s="77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T497" s="3" t="s">
        <v>256</v>
      </c>
      <c r="AU497" s="3" t="s">
        <v>265</v>
      </c>
    </row>
    <row r="498" s="30" customFormat="true" ht="21.75" hidden="false" customHeight="true" outlineLevel="0" collapsed="false">
      <c r="A498" s="26"/>
      <c r="B498" s="27"/>
      <c r="C498" s="263" t="s">
        <v>1437</v>
      </c>
      <c r="D498" s="263" t="s">
        <v>288</v>
      </c>
      <c r="E498" s="264" t="s">
        <v>1438</v>
      </c>
      <c r="F498" s="265" t="s">
        <v>1439</v>
      </c>
      <c r="G498" s="266" t="s">
        <v>291</v>
      </c>
      <c r="H498" s="267" t="n">
        <v>1</v>
      </c>
      <c r="I498" s="268"/>
      <c r="J498" s="269" t="n">
        <f aca="false">ROUND(I498*H498,2)</f>
        <v>0</v>
      </c>
      <c r="K498" s="270"/>
      <c r="L498" s="271"/>
      <c r="M498" s="272"/>
      <c r="N498" s="273" t="s">
        <v>39</v>
      </c>
      <c r="O498" s="76"/>
      <c r="P498" s="256" t="n">
        <f aca="false">O498*H498</f>
        <v>0</v>
      </c>
      <c r="Q498" s="256" t="n">
        <v>0.0001</v>
      </c>
      <c r="R498" s="256" t="n">
        <f aca="false">Q498*H498</f>
        <v>0.0001</v>
      </c>
      <c r="S498" s="256" t="n">
        <v>0</v>
      </c>
      <c r="T498" s="257" t="n">
        <f aca="false">S498*H498</f>
        <v>0</v>
      </c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R498" s="258" t="s">
        <v>324</v>
      </c>
      <c r="AT498" s="258" t="s">
        <v>288</v>
      </c>
      <c r="AU498" s="258" t="s">
        <v>265</v>
      </c>
      <c r="AY498" s="3" t="s">
        <v>247</v>
      </c>
      <c r="BE498" s="137" t="n">
        <f aca="false">IF(N498="základní",J498,0)</f>
        <v>0</v>
      </c>
      <c r="BF498" s="137" t="n">
        <f aca="false">IF(N498="snížená",J498,0)</f>
        <v>0</v>
      </c>
      <c r="BG498" s="137" t="n">
        <f aca="false">IF(N498="zákl. přenesená",J498,0)</f>
        <v>0</v>
      </c>
      <c r="BH498" s="137" t="n">
        <f aca="false">IF(N498="sníž. přenesená",J498,0)</f>
        <v>0</v>
      </c>
      <c r="BI498" s="137" t="n">
        <f aca="false">IF(N498="nulová",J498,0)</f>
        <v>0</v>
      </c>
      <c r="BJ498" s="3" t="s">
        <v>81</v>
      </c>
      <c r="BK498" s="137" t="n">
        <f aca="false">ROUND(I498*H498,2)</f>
        <v>0</v>
      </c>
      <c r="BL498" s="3" t="s">
        <v>302</v>
      </c>
      <c r="BM498" s="258" t="s">
        <v>1440</v>
      </c>
    </row>
    <row r="499" s="30" customFormat="true" ht="10.2" hidden="false" customHeight="false" outlineLevel="0" collapsed="false">
      <c r="A499" s="26"/>
      <c r="B499" s="27"/>
      <c r="C499" s="28"/>
      <c r="D499" s="259" t="s">
        <v>256</v>
      </c>
      <c r="E499" s="28"/>
      <c r="F499" s="260" t="s">
        <v>1439</v>
      </c>
      <c r="G499" s="28"/>
      <c r="H499" s="28"/>
      <c r="I499" s="211"/>
      <c r="J499" s="28"/>
      <c r="K499" s="28"/>
      <c r="L499" s="29"/>
      <c r="M499" s="261"/>
      <c r="N499" s="262"/>
      <c r="O499" s="76"/>
      <c r="P499" s="76"/>
      <c r="Q499" s="76"/>
      <c r="R499" s="76"/>
      <c r="S499" s="76"/>
      <c r="T499" s="77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T499" s="3" t="s">
        <v>256</v>
      </c>
      <c r="AU499" s="3" t="s">
        <v>265</v>
      </c>
    </row>
    <row r="500" s="30" customFormat="true" ht="21.75" hidden="false" customHeight="true" outlineLevel="0" collapsed="false">
      <c r="A500" s="26"/>
      <c r="B500" s="27"/>
      <c r="C500" s="246" t="s">
        <v>1441</v>
      </c>
      <c r="D500" s="246" t="s">
        <v>250</v>
      </c>
      <c r="E500" s="247" t="s">
        <v>1098</v>
      </c>
      <c r="F500" s="248" t="s">
        <v>1099</v>
      </c>
      <c r="G500" s="249" t="s">
        <v>291</v>
      </c>
      <c r="H500" s="250" t="n">
        <v>2</v>
      </c>
      <c r="I500" s="251"/>
      <c r="J500" s="252" t="n">
        <f aca="false">ROUND(I500*H500,2)</f>
        <v>0</v>
      </c>
      <c r="K500" s="253"/>
      <c r="L500" s="29"/>
      <c r="M500" s="254"/>
      <c r="N500" s="255" t="s">
        <v>39</v>
      </c>
      <c r="O500" s="76"/>
      <c r="P500" s="256" t="n">
        <f aca="false">O500*H500</f>
        <v>0</v>
      </c>
      <c r="Q500" s="256" t="n">
        <v>0</v>
      </c>
      <c r="R500" s="256" t="n">
        <f aca="false">Q500*H500</f>
        <v>0</v>
      </c>
      <c r="S500" s="256" t="n">
        <v>0</v>
      </c>
      <c r="T500" s="257" t="n">
        <f aca="false">S500*H500</f>
        <v>0</v>
      </c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R500" s="258" t="s">
        <v>302</v>
      </c>
      <c r="AT500" s="258" t="s">
        <v>250</v>
      </c>
      <c r="AU500" s="258" t="s">
        <v>265</v>
      </c>
      <c r="AY500" s="3" t="s">
        <v>247</v>
      </c>
      <c r="BE500" s="137" t="n">
        <f aca="false">IF(N500="základní",J500,0)</f>
        <v>0</v>
      </c>
      <c r="BF500" s="137" t="n">
        <f aca="false">IF(N500="snížená",J500,0)</f>
        <v>0</v>
      </c>
      <c r="BG500" s="137" t="n">
        <f aca="false">IF(N500="zákl. přenesená",J500,0)</f>
        <v>0</v>
      </c>
      <c r="BH500" s="137" t="n">
        <f aca="false">IF(N500="sníž. přenesená",J500,0)</f>
        <v>0</v>
      </c>
      <c r="BI500" s="137" t="n">
        <f aca="false">IF(N500="nulová",J500,0)</f>
        <v>0</v>
      </c>
      <c r="BJ500" s="3" t="s">
        <v>81</v>
      </c>
      <c r="BK500" s="137" t="n">
        <f aca="false">ROUND(I500*H500,2)</f>
        <v>0</v>
      </c>
      <c r="BL500" s="3" t="s">
        <v>302</v>
      </c>
      <c r="BM500" s="258" t="s">
        <v>1442</v>
      </c>
    </row>
    <row r="501" s="30" customFormat="true" ht="19.2" hidden="false" customHeight="false" outlineLevel="0" collapsed="false">
      <c r="A501" s="26"/>
      <c r="B501" s="27"/>
      <c r="C501" s="28"/>
      <c r="D501" s="259" t="s">
        <v>256</v>
      </c>
      <c r="E501" s="28"/>
      <c r="F501" s="260" t="s">
        <v>1101</v>
      </c>
      <c r="G501" s="28"/>
      <c r="H501" s="28"/>
      <c r="I501" s="211"/>
      <c r="J501" s="28"/>
      <c r="K501" s="28"/>
      <c r="L501" s="29"/>
      <c r="M501" s="261"/>
      <c r="N501" s="262"/>
      <c r="O501" s="76"/>
      <c r="P501" s="76"/>
      <c r="Q501" s="76"/>
      <c r="R501" s="76"/>
      <c r="S501" s="76"/>
      <c r="T501" s="77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T501" s="3" t="s">
        <v>256</v>
      </c>
      <c r="AU501" s="3" t="s">
        <v>265</v>
      </c>
    </row>
    <row r="502" s="30" customFormat="true" ht="24.15" hidden="false" customHeight="true" outlineLevel="0" collapsed="false">
      <c r="A502" s="26"/>
      <c r="B502" s="27"/>
      <c r="C502" s="246" t="s">
        <v>1443</v>
      </c>
      <c r="D502" s="246" t="s">
        <v>250</v>
      </c>
      <c r="E502" s="247" t="s">
        <v>1444</v>
      </c>
      <c r="F502" s="248" t="s">
        <v>1445</v>
      </c>
      <c r="G502" s="249" t="s">
        <v>332</v>
      </c>
      <c r="H502" s="250" t="n">
        <v>2</v>
      </c>
      <c r="I502" s="251"/>
      <c r="J502" s="252" t="n">
        <f aca="false">ROUND(I502*H502,2)</f>
        <v>0</v>
      </c>
      <c r="K502" s="253"/>
      <c r="L502" s="29"/>
      <c r="M502" s="254"/>
      <c r="N502" s="255" t="s">
        <v>39</v>
      </c>
      <c r="O502" s="76"/>
      <c r="P502" s="256" t="n">
        <f aca="false">O502*H502</f>
        <v>0</v>
      </c>
      <c r="Q502" s="256" t="n">
        <v>0</v>
      </c>
      <c r="R502" s="256" t="n">
        <f aca="false">Q502*H502</f>
        <v>0</v>
      </c>
      <c r="S502" s="256" t="n">
        <v>0</v>
      </c>
      <c r="T502" s="257" t="n">
        <f aca="false">S502*H502</f>
        <v>0</v>
      </c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R502" s="258" t="s">
        <v>302</v>
      </c>
      <c r="AT502" s="258" t="s">
        <v>250</v>
      </c>
      <c r="AU502" s="258" t="s">
        <v>265</v>
      </c>
      <c r="AY502" s="3" t="s">
        <v>247</v>
      </c>
      <c r="BE502" s="137" t="n">
        <f aca="false">IF(N502="základní",J502,0)</f>
        <v>0</v>
      </c>
      <c r="BF502" s="137" t="n">
        <f aca="false">IF(N502="snížená",J502,0)</f>
        <v>0</v>
      </c>
      <c r="BG502" s="137" t="n">
        <f aca="false">IF(N502="zákl. přenesená",J502,0)</f>
        <v>0</v>
      </c>
      <c r="BH502" s="137" t="n">
        <f aca="false">IF(N502="sníž. přenesená",J502,0)</f>
        <v>0</v>
      </c>
      <c r="BI502" s="137" t="n">
        <f aca="false">IF(N502="nulová",J502,0)</f>
        <v>0</v>
      </c>
      <c r="BJ502" s="3" t="s">
        <v>81</v>
      </c>
      <c r="BK502" s="137" t="n">
        <f aca="false">ROUND(I502*H502,2)</f>
        <v>0</v>
      </c>
      <c r="BL502" s="3" t="s">
        <v>302</v>
      </c>
      <c r="BM502" s="258" t="s">
        <v>1446</v>
      </c>
    </row>
    <row r="503" s="30" customFormat="true" ht="19.2" hidden="false" customHeight="false" outlineLevel="0" collapsed="false">
      <c r="A503" s="26"/>
      <c r="B503" s="27"/>
      <c r="C503" s="28"/>
      <c r="D503" s="259" t="s">
        <v>256</v>
      </c>
      <c r="E503" s="28"/>
      <c r="F503" s="260" t="s">
        <v>1445</v>
      </c>
      <c r="G503" s="28"/>
      <c r="H503" s="28"/>
      <c r="I503" s="211"/>
      <c r="J503" s="28"/>
      <c r="K503" s="28"/>
      <c r="L503" s="29"/>
      <c r="M503" s="261"/>
      <c r="N503" s="262"/>
      <c r="O503" s="76"/>
      <c r="P503" s="76"/>
      <c r="Q503" s="76"/>
      <c r="R503" s="76"/>
      <c r="S503" s="76"/>
      <c r="T503" s="77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T503" s="3" t="s">
        <v>256</v>
      </c>
      <c r="AU503" s="3" t="s">
        <v>265</v>
      </c>
    </row>
    <row r="504" s="30" customFormat="true" ht="16.5" hidden="false" customHeight="true" outlineLevel="0" collapsed="false">
      <c r="A504" s="26"/>
      <c r="B504" s="27"/>
      <c r="C504" s="263" t="s">
        <v>1447</v>
      </c>
      <c r="D504" s="263" t="s">
        <v>288</v>
      </c>
      <c r="E504" s="264" t="s">
        <v>1448</v>
      </c>
      <c r="F504" s="265" t="s">
        <v>1449</v>
      </c>
      <c r="G504" s="266" t="s">
        <v>332</v>
      </c>
      <c r="H504" s="267" t="n">
        <v>2</v>
      </c>
      <c r="I504" s="268"/>
      <c r="J504" s="269" t="n">
        <f aca="false">ROUND(I504*H504,2)</f>
        <v>0</v>
      </c>
      <c r="K504" s="270"/>
      <c r="L504" s="271"/>
      <c r="M504" s="272"/>
      <c r="N504" s="273" t="s">
        <v>39</v>
      </c>
      <c r="O504" s="76"/>
      <c r="P504" s="256" t="n">
        <f aca="false">O504*H504</f>
        <v>0</v>
      </c>
      <c r="Q504" s="256" t="n">
        <v>1E-005</v>
      </c>
      <c r="R504" s="256" t="n">
        <f aca="false">Q504*H504</f>
        <v>2E-005</v>
      </c>
      <c r="S504" s="256" t="n">
        <v>0</v>
      </c>
      <c r="T504" s="257" t="n">
        <f aca="false">S504*H504</f>
        <v>0</v>
      </c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R504" s="258" t="s">
        <v>324</v>
      </c>
      <c r="AT504" s="258" t="s">
        <v>288</v>
      </c>
      <c r="AU504" s="258" t="s">
        <v>265</v>
      </c>
      <c r="AY504" s="3" t="s">
        <v>247</v>
      </c>
      <c r="BE504" s="137" t="n">
        <f aca="false">IF(N504="základní",J504,0)</f>
        <v>0</v>
      </c>
      <c r="BF504" s="137" t="n">
        <f aca="false">IF(N504="snížená",J504,0)</f>
        <v>0</v>
      </c>
      <c r="BG504" s="137" t="n">
        <f aca="false">IF(N504="zákl. přenesená",J504,0)</f>
        <v>0</v>
      </c>
      <c r="BH504" s="137" t="n">
        <f aca="false">IF(N504="sníž. přenesená",J504,0)</f>
        <v>0</v>
      </c>
      <c r="BI504" s="137" t="n">
        <f aca="false">IF(N504="nulová",J504,0)</f>
        <v>0</v>
      </c>
      <c r="BJ504" s="3" t="s">
        <v>81</v>
      </c>
      <c r="BK504" s="137" t="n">
        <f aca="false">ROUND(I504*H504,2)</f>
        <v>0</v>
      </c>
      <c r="BL504" s="3" t="s">
        <v>302</v>
      </c>
      <c r="BM504" s="258" t="s">
        <v>1450</v>
      </c>
    </row>
    <row r="505" s="30" customFormat="true" ht="10.2" hidden="false" customHeight="false" outlineLevel="0" collapsed="false">
      <c r="A505" s="26"/>
      <c r="B505" s="27"/>
      <c r="C505" s="28"/>
      <c r="D505" s="259" t="s">
        <v>256</v>
      </c>
      <c r="E505" s="28"/>
      <c r="F505" s="260" t="s">
        <v>1449</v>
      </c>
      <c r="G505" s="28"/>
      <c r="H505" s="28"/>
      <c r="I505" s="211"/>
      <c r="J505" s="28"/>
      <c r="K505" s="28"/>
      <c r="L505" s="29"/>
      <c r="M505" s="261"/>
      <c r="N505" s="262"/>
      <c r="O505" s="76"/>
      <c r="P505" s="76"/>
      <c r="Q505" s="76"/>
      <c r="R505" s="76"/>
      <c r="S505" s="76"/>
      <c r="T505" s="77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T505" s="3" t="s">
        <v>256</v>
      </c>
      <c r="AU505" s="3" t="s">
        <v>265</v>
      </c>
    </row>
    <row r="506" s="30" customFormat="true" ht="24.15" hidden="false" customHeight="true" outlineLevel="0" collapsed="false">
      <c r="A506" s="26"/>
      <c r="B506" s="27"/>
      <c r="C506" s="263" t="s">
        <v>1451</v>
      </c>
      <c r="D506" s="263" t="s">
        <v>288</v>
      </c>
      <c r="E506" s="264" t="s">
        <v>1452</v>
      </c>
      <c r="F506" s="265" t="s">
        <v>1453</v>
      </c>
      <c r="G506" s="266" t="s">
        <v>291</v>
      </c>
      <c r="H506" s="267" t="n">
        <v>1</v>
      </c>
      <c r="I506" s="268"/>
      <c r="J506" s="269" t="n">
        <f aca="false">ROUND(I506*H506,2)</f>
        <v>0</v>
      </c>
      <c r="K506" s="270"/>
      <c r="L506" s="271"/>
      <c r="M506" s="272"/>
      <c r="N506" s="273" t="s">
        <v>39</v>
      </c>
      <c r="O506" s="76"/>
      <c r="P506" s="256" t="n">
        <f aca="false">O506*H506</f>
        <v>0</v>
      </c>
      <c r="Q506" s="256" t="n">
        <v>1E-005</v>
      </c>
      <c r="R506" s="256" t="n">
        <f aca="false">Q506*H506</f>
        <v>1E-005</v>
      </c>
      <c r="S506" s="256" t="n">
        <v>0</v>
      </c>
      <c r="T506" s="257" t="n">
        <f aca="false">S506*H506</f>
        <v>0</v>
      </c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R506" s="258" t="s">
        <v>324</v>
      </c>
      <c r="AT506" s="258" t="s">
        <v>288</v>
      </c>
      <c r="AU506" s="258" t="s">
        <v>265</v>
      </c>
      <c r="AY506" s="3" t="s">
        <v>247</v>
      </c>
      <c r="BE506" s="137" t="n">
        <f aca="false">IF(N506="základní",J506,0)</f>
        <v>0</v>
      </c>
      <c r="BF506" s="137" t="n">
        <f aca="false">IF(N506="snížená",J506,0)</f>
        <v>0</v>
      </c>
      <c r="BG506" s="137" t="n">
        <f aca="false">IF(N506="zákl. přenesená",J506,0)</f>
        <v>0</v>
      </c>
      <c r="BH506" s="137" t="n">
        <f aca="false">IF(N506="sníž. přenesená",J506,0)</f>
        <v>0</v>
      </c>
      <c r="BI506" s="137" t="n">
        <f aca="false">IF(N506="nulová",J506,0)</f>
        <v>0</v>
      </c>
      <c r="BJ506" s="3" t="s">
        <v>81</v>
      </c>
      <c r="BK506" s="137" t="n">
        <f aca="false">ROUND(I506*H506,2)</f>
        <v>0</v>
      </c>
      <c r="BL506" s="3" t="s">
        <v>302</v>
      </c>
      <c r="BM506" s="258" t="s">
        <v>1454</v>
      </c>
    </row>
    <row r="507" s="30" customFormat="true" ht="19.2" hidden="false" customHeight="false" outlineLevel="0" collapsed="false">
      <c r="A507" s="26"/>
      <c r="B507" s="27"/>
      <c r="C507" s="28"/>
      <c r="D507" s="259" t="s">
        <v>256</v>
      </c>
      <c r="E507" s="28"/>
      <c r="F507" s="260" t="s">
        <v>1453</v>
      </c>
      <c r="G507" s="28"/>
      <c r="H507" s="28"/>
      <c r="I507" s="211"/>
      <c r="J507" s="28"/>
      <c r="K507" s="28"/>
      <c r="L507" s="29"/>
      <c r="M507" s="261"/>
      <c r="N507" s="262"/>
      <c r="O507" s="76"/>
      <c r="P507" s="76"/>
      <c r="Q507" s="76"/>
      <c r="R507" s="76"/>
      <c r="S507" s="76"/>
      <c r="T507" s="77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T507" s="3" t="s">
        <v>256</v>
      </c>
      <c r="AU507" s="3" t="s">
        <v>265</v>
      </c>
    </row>
    <row r="508" s="30" customFormat="true" ht="24.15" hidden="false" customHeight="true" outlineLevel="0" collapsed="false">
      <c r="A508" s="26"/>
      <c r="B508" s="27"/>
      <c r="C508" s="263" t="s">
        <v>1455</v>
      </c>
      <c r="D508" s="263" t="s">
        <v>288</v>
      </c>
      <c r="E508" s="264" t="s">
        <v>1456</v>
      </c>
      <c r="F508" s="265" t="s">
        <v>1457</v>
      </c>
      <c r="G508" s="266" t="s">
        <v>291</v>
      </c>
      <c r="H508" s="267" t="n">
        <v>1</v>
      </c>
      <c r="I508" s="268"/>
      <c r="J508" s="269" t="n">
        <f aca="false">ROUND(I508*H508,2)</f>
        <v>0</v>
      </c>
      <c r="K508" s="270"/>
      <c r="L508" s="271"/>
      <c r="M508" s="272"/>
      <c r="N508" s="273" t="s">
        <v>39</v>
      </c>
      <c r="O508" s="76"/>
      <c r="P508" s="256" t="n">
        <f aca="false">O508*H508</f>
        <v>0</v>
      </c>
      <c r="Q508" s="256" t="n">
        <v>1E-005</v>
      </c>
      <c r="R508" s="256" t="n">
        <f aca="false">Q508*H508</f>
        <v>1E-005</v>
      </c>
      <c r="S508" s="256" t="n">
        <v>0</v>
      </c>
      <c r="T508" s="257" t="n">
        <f aca="false">S508*H508</f>
        <v>0</v>
      </c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R508" s="258" t="s">
        <v>324</v>
      </c>
      <c r="AT508" s="258" t="s">
        <v>288</v>
      </c>
      <c r="AU508" s="258" t="s">
        <v>265</v>
      </c>
      <c r="AY508" s="3" t="s">
        <v>247</v>
      </c>
      <c r="BE508" s="137" t="n">
        <f aca="false">IF(N508="základní",J508,0)</f>
        <v>0</v>
      </c>
      <c r="BF508" s="137" t="n">
        <f aca="false">IF(N508="snížená",J508,0)</f>
        <v>0</v>
      </c>
      <c r="BG508" s="137" t="n">
        <f aca="false">IF(N508="zákl. přenesená",J508,0)</f>
        <v>0</v>
      </c>
      <c r="BH508" s="137" t="n">
        <f aca="false">IF(N508="sníž. přenesená",J508,0)</f>
        <v>0</v>
      </c>
      <c r="BI508" s="137" t="n">
        <f aca="false">IF(N508="nulová",J508,0)</f>
        <v>0</v>
      </c>
      <c r="BJ508" s="3" t="s">
        <v>81</v>
      </c>
      <c r="BK508" s="137" t="n">
        <f aca="false">ROUND(I508*H508,2)</f>
        <v>0</v>
      </c>
      <c r="BL508" s="3" t="s">
        <v>302</v>
      </c>
      <c r="BM508" s="258" t="s">
        <v>1458</v>
      </c>
    </row>
    <row r="509" s="30" customFormat="true" ht="19.2" hidden="false" customHeight="false" outlineLevel="0" collapsed="false">
      <c r="A509" s="26"/>
      <c r="B509" s="27"/>
      <c r="C509" s="28"/>
      <c r="D509" s="259" t="s">
        <v>256</v>
      </c>
      <c r="E509" s="28"/>
      <c r="F509" s="260" t="s">
        <v>1457</v>
      </c>
      <c r="G509" s="28"/>
      <c r="H509" s="28"/>
      <c r="I509" s="211"/>
      <c r="J509" s="28"/>
      <c r="K509" s="28"/>
      <c r="L509" s="29"/>
      <c r="M509" s="261"/>
      <c r="N509" s="262"/>
      <c r="O509" s="76"/>
      <c r="P509" s="76"/>
      <c r="Q509" s="76"/>
      <c r="R509" s="76"/>
      <c r="S509" s="76"/>
      <c r="T509" s="77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T509" s="3" t="s">
        <v>256</v>
      </c>
      <c r="AU509" s="3" t="s">
        <v>265</v>
      </c>
    </row>
    <row r="510" s="30" customFormat="true" ht="24.15" hidden="false" customHeight="true" outlineLevel="0" collapsed="false">
      <c r="A510" s="26"/>
      <c r="B510" s="27"/>
      <c r="C510" s="263" t="s">
        <v>1459</v>
      </c>
      <c r="D510" s="263" t="s">
        <v>288</v>
      </c>
      <c r="E510" s="264" t="s">
        <v>1460</v>
      </c>
      <c r="F510" s="265" t="s">
        <v>1461</v>
      </c>
      <c r="G510" s="266" t="s">
        <v>291</v>
      </c>
      <c r="H510" s="267" t="n">
        <v>1</v>
      </c>
      <c r="I510" s="268"/>
      <c r="J510" s="269" t="n">
        <f aca="false">ROUND(I510*H510,2)</f>
        <v>0</v>
      </c>
      <c r="K510" s="270"/>
      <c r="L510" s="271"/>
      <c r="M510" s="272"/>
      <c r="N510" s="273" t="s">
        <v>39</v>
      </c>
      <c r="O510" s="76"/>
      <c r="P510" s="256" t="n">
        <f aca="false">O510*H510</f>
        <v>0</v>
      </c>
      <c r="Q510" s="256" t="n">
        <v>1E-005</v>
      </c>
      <c r="R510" s="256" t="n">
        <f aca="false">Q510*H510</f>
        <v>1E-005</v>
      </c>
      <c r="S510" s="256" t="n">
        <v>0</v>
      </c>
      <c r="T510" s="257" t="n">
        <f aca="false">S510*H510</f>
        <v>0</v>
      </c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R510" s="258" t="s">
        <v>324</v>
      </c>
      <c r="AT510" s="258" t="s">
        <v>288</v>
      </c>
      <c r="AU510" s="258" t="s">
        <v>265</v>
      </c>
      <c r="AY510" s="3" t="s">
        <v>247</v>
      </c>
      <c r="BE510" s="137" t="n">
        <f aca="false">IF(N510="základní",J510,0)</f>
        <v>0</v>
      </c>
      <c r="BF510" s="137" t="n">
        <f aca="false">IF(N510="snížená",J510,0)</f>
        <v>0</v>
      </c>
      <c r="BG510" s="137" t="n">
        <f aca="false">IF(N510="zákl. přenesená",J510,0)</f>
        <v>0</v>
      </c>
      <c r="BH510" s="137" t="n">
        <f aca="false">IF(N510="sníž. přenesená",J510,0)</f>
        <v>0</v>
      </c>
      <c r="BI510" s="137" t="n">
        <f aca="false">IF(N510="nulová",J510,0)</f>
        <v>0</v>
      </c>
      <c r="BJ510" s="3" t="s">
        <v>81</v>
      </c>
      <c r="BK510" s="137" t="n">
        <f aca="false">ROUND(I510*H510,2)</f>
        <v>0</v>
      </c>
      <c r="BL510" s="3" t="s">
        <v>302</v>
      </c>
      <c r="BM510" s="258" t="s">
        <v>1462</v>
      </c>
    </row>
    <row r="511" s="30" customFormat="true" ht="10.2" hidden="false" customHeight="false" outlineLevel="0" collapsed="false">
      <c r="A511" s="26"/>
      <c r="B511" s="27"/>
      <c r="C511" s="28"/>
      <c r="D511" s="259" t="s">
        <v>256</v>
      </c>
      <c r="E511" s="28"/>
      <c r="F511" s="260" t="s">
        <v>1461</v>
      </c>
      <c r="G511" s="28"/>
      <c r="H511" s="28"/>
      <c r="I511" s="211"/>
      <c r="J511" s="28"/>
      <c r="K511" s="28"/>
      <c r="L511" s="29"/>
      <c r="M511" s="261"/>
      <c r="N511" s="262"/>
      <c r="O511" s="76"/>
      <c r="P511" s="76"/>
      <c r="Q511" s="76"/>
      <c r="R511" s="76"/>
      <c r="S511" s="76"/>
      <c r="T511" s="77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T511" s="3" t="s">
        <v>256</v>
      </c>
      <c r="AU511" s="3" t="s">
        <v>265</v>
      </c>
    </row>
    <row r="512" s="30" customFormat="true" ht="21.75" hidden="false" customHeight="true" outlineLevel="0" collapsed="false">
      <c r="A512" s="26"/>
      <c r="B512" s="27"/>
      <c r="C512" s="246" t="s">
        <v>1463</v>
      </c>
      <c r="D512" s="246" t="s">
        <v>250</v>
      </c>
      <c r="E512" s="247" t="s">
        <v>1464</v>
      </c>
      <c r="F512" s="248" t="s">
        <v>1465</v>
      </c>
      <c r="G512" s="249" t="s">
        <v>291</v>
      </c>
      <c r="H512" s="250" t="n">
        <v>60</v>
      </c>
      <c r="I512" s="251"/>
      <c r="J512" s="252" t="n">
        <f aca="false">ROUND(I512*H512,2)</f>
        <v>0</v>
      </c>
      <c r="K512" s="253"/>
      <c r="L512" s="29"/>
      <c r="M512" s="254"/>
      <c r="N512" s="255" t="s">
        <v>39</v>
      </c>
      <c r="O512" s="76"/>
      <c r="P512" s="256" t="n">
        <f aca="false">O512*H512</f>
        <v>0</v>
      </c>
      <c r="Q512" s="256" t="n">
        <v>0</v>
      </c>
      <c r="R512" s="256" t="n">
        <f aca="false">Q512*H512</f>
        <v>0</v>
      </c>
      <c r="S512" s="256" t="n">
        <v>0</v>
      </c>
      <c r="T512" s="257" t="n">
        <f aca="false">S512*H512</f>
        <v>0</v>
      </c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R512" s="258" t="s">
        <v>302</v>
      </c>
      <c r="AT512" s="258" t="s">
        <v>250</v>
      </c>
      <c r="AU512" s="258" t="s">
        <v>265</v>
      </c>
      <c r="AY512" s="3" t="s">
        <v>247</v>
      </c>
      <c r="BE512" s="137" t="n">
        <f aca="false">IF(N512="základní",J512,0)</f>
        <v>0</v>
      </c>
      <c r="BF512" s="137" t="n">
        <f aca="false">IF(N512="snížená",J512,0)</f>
        <v>0</v>
      </c>
      <c r="BG512" s="137" t="n">
        <f aca="false">IF(N512="zákl. přenesená",J512,0)</f>
        <v>0</v>
      </c>
      <c r="BH512" s="137" t="n">
        <f aca="false">IF(N512="sníž. přenesená",J512,0)</f>
        <v>0</v>
      </c>
      <c r="BI512" s="137" t="n">
        <f aca="false">IF(N512="nulová",J512,0)</f>
        <v>0</v>
      </c>
      <c r="BJ512" s="3" t="s">
        <v>81</v>
      </c>
      <c r="BK512" s="137" t="n">
        <f aca="false">ROUND(I512*H512,2)</f>
        <v>0</v>
      </c>
      <c r="BL512" s="3" t="s">
        <v>302</v>
      </c>
      <c r="BM512" s="258" t="s">
        <v>1466</v>
      </c>
    </row>
    <row r="513" s="30" customFormat="true" ht="10.2" hidden="false" customHeight="false" outlineLevel="0" collapsed="false">
      <c r="A513" s="26"/>
      <c r="B513" s="27"/>
      <c r="C513" s="28"/>
      <c r="D513" s="259" t="s">
        <v>256</v>
      </c>
      <c r="E513" s="28"/>
      <c r="F513" s="260" t="s">
        <v>1467</v>
      </c>
      <c r="G513" s="28"/>
      <c r="H513" s="28"/>
      <c r="I513" s="211"/>
      <c r="J513" s="28"/>
      <c r="K513" s="28"/>
      <c r="L513" s="29"/>
      <c r="M513" s="261"/>
      <c r="N513" s="262"/>
      <c r="O513" s="76"/>
      <c r="P513" s="76"/>
      <c r="Q513" s="76"/>
      <c r="R513" s="76"/>
      <c r="S513" s="76"/>
      <c r="T513" s="77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T513" s="3" t="s">
        <v>256</v>
      </c>
      <c r="AU513" s="3" t="s">
        <v>265</v>
      </c>
    </row>
    <row r="514" s="30" customFormat="true" ht="16.5" hidden="false" customHeight="true" outlineLevel="0" collapsed="false">
      <c r="A514" s="26"/>
      <c r="B514" s="27"/>
      <c r="C514" s="263" t="s">
        <v>1468</v>
      </c>
      <c r="D514" s="263" t="s">
        <v>288</v>
      </c>
      <c r="E514" s="264" t="s">
        <v>898</v>
      </c>
      <c r="F514" s="265" t="s">
        <v>899</v>
      </c>
      <c r="G514" s="266" t="s">
        <v>291</v>
      </c>
      <c r="H514" s="267" t="n">
        <v>60</v>
      </c>
      <c r="I514" s="268"/>
      <c r="J514" s="269" t="n">
        <f aca="false">ROUND(I514*H514,2)</f>
        <v>0</v>
      </c>
      <c r="K514" s="270"/>
      <c r="L514" s="271"/>
      <c r="M514" s="272"/>
      <c r="N514" s="273" t="s">
        <v>39</v>
      </c>
      <c r="O514" s="76"/>
      <c r="P514" s="256" t="n">
        <f aca="false">O514*H514</f>
        <v>0</v>
      </c>
      <c r="Q514" s="256" t="n">
        <v>9E-005</v>
      </c>
      <c r="R514" s="256" t="n">
        <f aca="false">Q514*H514</f>
        <v>0.0054</v>
      </c>
      <c r="S514" s="256" t="n">
        <v>0</v>
      </c>
      <c r="T514" s="257" t="n">
        <f aca="false">S514*H514</f>
        <v>0</v>
      </c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R514" s="258" t="s">
        <v>324</v>
      </c>
      <c r="AT514" s="258" t="s">
        <v>288</v>
      </c>
      <c r="AU514" s="258" t="s">
        <v>265</v>
      </c>
      <c r="AY514" s="3" t="s">
        <v>247</v>
      </c>
      <c r="BE514" s="137" t="n">
        <f aca="false">IF(N514="základní",J514,0)</f>
        <v>0</v>
      </c>
      <c r="BF514" s="137" t="n">
        <f aca="false">IF(N514="snížená",J514,0)</f>
        <v>0</v>
      </c>
      <c r="BG514" s="137" t="n">
        <f aca="false">IF(N514="zákl. přenesená",J514,0)</f>
        <v>0</v>
      </c>
      <c r="BH514" s="137" t="n">
        <f aca="false">IF(N514="sníž. přenesená",J514,0)</f>
        <v>0</v>
      </c>
      <c r="BI514" s="137" t="n">
        <f aca="false">IF(N514="nulová",J514,0)</f>
        <v>0</v>
      </c>
      <c r="BJ514" s="3" t="s">
        <v>81</v>
      </c>
      <c r="BK514" s="137" t="n">
        <f aca="false">ROUND(I514*H514,2)</f>
        <v>0</v>
      </c>
      <c r="BL514" s="3" t="s">
        <v>302</v>
      </c>
      <c r="BM514" s="258" t="s">
        <v>1469</v>
      </c>
    </row>
    <row r="515" s="30" customFormat="true" ht="10.2" hidden="false" customHeight="false" outlineLevel="0" collapsed="false">
      <c r="A515" s="26"/>
      <c r="B515" s="27"/>
      <c r="C515" s="28"/>
      <c r="D515" s="259" t="s">
        <v>256</v>
      </c>
      <c r="E515" s="28"/>
      <c r="F515" s="260" t="s">
        <v>899</v>
      </c>
      <c r="G515" s="28"/>
      <c r="H515" s="28"/>
      <c r="I515" s="211"/>
      <c r="J515" s="28"/>
      <c r="K515" s="28"/>
      <c r="L515" s="29"/>
      <c r="M515" s="261"/>
      <c r="N515" s="262"/>
      <c r="O515" s="76"/>
      <c r="P515" s="76"/>
      <c r="Q515" s="76"/>
      <c r="R515" s="76"/>
      <c r="S515" s="76"/>
      <c r="T515" s="77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T515" s="3" t="s">
        <v>256</v>
      </c>
      <c r="AU515" s="3" t="s">
        <v>265</v>
      </c>
    </row>
    <row r="516" s="229" customFormat="true" ht="22.8" hidden="false" customHeight="true" outlineLevel="0" collapsed="false">
      <c r="B516" s="230"/>
      <c r="C516" s="231"/>
      <c r="D516" s="232" t="s">
        <v>73</v>
      </c>
      <c r="E516" s="244" t="s">
        <v>1126</v>
      </c>
      <c r="F516" s="244" t="s">
        <v>506</v>
      </c>
      <c r="G516" s="231"/>
      <c r="H516" s="231"/>
      <c r="I516" s="234"/>
      <c r="J516" s="245" t="n">
        <f aca="false">BK516</f>
        <v>0</v>
      </c>
      <c r="K516" s="231"/>
      <c r="L516" s="236"/>
      <c r="M516" s="237"/>
      <c r="N516" s="238"/>
      <c r="O516" s="238"/>
      <c r="P516" s="239" t="n">
        <f aca="false">SUM(P517:P538)</f>
        <v>0</v>
      </c>
      <c r="Q516" s="238"/>
      <c r="R516" s="239" t="n">
        <f aca="false">SUM(R517:R538)</f>
        <v>0</v>
      </c>
      <c r="S516" s="238"/>
      <c r="T516" s="240" t="n">
        <f aca="false">SUM(T517:T538)</f>
        <v>0</v>
      </c>
      <c r="AR516" s="241" t="s">
        <v>83</v>
      </c>
      <c r="AT516" s="242" t="s">
        <v>73</v>
      </c>
      <c r="AU516" s="242" t="s">
        <v>81</v>
      </c>
      <c r="AY516" s="241" t="s">
        <v>247</v>
      </c>
      <c r="BK516" s="243" t="n">
        <f aca="false">SUM(BK517:BK538)</f>
        <v>0</v>
      </c>
    </row>
    <row r="517" s="30" customFormat="true" ht="44.25" hidden="false" customHeight="true" outlineLevel="0" collapsed="false">
      <c r="A517" s="26"/>
      <c r="B517" s="27"/>
      <c r="C517" s="246" t="s">
        <v>1470</v>
      </c>
      <c r="D517" s="246" t="s">
        <v>250</v>
      </c>
      <c r="E517" s="247" t="s">
        <v>1118</v>
      </c>
      <c r="F517" s="248" t="s">
        <v>1119</v>
      </c>
      <c r="G517" s="249" t="s">
        <v>1120</v>
      </c>
      <c r="H517" s="250" t="n">
        <v>1</v>
      </c>
      <c r="I517" s="251"/>
      <c r="J517" s="252" t="n">
        <f aca="false">ROUND(I517*H517,2)</f>
        <v>0</v>
      </c>
      <c r="K517" s="253"/>
      <c r="L517" s="29"/>
      <c r="M517" s="254"/>
      <c r="N517" s="255" t="s">
        <v>39</v>
      </c>
      <c r="O517" s="76"/>
      <c r="P517" s="256" t="n">
        <f aca="false">O517*H517</f>
        <v>0</v>
      </c>
      <c r="Q517" s="256" t="n">
        <v>0</v>
      </c>
      <c r="R517" s="256" t="n">
        <f aca="false">Q517*H517</f>
        <v>0</v>
      </c>
      <c r="S517" s="256" t="n">
        <v>0</v>
      </c>
      <c r="T517" s="257" t="n">
        <f aca="false">S517*H517</f>
        <v>0</v>
      </c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R517" s="258" t="s">
        <v>302</v>
      </c>
      <c r="AT517" s="258" t="s">
        <v>250</v>
      </c>
      <c r="AU517" s="258" t="s">
        <v>83</v>
      </c>
      <c r="AY517" s="3" t="s">
        <v>247</v>
      </c>
      <c r="BE517" s="137" t="n">
        <f aca="false">IF(N517="základní",J517,0)</f>
        <v>0</v>
      </c>
      <c r="BF517" s="137" t="n">
        <f aca="false">IF(N517="snížená",J517,0)</f>
        <v>0</v>
      </c>
      <c r="BG517" s="137" t="n">
        <f aca="false">IF(N517="zákl. přenesená",J517,0)</f>
        <v>0</v>
      </c>
      <c r="BH517" s="137" t="n">
        <f aca="false">IF(N517="sníž. přenesená",J517,0)</f>
        <v>0</v>
      </c>
      <c r="BI517" s="137" t="n">
        <f aca="false">IF(N517="nulová",J517,0)</f>
        <v>0</v>
      </c>
      <c r="BJ517" s="3" t="s">
        <v>81</v>
      </c>
      <c r="BK517" s="137" t="n">
        <f aca="false">ROUND(I517*H517,2)</f>
        <v>0</v>
      </c>
      <c r="BL517" s="3" t="s">
        <v>302</v>
      </c>
      <c r="BM517" s="258" t="s">
        <v>1471</v>
      </c>
    </row>
    <row r="518" s="30" customFormat="true" ht="28.8" hidden="false" customHeight="false" outlineLevel="0" collapsed="false">
      <c r="A518" s="26"/>
      <c r="B518" s="27"/>
      <c r="C518" s="28"/>
      <c r="D518" s="259" t="s">
        <v>256</v>
      </c>
      <c r="E518" s="28"/>
      <c r="F518" s="260" t="s">
        <v>1119</v>
      </c>
      <c r="G518" s="28"/>
      <c r="H518" s="28"/>
      <c r="I518" s="211"/>
      <c r="J518" s="28"/>
      <c r="K518" s="28"/>
      <c r="L518" s="29"/>
      <c r="M518" s="261"/>
      <c r="N518" s="262"/>
      <c r="O518" s="76"/>
      <c r="P518" s="76"/>
      <c r="Q518" s="76"/>
      <c r="R518" s="76"/>
      <c r="S518" s="76"/>
      <c r="T518" s="77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T518" s="3" t="s">
        <v>256</v>
      </c>
      <c r="AU518" s="3" t="s">
        <v>83</v>
      </c>
    </row>
    <row r="519" s="30" customFormat="true" ht="44.25" hidden="false" customHeight="true" outlineLevel="0" collapsed="false">
      <c r="A519" s="26"/>
      <c r="B519" s="27"/>
      <c r="C519" s="246" t="s">
        <v>1472</v>
      </c>
      <c r="D519" s="246" t="s">
        <v>250</v>
      </c>
      <c r="E519" s="247" t="s">
        <v>1123</v>
      </c>
      <c r="F519" s="248" t="s">
        <v>1124</v>
      </c>
      <c r="G519" s="249" t="s">
        <v>1120</v>
      </c>
      <c r="H519" s="250" t="n">
        <v>1</v>
      </c>
      <c r="I519" s="251"/>
      <c r="J519" s="252" t="n">
        <f aca="false">ROUND(I519*H519,2)</f>
        <v>0</v>
      </c>
      <c r="K519" s="253"/>
      <c r="L519" s="29"/>
      <c r="M519" s="254"/>
      <c r="N519" s="255" t="s">
        <v>39</v>
      </c>
      <c r="O519" s="76"/>
      <c r="P519" s="256" t="n">
        <f aca="false">O519*H519</f>
        <v>0</v>
      </c>
      <c r="Q519" s="256" t="n">
        <v>0</v>
      </c>
      <c r="R519" s="256" t="n">
        <f aca="false">Q519*H519</f>
        <v>0</v>
      </c>
      <c r="S519" s="256" t="n">
        <v>0</v>
      </c>
      <c r="T519" s="257" t="n">
        <f aca="false">S519*H519</f>
        <v>0</v>
      </c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R519" s="258" t="s">
        <v>302</v>
      </c>
      <c r="AT519" s="258" t="s">
        <v>250</v>
      </c>
      <c r="AU519" s="258" t="s">
        <v>83</v>
      </c>
      <c r="AY519" s="3" t="s">
        <v>247</v>
      </c>
      <c r="BE519" s="137" t="n">
        <f aca="false">IF(N519="základní",J519,0)</f>
        <v>0</v>
      </c>
      <c r="BF519" s="137" t="n">
        <f aca="false">IF(N519="snížená",J519,0)</f>
        <v>0</v>
      </c>
      <c r="BG519" s="137" t="n">
        <f aca="false">IF(N519="zákl. přenesená",J519,0)</f>
        <v>0</v>
      </c>
      <c r="BH519" s="137" t="n">
        <f aca="false">IF(N519="sníž. přenesená",J519,0)</f>
        <v>0</v>
      </c>
      <c r="BI519" s="137" t="n">
        <f aca="false">IF(N519="nulová",J519,0)</f>
        <v>0</v>
      </c>
      <c r="BJ519" s="3" t="s">
        <v>81</v>
      </c>
      <c r="BK519" s="137" t="n">
        <f aca="false">ROUND(I519*H519,2)</f>
        <v>0</v>
      </c>
      <c r="BL519" s="3" t="s">
        <v>302</v>
      </c>
      <c r="BM519" s="258" t="s">
        <v>1473</v>
      </c>
    </row>
    <row r="520" s="30" customFormat="true" ht="28.8" hidden="false" customHeight="false" outlineLevel="0" collapsed="false">
      <c r="A520" s="26"/>
      <c r="B520" s="27"/>
      <c r="C520" s="28"/>
      <c r="D520" s="259" t="s">
        <v>256</v>
      </c>
      <c r="E520" s="28"/>
      <c r="F520" s="260" t="s">
        <v>1124</v>
      </c>
      <c r="G520" s="28"/>
      <c r="H520" s="28"/>
      <c r="I520" s="211"/>
      <c r="J520" s="28"/>
      <c r="K520" s="28"/>
      <c r="L520" s="29"/>
      <c r="M520" s="261"/>
      <c r="N520" s="262"/>
      <c r="O520" s="76"/>
      <c r="P520" s="76"/>
      <c r="Q520" s="76"/>
      <c r="R520" s="76"/>
      <c r="S520" s="76"/>
      <c r="T520" s="77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T520" s="3" t="s">
        <v>256</v>
      </c>
      <c r="AU520" s="3" t="s">
        <v>83</v>
      </c>
    </row>
    <row r="521" s="30" customFormat="true" ht="33" hidden="false" customHeight="true" outlineLevel="0" collapsed="false">
      <c r="A521" s="26"/>
      <c r="B521" s="27"/>
      <c r="C521" s="246" t="s">
        <v>1127</v>
      </c>
      <c r="D521" s="246" t="s">
        <v>250</v>
      </c>
      <c r="E521" s="247" t="s">
        <v>1128</v>
      </c>
      <c r="F521" s="248" t="s">
        <v>1129</v>
      </c>
      <c r="G521" s="249" t="s">
        <v>1120</v>
      </c>
      <c r="H521" s="250" t="n">
        <v>0.5</v>
      </c>
      <c r="I521" s="251"/>
      <c r="J521" s="252" t="n">
        <f aca="false">ROUND(I521*H521,2)</f>
        <v>0</v>
      </c>
      <c r="K521" s="253"/>
      <c r="L521" s="29"/>
      <c r="M521" s="254"/>
      <c r="N521" s="255" t="s">
        <v>39</v>
      </c>
      <c r="O521" s="76"/>
      <c r="P521" s="256" t="n">
        <f aca="false">O521*H521</f>
        <v>0</v>
      </c>
      <c r="Q521" s="256" t="n">
        <v>0</v>
      </c>
      <c r="R521" s="256" t="n">
        <f aca="false">Q521*H521</f>
        <v>0</v>
      </c>
      <c r="S521" s="256" t="n">
        <v>0</v>
      </c>
      <c r="T521" s="257" t="n">
        <f aca="false">S521*H521</f>
        <v>0</v>
      </c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R521" s="258" t="s">
        <v>302</v>
      </c>
      <c r="AT521" s="258" t="s">
        <v>250</v>
      </c>
      <c r="AU521" s="258" t="s">
        <v>83</v>
      </c>
      <c r="AY521" s="3" t="s">
        <v>247</v>
      </c>
      <c r="BE521" s="137" t="n">
        <f aca="false">IF(N521="základní",J521,0)</f>
        <v>0</v>
      </c>
      <c r="BF521" s="137" t="n">
        <f aca="false">IF(N521="snížená",J521,0)</f>
        <v>0</v>
      </c>
      <c r="BG521" s="137" t="n">
        <f aca="false">IF(N521="zákl. přenesená",J521,0)</f>
        <v>0</v>
      </c>
      <c r="BH521" s="137" t="n">
        <f aca="false">IF(N521="sníž. přenesená",J521,0)</f>
        <v>0</v>
      </c>
      <c r="BI521" s="137" t="n">
        <f aca="false">IF(N521="nulová",J521,0)</f>
        <v>0</v>
      </c>
      <c r="BJ521" s="3" t="s">
        <v>81</v>
      </c>
      <c r="BK521" s="137" t="n">
        <f aca="false">ROUND(I521*H521,2)</f>
        <v>0</v>
      </c>
      <c r="BL521" s="3" t="s">
        <v>302</v>
      </c>
      <c r="BM521" s="258" t="s">
        <v>1130</v>
      </c>
    </row>
    <row r="522" s="30" customFormat="true" ht="38.4" hidden="false" customHeight="false" outlineLevel="0" collapsed="false">
      <c r="A522" s="26"/>
      <c r="B522" s="27"/>
      <c r="C522" s="28"/>
      <c r="D522" s="259" t="s">
        <v>256</v>
      </c>
      <c r="E522" s="28"/>
      <c r="F522" s="260" t="s">
        <v>1131</v>
      </c>
      <c r="G522" s="28"/>
      <c r="H522" s="28"/>
      <c r="I522" s="211"/>
      <c r="J522" s="28"/>
      <c r="K522" s="28"/>
      <c r="L522" s="29"/>
      <c r="M522" s="261"/>
      <c r="N522" s="262"/>
      <c r="O522" s="76"/>
      <c r="P522" s="76"/>
      <c r="Q522" s="76"/>
      <c r="R522" s="76"/>
      <c r="S522" s="76"/>
      <c r="T522" s="77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T522" s="3" t="s">
        <v>256</v>
      </c>
      <c r="AU522" s="3" t="s">
        <v>83</v>
      </c>
    </row>
    <row r="523" s="30" customFormat="true" ht="44.25" hidden="false" customHeight="true" outlineLevel="0" collapsed="false">
      <c r="A523" s="26"/>
      <c r="B523" s="27"/>
      <c r="C523" s="246" t="s">
        <v>1132</v>
      </c>
      <c r="D523" s="246" t="s">
        <v>250</v>
      </c>
      <c r="E523" s="247" t="s">
        <v>1133</v>
      </c>
      <c r="F523" s="248" t="s">
        <v>1134</v>
      </c>
      <c r="G523" s="249" t="s">
        <v>1120</v>
      </c>
      <c r="H523" s="250" t="n">
        <v>1</v>
      </c>
      <c r="I523" s="251"/>
      <c r="J523" s="252" t="n">
        <f aca="false">ROUND(I523*H523,2)</f>
        <v>0</v>
      </c>
      <c r="K523" s="253"/>
      <c r="L523" s="29"/>
      <c r="M523" s="254"/>
      <c r="N523" s="255" t="s">
        <v>39</v>
      </c>
      <c r="O523" s="76"/>
      <c r="P523" s="256" t="n">
        <f aca="false">O523*H523</f>
        <v>0</v>
      </c>
      <c r="Q523" s="256" t="n">
        <v>0</v>
      </c>
      <c r="R523" s="256" t="n">
        <f aca="false">Q523*H523</f>
        <v>0</v>
      </c>
      <c r="S523" s="256" t="n">
        <v>0</v>
      </c>
      <c r="T523" s="257" t="n">
        <f aca="false">S523*H523</f>
        <v>0</v>
      </c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R523" s="258" t="s">
        <v>302</v>
      </c>
      <c r="AT523" s="258" t="s">
        <v>250</v>
      </c>
      <c r="AU523" s="258" t="s">
        <v>83</v>
      </c>
      <c r="AY523" s="3" t="s">
        <v>247</v>
      </c>
      <c r="BE523" s="137" t="n">
        <f aca="false">IF(N523="základní",J523,0)</f>
        <v>0</v>
      </c>
      <c r="BF523" s="137" t="n">
        <f aca="false">IF(N523="snížená",J523,0)</f>
        <v>0</v>
      </c>
      <c r="BG523" s="137" t="n">
        <f aca="false">IF(N523="zákl. přenesená",J523,0)</f>
        <v>0</v>
      </c>
      <c r="BH523" s="137" t="n">
        <f aca="false">IF(N523="sníž. přenesená",J523,0)</f>
        <v>0</v>
      </c>
      <c r="BI523" s="137" t="n">
        <f aca="false">IF(N523="nulová",J523,0)</f>
        <v>0</v>
      </c>
      <c r="BJ523" s="3" t="s">
        <v>81</v>
      </c>
      <c r="BK523" s="137" t="n">
        <f aca="false">ROUND(I523*H523,2)</f>
        <v>0</v>
      </c>
      <c r="BL523" s="3" t="s">
        <v>302</v>
      </c>
      <c r="BM523" s="258" t="s">
        <v>1135</v>
      </c>
    </row>
    <row r="524" s="30" customFormat="true" ht="28.8" hidden="false" customHeight="false" outlineLevel="0" collapsed="false">
      <c r="A524" s="26"/>
      <c r="B524" s="27"/>
      <c r="C524" s="28"/>
      <c r="D524" s="259" t="s">
        <v>256</v>
      </c>
      <c r="E524" s="28"/>
      <c r="F524" s="260" t="s">
        <v>1134</v>
      </c>
      <c r="G524" s="28"/>
      <c r="H524" s="28"/>
      <c r="I524" s="211"/>
      <c r="J524" s="28"/>
      <c r="K524" s="28"/>
      <c r="L524" s="29"/>
      <c r="M524" s="261"/>
      <c r="N524" s="262"/>
      <c r="O524" s="76"/>
      <c r="P524" s="76"/>
      <c r="Q524" s="76"/>
      <c r="R524" s="76"/>
      <c r="S524" s="76"/>
      <c r="T524" s="77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T524" s="3" t="s">
        <v>256</v>
      </c>
      <c r="AU524" s="3" t="s">
        <v>83</v>
      </c>
    </row>
    <row r="525" s="30" customFormat="true" ht="33" hidden="false" customHeight="true" outlineLevel="0" collapsed="false">
      <c r="A525" s="26"/>
      <c r="B525" s="27"/>
      <c r="C525" s="246" t="s">
        <v>1136</v>
      </c>
      <c r="D525" s="246" t="s">
        <v>250</v>
      </c>
      <c r="E525" s="247" t="s">
        <v>1137</v>
      </c>
      <c r="F525" s="248" t="s">
        <v>1138</v>
      </c>
      <c r="G525" s="249" t="s">
        <v>1120</v>
      </c>
      <c r="H525" s="250" t="n">
        <v>0.5</v>
      </c>
      <c r="I525" s="251"/>
      <c r="J525" s="252" t="n">
        <f aca="false">ROUND(I525*H525,2)</f>
        <v>0</v>
      </c>
      <c r="K525" s="253"/>
      <c r="L525" s="29"/>
      <c r="M525" s="254"/>
      <c r="N525" s="255" t="s">
        <v>39</v>
      </c>
      <c r="O525" s="76"/>
      <c r="P525" s="256" t="n">
        <f aca="false">O525*H525</f>
        <v>0</v>
      </c>
      <c r="Q525" s="256" t="n">
        <v>0</v>
      </c>
      <c r="R525" s="256" t="n">
        <f aca="false">Q525*H525</f>
        <v>0</v>
      </c>
      <c r="S525" s="256" t="n">
        <v>0</v>
      </c>
      <c r="T525" s="257" t="n">
        <f aca="false">S525*H525</f>
        <v>0</v>
      </c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R525" s="258" t="s">
        <v>302</v>
      </c>
      <c r="AT525" s="258" t="s">
        <v>250</v>
      </c>
      <c r="AU525" s="258" t="s">
        <v>83</v>
      </c>
      <c r="AY525" s="3" t="s">
        <v>247</v>
      </c>
      <c r="BE525" s="137" t="n">
        <f aca="false">IF(N525="základní",J525,0)</f>
        <v>0</v>
      </c>
      <c r="BF525" s="137" t="n">
        <f aca="false">IF(N525="snížená",J525,0)</f>
        <v>0</v>
      </c>
      <c r="BG525" s="137" t="n">
        <f aca="false">IF(N525="zákl. přenesená",J525,0)</f>
        <v>0</v>
      </c>
      <c r="BH525" s="137" t="n">
        <f aca="false">IF(N525="sníž. přenesená",J525,0)</f>
        <v>0</v>
      </c>
      <c r="BI525" s="137" t="n">
        <f aca="false">IF(N525="nulová",J525,0)</f>
        <v>0</v>
      </c>
      <c r="BJ525" s="3" t="s">
        <v>81</v>
      </c>
      <c r="BK525" s="137" t="n">
        <f aca="false">ROUND(I525*H525,2)</f>
        <v>0</v>
      </c>
      <c r="BL525" s="3" t="s">
        <v>302</v>
      </c>
      <c r="BM525" s="258" t="s">
        <v>1139</v>
      </c>
    </row>
    <row r="526" s="30" customFormat="true" ht="28.8" hidden="false" customHeight="false" outlineLevel="0" collapsed="false">
      <c r="A526" s="26"/>
      <c r="B526" s="27"/>
      <c r="C526" s="28"/>
      <c r="D526" s="259" t="s">
        <v>256</v>
      </c>
      <c r="E526" s="28"/>
      <c r="F526" s="260" t="s">
        <v>1140</v>
      </c>
      <c r="G526" s="28"/>
      <c r="H526" s="28"/>
      <c r="I526" s="211"/>
      <c r="J526" s="28"/>
      <c r="K526" s="28"/>
      <c r="L526" s="29"/>
      <c r="M526" s="261"/>
      <c r="N526" s="262"/>
      <c r="O526" s="76"/>
      <c r="P526" s="76"/>
      <c r="Q526" s="76"/>
      <c r="R526" s="76"/>
      <c r="S526" s="76"/>
      <c r="T526" s="77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T526" s="3" t="s">
        <v>256</v>
      </c>
      <c r="AU526" s="3" t="s">
        <v>83</v>
      </c>
    </row>
    <row r="527" s="30" customFormat="true" ht="24.15" hidden="false" customHeight="true" outlineLevel="0" collapsed="false">
      <c r="A527" s="26"/>
      <c r="B527" s="27"/>
      <c r="C527" s="246" t="s">
        <v>1141</v>
      </c>
      <c r="D527" s="246" t="s">
        <v>250</v>
      </c>
      <c r="E527" s="247" t="s">
        <v>1142</v>
      </c>
      <c r="F527" s="248" t="s">
        <v>1143</v>
      </c>
      <c r="G527" s="249" t="s">
        <v>291</v>
      </c>
      <c r="H527" s="250" t="n">
        <v>1</v>
      </c>
      <c r="I527" s="251"/>
      <c r="J527" s="252" t="n">
        <f aca="false">ROUND(I527*H527,2)</f>
        <v>0</v>
      </c>
      <c r="K527" s="253"/>
      <c r="L527" s="29"/>
      <c r="M527" s="254"/>
      <c r="N527" s="255" t="s">
        <v>39</v>
      </c>
      <c r="O527" s="76"/>
      <c r="P527" s="256" t="n">
        <f aca="false">O527*H527</f>
        <v>0</v>
      </c>
      <c r="Q527" s="256" t="n">
        <v>0</v>
      </c>
      <c r="R527" s="256" t="n">
        <f aca="false">Q527*H527</f>
        <v>0</v>
      </c>
      <c r="S527" s="256" t="n">
        <v>0</v>
      </c>
      <c r="T527" s="257" t="n">
        <f aca="false">S527*H527</f>
        <v>0</v>
      </c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R527" s="258" t="s">
        <v>302</v>
      </c>
      <c r="AT527" s="258" t="s">
        <v>250</v>
      </c>
      <c r="AU527" s="258" t="s">
        <v>83</v>
      </c>
      <c r="AY527" s="3" t="s">
        <v>247</v>
      </c>
      <c r="BE527" s="137" t="n">
        <f aca="false">IF(N527="základní",J527,0)</f>
        <v>0</v>
      </c>
      <c r="BF527" s="137" t="n">
        <f aca="false">IF(N527="snížená",J527,0)</f>
        <v>0</v>
      </c>
      <c r="BG527" s="137" t="n">
        <f aca="false">IF(N527="zákl. přenesená",J527,0)</f>
        <v>0</v>
      </c>
      <c r="BH527" s="137" t="n">
        <f aca="false">IF(N527="sníž. přenesená",J527,0)</f>
        <v>0</v>
      </c>
      <c r="BI527" s="137" t="n">
        <f aca="false">IF(N527="nulová",J527,0)</f>
        <v>0</v>
      </c>
      <c r="BJ527" s="3" t="s">
        <v>81</v>
      </c>
      <c r="BK527" s="137" t="n">
        <f aca="false">ROUND(I527*H527,2)</f>
        <v>0</v>
      </c>
      <c r="BL527" s="3" t="s">
        <v>302</v>
      </c>
      <c r="BM527" s="258" t="s">
        <v>1144</v>
      </c>
    </row>
    <row r="528" s="30" customFormat="true" ht="38.4" hidden="false" customHeight="false" outlineLevel="0" collapsed="false">
      <c r="A528" s="26"/>
      <c r="B528" s="27"/>
      <c r="C528" s="28"/>
      <c r="D528" s="259" t="s">
        <v>256</v>
      </c>
      <c r="E528" s="28"/>
      <c r="F528" s="260" t="s">
        <v>1145</v>
      </c>
      <c r="G528" s="28"/>
      <c r="H528" s="28"/>
      <c r="I528" s="211"/>
      <c r="J528" s="28"/>
      <c r="K528" s="28"/>
      <c r="L528" s="29"/>
      <c r="M528" s="261"/>
      <c r="N528" s="262"/>
      <c r="O528" s="76"/>
      <c r="P528" s="76"/>
      <c r="Q528" s="76"/>
      <c r="R528" s="76"/>
      <c r="S528" s="76"/>
      <c r="T528" s="77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T528" s="3" t="s">
        <v>256</v>
      </c>
      <c r="AU528" s="3" t="s">
        <v>83</v>
      </c>
    </row>
    <row r="529" s="30" customFormat="true" ht="16.5" hidden="false" customHeight="true" outlineLevel="0" collapsed="false">
      <c r="A529" s="26"/>
      <c r="B529" s="27"/>
      <c r="C529" s="246" t="s">
        <v>1146</v>
      </c>
      <c r="D529" s="246" t="s">
        <v>250</v>
      </c>
      <c r="E529" s="247" t="s">
        <v>1147</v>
      </c>
      <c r="F529" s="248" t="s">
        <v>1148</v>
      </c>
      <c r="G529" s="249" t="s">
        <v>1120</v>
      </c>
      <c r="H529" s="250" t="n">
        <v>1</v>
      </c>
      <c r="I529" s="251"/>
      <c r="J529" s="252" t="n">
        <f aca="false">ROUND(I529*H529,2)</f>
        <v>0</v>
      </c>
      <c r="K529" s="253"/>
      <c r="L529" s="29"/>
      <c r="M529" s="254"/>
      <c r="N529" s="255" t="s">
        <v>39</v>
      </c>
      <c r="O529" s="76"/>
      <c r="P529" s="256" t="n">
        <f aca="false">O529*H529</f>
        <v>0</v>
      </c>
      <c r="Q529" s="256" t="n">
        <v>0</v>
      </c>
      <c r="R529" s="256" t="n">
        <f aca="false">Q529*H529</f>
        <v>0</v>
      </c>
      <c r="S529" s="256" t="n">
        <v>0</v>
      </c>
      <c r="T529" s="257" t="n">
        <f aca="false">S529*H529</f>
        <v>0</v>
      </c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R529" s="258" t="s">
        <v>302</v>
      </c>
      <c r="AT529" s="258" t="s">
        <v>250</v>
      </c>
      <c r="AU529" s="258" t="s">
        <v>83</v>
      </c>
      <c r="AY529" s="3" t="s">
        <v>247</v>
      </c>
      <c r="BE529" s="137" t="n">
        <f aca="false">IF(N529="základní",J529,0)</f>
        <v>0</v>
      </c>
      <c r="BF529" s="137" t="n">
        <f aca="false">IF(N529="snížená",J529,0)</f>
        <v>0</v>
      </c>
      <c r="BG529" s="137" t="n">
        <f aca="false">IF(N529="zákl. přenesená",J529,0)</f>
        <v>0</v>
      </c>
      <c r="BH529" s="137" t="n">
        <f aca="false">IF(N529="sníž. přenesená",J529,0)</f>
        <v>0</v>
      </c>
      <c r="BI529" s="137" t="n">
        <f aca="false">IF(N529="nulová",J529,0)</f>
        <v>0</v>
      </c>
      <c r="BJ529" s="3" t="s">
        <v>81</v>
      </c>
      <c r="BK529" s="137" t="n">
        <f aca="false">ROUND(I529*H529,2)</f>
        <v>0</v>
      </c>
      <c r="BL529" s="3" t="s">
        <v>302</v>
      </c>
      <c r="BM529" s="258" t="s">
        <v>1149</v>
      </c>
    </row>
    <row r="530" s="30" customFormat="true" ht="10.2" hidden="false" customHeight="false" outlineLevel="0" collapsed="false">
      <c r="A530" s="26"/>
      <c r="B530" s="27"/>
      <c r="C530" s="28"/>
      <c r="D530" s="259" t="s">
        <v>256</v>
      </c>
      <c r="E530" s="28"/>
      <c r="F530" s="260" t="s">
        <v>1148</v>
      </c>
      <c r="G530" s="28"/>
      <c r="H530" s="28"/>
      <c r="I530" s="211"/>
      <c r="J530" s="28"/>
      <c r="K530" s="28"/>
      <c r="L530" s="29"/>
      <c r="M530" s="261"/>
      <c r="N530" s="262"/>
      <c r="O530" s="76"/>
      <c r="P530" s="76"/>
      <c r="Q530" s="76"/>
      <c r="R530" s="76"/>
      <c r="S530" s="76"/>
      <c r="T530" s="77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T530" s="3" t="s">
        <v>256</v>
      </c>
      <c r="AU530" s="3" t="s">
        <v>83</v>
      </c>
    </row>
    <row r="531" s="30" customFormat="true" ht="24.15" hidden="false" customHeight="true" outlineLevel="0" collapsed="false">
      <c r="A531" s="26"/>
      <c r="B531" s="27"/>
      <c r="C531" s="246" t="s">
        <v>1150</v>
      </c>
      <c r="D531" s="246" t="s">
        <v>250</v>
      </c>
      <c r="E531" s="247" t="s">
        <v>1151</v>
      </c>
      <c r="F531" s="248" t="s">
        <v>1152</v>
      </c>
      <c r="G531" s="249" t="s">
        <v>1120</v>
      </c>
      <c r="H531" s="250" t="n">
        <v>1</v>
      </c>
      <c r="I531" s="251"/>
      <c r="J531" s="252" t="n">
        <f aca="false">ROUND(I531*H531,2)</f>
        <v>0</v>
      </c>
      <c r="K531" s="253"/>
      <c r="L531" s="29"/>
      <c r="M531" s="254"/>
      <c r="N531" s="255" t="s">
        <v>39</v>
      </c>
      <c r="O531" s="76"/>
      <c r="P531" s="256" t="n">
        <f aca="false">O531*H531</f>
        <v>0</v>
      </c>
      <c r="Q531" s="256" t="n">
        <v>0</v>
      </c>
      <c r="R531" s="256" t="n">
        <f aca="false">Q531*H531</f>
        <v>0</v>
      </c>
      <c r="S531" s="256" t="n">
        <v>0</v>
      </c>
      <c r="T531" s="257" t="n">
        <f aca="false">S531*H531</f>
        <v>0</v>
      </c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R531" s="258" t="s">
        <v>302</v>
      </c>
      <c r="AT531" s="258" t="s">
        <v>250</v>
      </c>
      <c r="AU531" s="258" t="s">
        <v>83</v>
      </c>
      <c r="AY531" s="3" t="s">
        <v>247</v>
      </c>
      <c r="BE531" s="137" t="n">
        <f aca="false">IF(N531="základní",J531,0)</f>
        <v>0</v>
      </c>
      <c r="BF531" s="137" t="n">
        <f aca="false">IF(N531="snížená",J531,0)</f>
        <v>0</v>
      </c>
      <c r="BG531" s="137" t="n">
        <f aca="false">IF(N531="zákl. přenesená",J531,0)</f>
        <v>0</v>
      </c>
      <c r="BH531" s="137" t="n">
        <f aca="false">IF(N531="sníž. přenesená",J531,0)</f>
        <v>0</v>
      </c>
      <c r="BI531" s="137" t="n">
        <f aca="false">IF(N531="nulová",J531,0)</f>
        <v>0</v>
      </c>
      <c r="BJ531" s="3" t="s">
        <v>81</v>
      </c>
      <c r="BK531" s="137" t="n">
        <f aca="false">ROUND(I531*H531,2)</f>
        <v>0</v>
      </c>
      <c r="BL531" s="3" t="s">
        <v>302</v>
      </c>
      <c r="BM531" s="258" t="s">
        <v>1153</v>
      </c>
    </row>
    <row r="532" s="30" customFormat="true" ht="10.2" hidden="false" customHeight="false" outlineLevel="0" collapsed="false">
      <c r="A532" s="26"/>
      <c r="B532" s="27"/>
      <c r="C532" s="28"/>
      <c r="D532" s="259" t="s">
        <v>256</v>
      </c>
      <c r="E532" s="28"/>
      <c r="F532" s="260" t="s">
        <v>1154</v>
      </c>
      <c r="G532" s="28"/>
      <c r="H532" s="28"/>
      <c r="I532" s="211"/>
      <c r="J532" s="28"/>
      <c r="K532" s="28"/>
      <c r="L532" s="29"/>
      <c r="M532" s="261"/>
      <c r="N532" s="262"/>
      <c r="O532" s="76"/>
      <c r="P532" s="76"/>
      <c r="Q532" s="76"/>
      <c r="R532" s="76"/>
      <c r="S532" s="76"/>
      <c r="T532" s="77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T532" s="3" t="s">
        <v>256</v>
      </c>
      <c r="AU532" s="3" t="s">
        <v>83</v>
      </c>
    </row>
    <row r="533" s="30" customFormat="true" ht="16.5" hidden="false" customHeight="true" outlineLevel="0" collapsed="false">
      <c r="A533" s="26"/>
      <c r="B533" s="27"/>
      <c r="C533" s="246" t="s">
        <v>1155</v>
      </c>
      <c r="D533" s="246" t="s">
        <v>250</v>
      </c>
      <c r="E533" s="247" t="s">
        <v>1156</v>
      </c>
      <c r="F533" s="248" t="s">
        <v>1157</v>
      </c>
      <c r="G533" s="249" t="s">
        <v>1120</v>
      </c>
      <c r="H533" s="250" t="n">
        <v>1</v>
      </c>
      <c r="I533" s="251"/>
      <c r="J533" s="252" t="n">
        <f aca="false">ROUND(I533*H533,2)</f>
        <v>0</v>
      </c>
      <c r="K533" s="253"/>
      <c r="L533" s="29"/>
      <c r="M533" s="254"/>
      <c r="N533" s="255" t="s">
        <v>39</v>
      </c>
      <c r="O533" s="76"/>
      <c r="P533" s="256" t="n">
        <f aca="false">O533*H533</f>
        <v>0</v>
      </c>
      <c r="Q533" s="256" t="n">
        <v>0</v>
      </c>
      <c r="R533" s="256" t="n">
        <f aca="false">Q533*H533</f>
        <v>0</v>
      </c>
      <c r="S533" s="256" t="n">
        <v>0</v>
      </c>
      <c r="T533" s="257" t="n">
        <f aca="false">S533*H533</f>
        <v>0</v>
      </c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R533" s="258" t="s">
        <v>302</v>
      </c>
      <c r="AT533" s="258" t="s">
        <v>250</v>
      </c>
      <c r="AU533" s="258" t="s">
        <v>83</v>
      </c>
      <c r="AY533" s="3" t="s">
        <v>247</v>
      </c>
      <c r="BE533" s="137" t="n">
        <f aca="false">IF(N533="základní",J533,0)</f>
        <v>0</v>
      </c>
      <c r="BF533" s="137" t="n">
        <f aca="false">IF(N533="snížená",J533,0)</f>
        <v>0</v>
      </c>
      <c r="BG533" s="137" t="n">
        <f aca="false">IF(N533="zákl. přenesená",J533,0)</f>
        <v>0</v>
      </c>
      <c r="BH533" s="137" t="n">
        <f aca="false">IF(N533="sníž. přenesená",J533,0)</f>
        <v>0</v>
      </c>
      <c r="BI533" s="137" t="n">
        <f aca="false">IF(N533="nulová",J533,0)</f>
        <v>0</v>
      </c>
      <c r="BJ533" s="3" t="s">
        <v>81</v>
      </c>
      <c r="BK533" s="137" t="n">
        <f aca="false">ROUND(I533*H533,2)</f>
        <v>0</v>
      </c>
      <c r="BL533" s="3" t="s">
        <v>302</v>
      </c>
      <c r="BM533" s="258" t="s">
        <v>1158</v>
      </c>
    </row>
    <row r="534" s="30" customFormat="true" ht="10.2" hidden="false" customHeight="false" outlineLevel="0" collapsed="false">
      <c r="A534" s="26"/>
      <c r="B534" s="27"/>
      <c r="C534" s="28"/>
      <c r="D534" s="259" t="s">
        <v>256</v>
      </c>
      <c r="E534" s="28"/>
      <c r="F534" s="260" t="s">
        <v>1157</v>
      </c>
      <c r="G534" s="28"/>
      <c r="H534" s="28"/>
      <c r="I534" s="211"/>
      <c r="J534" s="28"/>
      <c r="K534" s="28"/>
      <c r="L534" s="29"/>
      <c r="M534" s="261"/>
      <c r="N534" s="262"/>
      <c r="O534" s="76"/>
      <c r="P534" s="76"/>
      <c r="Q534" s="76"/>
      <c r="R534" s="76"/>
      <c r="S534" s="76"/>
      <c r="T534" s="77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T534" s="3" t="s">
        <v>256</v>
      </c>
      <c r="AU534" s="3" t="s">
        <v>83</v>
      </c>
    </row>
    <row r="535" s="30" customFormat="true" ht="24.15" hidden="false" customHeight="true" outlineLevel="0" collapsed="false">
      <c r="A535" s="26"/>
      <c r="B535" s="27"/>
      <c r="C535" s="246" t="s">
        <v>1159</v>
      </c>
      <c r="D535" s="246" t="s">
        <v>250</v>
      </c>
      <c r="E535" s="247" t="s">
        <v>1160</v>
      </c>
      <c r="F535" s="248" t="s">
        <v>1161</v>
      </c>
      <c r="G535" s="249" t="s">
        <v>1120</v>
      </c>
      <c r="H535" s="250" t="n">
        <v>1</v>
      </c>
      <c r="I535" s="251"/>
      <c r="J535" s="252" t="n">
        <f aca="false">ROUND(I535*H535,2)</f>
        <v>0</v>
      </c>
      <c r="K535" s="253"/>
      <c r="L535" s="29"/>
      <c r="M535" s="254"/>
      <c r="N535" s="255" t="s">
        <v>39</v>
      </c>
      <c r="O535" s="76"/>
      <c r="P535" s="256" t="n">
        <f aca="false">O535*H535</f>
        <v>0</v>
      </c>
      <c r="Q535" s="256" t="n">
        <v>0</v>
      </c>
      <c r="R535" s="256" t="n">
        <f aca="false">Q535*H535</f>
        <v>0</v>
      </c>
      <c r="S535" s="256" t="n">
        <v>0</v>
      </c>
      <c r="T535" s="257" t="n">
        <f aca="false">S535*H535</f>
        <v>0</v>
      </c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R535" s="258" t="s">
        <v>302</v>
      </c>
      <c r="AT535" s="258" t="s">
        <v>250</v>
      </c>
      <c r="AU535" s="258" t="s">
        <v>83</v>
      </c>
      <c r="AY535" s="3" t="s">
        <v>247</v>
      </c>
      <c r="BE535" s="137" t="n">
        <f aca="false">IF(N535="základní",J535,0)</f>
        <v>0</v>
      </c>
      <c r="BF535" s="137" t="n">
        <f aca="false">IF(N535="snížená",J535,0)</f>
        <v>0</v>
      </c>
      <c r="BG535" s="137" t="n">
        <f aca="false">IF(N535="zákl. přenesená",J535,0)</f>
        <v>0</v>
      </c>
      <c r="BH535" s="137" t="n">
        <f aca="false">IF(N535="sníž. přenesená",J535,0)</f>
        <v>0</v>
      </c>
      <c r="BI535" s="137" t="n">
        <f aca="false">IF(N535="nulová",J535,0)</f>
        <v>0</v>
      </c>
      <c r="BJ535" s="3" t="s">
        <v>81</v>
      </c>
      <c r="BK535" s="137" t="n">
        <f aca="false">ROUND(I535*H535,2)</f>
        <v>0</v>
      </c>
      <c r="BL535" s="3" t="s">
        <v>302</v>
      </c>
      <c r="BM535" s="258" t="s">
        <v>1162</v>
      </c>
    </row>
    <row r="536" s="30" customFormat="true" ht="10.2" hidden="false" customHeight="false" outlineLevel="0" collapsed="false">
      <c r="A536" s="26"/>
      <c r="B536" s="27"/>
      <c r="C536" s="28"/>
      <c r="D536" s="259" t="s">
        <v>256</v>
      </c>
      <c r="E536" s="28"/>
      <c r="F536" s="260" t="s">
        <v>1163</v>
      </c>
      <c r="G536" s="28"/>
      <c r="H536" s="28"/>
      <c r="I536" s="211"/>
      <c r="J536" s="28"/>
      <c r="K536" s="28"/>
      <c r="L536" s="29"/>
      <c r="M536" s="261"/>
      <c r="N536" s="262"/>
      <c r="O536" s="76"/>
      <c r="P536" s="76"/>
      <c r="Q536" s="76"/>
      <c r="R536" s="76"/>
      <c r="S536" s="76"/>
      <c r="T536" s="77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T536" s="3" t="s">
        <v>256</v>
      </c>
      <c r="AU536" s="3" t="s">
        <v>83</v>
      </c>
    </row>
    <row r="537" s="30" customFormat="true" ht="55.5" hidden="false" customHeight="true" outlineLevel="0" collapsed="false">
      <c r="A537" s="26"/>
      <c r="B537" s="27"/>
      <c r="C537" s="246" t="s">
        <v>1164</v>
      </c>
      <c r="D537" s="246" t="s">
        <v>250</v>
      </c>
      <c r="E537" s="247" t="s">
        <v>1165</v>
      </c>
      <c r="F537" s="248" t="s">
        <v>1166</v>
      </c>
      <c r="G537" s="249" t="s">
        <v>1120</v>
      </c>
      <c r="H537" s="250" t="n">
        <v>1</v>
      </c>
      <c r="I537" s="251"/>
      <c r="J537" s="252" t="n">
        <f aca="false">ROUND(I537*H537,2)</f>
        <v>0</v>
      </c>
      <c r="K537" s="253"/>
      <c r="L537" s="29"/>
      <c r="M537" s="254"/>
      <c r="N537" s="255" t="s">
        <v>39</v>
      </c>
      <c r="O537" s="76"/>
      <c r="P537" s="256" t="n">
        <f aca="false">O537*H537</f>
        <v>0</v>
      </c>
      <c r="Q537" s="256" t="n">
        <v>0</v>
      </c>
      <c r="R537" s="256" t="n">
        <f aca="false">Q537*H537</f>
        <v>0</v>
      </c>
      <c r="S537" s="256" t="n">
        <v>0</v>
      </c>
      <c r="T537" s="257" t="n">
        <f aca="false">S537*H537</f>
        <v>0</v>
      </c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R537" s="258" t="s">
        <v>302</v>
      </c>
      <c r="AT537" s="258" t="s">
        <v>250</v>
      </c>
      <c r="AU537" s="258" t="s">
        <v>83</v>
      </c>
      <c r="AY537" s="3" t="s">
        <v>247</v>
      </c>
      <c r="BE537" s="137" t="n">
        <f aca="false">IF(N537="základní",J537,0)</f>
        <v>0</v>
      </c>
      <c r="BF537" s="137" t="n">
        <f aca="false">IF(N537="snížená",J537,0)</f>
        <v>0</v>
      </c>
      <c r="BG537" s="137" t="n">
        <f aca="false">IF(N537="zákl. přenesená",J537,0)</f>
        <v>0</v>
      </c>
      <c r="BH537" s="137" t="n">
        <f aca="false">IF(N537="sníž. přenesená",J537,0)</f>
        <v>0</v>
      </c>
      <c r="BI537" s="137" t="n">
        <f aca="false">IF(N537="nulová",J537,0)</f>
        <v>0</v>
      </c>
      <c r="BJ537" s="3" t="s">
        <v>81</v>
      </c>
      <c r="BK537" s="137" t="n">
        <f aca="false">ROUND(I537*H537,2)</f>
        <v>0</v>
      </c>
      <c r="BL537" s="3" t="s">
        <v>302</v>
      </c>
      <c r="BM537" s="258" t="s">
        <v>1167</v>
      </c>
    </row>
    <row r="538" s="30" customFormat="true" ht="38.4" hidden="false" customHeight="false" outlineLevel="0" collapsed="false">
      <c r="A538" s="26"/>
      <c r="B538" s="27"/>
      <c r="C538" s="28"/>
      <c r="D538" s="259" t="s">
        <v>256</v>
      </c>
      <c r="E538" s="28"/>
      <c r="F538" s="260" t="s">
        <v>1168</v>
      </c>
      <c r="G538" s="28"/>
      <c r="H538" s="28"/>
      <c r="I538" s="211"/>
      <c r="J538" s="28"/>
      <c r="K538" s="28"/>
      <c r="L538" s="29"/>
      <c r="M538" s="285"/>
      <c r="N538" s="286"/>
      <c r="O538" s="287"/>
      <c r="P538" s="287"/>
      <c r="Q538" s="287"/>
      <c r="R538" s="287"/>
      <c r="S538" s="287"/>
      <c r="T538" s="288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T538" s="3" t="s">
        <v>256</v>
      </c>
      <c r="AU538" s="3" t="s">
        <v>83</v>
      </c>
    </row>
    <row r="539" s="30" customFormat="true" ht="6.9" hidden="false" customHeight="true" outlineLevel="0" collapsed="false">
      <c r="A539" s="26"/>
      <c r="B539" s="54"/>
      <c r="C539" s="55"/>
      <c r="D539" s="55"/>
      <c r="E539" s="55"/>
      <c r="F539" s="55"/>
      <c r="G539" s="55"/>
      <c r="H539" s="55"/>
      <c r="I539" s="55"/>
      <c r="J539" s="55"/>
      <c r="K539" s="55"/>
      <c r="L539" s="29"/>
      <c r="M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</row>
  </sheetData>
  <autoFilter ref="C143:K538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8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106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1474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1475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J114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ROUND((SUM(BE114:BE121) + SUM(BE143:BE288)),  2)</f>
        <v>0</v>
      </c>
      <c r="G37" s="26"/>
      <c r="H37" s="26"/>
      <c r="I37" s="166" t="n">
        <v>0.21</v>
      </c>
      <c r="J37" s="165" t="n">
        <f aca="false">ROUND(((SUM(BE114:BE121) + SUM(BE143:BE288))*I37),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ROUND((SUM(BF114:BF121) + SUM(BF143:BF288)),  2)</f>
        <v>0</v>
      </c>
      <c r="G38" s="26"/>
      <c r="H38" s="26"/>
      <c r="I38" s="166" t="n">
        <v>0.15</v>
      </c>
      <c r="J38" s="165" t="n">
        <f aca="false">ROUND(((SUM(BF114:BF121) + SUM(BF143:BF288))*I38),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ROUND((SUM(BG114:BG121) + SUM(BG143:BG288)),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ROUND((SUM(BH114:BH121) + SUM(BH143:BH288)),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ROUND((SUM(BI114:BI121) + SUM(BI143:BI288)),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1474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51.3.1 - informatika 2, II.B-3 - stavba 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J143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J144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212</v>
      </c>
      <c r="E100" s="202"/>
      <c r="F100" s="202"/>
      <c r="G100" s="202"/>
      <c r="H100" s="202"/>
      <c r="I100" s="202"/>
      <c r="J100" s="203" t="n">
        <f aca="false">J145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J148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J155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J164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1171</v>
      </c>
      <c r="E104" s="202"/>
      <c r="F104" s="202"/>
      <c r="G104" s="202"/>
      <c r="H104" s="202"/>
      <c r="I104" s="202"/>
      <c r="J104" s="203" t="n">
        <f aca="false">J165</f>
        <v>0</v>
      </c>
      <c r="K104" s="119"/>
      <c r="L104" s="204"/>
    </row>
    <row r="105" s="199" customFormat="true" ht="19.95" hidden="false" customHeight="true" outlineLevel="0" collapsed="false">
      <c r="B105" s="200"/>
      <c r="C105" s="119"/>
      <c r="D105" s="201" t="s">
        <v>217</v>
      </c>
      <c r="E105" s="202"/>
      <c r="F105" s="202"/>
      <c r="G105" s="202"/>
      <c r="H105" s="202"/>
      <c r="I105" s="202"/>
      <c r="J105" s="203" t="n">
        <f aca="false">J176</f>
        <v>0</v>
      </c>
      <c r="K105" s="119"/>
      <c r="L105" s="204"/>
    </row>
    <row r="106" s="199" customFormat="true" ht="19.95" hidden="false" customHeight="true" outlineLevel="0" collapsed="false">
      <c r="B106" s="200"/>
      <c r="C106" s="119"/>
      <c r="D106" s="201" t="s">
        <v>218</v>
      </c>
      <c r="E106" s="202"/>
      <c r="F106" s="202"/>
      <c r="G106" s="202"/>
      <c r="H106" s="202"/>
      <c r="I106" s="202"/>
      <c r="J106" s="203" t="n">
        <f aca="false">J200</f>
        <v>0</v>
      </c>
      <c r="K106" s="119"/>
      <c r="L106" s="204"/>
    </row>
    <row r="107" s="199" customFormat="true" ht="19.95" hidden="false" customHeight="true" outlineLevel="0" collapsed="false">
      <c r="B107" s="200"/>
      <c r="C107" s="119"/>
      <c r="D107" s="201" t="s">
        <v>1172</v>
      </c>
      <c r="E107" s="202"/>
      <c r="F107" s="202"/>
      <c r="G107" s="202"/>
      <c r="H107" s="202"/>
      <c r="I107" s="202"/>
      <c r="J107" s="203" t="n">
        <f aca="false">J228</f>
        <v>0</v>
      </c>
      <c r="K107" s="119"/>
      <c r="L107" s="204"/>
    </row>
    <row r="108" s="199" customFormat="true" ht="19.95" hidden="false" customHeight="true" outlineLevel="0" collapsed="false">
      <c r="B108" s="200"/>
      <c r="C108" s="119"/>
      <c r="D108" s="201" t="s">
        <v>219</v>
      </c>
      <c r="E108" s="202"/>
      <c r="F108" s="202"/>
      <c r="G108" s="202"/>
      <c r="H108" s="202"/>
      <c r="I108" s="202"/>
      <c r="J108" s="203" t="n">
        <f aca="false">J241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220</v>
      </c>
      <c r="E109" s="202"/>
      <c r="F109" s="202"/>
      <c r="G109" s="202"/>
      <c r="H109" s="202"/>
      <c r="I109" s="202"/>
      <c r="J109" s="203" t="n">
        <f aca="false">J256</f>
        <v>0</v>
      </c>
      <c r="K109" s="119"/>
      <c r="L109" s="204"/>
    </row>
    <row r="110" s="192" customFormat="true" ht="24.9" hidden="false" customHeight="true" outlineLevel="0" collapsed="false">
      <c r="B110" s="193"/>
      <c r="C110" s="194"/>
      <c r="D110" s="195" t="s">
        <v>221</v>
      </c>
      <c r="E110" s="196"/>
      <c r="F110" s="196"/>
      <c r="G110" s="196"/>
      <c r="H110" s="196"/>
      <c r="I110" s="196"/>
      <c r="J110" s="197" t="n">
        <f aca="false">J273</f>
        <v>0</v>
      </c>
      <c r="K110" s="194"/>
      <c r="L110" s="198"/>
    </row>
    <row r="111" s="199" customFormat="true" ht="19.95" hidden="false" customHeight="true" outlineLevel="0" collapsed="false">
      <c r="B111" s="200"/>
      <c r="C111" s="119"/>
      <c r="D111" s="201" t="s">
        <v>222</v>
      </c>
      <c r="E111" s="202"/>
      <c r="F111" s="202"/>
      <c r="G111" s="202"/>
      <c r="H111" s="202"/>
      <c r="I111" s="202"/>
      <c r="J111" s="203" t="n">
        <f aca="false">J274</f>
        <v>0</v>
      </c>
      <c r="K111" s="119"/>
      <c r="L111" s="204"/>
    </row>
    <row r="112" s="30" customFormat="true" ht="21.75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6.9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29.25" hidden="false" customHeight="true" outlineLevel="0" collapsed="false">
      <c r="A114" s="26"/>
      <c r="B114" s="27"/>
      <c r="C114" s="190" t="s">
        <v>223</v>
      </c>
      <c r="D114" s="28"/>
      <c r="E114" s="28"/>
      <c r="F114" s="28"/>
      <c r="G114" s="28"/>
      <c r="H114" s="28"/>
      <c r="I114" s="28"/>
      <c r="J114" s="205" t="n">
        <f aca="false">ROUND(J115 + J116 + J117 + J118 + J119 + J120,2)</f>
        <v>0</v>
      </c>
      <c r="K114" s="28"/>
      <c r="L114" s="51"/>
      <c r="N114" s="206" t="s">
        <v>38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18" hidden="false" customHeight="true" outlineLevel="0" collapsed="false">
      <c r="A115" s="26"/>
      <c r="B115" s="27"/>
      <c r="C115" s="28"/>
      <c r="D115" s="138" t="s">
        <v>224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226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227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228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229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214" t="s">
        <v>230</v>
      </c>
      <c r="E120" s="28"/>
      <c r="F120" s="28"/>
      <c r="G120" s="28"/>
      <c r="H120" s="28"/>
      <c r="I120" s="28"/>
      <c r="J120" s="207" t="n">
        <f aca="false">ROUND(J32*T120,2)</f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231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0.2" hidden="false" customHeight="false" outlineLevel="0" collapsed="false">
      <c r="A121" s="26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29.25" hidden="false" customHeight="true" outlineLevel="0" collapsed="false">
      <c r="A122" s="26"/>
      <c r="B122" s="27"/>
      <c r="C122" s="141" t="s">
        <v>199</v>
      </c>
      <c r="D122" s="142"/>
      <c r="E122" s="142"/>
      <c r="F122" s="142"/>
      <c r="G122" s="142"/>
      <c r="H122" s="142"/>
      <c r="I122" s="142"/>
      <c r="J122" s="215" t="n">
        <f aca="false">ROUND(J98+J114,2)</f>
        <v>0</v>
      </c>
      <c r="K122" s="142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6.9" hidden="false" customHeight="true" outlineLevel="0" collapsed="false">
      <c r="A123" s="26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="30" customFormat="true" ht="6.9" hidden="false" customHeight="true" outlineLevel="0" collapsed="false">
      <c r="A127" s="2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24.9" hidden="false" customHeight="true" outlineLevel="0" collapsed="false">
      <c r="A128" s="26"/>
      <c r="B128" s="27"/>
      <c r="C128" s="9" t="s">
        <v>232</v>
      </c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2" hidden="false" customHeight="true" outlineLevel="0" collapsed="false">
      <c r="A130" s="26"/>
      <c r="B130" s="27"/>
      <c r="C130" s="17" t="s">
        <v>15</v>
      </c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6.5" hidden="false" customHeight="true" outlineLevel="0" collapsed="false">
      <c r="A131" s="26"/>
      <c r="B131" s="27"/>
      <c r="C131" s="28"/>
      <c r="D131" s="28"/>
      <c r="E131" s="185" t="str">
        <f aca="false">E7</f>
        <v>Zlepšování kvality a dostupnosti vzdělávání  ZŠ Ivančická 218, Moravský Krumlov</v>
      </c>
      <c r="F131" s="185"/>
      <c r="G131" s="185"/>
      <c r="H131" s="185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customFormat="false" ht="12" hidden="false" customHeight="true" outlineLevel="0" collapsed="false">
      <c r="B132" s="7"/>
      <c r="C132" s="17" t="s">
        <v>201</v>
      </c>
      <c r="D132" s="8"/>
      <c r="E132" s="8"/>
      <c r="F132" s="8"/>
      <c r="G132" s="8"/>
      <c r="H132" s="8"/>
      <c r="I132" s="8"/>
      <c r="J132" s="8"/>
      <c r="K132" s="8"/>
      <c r="L132" s="6"/>
    </row>
    <row r="133" s="30" customFormat="true" ht="16.5" hidden="false" customHeight="true" outlineLevel="0" collapsed="false">
      <c r="A133" s="26"/>
      <c r="B133" s="27"/>
      <c r="C133" s="28"/>
      <c r="D133" s="28"/>
      <c r="E133" s="185" t="s">
        <v>1474</v>
      </c>
      <c r="F133" s="185"/>
      <c r="G133" s="185"/>
      <c r="H133" s="185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2" hidden="false" customHeight="true" outlineLevel="0" collapsed="false">
      <c r="A134" s="26"/>
      <c r="B134" s="27"/>
      <c r="C134" s="17" t="s">
        <v>203</v>
      </c>
      <c r="D134" s="28"/>
      <c r="E134" s="28"/>
      <c r="F134" s="28"/>
      <c r="G134" s="28"/>
      <c r="H134" s="28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6.5" hidden="false" customHeight="true" outlineLevel="0" collapsed="false">
      <c r="A135" s="26"/>
      <c r="B135" s="27"/>
      <c r="C135" s="28"/>
      <c r="D135" s="28"/>
      <c r="E135" s="66" t="str">
        <f aca="false">E11</f>
        <v>51.3.1 - informatika 2, II.B-3 - stavba </v>
      </c>
      <c r="F135" s="66"/>
      <c r="G135" s="66"/>
      <c r="H135" s="66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6.9" hidden="false" customHeight="true" outlineLevel="0" collapsed="false">
      <c r="A136" s="26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12" hidden="false" customHeight="true" outlineLevel="0" collapsed="false">
      <c r="A137" s="26"/>
      <c r="B137" s="27"/>
      <c r="C137" s="17" t="s">
        <v>19</v>
      </c>
      <c r="D137" s="28"/>
      <c r="E137" s="28"/>
      <c r="F137" s="18" t="str">
        <f aca="false">F14</f>
        <v> </v>
      </c>
      <c r="G137" s="28"/>
      <c r="H137" s="28"/>
      <c r="I137" s="17" t="s">
        <v>21</v>
      </c>
      <c r="J137" s="186" t="str">
        <f aca="false">IF(J14="","",J14)</f>
        <v>14. 8. 2023</v>
      </c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6.9" hidden="false" customHeight="true" outlineLevel="0" collapsed="false">
      <c r="A138" s="26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23</v>
      </c>
      <c r="D139" s="28"/>
      <c r="E139" s="28"/>
      <c r="F139" s="18" t="str">
        <f aca="false">E17</f>
        <v> </v>
      </c>
      <c r="G139" s="28"/>
      <c r="H139" s="28"/>
      <c r="I139" s="17" t="s">
        <v>28</v>
      </c>
      <c r="J139" s="187" t="str">
        <f aca="false">E23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26</v>
      </c>
      <c r="D140" s="28"/>
      <c r="E140" s="28"/>
      <c r="F140" s="18" t="str">
        <f aca="false">IF(E20="","",E20)</f>
        <v>Vyplň údaj</v>
      </c>
      <c r="G140" s="28"/>
      <c r="H140" s="28"/>
      <c r="I140" s="17" t="s">
        <v>30</v>
      </c>
      <c r="J140" s="187" t="str">
        <f aca="false">E26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0.35" hidden="false" customHeight="true" outlineLevel="0" collapsed="false">
      <c r="A141" s="26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223" customFormat="true" ht="29.25" hidden="false" customHeight="true" outlineLevel="0" collapsed="false">
      <c r="A142" s="216"/>
      <c r="B142" s="217"/>
      <c r="C142" s="218" t="s">
        <v>233</v>
      </c>
      <c r="D142" s="219" t="s">
        <v>59</v>
      </c>
      <c r="E142" s="219" t="s">
        <v>55</v>
      </c>
      <c r="F142" s="219" t="s">
        <v>56</v>
      </c>
      <c r="G142" s="219" t="s">
        <v>234</v>
      </c>
      <c r="H142" s="219" t="s">
        <v>235</v>
      </c>
      <c r="I142" s="219" t="s">
        <v>236</v>
      </c>
      <c r="J142" s="220" t="s">
        <v>208</v>
      </c>
      <c r="K142" s="221" t="s">
        <v>237</v>
      </c>
      <c r="L142" s="222"/>
      <c r="M142" s="84"/>
      <c r="N142" s="85" t="s">
        <v>38</v>
      </c>
      <c r="O142" s="85" t="s">
        <v>238</v>
      </c>
      <c r="P142" s="85" t="s">
        <v>239</v>
      </c>
      <c r="Q142" s="85" t="s">
        <v>240</v>
      </c>
      <c r="R142" s="85" t="s">
        <v>241</v>
      </c>
      <c r="S142" s="85" t="s">
        <v>242</v>
      </c>
      <c r="T142" s="86" t="s">
        <v>243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30" customFormat="true" ht="22.8" hidden="false" customHeight="true" outlineLevel="0" collapsed="false">
      <c r="A143" s="26"/>
      <c r="B143" s="27"/>
      <c r="C143" s="92" t="s">
        <v>244</v>
      </c>
      <c r="D143" s="28"/>
      <c r="E143" s="28"/>
      <c r="F143" s="28"/>
      <c r="G143" s="28"/>
      <c r="H143" s="28"/>
      <c r="I143" s="28"/>
      <c r="J143" s="224" t="n">
        <f aca="false">BK143</f>
        <v>0</v>
      </c>
      <c r="K143" s="28"/>
      <c r="L143" s="29"/>
      <c r="M143" s="87"/>
      <c r="N143" s="225"/>
      <c r="O143" s="88"/>
      <c r="P143" s="226" t="n">
        <f aca="false">P144+P164+P273</f>
        <v>0</v>
      </c>
      <c r="Q143" s="88"/>
      <c r="R143" s="226" t="n">
        <f aca="false">R144+R164+R273</f>
        <v>2.07949187</v>
      </c>
      <c r="S143" s="88"/>
      <c r="T143" s="227" t="n">
        <f aca="false">T144+T164+T273</f>
        <v>0.47063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3" t="s">
        <v>73</v>
      </c>
      <c r="AU143" s="3" t="s">
        <v>210</v>
      </c>
      <c r="BK143" s="228" t="n">
        <f aca="false">BK144+BK164+BK273</f>
        <v>0</v>
      </c>
    </row>
    <row r="144" s="229" customFormat="true" ht="25.95" hidden="false" customHeight="true" outlineLevel="0" collapsed="false">
      <c r="B144" s="230"/>
      <c r="C144" s="231"/>
      <c r="D144" s="232" t="s">
        <v>73</v>
      </c>
      <c r="E144" s="233" t="s">
        <v>245</v>
      </c>
      <c r="F144" s="233" t="s">
        <v>246</v>
      </c>
      <c r="G144" s="231"/>
      <c r="H144" s="231"/>
      <c r="I144" s="234"/>
      <c r="J144" s="235" t="n">
        <f aca="false">BK144</f>
        <v>0</v>
      </c>
      <c r="K144" s="231"/>
      <c r="L144" s="236"/>
      <c r="M144" s="237"/>
      <c r="N144" s="238"/>
      <c r="O144" s="238"/>
      <c r="P144" s="239" t="n">
        <f aca="false">P145+P148+P155</f>
        <v>0</v>
      </c>
      <c r="Q144" s="238"/>
      <c r="R144" s="239" t="n">
        <f aca="false">R145+R148+R155</f>
        <v>0</v>
      </c>
      <c r="S144" s="238"/>
      <c r="T144" s="240" t="n">
        <f aca="false">T145+T148+T155</f>
        <v>0</v>
      </c>
      <c r="AR144" s="241" t="s">
        <v>81</v>
      </c>
      <c r="AT144" s="242" t="s">
        <v>73</v>
      </c>
      <c r="AU144" s="242" t="s">
        <v>74</v>
      </c>
      <c r="AY144" s="241" t="s">
        <v>247</v>
      </c>
      <c r="BK144" s="243" t="n">
        <f aca="false">BK145+BK148+BK155</f>
        <v>0</v>
      </c>
    </row>
    <row r="145" s="229" customFormat="true" ht="22.8" hidden="false" customHeight="true" outlineLevel="0" collapsed="false">
      <c r="B145" s="230"/>
      <c r="C145" s="231"/>
      <c r="D145" s="232" t="s">
        <v>73</v>
      </c>
      <c r="E145" s="244" t="s">
        <v>248</v>
      </c>
      <c r="F145" s="244" t="s">
        <v>249</v>
      </c>
      <c r="G145" s="231"/>
      <c r="H145" s="231"/>
      <c r="I145" s="234"/>
      <c r="J145" s="245" t="n">
        <f aca="false">BK145</f>
        <v>0</v>
      </c>
      <c r="K145" s="231"/>
      <c r="L145" s="236"/>
      <c r="M145" s="237"/>
      <c r="N145" s="238"/>
      <c r="O145" s="238"/>
      <c r="P145" s="239" t="n">
        <f aca="false">SUM(P146:P147)</f>
        <v>0</v>
      </c>
      <c r="Q145" s="238"/>
      <c r="R145" s="239" t="n">
        <f aca="false">SUM(R146:R147)</f>
        <v>0</v>
      </c>
      <c r="S145" s="238"/>
      <c r="T145" s="240" t="n">
        <f aca="false">SUM(T146:T147)</f>
        <v>0</v>
      </c>
      <c r="AR145" s="241" t="s">
        <v>81</v>
      </c>
      <c r="AT145" s="242" t="s">
        <v>73</v>
      </c>
      <c r="AU145" s="242" t="s">
        <v>81</v>
      </c>
      <c r="AY145" s="241" t="s">
        <v>247</v>
      </c>
      <c r="BK145" s="243" t="n">
        <f aca="false">SUM(BK146:BK147)</f>
        <v>0</v>
      </c>
    </row>
    <row r="146" s="30" customFormat="true" ht="16.5" hidden="false" customHeight="true" outlineLevel="0" collapsed="false">
      <c r="A146" s="26"/>
      <c r="B146" s="27"/>
      <c r="C146" s="246" t="s">
        <v>81</v>
      </c>
      <c r="D146" s="246" t="s">
        <v>250</v>
      </c>
      <c r="E146" s="247" t="s">
        <v>251</v>
      </c>
      <c r="F146" s="248" t="s">
        <v>252</v>
      </c>
      <c r="G146" s="249" t="s">
        <v>253</v>
      </c>
      <c r="H146" s="250" t="n">
        <v>1</v>
      </c>
      <c r="I146" s="251"/>
      <c r="J146" s="252" t="n">
        <f aca="false">ROUND(I146*H146,2)</f>
        <v>0</v>
      </c>
      <c r="K146" s="253"/>
      <c r="L146" s="29"/>
      <c r="M146" s="254"/>
      <c r="N146" s="255" t="s">
        <v>39</v>
      </c>
      <c r="O146" s="76"/>
      <c r="P146" s="256" t="n">
        <f aca="false">O146*H146</f>
        <v>0</v>
      </c>
      <c r="Q146" s="256" t="n">
        <v>0</v>
      </c>
      <c r="R146" s="256" t="n">
        <f aca="false">Q146*H146</f>
        <v>0</v>
      </c>
      <c r="S146" s="256" t="n">
        <v>0</v>
      </c>
      <c r="T146" s="257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58" t="s">
        <v>254</v>
      </c>
      <c r="AT146" s="258" t="s">
        <v>250</v>
      </c>
      <c r="AU146" s="258" t="s">
        <v>83</v>
      </c>
      <c r="AY146" s="3" t="s">
        <v>247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81</v>
      </c>
      <c r="BK146" s="137" t="n">
        <f aca="false">ROUND(I146*H146,2)</f>
        <v>0</v>
      </c>
      <c r="BL146" s="3" t="s">
        <v>254</v>
      </c>
      <c r="BM146" s="258" t="s">
        <v>255</v>
      </c>
    </row>
    <row r="147" s="30" customFormat="true" ht="10.2" hidden="false" customHeight="false" outlineLevel="0" collapsed="false">
      <c r="A147" s="26"/>
      <c r="B147" s="27"/>
      <c r="C147" s="28"/>
      <c r="D147" s="259" t="s">
        <v>256</v>
      </c>
      <c r="E147" s="28"/>
      <c r="F147" s="260" t="s">
        <v>257</v>
      </c>
      <c r="G147" s="28"/>
      <c r="H147" s="28"/>
      <c r="I147" s="211"/>
      <c r="J147" s="28"/>
      <c r="K147" s="28"/>
      <c r="L147" s="29"/>
      <c r="M147" s="261"/>
      <c r="N147" s="262"/>
      <c r="O147" s="76"/>
      <c r="P147" s="76"/>
      <c r="Q147" s="76"/>
      <c r="R147" s="76"/>
      <c r="S147" s="76"/>
      <c r="T147" s="7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3" t="s">
        <v>256</v>
      </c>
      <c r="AU147" s="3" t="s">
        <v>83</v>
      </c>
    </row>
    <row r="148" s="229" customFormat="true" ht="22.8" hidden="false" customHeight="true" outlineLevel="0" collapsed="false">
      <c r="B148" s="230"/>
      <c r="C148" s="231"/>
      <c r="D148" s="232" t="s">
        <v>73</v>
      </c>
      <c r="E148" s="244" t="s">
        <v>258</v>
      </c>
      <c r="F148" s="244" t="s">
        <v>259</v>
      </c>
      <c r="G148" s="231"/>
      <c r="H148" s="231"/>
      <c r="I148" s="234"/>
      <c r="J148" s="245" t="n">
        <f aca="false">BK148</f>
        <v>0</v>
      </c>
      <c r="K148" s="231"/>
      <c r="L148" s="236"/>
      <c r="M148" s="237"/>
      <c r="N148" s="238"/>
      <c r="O148" s="238"/>
      <c r="P148" s="239" t="n">
        <f aca="false">SUM(P149:P154)</f>
        <v>0</v>
      </c>
      <c r="Q148" s="238"/>
      <c r="R148" s="239" t="n">
        <f aca="false">SUM(R149:R154)</f>
        <v>0</v>
      </c>
      <c r="S148" s="238"/>
      <c r="T148" s="240" t="n">
        <f aca="false">SUM(T149:T154)</f>
        <v>0</v>
      </c>
      <c r="AR148" s="241" t="s">
        <v>81</v>
      </c>
      <c r="AT148" s="242" t="s">
        <v>73</v>
      </c>
      <c r="AU148" s="242" t="s">
        <v>81</v>
      </c>
      <c r="AY148" s="241" t="s">
        <v>247</v>
      </c>
      <c r="BK148" s="243" t="n">
        <f aca="false">SUM(BK149:BK154)</f>
        <v>0</v>
      </c>
    </row>
    <row r="149" s="30" customFormat="true" ht="16.5" hidden="false" customHeight="true" outlineLevel="0" collapsed="false">
      <c r="A149" s="26"/>
      <c r="B149" s="27"/>
      <c r="C149" s="246" t="s">
        <v>83</v>
      </c>
      <c r="D149" s="246" t="s">
        <v>250</v>
      </c>
      <c r="E149" s="247" t="s">
        <v>1173</v>
      </c>
      <c r="F149" s="248" t="s">
        <v>1174</v>
      </c>
      <c r="G149" s="249" t="s">
        <v>253</v>
      </c>
      <c r="H149" s="250" t="n">
        <v>1</v>
      </c>
      <c r="I149" s="251"/>
      <c r="J149" s="252" t="n">
        <f aca="false">ROUND(I149*H149,2)</f>
        <v>0</v>
      </c>
      <c r="K149" s="253"/>
      <c r="L149" s="29"/>
      <c r="M149" s="254"/>
      <c r="N149" s="255" t="s">
        <v>39</v>
      </c>
      <c r="O149" s="76"/>
      <c r="P149" s="256" t="n">
        <f aca="false">O149*H149</f>
        <v>0</v>
      </c>
      <c r="Q149" s="256" t="n">
        <v>0</v>
      </c>
      <c r="R149" s="256" t="n">
        <f aca="false">Q149*H149</f>
        <v>0</v>
      </c>
      <c r="S149" s="256" t="n">
        <v>0</v>
      </c>
      <c r="T149" s="257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258" t="s">
        <v>254</v>
      </c>
      <c r="AT149" s="258" t="s">
        <v>250</v>
      </c>
      <c r="AU149" s="258" t="s">
        <v>83</v>
      </c>
      <c r="AY149" s="3" t="s">
        <v>247</v>
      </c>
      <c r="BE149" s="137" t="n">
        <f aca="false">IF(N149="základní",J149,0)</f>
        <v>0</v>
      </c>
      <c r="BF149" s="137" t="n">
        <f aca="false">IF(N149="snížená",J149,0)</f>
        <v>0</v>
      </c>
      <c r="BG149" s="137" t="n">
        <f aca="false">IF(N149="zákl. přenesená",J149,0)</f>
        <v>0</v>
      </c>
      <c r="BH149" s="137" t="n">
        <f aca="false">IF(N149="sníž. přenesená",J149,0)</f>
        <v>0</v>
      </c>
      <c r="BI149" s="137" t="n">
        <f aca="false">IF(N149="nulová",J149,0)</f>
        <v>0</v>
      </c>
      <c r="BJ149" s="3" t="s">
        <v>81</v>
      </c>
      <c r="BK149" s="137" t="n">
        <f aca="false">ROUND(I149*H149,2)</f>
        <v>0</v>
      </c>
      <c r="BL149" s="3" t="s">
        <v>254</v>
      </c>
      <c r="BM149" s="258" t="s">
        <v>1476</v>
      </c>
    </row>
    <row r="150" s="30" customFormat="true" ht="10.2" hidden="false" customHeight="false" outlineLevel="0" collapsed="false">
      <c r="A150" s="26"/>
      <c r="B150" s="27"/>
      <c r="C150" s="28"/>
      <c r="D150" s="259" t="s">
        <v>256</v>
      </c>
      <c r="E150" s="28"/>
      <c r="F150" s="260" t="s">
        <v>1176</v>
      </c>
      <c r="G150" s="28"/>
      <c r="H150" s="28"/>
      <c r="I150" s="211"/>
      <c r="J150" s="28"/>
      <c r="K150" s="28"/>
      <c r="L150" s="29"/>
      <c r="M150" s="261"/>
      <c r="N150" s="262"/>
      <c r="O150" s="76"/>
      <c r="P150" s="76"/>
      <c r="Q150" s="76"/>
      <c r="R150" s="76"/>
      <c r="S150" s="76"/>
      <c r="T150" s="7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3" t="s">
        <v>256</v>
      </c>
      <c r="AU150" s="3" t="s">
        <v>83</v>
      </c>
    </row>
    <row r="151" s="30" customFormat="true" ht="16.5" hidden="false" customHeight="true" outlineLevel="0" collapsed="false">
      <c r="A151" s="26"/>
      <c r="B151" s="27"/>
      <c r="C151" s="246" t="s">
        <v>265</v>
      </c>
      <c r="D151" s="246" t="s">
        <v>250</v>
      </c>
      <c r="E151" s="247" t="s">
        <v>260</v>
      </c>
      <c r="F151" s="248" t="s">
        <v>261</v>
      </c>
      <c r="G151" s="249" t="s">
        <v>262</v>
      </c>
      <c r="H151" s="250" t="n">
        <v>1</v>
      </c>
      <c r="I151" s="251"/>
      <c r="J151" s="252" t="n">
        <f aca="false">ROUND(I151*H151,2)</f>
        <v>0</v>
      </c>
      <c r="K151" s="253"/>
      <c r="L151" s="29"/>
      <c r="M151" s="254"/>
      <c r="N151" s="255" t="s">
        <v>39</v>
      </c>
      <c r="O151" s="76"/>
      <c r="P151" s="256" t="n">
        <f aca="false">O151*H151</f>
        <v>0</v>
      </c>
      <c r="Q151" s="256" t="n">
        <v>0</v>
      </c>
      <c r="R151" s="256" t="n">
        <f aca="false">Q151*H151</f>
        <v>0</v>
      </c>
      <c r="S151" s="256" t="n">
        <v>0</v>
      </c>
      <c r="T151" s="257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58" t="s">
        <v>254</v>
      </c>
      <c r="AT151" s="258" t="s">
        <v>250</v>
      </c>
      <c r="AU151" s="258" t="s">
        <v>83</v>
      </c>
      <c r="AY151" s="3" t="s">
        <v>247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81</v>
      </c>
      <c r="BK151" s="137" t="n">
        <f aca="false">ROUND(I151*H151,2)</f>
        <v>0</v>
      </c>
      <c r="BL151" s="3" t="s">
        <v>254</v>
      </c>
      <c r="BM151" s="258" t="s">
        <v>263</v>
      </c>
    </row>
    <row r="152" s="30" customFormat="true" ht="10.2" hidden="false" customHeight="false" outlineLevel="0" collapsed="false">
      <c r="A152" s="26"/>
      <c r="B152" s="27"/>
      <c r="C152" s="28"/>
      <c r="D152" s="259" t="s">
        <v>256</v>
      </c>
      <c r="E152" s="28"/>
      <c r="F152" s="260" t="s">
        <v>264</v>
      </c>
      <c r="G152" s="28"/>
      <c r="H152" s="28"/>
      <c r="I152" s="211"/>
      <c r="J152" s="28"/>
      <c r="K152" s="28"/>
      <c r="L152" s="29"/>
      <c r="M152" s="261"/>
      <c r="N152" s="262"/>
      <c r="O152" s="76"/>
      <c r="P152" s="76"/>
      <c r="Q152" s="76"/>
      <c r="R152" s="76"/>
      <c r="S152" s="76"/>
      <c r="T152" s="7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3" t="s">
        <v>256</v>
      </c>
      <c r="AU152" s="3" t="s">
        <v>83</v>
      </c>
    </row>
    <row r="153" s="30" customFormat="true" ht="16.5" hidden="false" customHeight="true" outlineLevel="0" collapsed="false">
      <c r="A153" s="26"/>
      <c r="B153" s="27"/>
      <c r="C153" s="246" t="s">
        <v>272</v>
      </c>
      <c r="D153" s="246" t="s">
        <v>250</v>
      </c>
      <c r="E153" s="247" t="s">
        <v>266</v>
      </c>
      <c r="F153" s="248" t="s">
        <v>267</v>
      </c>
      <c r="G153" s="249" t="s">
        <v>253</v>
      </c>
      <c r="H153" s="250" t="n">
        <v>1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254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254</v>
      </c>
      <c r="BM153" s="258" t="s">
        <v>268</v>
      </c>
    </row>
    <row r="154" s="30" customFormat="true" ht="10.2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269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229" customFormat="true" ht="22.8" hidden="false" customHeight="true" outlineLevel="0" collapsed="false">
      <c r="B155" s="230"/>
      <c r="C155" s="231"/>
      <c r="D155" s="232" t="s">
        <v>73</v>
      </c>
      <c r="E155" s="244" t="s">
        <v>270</v>
      </c>
      <c r="F155" s="244" t="s">
        <v>271</v>
      </c>
      <c r="G155" s="231"/>
      <c r="H155" s="231"/>
      <c r="I155" s="234"/>
      <c r="J155" s="245" t="n">
        <f aca="false">BK155</f>
        <v>0</v>
      </c>
      <c r="K155" s="231"/>
      <c r="L155" s="236"/>
      <c r="M155" s="237"/>
      <c r="N155" s="238"/>
      <c r="O155" s="238"/>
      <c r="P155" s="239" t="n">
        <f aca="false">SUM(P156:P163)</f>
        <v>0</v>
      </c>
      <c r="Q155" s="238"/>
      <c r="R155" s="239" t="n">
        <f aca="false">SUM(R156:R163)</f>
        <v>0</v>
      </c>
      <c r="S155" s="238"/>
      <c r="T155" s="240" t="n">
        <f aca="false">SUM(T156:T163)</f>
        <v>0</v>
      </c>
      <c r="AR155" s="241" t="s">
        <v>81</v>
      </c>
      <c r="AT155" s="242" t="s">
        <v>73</v>
      </c>
      <c r="AU155" s="242" t="s">
        <v>81</v>
      </c>
      <c r="AY155" s="241" t="s">
        <v>247</v>
      </c>
      <c r="BK155" s="243" t="n">
        <f aca="false">SUM(BK156:BK163)</f>
        <v>0</v>
      </c>
    </row>
    <row r="156" s="30" customFormat="true" ht="24.15" hidden="false" customHeight="true" outlineLevel="0" collapsed="false">
      <c r="A156" s="26"/>
      <c r="B156" s="27"/>
      <c r="C156" s="246" t="s">
        <v>278</v>
      </c>
      <c r="D156" s="246" t="s">
        <v>250</v>
      </c>
      <c r="E156" s="247" t="s">
        <v>273</v>
      </c>
      <c r="F156" s="248" t="s">
        <v>274</v>
      </c>
      <c r="G156" s="249" t="s">
        <v>275</v>
      </c>
      <c r="H156" s="250" t="n">
        <v>0.7</v>
      </c>
      <c r="I156" s="251"/>
      <c r="J156" s="252" t="n">
        <f aca="false">ROUND(I156*H156,2)</f>
        <v>0</v>
      </c>
      <c r="K156" s="253"/>
      <c r="L156" s="29"/>
      <c r="M156" s="254"/>
      <c r="N156" s="255" t="s">
        <v>39</v>
      </c>
      <c r="O156" s="76"/>
      <c r="P156" s="256" t="n">
        <f aca="false">O156*H156</f>
        <v>0</v>
      </c>
      <c r="Q156" s="256" t="n">
        <v>0</v>
      </c>
      <c r="R156" s="256" t="n">
        <f aca="false">Q156*H156</f>
        <v>0</v>
      </c>
      <c r="S156" s="256" t="n">
        <v>0</v>
      </c>
      <c r="T156" s="257" t="n">
        <f aca="false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258" t="s">
        <v>272</v>
      </c>
      <c r="AT156" s="258" t="s">
        <v>250</v>
      </c>
      <c r="AU156" s="258" t="s">
        <v>83</v>
      </c>
      <c r="AY156" s="3" t="s">
        <v>247</v>
      </c>
      <c r="BE156" s="137" t="n">
        <f aca="false">IF(N156="základní",J156,0)</f>
        <v>0</v>
      </c>
      <c r="BF156" s="137" t="n">
        <f aca="false">IF(N156="snížená",J156,0)</f>
        <v>0</v>
      </c>
      <c r="BG156" s="137" t="n">
        <f aca="false">IF(N156="zákl. přenesená",J156,0)</f>
        <v>0</v>
      </c>
      <c r="BH156" s="137" t="n">
        <f aca="false">IF(N156="sníž. přenesená",J156,0)</f>
        <v>0</v>
      </c>
      <c r="BI156" s="137" t="n">
        <f aca="false">IF(N156="nulová",J156,0)</f>
        <v>0</v>
      </c>
      <c r="BJ156" s="3" t="s">
        <v>81</v>
      </c>
      <c r="BK156" s="137" t="n">
        <f aca="false">ROUND(I156*H156,2)</f>
        <v>0</v>
      </c>
      <c r="BL156" s="3" t="s">
        <v>272</v>
      </c>
      <c r="BM156" s="258" t="s">
        <v>276</v>
      </c>
    </row>
    <row r="157" s="30" customFormat="true" ht="28.8" hidden="false" customHeight="false" outlineLevel="0" collapsed="false">
      <c r="A157" s="26"/>
      <c r="B157" s="27"/>
      <c r="C157" s="28"/>
      <c r="D157" s="259" t="s">
        <v>256</v>
      </c>
      <c r="E157" s="28"/>
      <c r="F157" s="260" t="s">
        <v>277</v>
      </c>
      <c r="G157" s="28"/>
      <c r="H157" s="28"/>
      <c r="I157" s="211"/>
      <c r="J157" s="28"/>
      <c r="K157" s="28"/>
      <c r="L157" s="29"/>
      <c r="M157" s="261"/>
      <c r="N157" s="262"/>
      <c r="O157" s="76"/>
      <c r="P157" s="76"/>
      <c r="Q157" s="76"/>
      <c r="R157" s="76"/>
      <c r="S157" s="76"/>
      <c r="T157" s="77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3" t="s">
        <v>256</v>
      </c>
      <c r="AU157" s="3" t="s">
        <v>83</v>
      </c>
    </row>
    <row r="158" s="30" customFormat="true" ht="24.15" hidden="false" customHeight="true" outlineLevel="0" collapsed="false">
      <c r="A158" s="26"/>
      <c r="B158" s="27"/>
      <c r="C158" s="246" t="s">
        <v>248</v>
      </c>
      <c r="D158" s="246" t="s">
        <v>250</v>
      </c>
      <c r="E158" s="247" t="s">
        <v>279</v>
      </c>
      <c r="F158" s="248" t="s">
        <v>280</v>
      </c>
      <c r="G158" s="249" t="s">
        <v>275</v>
      </c>
      <c r="H158" s="250" t="n">
        <v>0.7</v>
      </c>
      <c r="I158" s="251"/>
      <c r="J158" s="252" t="n">
        <f aca="false">ROUND(I158*H158,2)</f>
        <v>0</v>
      </c>
      <c r="K158" s="253"/>
      <c r="L158" s="29"/>
      <c r="M158" s="254"/>
      <c r="N158" s="255" t="s">
        <v>39</v>
      </c>
      <c r="O158" s="76"/>
      <c r="P158" s="256" t="n">
        <f aca="false">O158*H158</f>
        <v>0</v>
      </c>
      <c r="Q158" s="256" t="n">
        <v>0</v>
      </c>
      <c r="R158" s="256" t="n">
        <f aca="false">Q158*H158</f>
        <v>0</v>
      </c>
      <c r="S158" s="256" t="n">
        <v>0</v>
      </c>
      <c r="T158" s="257" t="n">
        <f aca="false"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258" t="s">
        <v>272</v>
      </c>
      <c r="AT158" s="258" t="s">
        <v>250</v>
      </c>
      <c r="AU158" s="258" t="s">
        <v>83</v>
      </c>
      <c r="AY158" s="3" t="s">
        <v>247</v>
      </c>
      <c r="BE158" s="137" t="n">
        <f aca="false">IF(N158="základní",J158,0)</f>
        <v>0</v>
      </c>
      <c r="BF158" s="137" t="n">
        <f aca="false">IF(N158="snížená",J158,0)</f>
        <v>0</v>
      </c>
      <c r="BG158" s="137" t="n">
        <f aca="false">IF(N158="zákl. přenesená",J158,0)</f>
        <v>0</v>
      </c>
      <c r="BH158" s="137" t="n">
        <f aca="false">IF(N158="sníž. přenesená",J158,0)</f>
        <v>0</v>
      </c>
      <c r="BI158" s="137" t="n">
        <f aca="false">IF(N158="nulová",J158,0)</f>
        <v>0</v>
      </c>
      <c r="BJ158" s="3" t="s">
        <v>81</v>
      </c>
      <c r="BK158" s="137" t="n">
        <f aca="false">ROUND(I158*H158,2)</f>
        <v>0</v>
      </c>
      <c r="BL158" s="3" t="s">
        <v>272</v>
      </c>
      <c r="BM158" s="258" t="s">
        <v>281</v>
      </c>
    </row>
    <row r="159" s="30" customFormat="true" ht="19.2" hidden="false" customHeight="false" outlineLevel="0" collapsed="false">
      <c r="A159" s="26"/>
      <c r="B159" s="27"/>
      <c r="C159" s="28"/>
      <c r="D159" s="259" t="s">
        <v>256</v>
      </c>
      <c r="E159" s="28"/>
      <c r="F159" s="260" t="s">
        <v>282</v>
      </c>
      <c r="G159" s="28"/>
      <c r="H159" s="28"/>
      <c r="I159" s="211"/>
      <c r="J159" s="28"/>
      <c r="K159" s="28"/>
      <c r="L159" s="29"/>
      <c r="M159" s="261"/>
      <c r="N159" s="262"/>
      <c r="O159" s="76"/>
      <c r="P159" s="76"/>
      <c r="Q159" s="76"/>
      <c r="R159" s="76"/>
      <c r="S159" s="76"/>
      <c r="T159" s="77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3" t="s">
        <v>256</v>
      </c>
      <c r="AU159" s="3" t="s">
        <v>83</v>
      </c>
    </row>
    <row r="160" s="30" customFormat="true" ht="16.5" hidden="false" customHeight="true" outlineLevel="0" collapsed="false">
      <c r="A160" s="26"/>
      <c r="B160" s="27"/>
      <c r="C160" s="246" t="s">
        <v>287</v>
      </c>
      <c r="D160" s="246" t="s">
        <v>250</v>
      </c>
      <c r="E160" s="247" t="s">
        <v>283</v>
      </c>
      <c r="F160" s="248" t="s">
        <v>284</v>
      </c>
      <c r="G160" s="249" t="s">
        <v>275</v>
      </c>
      <c r="H160" s="250" t="n">
        <v>0.7</v>
      </c>
      <c r="I160" s="251"/>
      <c r="J160" s="252" t="n">
        <f aca="false">ROUND(I160*H160,2)</f>
        <v>0</v>
      </c>
      <c r="K160" s="253"/>
      <c r="L160" s="29"/>
      <c r="M160" s="254"/>
      <c r="N160" s="255" t="s">
        <v>39</v>
      </c>
      <c r="O160" s="76"/>
      <c r="P160" s="256" t="n">
        <f aca="false">O160*H160</f>
        <v>0</v>
      </c>
      <c r="Q160" s="256" t="n">
        <v>0</v>
      </c>
      <c r="R160" s="256" t="n">
        <f aca="false">Q160*H160</f>
        <v>0</v>
      </c>
      <c r="S160" s="256" t="n">
        <v>0</v>
      </c>
      <c r="T160" s="257" t="n">
        <f aca="false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258" t="s">
        <v>272</v>
      </c>
      <c r="AT160" s="258" t="s">
        <v>250</v>
      </c>
      <c r="AU160" s="258" t="s">
        <v>83</v>
      </c>
      <c r="AY160" s="3" t="s">
        <v>247</v>
      </c>
      <c r="BE160" s="137" t="n">
        <f aca="false">IF(N160="základní",J160,0)</f>
        <v>0</v>
      </c>
      <c r="BF160" s="137" t="n">
        <f aca="false">IF(N160="snížená",J160,0)</f>
        <v>0</v>
      </c>
      <c r="BG160" s="137" t="n">
        <f aca="false">IF(N160="zákl. přenesená",J160,0)</f>
        <v>0</v>
      </c>
      <c r="BH160" s="137" t="n">
        <f aca="false">IF(N160="sníž. přenesená",J160,0)</f>
        <v>0</v>
      </c>
      <c r="BI160" s="137" t="n">
        <f aca="false">IF(N160="nulová",J160,0)</f>
        <v>0</v>
      </c>
      <c r="BJ160" s="3" t="s">
        <v>81</v>
      </c>
      <c r="BK160" s="137" t="n">
        <f aca="false">ROUND(I160*H160,2)</f>
        <v>0</v>
      </c>
      <c r="BL160" s="3" t="s">
        <v>272</v>
      </c>
      <c r="BM160" s="258" t="s">
        <v>285</v>
      </c>
    </row>
    <row r="161" s="30" customFormat="true" ht="19.2" hidden="false" customHeight="false" outlineLevel="0" collapsed="false">
      <c r="A161" s="26"/>
      <c r="B161" s="27"/>
      <c r="C161" s="28"/>
      <c r="D161" s="259" t="s">
        <v>256</v>
      </c>
      <c r="E161" s="28"/>
      <c r="F161" s="260" t="s">
        <v>286</v>
      </c>
      <c r="G161" s="28"/>
      <c r="H161" s="28"/>
      <c r="I161" s="211"/>
      <c r="J161" s="28"/>
      <c r="K161" s="28"/>
      <c r="L161" s="29"/>
      <c r="M161" s="261"/>
      <c r="N161" s="262"/>
      <c r="O161" s="76"/>
      <c r="P161" s="76"/>
      <c r="Q161" s="76"/>
      <c r="R161" s="76"/>
      <c r="S161" s="76"/>
      <c r="T161" s="77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T161" s="3" t="s">
        <v>256</v>
      </c>
      <c r="AU161" s="3" t="s">
        <v>83</v>
      </c>
    </row>
    <row r="162" s="30" customFormat="true" ht="24.15" hidden="false" customHeight="true" outlineLevel="0" collapsed="false">
      <c r="A162" s="26"/>
      <c r="B162" s="27"/>
      <c r="C162" s="263" t="s">
        <v>292</v>
      </c>
      <c r="D162" s="263" t="s">
        <v>288</v>
      </c>
      <c r="E162" s="264" t="s">
        <v>289</v>
      </c>
      <c r="F162" s="265" t="s">
        <v>290</v>
      </c>
      <c r="G162" s="266" t="s">
        <v>291</v>
      </c>
      <c r="H162" s="267" t="n">
        <v>1</v>
      </c>
      <c r="I162" s="268"/>
      <c r="J162" s="269" t="n">
        <f aca="false">ROUND(I162*H162,2)</f>
        <v>0</v>
      </c>
      <c r="K162" s="270"/>
      <c r="L162" s="271"/>
      <c r="M162" s="272"/>
      <c r="N162" s="273" t="s">
        <v>39</v>
      </c>
      <c r="O162" s="76"/>
      <c r="P162" s="256" t="n">
        <f aca="false">O162*H162</f>
        <v>0</v>
      </c>
      <c r="Q162" s="256" t="n">
        <v>0</v>
      </c>
      <c r="R162" s="256" t="n">
        <f aca="false">Q162*H162</f>
        <v>0</v>
      </c>
      <c r="S162" s="256" t="n">
        <v>0</v>
      </c>
      <c r="T162" s="257" t="n">
        <f aca="false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258" t="s">
        <v>292</v>
      </c>
      <c r="AT162" s="258" t="s">
        <v>288</v>
      </c>
      <c r="AU162" s="258" t="s">
        <v>83</v>
      </c>
      <c r="AY162" s="3" t="s">
        <v>247</v>
      </c>
      <c r="BE162" s="137" t="n">
        <f aca="false">IF(N162="základní",J162,0)</f>
        <v>0</v>
      </c>
      <c r="BF162" s="137" t="n">
        <f aca="false">IF(N162="snížená",J162,0)</f>
        <v>0</v>
      </c>
      <c r="BG162" s="137" t="n">
        <f aca="false">IF(N162="zákl. přenesená",J162,0)</f>
        <v>0</v>
      </c>
      <c r="BH162" s="137" t="n">
        <f aca="false">IF(N162="sníž. přenesená",J162,0)</f>
        <v>0</v>
      </c>
      <c r="BI162" s="137" t="n">
        <f aca="false">IF(N162="nulová",J162,0)</f>
        <v>0</v>
      </c>
      <c r="BJ162" s="3" t="s">
        <v>81</v>
      </c>
      <c r="BK162" s="137" t="n">
        <f aca="false">ROUND(I162*H162,2)</f>
        <v>0</v>
      </c>
      <c r="BL162" s="3" t="s">
        <v>272</v>
      </c>
      <c r="BM162" s="258" t="s">
        <v>293</v>
      </c>
    </row>
    <row r="163" s="30" customFormat="true" ht="28.8" hidden="false" customHeight="false" outlineLevel="0" collapsed="false">
      <c r="A163" s="26"/>
      <c r="B163" s="27"/>
      <c r="C163" s="28"/>
      <c r="D163" s="259" t="s">
        <v>256</v>
      </c>
      <c r="E163" s="28"/>
      <c r="F163" s="260" t="s">
        <v>294</v>
      </c>
      <c r="G163" s="28"/>
      <c r="H163" s="28"/>
      <c r="I163" s="211"/>
      <c r="J163" s="28"/>
      <c r="K163" s="28"/>
      <c r="L163" s="29"/>
      <c r="M163" s="261"/>
      <c r="N163" s="262"/>
      <c r="O163" s="76"/>
      <c r="P163" s="76"/>
      <c r="Q163" s="76"/>
      <c r="R163" s="76"/>
      <c r="S163" s="76"/>
      <c r="T163" s="7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3" t="s">
        <v>256</v>
      </c>
      <c r="AU163" s="3" t="s">
        <v>83</v>
      </c>
    </row>
    <row r="164" s="229" customFormat="true" ht="25.95" hidden="false" customHeight="true" outlineLevel="0" collapsed="false">
      <c r="B164" s="230"/>
      <c r="C164" s="231"/>
      <c r="D164" s="232" t="s">
        <v>73</v>
      </c>
      <c r="E164" s="233" t="s">
        <v>295</v>
      </c>
      <c r="F164" s="233" t="s">
        <v>296</v>
      </c>
      <c r="G164" s="231"/>
      <c r="H164" s="231"/>
      <c r="I164" s="234"/>
      <c r="J164" s="235" t="n">
        <f aca="false">BK164</f>
        <v>0</v>
      </c>
      <c r="K164" s="231"/>
      <c r="L164" s="236"/>
      <c r="M164" s="237"/>
      <c r="N164" s="238"/>
      <c r="O164" s="238"/>
      <c r="P164" s="239" t="n">
        <f aca="false">P165+P176+P200+P228+P241+P256</f>
        <v>0</v>
      </c>
      <c r="Q164" s="238"/>
      <c r="R164" s="239" t="n">
        <f aca="false">R165+R176+R200+R228+R241+R256</f>
        <v>2.07949187</v>
      </c>
      <c r="S164" s="238"/>
      <c r="T164" s="240" t="n">
        <f aca="false">T165+T176+T200+T228+T241+T256</f>
        <v>0.47063</v>
      </c>
      <c r="AR164" s="241" t="s">
        <v>83</v>
      </c>
      <c r="AT164" s="242" t="s">
        <v>73</v>
      </c>
      <c r="AU164" s="242" t="s">
        <v>74</v>
      </c>
      <c r="AY164" s="241" t="s">
        <v>247</v>
      </c>
      <c r="BK164" s="243" t="n">
        <f aca="false">BK165+BK176+BK200+BK228+BK241+BK256</f>
        <v>0</v>
      </c>
    </row>
    <row r="165" s="229" customFormat="true" ht="22.8" hidden="false" customHeight="true" outlineLevel="0" collapsed="false">
      <c r="B165" s="230"/>
      <c r="C165" s="231"/>
      <c r="D165" s="232" t="s">
        <v>73</v>
      </c>
      <c r="E165" s="244" t="s">
        <v>1177</v>
      </c>
      <c r="F165" s="244" t="s">
        <v>1178</v>
      </c>
      <c r="G165" s="231"/>
      <c r="H165" s="231"/>
      <c r="I165" s="234"/>
      <c r="J165" s="245" t="n">
        <f aca="false">BK165</f>
        <v>0</v>
      </c>
      <c r="K165" s="231"/>
      <c r="L165" s="236"/>
      <c r="M165" s="237"/>
      <c r="N165" s="238"/>
      <c r="O165" s="238"/>
      <c r="P165" s="239" t="n">
        <f aca="false">SUM(P166:P175)</f>
        <v>0</v>
      </c>
      <c r="Q165" s="238"/>
      <c r="R165" s="239" t="n">
        <f aca="false">SUM(R166:R175)</f>
        <v>0</v>
      </c>
      <c r="S165" s="238"/>
      <c r="T165" s="240" t="n">
        <f aca="false">SUM(T166:T175)</f>
        <v>0.02032</v>
      </c>
      <c r="AR165" s="241" t="s">
        <v>83</v>
      </c>
      <c r="AT165" s="242" t="s">
        <v>73</v>
      </c>
      <c r="AU165" s="242" t="s">
        <v>81</v>
      </c>
      <c r="AY165" s="241" t="s">
        <v>247</v>
      </c>
      <c r="BK165" s="243" t="n">
        <f aca="false">SUM(BK166:BK175)</f>
        <v>0</v>
      </c>
    </row>
    <row r="166" s="30" customFormat="true" ht="16.5" hidden="false" customHeight="true" outlineLevel="0" collapsed="false">
      <c r="A166" s="26"/>
      <c r="B166" s="27"/>
      <c r="C166" s="246" t="s">
        <v>258</v>
      </c>
      <c r="D166" s="246" t="s">
        <v>250</v>
      </c>
      <c r="E166" s="247" t="s">
        <v>1179</v>
      </c>
      <c r="F166" s="248" t="s">
        <v>1180</v>
      </c>
      <c r="G166" s="249" t="s">
        <v>262</v>
      </c>
      <c r="H166" s="250" t="n">
        <v>1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0.01946</v>
      </c>
      <c r="T166" s="257" t="n">
        <f aca="false">S166*H166</f>
        <v>0.01946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302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302</v>
      </c>
      <c r="BM166" s="258" t="s">
        <v>1181</v>
      </c>
    </row>
    <row r="167" s="30" customFormat="true" ht="10.2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1182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30" customFormat="true" ht="16.5" hidden="false" customHeight="true" outlineLevel="0" collapsed="false">
      <c r="A168" s="26"/>
      <c r="B168" s="27"/>
      <c r="C168" s="246" t="s">
        <v>310</v>
      </c>
      <c r="D168" s="246" t="s">
        <v>250</v>
      </c>
      <c r="E168" s="247" t="s">
        <v>1183</v>
      </c>
      <c r="F168" s="248" t="s">
        <v>1184</v>
      </c>
      <c r="G168" s="249" t="s">
        <v>262</v>
      </c>
      <c r="H168" s="250" t="n">
        <v>1</v>
      </c>
      <c r="I168" s="251"/>
      <c r="J168" s="252" t="n">
        <f aca="false">ROUND(I168*H168,2)</f>
        <v>0</v>
      </c>
      <c r="K168" s="253"/>
      <c r="L168" s="29"/>
      <c r="M168" s="254"/>
      <c r="N168" s="255" t="s">
        <v>39</v>
      </c>
      <c r="O168" s="76"/>
      <c r="P168" s="256" t="n">
        <f aca="false">O168*H168</f>
        <v>0</v>
      </c>
      <c r="Q168" s="256" t="n">
        <v>0</v>
      </c>
      <c r="R168" s="256" t="n">
        <f aca="false">Q168*H168</f>
        <v>0</v>
      </c>
      <c r="S168" s="256" t="n">
        <v>0.00086</v>
      </c>
      <c r="T168" s="257" t="n">
        <f aca="false">S168*H168</f>
        <v>0.00086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302</v>
      </c>
      <c r="AT168" s="258" t="s">
        <v>250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302</v>
      </c>
      <c r="BM168" s="258" t="s">
        <v>1185</v>
      </c>
    </row>
    <row r="169" s="30" customFormat="true" ht="10.2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1186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30" customFormat="true" ht="24.15" hidden="false" customHeight="true" outlineLevel="0" collapsed="false">
      <c r="A170" s="26"/>
      <c r="B170" s="27"/>
      <c r="C170" s="246" t="s">
        <v>316</v>
      </c>
      <c r="D170" s="246" t="s">
        <v>250</v>
      </c>
      <c r="E170" s="247" t="s">
        <v>1187</v>
      </c>
      <c r="F170" s="248" t="s">
        <v>1188</v>
      </c>
      <c r="G170" s="249" t="s">
        <v>262</v>
      </c>
      <c r="H170" s="250" t="n">
        <v>1</v>
      </c>
      <c r="I170" s="251"/>
      <c r="J170" s="252" t="n">
        <f aca="false">ROUND(I170*H170,2)</f>
        <v>0</v>
      </c>
      <c r="K170" s="253"/>
      <c r="L170" s="29"/>
      <c r="M170" s="254"/>
      <c r="N170" s="255" t="s">
        <v>39</v>
      </c>
      <c r="O170" s="76"/>
      <c r="P170" s="256" t="n">
        <f aca="false">O170*H170</f>
        <v>0</v>
      </c>
      <c r="Q170" s="256" t="n">
        <v>0</v>
      </c>
      <c r="R170" s="256" t="n">
        <f aca="false">Q170*H170</f>
        <v>0</v>
      </c>
      <c r="S170" s="256" t="n">
        <v>0</v>
      </c>
      <c r="T170" s="257" t="n">
        <f aca="false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258" t="s">
        <v>254</v>
      </c>
      <c r="AT170" s="258" t="s">
        <v>250</v>
      </c>
      <c r="AU170" s="258" t="s">
        <v>83</v>
      </c>
      <c r="AY170" s="3" t="s">
        <v>247</v>
      </c>
      <c r="BE170" s="137" t="n">
        <f aca="false">IF(N170="základní",J170,0)</f>
        <v>0</v>
      </c>
      <c r="BF170" s="137" t="n">
        <f aca="false">IF(N170="snížená",J170,0)</f>
        <v>0</v>
      </c>
      <c r="BG170" s="137" t="n">
        <f aca="false">IF(N170="zákl. přenesená",J170,0)</f>
        <v>0</v>
      </c>
      <c r="BH170" s="137" t="n">
        <f aca="false">IF(N170="sníž. přenesená",J170,0)</f>
        <v>0</v>
      </c>
      <c r="BI170" s="137" t="n">
        <f aca="false">IF(N170="nulová",J170,0)</f>
        <v>0</v>
      </c>
      <c r="BJ170" s="3" t="s">
        <v>81</v>
      </c>
      <c r="BK170" s="137" t="n">
        <f aca="false">ROUND(I170*H170,2)</f>
        <v>0</v>
      </c>
      <c r="BL170" s="3" t="s">
        <v>254</v>
      </c>
      <c r="BM170" s="258" t="s">
        <v>1189</v>
      </c>
    </row>
    <row r="171" s="30" customFormat="true" ht="19.2" hidden="false" customHeight="false" outlineLevel="0" collapsed="false">
      <c r="A171" s="26"/>
      <c r="B171" s="27"/>
      <c r="C171" s="28"/>
      <c r="D171" s="259" t="s">
        <v>256</v>
      </c>
      <c r="E171" s="28"/>
      <c r="F171" s="260" t="s">
        <v>1190</v>
      </c>
      <c r="G171" s="28"/>
      <c r="H171" s="28"/>
      <c r="I171" s="211"/>
      <c r="J171" s="28"/>
      <c r="K171" s="28"/>
      <c r="L171" s="29"/>
      <c r="M171" s="261"/>
      <c r="N171" s="262"/>
      <c r="O171" s="76"/>
      <c r="P171" s="76"/>
      <c r="Q171" s="76"/>
      <c r="R171" s="76"/>
      <c r="S171" s="76"/>
      <c r="T171" s="77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T171" s="3" t="s">
        <v>256</v>
      </c>
      <c r="AU171" s="3" t="s">
        <v>83</v>
      </c>
    </row>
    <row r="172" s="30" customFormat="true" ht="24.15" hidden="false" customHeight="true" outlineLevel="0" collapsed="false">
      <c r="A172" s="26"/>
      <c r="B172" s="27"/>
      <c r="C172" s="246" t="s">
        <v>321</v>
      </c>
      <c r="D172" s="246" t="s">
        <v>250</v>
      </c>
      <c r="E172" s="247" t="s">
        <v>1191</v>
      </c>
      <c r="F172" s="248" t="s">
        <v>1192</v>
      </c>
      <c r="G172" s="249" t="s">
        <v>253</v>
      </c>
      <c r="H172" s="250" t="n">
        <v>1</v>
      </c>
      <c r="I172" s="251"/>
      <c r="J172" s="252" t="n">
        <f aca="false">ROUND(I172*H172,2)</f>
        <v>0</v>
      </c>
      <c r="K172" s="253"/>
      <c r="L172" s="29"/>
      <c r="M172" s="254"/>
      <c r="N172" s="255" t="s">
        <v>39</v>
      </c>
      <c r="O172" s="76"/>
      <c r="P172" s="256" t="n">
        <f aca="false">O172*H172</f>
        <v>0</v>
      </c>
      <c r="Q172" s="256" t="n">
        <v>0</v>
      </c>
      <c r="R172" s="256" t="n">
        <f aca="false">Q172*H172</f>
        <v>0</v>
      </c>
      <c r="S172" s="256" t="n">
        <v>0</v>
      </c>
      <c r="T172" s="257" t="n">
        <f aca="false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258" t="s">
        <v>254</v>
      </c>
      <c r="AT172" s="258" t="s">
        <v>250</v>
      </c>
      <c r="AU172" s="258" t="s">
        <v>83</v>
      </c>
      <c r="AY172" s="3" t="s">
        <v>247</v>
      </c>
      <c r="BE172" s="137" t="n">
        <f aca="false">IF(N172="základní",J172,0)</f>
        <v>0</v>
      </c>
      <c r="BF172" s="137" t="n">
        <f aca="false">IF(N172="snížená",J172,0)</f>
        <v>0</v>
      </c>
      <c r="BG172" s="137" t="n">
        <f aca="false">IF(N172="zákl. přenesená",J172,0)</f>
        <v>0</v>
      </c>
      <c r="BH172" s="137" t="n">
        <f aca="false">IF(N172="sníž. přenesená",J172,0)</f>
        <v>0</v>
      </c>
      <c r="BI172" s="137" t="n">
        <f aca="false">IF(N172="nulová",J172,0)</f>
        <v>0</v>
      </c>
      <c r="BJ172" s="3" t="s">
        <v>81</v>
      </c>
      <c r="BK172" s="137" t="n">
        <f aca="false">ROUND(I172*H172,2)</f>
        <v>0</v>
      </c>
      <c r="BL172" s="3" t="s">
        <v>254</v>
      </c>
      <c r="BM172" s="258" t="s">
        <v>1193</v>
      </c>
    </row>
    <row r="173" s="30" customFormat="true" ht="10.2" hidden="false" customHeight="false" outlineLevel="0" collapsed="false">
      <c r="A173" s="26"/>
      <c r="B173" s="27"/>
      <c r="C173" s="28"/>
      <c r="D173" s="259" t="s">
        <v>256</v>
      </c>
      <c r="E173" s="28"/>
      <c r="F173" s="260" t="s">
        <v>1194</v>
      </c>
      <c r="G173" s="28"/>
      <c r="H173" s="28"/>
      <c r="I173" s="211"/>
      <c r="J173" s="28"/>
      <c r="K173" s="28"/>
      <c r="L173" s="29"/>
      <c r="M173" s="261"/>
      <c r="N173" s="262"/>
      <c r="O173" s="76"/>
      <c r="P173" s="76"/>
      <c r="Q173" s="76"/>
      <c r="R173" s="76"/>
      <c r="S173" s="76"/>
      <c r="T173" s="77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T173" s="3" t="s">
        <v>256</v>
      </c>
      <c r="AU173" s="3" t="s">
        <v>83</v>
      </c>
    </row>
    <row r="174" s="30" customFormat="true" ht="16.5" hidden="false" customHeight="true" outlineLevel="0" collapsed="false">
      <c r="A174" s="26"/>
      <c r="B174" s="27"/>
      <c r="C174" s="246" t="s">
        <v>329</v>
      </c>
      <c r="D174" s="246" t="s">
        <v>250</v>
      </c>
      <c r="E174" s="247" t="s">
        <v>1195</v>
      </c>
      <c r="F174" s="248" t="s">
        <v>1196</v>
      </c>
      <c r="G174" s="249" t="s">
        <v>253</v>
      </c>
      <c r="H174" s="250" t="n">
        <v>1</v>
      </c>
      <c r="I174" s="251"/>
      <c r="J174" s="252" t="n">
        <f aca="false">ROUND(I174*H174,2)</f>
        <v>0</v>
      </c>
      <c r="K174" s="253"/>
      <c r="L174" s="29"/>
      <c r="M174" s="254"/>
      <c r="N174" s="255" t="s">
        <v>39</v>
      </c>
      <c r="O174" s="76"/>
      <c r="P174" s="256" t="n">
        <f aca="false">O174*H174</f>
        <v>0</v>
      </c>
      <c r="Q174" s="256" t="n">
        <v>0</v>
      </c>
      <c r="R174" s="256" t="n">
        <f aca="false">Q174*H174</f>
        <v>0</v>
      </c>
      <c r="S174" s="256" t="n">
        <v>0</v>
      </c>
      <c r="T174" s="257" t="n">
        <f aca="false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258" t="s">
        <v>254</v>
      </c>
      <c r="AT174" s="258" t="s">
        <v>250</v>
      </c>
      <c r="AU174" s="258" t="s">
        <v>83</v>
      </c>
      <c r="AY174" s="3" t="s">
        <v>247</v>
      </c>
      <c r="BE174" s="137" t="n">
        <f aca="false">IF(N174="základní",J174,0)</f>
        <v>0</v>
      </c>
      <c r="BF174" s="137" t="n">
        <f aca="false">IF(N174="snížená",J174,0)</f>
        <v>0</v>
      </c>
      <c r="BG174" s="137" t="n">
        <f aca="false">IF(N174="zákl. přenesená",J174,0)</f>
        <v>0</v>
      </c>
      <c r="BH174" s="137" t="n">
        <f aca="false">IF(N174="sníž. přenesená",J174,0)</f>
        <v>0</v>
      </c>
      <c r="BI174" s="137" t="n">
        <f aca="false">IF(N174="nulová",J174,0)</f>
        <v>0</v>
      </c>
      <c r="BJ174" s="3" t="s">
        <v>81</v>
      </c>
      <c r="BK174" s="137" t="n">
        <f aca="false">ROUND(I174*H174,2)</f>
        <v>0</v>
      </c>
      <c r="BL174" s="3" t="s">
        <v>254</v>
      </c>
      <c r="BM174" s="258" t="s">
        <v>1197</v>
      </c>
    </row>
    <row r="175" s="30" customFormat="true" ht="10.2" hidden="false" customHeight="false" outlineLevel="0" collapsed="false">
      <c r="A175" s="26"/>
      <c r="B175" s="27"/>
      <c r="C175" s="28"/>
      <c r="D175" s="259" t="s">
        <v>256</v>
      </c>
      <c r="E175" s="28"/>
      <c r="F175" s="260" t="s">
        <v>1477</v>
      </c>
      <c r="G175" s="28"/>
      <c r="H175" s="28"/>
      <c r="I175" s="211"/>
      <c r="J175" s="28"/>
      <c r="K175" s="28"/>
      <c r="L175" s="29"/>
      <c r="M175" s="261"/>
      <c r="N175" s="262"/>
      <c r="O175" s="76"/>
      <c r="P175" s="76"/>
      <c r="Q175" s="76"/>
      <c r="R175" s="76"/>
      <c r="S175" s="76"/>
      <c r="T175" s="77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T175" s="3" t="s">
        <v>256</v>
      </c>
      <c r="AU175" s="3" t="s">
        <v>83</v>
      </c>
    </row>
    <row r="176" s="229" customFormat="true" ht="22.8" hidden="false" customHeight="true" outlineLevel="0" collapsed="false">
      <c r="B176" s="230"/>
      <c r="C176" s="231"/>
      <c r="D176" s="232" t="s">
        <v>73</v>
      </c>
      <c r="E176" s="244" t="s">
        <v>314</v>
      </c>
      <c r="F176" s="244" t="s">
        <v>315</v>
      </c>
      <c r="G176" s="231"/>
      <c r="H176" s="231"/>
      <c r="I176" s="234"/>
      <c r="J176" s="245" t="n">
        <f aca="false">BK176</f>
        <v>0</v>
      </c>
      <c r="K176" s="231"/>
      <c r="L176" s="236"/>
      <c r="M176" s="237"/>
      <c r="N176" s="238"/>
      <c r="O176" s="238"/>
      <c r="P176" s="239" t="n">
        <f aca="false">SUM(P177:P199)</f>
        <v>0</v>
      </c>
      <c r="Q176" s="238"/>
      <c r="R176" s="239" t="n">
        <f aca="false">SUM(R177:R199)</f>
        <v>0.70325187</v>
      </c>
      <c r="S176" s="238"/>
      <c r="T176" s="240" t="n">
        <f aca="false">SUM(T177:T199)</f>
        <v>0</v>
      </c>
      <c r="AR176" s="241" t="s">
        <v>83</v>
      </c>
      <c r="AT176" s="242" t="s">
        <v>73</v>
      </c>
      <c r="AU176" s="242" t="s">
        <v>81</v>
      </c>
      <c r="AY176" s="241" t="s">
        <v>247</v>
      </c>
      <c r="BK176" s="243" t="n">
        <f aca="false">SUM(BK177:BK199)</f>
        <v>0</v>
      </c>
    </row>
    <row r="177" s="30" customFormat="true" ht="33" hidden="false" customHeight="true" outlineLevel="0" collapsed="false">
      <c r="A177" s="26"/>
      <c r="B177" s="27"/>
      <c r="C177" s="246" t="s">
        <v>336</v>
      </c>
      <c r="D177" s="246" t="s">
        <v>250</v>
      </c>
      <c r="E177" s="247" t="s">
        <v>317</v>
      </c>
      <c r="F177" s="248" t="s">
        <v>318</v>
      </c>
      <c r="G177" s="249" t="s">
        <v>301</v>
      </c>
      <c r="H177" s="250" t="n">
        <v>63</v>
      </c>
      <c r="I177" s="251"/>
      <c r="J177" s="252" t="n">
        <f aca="false">ROUND(I177*H177,2)</f>
        <v>0</v>
      </c>
      <c r="K177" s="253"/>
      <c r="L177" s="29"/>
      <c r="M177" s="254"/>
      <c r="N177" s="255" t="s">
        <v>39</v>
      </c>
      <c r="O177" s="76"/>
      <c r="P177" s="256" t="n">
        <f aca="false">O177*H177</f>
        <v>0</v>
      </c>
      <c r="Q177" s="256" t="n">
        <v>0.00125</v>
      </c>
      <c r="R177" s="256" t="n">
        <f aca="false">Q177*H177</f>
        <v>0.07875</v>
      </c>
      <c r="S177" s="256" t="n">
        <v>0</v>
      </c>
      <c r="T177" s="257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258" t="s">
        <v>302</v>
      </c>
      <c r="AT177" s="258" t="s">
        <v>250</v>
      </c>
      <c r="AU177" s="258" t="s">
        <v>83</v>
      </c>
      <c r="AY177" s="3" t="s">
        <v>247</v>
      </c>
      <c r="BE177" s="137" t="n">
        <f aca="false">IF(N177="základní",J177,0)</f>
        <v>0</v>
      </c>
      <c r="BF177" s="137" t="n">
        <f aca="false">IF(N177="snížená",J177,0)</f>
        <v>0</v>
      </c>
      <c r="BG177" s="137" t="n">
        <f aca="false">IF(N177="zákl. přenesená",J177,0)</f>
        <v>0</v>
      </c>
      <c r="BH177" s="137" t="n">
        <f aca="false">IF(N177="sníž. přenesená",J177,0)</f>
        <v>0</v>
      </c>
      <c r="BI177" s="137" t="n">
        <f aca="false">IF(N177="nulová",J177,0)</f>
        <v>0</v>
      </c>
      <c r="BJ177" s="3" t="s">
        <v>81</v>
      </c>
      <c r="BK177" s="137" t="n">
        <f aca="false">ROUND(I177*H177,2)</f>
        <v>0</v>
      </c>
      <c r="BL177" s="3" t="s">
        <v>302</v>
      </c>
      <c r="BM177" s="258" t="s">
        <v>319</v>
      </c>
    </row>
    <row r="178" s="30" customFormat="true" ht="28.8" hidden="false" customHeight="false" outlineLevel="0" collapsed="false">
      <c r="A178" s="26"/>
      <c r="B178" s="27"/>
      <c r="C178" s="28"/>
      <c r="D178" s="259" t="s">
        <v>256</v>
      </c>
      <c r="E178" s="28"/>
      <c r="F178" s="260" t="s">
        <v>320</v>
      </c>
      <c r="G178" s="28"/>
      <c r="H178" s="28"/>
      <c r="I178" s="211"/>
      <c r="J178" s="28"/>
      <c r="K178" s="28"/>
      <c r="L178" s="29"/>
      <c r="M178" s="261"/>
      <c r="N178" s="262"/>
      <c r="O178" s="76"/>
      <c r="P178" s="76"/>
      <c r="Q178" s="76"/>
      <c r="R178" s="76"/>
      <c r="S178" s="76"/>
      <c r="T178" s="77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T178" s="3" t="s">
        <v>256</v>
      </c>
      <c r="AU178" s="3" t="s">
        <v>83</v>
      </c>
    </row>
    <row r="179" s="30" customFormat="true" ht="16.5" hidden="false" customHeight="true" outlineLevel="0" collapsed="false">
      <c r="A179" s="26"/>
      <c r="B179" s="27"/>
      <c r="C179" s="263" t="s">
        <v>7</v>
      </c>
      <c r="D179" s="263" t="s">
        <v>288</v>
      </c>
      <c r="E179" s="264" t="s">
        <v>322</v>
      </c>
      <c r="F179" s="265" t="s">
        <v>323</v>
      </c>
      <c r="G179" s="266" t="s">
        <v>301</v>
      </c>
      <c r="H179" s="267" t="n">
        <v>84.476</v>
      </c>
      <c r="I179" s="268"/>
      <c r="J179" s="269" t="n">
        <f aca="false">ROUND(I179*H179,2)</f>
        <v>0</v>
      </c>
      <c r="K179" s="270"/>
      <c r="L179" s="271"/>
      <c r="M179" s="272"/>
      <c r="N179" s="273" t="s">
        <v>39</v>
      </c>
      <c r="O179" s="76"/>
      <c r="P179" s="256" t="n">
        <f aca="false">O179*H179</f>
        <v>0</v>
      </c>
      <c r="Q179" s="256" t="n">
        <v>0.006</v>
      </c>
      <c r="R179" s="256" t="n">
        <f aca="false">Q179*H179</f>
        <v>0.506856</v>
      </c>
      <c r="S179" s="256" t="n">
        <v>0</v>
      </c>
      <c r="T179" s="257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258" t="s">
        <v>324</v>
      </c>
      <c r="AT179" s="258" t="s">
        <v>288</v>
      </c>
      <c r="AU179" s="258" t="s">
        <v>83</v>
      </c>
      <c r="AY179" s="3" t="s">
        <v>247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81</v>
      </c>
      <c r="BK179" s="137" t="n">
        <f aca="false">ROUND(I179*H179,2)</f>
        <v>0</v>
      </c>
      <c r="BL179" s="3" t="s">
        <v>302</v>
      </c>
      <c r="BM179" s="258" t="s">
        <v>325</v>
      </c>
    </row>
    <row r="180" s="30" customFormat="true" ht="10.2" hidden="false" customHeight="false" outlineLevel="0" collapsed="false">
      <c r="A180" s="26"/>
      <c r="B180" s="27"/>
      <c r="C180" s="28"/>
      <c r="D180" s="259" t="s">
        <v>256</v>
      </c>
      <c r="E180" s="28"/>
      <c r="F180" s="260" t="s">
        <v>326</v>
      </c>
      <c r="G180" s="28"/>
      <c r="H180" s="28"/>
      <c r="I180" s="211"/>
      <c r="J180" s="28"/>
      <c r="K180" s="28"/>
      <c r="L180" s="29"/>
      <c r="M180" s="261"/>
      <c r="N180" s="262"/>
      <c r="O180" s="76"/>
      <c r="P180" s="76"/>
      <c r="Q180" s="76"/>
      <c r="R180" s="76"/>
      <c r="S180" s="76"/>
      <c r="T180" s="77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T180" s="3" t="s">
        <v>256</v>
      </c>
      <c r="AU180" s="3" t="s">
        <v>83</v>
      </c>
    </row>
    <row r="181" s="274" customFormat="true" ht="10.2" hidden="false" customHeight="false" outlineLevel="0" collapsed="false">
      <c r="B181" s="275"/>
      <c r="C181" s="276"/>
      <c r="D181" s="259" t="s">
        <v>327</v>
      </c>
      <c r="E181" s="276"/>
      <c r="F181" s="277" t="s">
        <v>1478</v>
      </c>
      <c r="G181" s="276"/>
      <c r="H181" s="278" t="n">
        <v>84.476</v>
      </c>
      <c r="I181" s="279"/>
      <c r="J181" s="276"/>
      <c r="K181" s="276"/>
      <c r="L181" s="280"/>
      <c r="M181" s="281"/>
      <c r="N181" s="282"/>
      <c r="O181" s="282"/>
      <c r="P181" s="282"/>
      <c r="Q181" s="282"/>
      <c r="R181" s="282"/>
      <c r="S181" s="282"/>
      <c r="T181" s="283"/>
      <c r="AT181" s="284" t="s">
        <v>327</v>
      </c>
      <c r="AU181" s="284" t="s">
        <v>83</v>
      </c>
      <c r="AV181" s="274" t="s">
        <v>83</v>
      </c>
      <c r="AW181" s="274" t="s">
        <v>3</v>
      </c>
      <c r="AX181" s="274" t="s">
        <v>81</v>
      </c>
      <c r="AY181" s="284" t="s">
        <v>247</v>
      </c>
    </row>
    <row r="182" s="30" customFormat="true" ht="16.5" hidden="false" customHeight="true" outlineLevel="0" collapsed="false">
      <c r="A182" s="26"/>
      <c r="B182" s="27"/>
      <c r="C182" s="263" t="s">
        <v>302</v>
      </c>
      <c r="D182" s="263" t="s">
        <v>288</v>
      </c>
      <c r="E182" s="264" t="s">
        <v>330</v>
      </c>
      <c r="F182" s="265" t="s">
        <v>331</v>
      </c>
      <c r="G182" s="266" t="s">
        <v>332</v>
      </c>
      <c r="H182" s="267" t="n">
        <v>63.825</v>
      </c>
      <c r="I182" s="268"/>
      <c r="J182" s="269" t="n">
        <f aca="false">ROUND(I182*H182,2)</f>
        <v>0</v>
      </c>
      <c r="K182" s="270"/>
      <c r="L182" s="271"/>
      <c r="M182" s="272"/>
      <c r="N182" s="273" t="s">
        <v>39</v>
      </c>
      <c r="O182" s="76"/>
      <c r="P182" s="256" t="n">
        <f aca="false">O182*H182</f>
        <v>0</v>
      </c>
      <c r="Q182" s="256" t="n">
        <v>0.00038</v>
      </c>
      <c r="R182" s="256" t="n">
        <f aca="false">Q182*H182</f>
        <v>0.0242535</v>
      </c>
      <c r="S182" s="256" t="n">
        <v>0</v>
      </c>
      <c r="T182" s="257" t="n">
        <f aca="false"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258" t="s">
        <v>324</v>
      </c>
      <c r="AT182" s="258" t="s">
        <v>288</v>
      </c>
      <c r="AU182" s="258" t="s">
        <v>83</v>
      </c>
      <c r="AY182" s="3" t="s">
        <v>247</v>
      </c>
      <c r="BE182" s="137" t="n">
        <f aca="false">IF(N182="základní",J182,0)</f>
        <v>0</v>
      </c>
      <c r="BF182" s="137" t="n">
        <f aca="false">IF(N182="snížená",J182,0)</f>
        <v>0</v>
      </c>
      <c r="BG182" s="137" t="n">
        <f aca="false">IF(N182="zákl. přenesená",J182,0)</f>
        <v>0</v>
      </c>
      <c r="BH182" s="137" t="n">
        <f aca="false">IF(N182="sníž. přenesená",J182,0)</f>
        <v>0</v>
      </c>
      <c r="BI182" s="137" t="n">
        <f aca="false">IF(N182="nulová",J182,0)</f>
        <v>0</v>
      </c>
      <c r="BJ182" s="3" t="s">
        <v>81</v>
      </c>
      <c r="BK182" s="137" t="n">
        <f aca="false">ROUND(I182*H182,2)</f>
        <v>0</v>
      </c>
      <c r="BL182" s="3" t="s">
        <v>302</v>
      </c>
      <c r="BM182" s="258" t="s">
        <v>333</v>
      </c>
    </row>
    <row r="183" s="30" customFormat="true" ht="10.2" hidden="false" customHeight="false" outlineLevel="0" collapsed="false">
      <c r="A183" s="26"/>
      <c r="B183" s="27"/>
      <c r="C183" s="28"/>
      <c r="D183" s="259" t="s">
        <v>256</v>
      </c>
      <c r="E183" s="28"/>
      <c r="F183" s="260" t="s">
        <v>334</v>
      </c>
      <c r="G183" s="28"/>
      <c r="H183" s="28"/>
      <c r="I183" s="211"/>
      <c r="J183" s="28"/>
      <c r="K183" s="28"/>
      <c r="L183" s="29"/>
      <c r="M183" s="261"/>
      <c r="N183" s="262"/>
      <c r="O183" s="76"/>
      <c r="P183" s="76"/>
      <c r="Q183" s="76"/>
      <c r="R183" s="76"/>
      <c r="S183" s="76"/>
      <c r="T183" s="77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T183" s="3" t="s">
        <v>256</v>
      </c>
      <c r="AU183" s="3" t="s">
        <v>83</v>
      </c>
    </row>
    <row r="184" s="274" customFormat="true" ht="10.2" hidden="false" customHeight="false" outlineLevel="0" collapsed="false">
      <c r="B184" s="275"/>
      <c r="C184" s="276"/>
      <c r="D184" s="259" t="s">
        <v>327</v>
      </c>
      <c r="E184" s="276"/>
      <c r="F184" s="277" t="s">
        <v>1479</v>
      </c>
      <c r="G184" s="276"/>
      <c r="H184" s="278" t="n">
        <v>63.825</v>
      </c>
      <c r="I184" s="279"/>
      <c r="J184" s="276"/>
      <c r="K184" s="276"/>
      <c r="L184" s="280"/>
      <c r="M184" s="281"/>
      <c r="N184" s="282"/>
      <c r="O184" s="282"/>
      <c r="P184" s="282"/>
      <c r="Q184" s="282"/>
      <c r="R184" s="282"/>
      <c r="S184" s="282"/>
      <c r="T184" s="283"/>
      <c r="AT184" s="284" t="s">
        <v>327</v>
      </c>
      <c r="AU184" s="284" t="s">
        <v>83</v>
      </c>
      <c r="AV184" s="274" t="s">
        <v>83</v>
      </c>
      <c r="AW184" s="274" t="s">
        <v>3</v>
      </c>
      <c r="AX184" s="274" t="s">
        <v>81</v>
      </c>
      <c r="AY184" s="284" t="s">
        <v>247</v>
      </c>
    </row>
    <row r="185" s="30" customFormat="true" ht="16.5" hidden="false" customHeight="true" outlineLevel="0" collapsed="false">
      <c r="A185" s="26"/>
      <c r="B185" s="27"/>
      <c r="C185" s="263" t="s">
        <v>350</v>
      </c>
      <c r="D185" s="263" t="s">
        <v>288</v>
      </c>
      <c r="E185" s="264" t="s">
        <v>337</v>
      </c>
      <c r="F185" s="265" t="s">
        <v>338</v>
      </c>
      <c r="G185" s="266" t="s">
        <v>332</v>
      </c>
      <c r="H185" s="267" t="n">
        <v>131.406</v>
      </c>
      <c r="I185" s="268"/>
      <c r="J185" s="269" t="n">
        <f aca="false">ROUND(I185*H185,2)</f>
        <v>0</v>
      </c>
      <c r="K185" s="270"/>
      <c r="L185" s="271"/>
      <c r="M185" s="272"/>
      <c r="N185" s="273" t="s">
        <v>39</v>
      </c>
      <c r="O185" s="76"/>
      <c r="P185" s="256" t="n">
        <f aca="false">O185*H185</f>
        <v>0</v>
      </c>
      <c r="Q185" s="256" t="n">
        <v>0.00035</v>
      </c>
      <c r="R185" s="256" t="n">
        <f aca="false">Q185*H185</f>
        <v>0.0459921</v>
      </c>
      <c r="S185" s="256" t="n">
        <v>0</v>
      </c>
      <c r="T185" s="257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258" t="s">
        <v>324</v>
      </c>
      <c r="AT185" s="258" t="s">
        <v>288</v>
      </c>
      <c r="AU185" s="258" t="s">
        <v>83</v>
      </c>
      <c r="AY185" s="3" t="s">
        <v>247</v>
      </c>
      <c r="BE185" s="137" t="n">
        <f aca="false">IF(N185="základní",J185,0)</f>
        <v>0</v>
      </c>
      <c r="BF185" s="137" t="n">
        <f aca="false">IF(N185="snížená",J185,0)</f>
        <v>0</v>
      </c>
      <c r="BG185" s="137" t="n">
        <f aca="false">IF(N185="zákl. přenesená",J185,0)</f>
        <v>0</v>
      </c>
      <c r="BH185" s="137" t="n">
        <f aca="false">IF(N185="sníž. přenesená",J185,0)</f>
        <v>0</v>
      </c>
      <c r="BI185" s="137" t="n">
        <f aca="false">IF(N185="nulová",J185,0)</f>
        <v>0</v>
      </c>
      <c r="BJ185" s="3" t="s">
        <v>81</v>
      </c>
      <c r="BK185" s="137" t="n">
        <f aca="false">ROUND(I185*H185,2)</f>
        <v>0</v>
      </c>
      <c r="BL185" s="3" t="s">
        <v>302</v>
      </c>
      <c r="BM185" s="258" t="s">
        <v>339</v>
      </c>
    </row>
    <row r="186" s="30" customFormat="true" ht="10.2" hidden="false" customHeight="false" outlineLevel="0" collapsed="false">
      <c r="A186" s="26"/>
      <c r="B186" s="27"/>
      <c r="C186" s="28"/>
      <c r="D186" s="259" t="s">
        <v>256</v>
      </c>
      <c r="E186" s="28"/>
      <c r="F186" s="260" t="s">
        <v>340</v>
      </c>
      <c r="G186" s="28"/>
      <c r="H186" s="28"/>
      <c r="I186" s="211"/>
      <c r="J186" s="28"/>
      <c r="K186" s="28"/>
      <c r="L186" s="29"/>
      <c r="M186" s="261"/>
      <c r="N186" s="262"/>
      <c r="O186" s="76"/>
      <c r="P186" s="76"/>
      <c r="Q186" s="76"/>
      <c r="R186" s="76"/>
      <c r="S186" s="76"/>
      <c r="T186" s="7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T186" s="3" t="s">
        <v>256</v>
      </c>
      <c r="AU186" s="3" t="s">
        <v>83</v>
      </c>
    </row>
    <row r="187" s="274" customFormat="true" ht="10.2" hidden="false" customHeight="false" outlineLevel="0" collapsed="false">
      <c r="B187" s="275"/>
      <c r="C187" s="276"/>
      <c r="D187" s="259" t="s">
        <v>327</v>
      </c>
      <c r="E187" s="276"/>
      <c r="F187" s="277" t="s">
        <v>1480</v>
      </c>
      <c r="G187" s="276"/>
      <c r="H187" s="278" t="n">
        <v>131.406</v>
      </c>
      <c r="I187" s="279"/>
      <c r="J187" s="276"/>
      <c r="K187" s="276"/>
      <c r="L187" s="280"/>
      <c r="M187" s="281"/>
      <c r="N187" s="282"/>
      <c r="O187" s="282"/>
      <c r="P187" s="282"/>
      <c r="Q187" s="282"/>
      <c r="R187" s="282"/>
      <c r="S187" s="282"/>
      <c r="T187" s="283"/>
      <c r="AT187" s="284" t="s">
        <v>327</v>
      </c>
      <c r="AU187" s="284" t="s">
        <v>83</v>
      </c>
      <c r="AV187" s="274" t="s">
        <v>83</v>
      </c>
      <c r="AW187" s="274" t="s">
        <v>3</v>
      </c>
      <c r="AX187" s="274" t="s">
        <v>81</v>
      </c>
      <c r="AY187" s="284" t="s">
        <v>247</v>
      </c>
    </row>
    <row r="188" s="30" customFormat="true" ht="16.5" hidden="false" customHeight="true" outlineLevel="0" collapsed="false">
      <c r="A188" s="26"/>
      <c r="B188" s="27"/>
      <c r="C188" s="263" t="s">
        <v>355</v>
      </c>
      <c r="D188" s="263" t="s">
        <v>288</v>
      </c>
      <c r="E188" s="264" t="s">
        <v>342</v>
      </c>
      <c r="F188" s="265" t="s">
        <v>343</v>
      </c>
      <c r="G188" s="266" t="s">
        <v>332</v>
      </c>
      <c r="H188" s="267" t="n">
        <v>65.703</v>
      </c>
      <c r="I188" s="268"/>
      <c r="J188" s="269" t="n">
        <f aca="false">ROUND(I188*H188,2)</f>
        <v>0</v>
      </c>
      <c r="K188" s="270"/>
      <c r="L188" s="271"/>
      <c r="M188" s="272"/>
      <c r="N188" s="273" t="s">
        <v>39</v>
      </c>
      <c r="O188" s="76"/>
      <c r="P188" s="256" t="n">
        <f aca="false">O188*H188</f>
        <v>0</v>
      </c>
      <c r="Q188" s="256" t="n">
        <v>0.00035</v>
      </c>
      <c r="R188" s="256" t="n">
        <f aca="false">Q188*H188</f>
        <v>0.02299605</v>
      </c>
      <c r="S188" s="256" t="n">
        <v>0</v>
      </c>
      <c r="T188" s="257" t="n">
        <f aca="false"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258" t="s">
        <v>324</v>
      </c>
      <c r="AT188" s="258" t="s">
        <v>288</v>
      </c>
      <c r="AU188" s="258" t="s">
        <v>83</v>
      </c>
      <c r="AY188" s="3" t="s">
        <v>247</v>
      </c>
      <c r="BE188" s="137" t="n">
        <f aca="false">IF(N188="základní",J188,0)</f>
        <v>0</v>
      </c>
      <c r="BF188" s="137" t="n">
        <f aca="false">IF(N188="snížená",J188,0)</f>
        <v>0</v>
      </c>
      <c r="BG188" s="137" t="n">
        <f aca="false">IF(N188="zákl. přenesená",J188,0)</f>
        <v>0</v>
      </c>
      <c r="BH188" s="137" t="n">
        <f aca="false">IF(N188="sníž. přenesená",J188,0)</f>
        <v>0</v>
      </c>
      <c r="BI188" s="137" t="n">
        <f aca="false">IF(N188="nulová",J188,0)</f>
        <v>0</v>
      </c>
      <c r="BJ188" s="3" t="s">
        <v>81</v>
      </c>
      <c r="BK188" s="137" t="n">
        <f aca="false">ROUND(I188*H188,2)</f>
        <v>0</v>
      </c>
      <c r="BL188" s="3" t="s">
        <v>302</v>
      </c>
      <c r="BM188" s="258" t="s">
        <v>344</v>
      </c>
    </row>
    <row r="189" s="274" customFormat="true" ht="10.2" hidden="false" customHeight="false" outlineLevel="0" collapsed="false">
      <c r="B189" s="275"/>
      <c r="C189" s="276"/>
      <c r="D189" s="259" t="s">
        <v>327</v>
      </c>
      <c r="E189" s="276"/>
      <c r="F189" s="277" t="s">
        <v>1481</v>
      </c>
      <c r="G189" s="276"/>
      <c r="H189" s="278" t="n">
        <v>65.703</v>
      </c>
      <c r="I189" s="279"/>
      <c r="J189" s="276"/>
      <c r="K189" s="276"/>
      <c r="L189" s="280"/>
      <c r="M189" s="281"/>
      <c r="N189" s="282"/>
      <c r="O189" s="282"/>
      <c r="P189" s="282"/>
      <c r="Q189" s="282"/>
      <c r="R189" s="282"/>
      <c r="S189" s="282"/>
      <c r="T189" s="283"/>
      <c r="AT189" s="284" t="s">
        <v>327</v>
      </c>
      <c r="AU189" s="284" t="s">
        <v>83</v>
      </c>
      <c r="AV189" s="274" t="s">
        <v>83</v>
      </c>
      <c r="AW189" s="274" t="s">
        <v>3</v>
      </c>
      <c r="AX189" s="274" t="s">
        <v>81</v>
      </c>
      <c r="AY189" s="284" t="s">
        <v>247</v>
      </c>
    </row>
    <row r="190" s="30" customFormat="true" ht="16.5" hidden="false" customHeight="true" outlineLevel="0" collapsed="false">
      <c r="A190" s="26"/>
      <c r="B190" s="27"/>
      <c r="C190" s="263" t="s">
        <v>359</v>
      </c>
      <c r="D190" s="263" t="s">
        <v>288</v>
      </c>
      <c r="E190" s="264" t="s">
        <v>346</v>
      </c>
      <c r="F190" s="265" t="s">
        <v>347</v>
      </c>
      <c r="G190" s="266" t="s">
        <v>332</v>
      </c>
      <c r="H190" s="267" t="n">
        <v>37.545</v>
      </c>
      <c r="I190" s="268"/>
      <c r="J190" s="269" t="n">
        <f aca="false">ROUND(I190*H190,2)</f>
        <v>0</v>
      </c>
      <c r="K190" s="270"/>
      <c r="L190" s="271"/>
      <c r="M190" s="272"/>
      <c r="N190" s="273" t="s">
        <v>39</v>
      </c>
      <c r="O190" s="76"/>
      <c r="P190" s="256" t="n">
        <f aca="false">O190*H190</f>
        <v>0</v>
      </c>
      <c r="Q190" s="256" t="n">
        <v>0.0005</v>
      </c>
      <c r="R190" s="256" t="n">
        <f aca="false">Q190*H190</f>
        <v>0.0187725</v>
      </c>
      <c r="S190" s="256" t="n">
        <v>0</v>
      </c>
      <c r="T190" s="257" t="n">
        <f aca="false"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258" t="s">
        <v>324</v>
      </c>
      <c r="AT190" s="258" t="s">
        <v>288</v>
      </c>
      <c r="AU190" s="258" t="s">
        <v>83</v>
      </c>
      <c r="AY190" s="3" t="s">
        <v>247</v>
      </c>
      <c r="BE190" s="137" t="n">
        <f aca="false">IF(N190="základní",J190,0)</f>
        <v>0</v>
      </c>
      <c r="BF190" s="137" t="n">
        <f aca="false">IF(N190="snížená",J190,0)</f>
        <v>0</v>
      </c>
      <c r="BG190" s="137" t="n">
        <f aca="false">IF(N190="zákl. přenesená",J190,0)</f>
        <v>0</v>
      </c>
      <c r="BH190" s="137" t="n">
        <f aca="false">IF(N190="sníž. přenesená",J190,0)</f>
        <v>0</v>
      </c>
      <c r="BI190" s="137" t="n">
        <f aca="false">IF(N190="nulová",J190,0)</f>
        <v>0</v>
      </c>
      <c r="BJ190" s="3" t="s">
        <v>81</v>
      </c>
      <c r="BK190" s="137" t="n">
        <f aca="false">ROUND(I190*H190,2)</f>
        <v>0</v>
      </c>
      <c r="BL190" s="3" t="s">
        <v>302</v>
      </c>
      <c r="BM190" s="258" t="s">
        <v>348</v>
      </c>
    </row>
    <row r="191" s="30" customFormat="true" ht="10.2" hidden="false" customHeight="false" outlineLevel="0" collapsed="false">
      <c r="A191" s="26"/>
      <c r="B191" s="27"/>
      <c r="C191" s="28"/>
      <c r="D191" s="259" t="s">
        <v>256</v>
      </c>
      <c r="E191" s="28"/>
      <c r="F191" s="260" t="s">
        <v>347</v>
      </c>
      <c r="G191" s="28"/>
      <c r="H191" s="28"/>
      <c r="I191" s="211"/>
      <c r="J191" s="28"/>
      <c r="K191" s="28"/>
      <c r="L191" s="29"/>
      <c r="M191" s="261"/>
      <c r="N191" s="262"/>
      <c r="O191" s="76"/>
      <c r="P191" s="76"/>
      <c r="Q191" s="76"/>
      <c r="R191" s="76"/>
      <c r="S191" s="76"/>
      <c r="T191" s="77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T191" s="3" t="s">
        <v>256</v>
      </c>
      <c r="AU191" s="3" t="s">
        <v>83</v>
      </c>
    </row>
    <row r="192" s="274" customFormat="true" ht="10.2" hidden="false" customHeight="false" outlineLevel="0" collapsed="false">
      <c r="B192" s="275"/>
      <c r="C192" s="276"/>
      <c r="D192" s="259" t="s">
        <v>327</v>
      </c>
      <c r="E192" s="276"/>
      <c r="F192" s="277" t="s">
        <v>1482</v>
      </c>
      <c r="G192" s="276"/>
      <c r="H192" s="278" t="n">
        <v>37.545</v>
      </c>
      <c r="I192" s="279"/>
      <c r="J192" s="276"/>
      <c r="K192" s="276"/>
      <c r="L192" s="280"/>
      <c r="M192" s="281"/>
      <c r="N192" s="282"/>
      <c r="O192" s="282"/>
      <c r="P192" s="282"/>
      <c r="Q192" s="282"/>
      <c r="R192" s="282"/>
      <c r="S192" s="282"/>
      <c r="T192" s="283"/>
      <c r="AT192" s="284" t="s">
        <v>327</v>
      </c>
      <c r="AU192" s="284" t="s">
        <v>83</v>
      </c>
      <c r="AV192" s="274" t="s">
        <v>83</v>
      </c>
      <c r="AW192" s="274" t="s">
        <v>3</v>
      </c>
      <c r="AX192" s="274" t="s">
        <v>81</v>
      </c>
      <c r="AY192" s="284" t="s">
        <v>247</v>
      </c>
    </row>
    <row r="193" s="30" customFormat="true" ht="16.5" hidden="false" customHeight="true" outlineLevel="0" collapsed="false">
      <c r="A193" s="26"/>
      <c r="B193" s="27"/>
      <c r="C193" s="263" t="s">
        <v>365</v>
      </c>
      <c r="D193" s="263" t="s">
        <v>288</v>
      </c>
      <c r="E193" s="264" t="s">
        <v>351</v>
      </c>
      <c r="F193" s="265" t="s">
        <v>352</v>
      </c>
      <c r="G193" s="266" t="s">
        <v>291</v>
      </c>
      <c r="H193" s="267" t="n">
        <v>93.862</v>
      </c>
      <c r="I193" s="268"/>
      <c r="J193" s="269" t="n">
        <f aca="false">ROUND(I193*H193,2)</f>
        <v>0</v>
      </c>
      <c r="K193" s="270"/>
      <c r="L193" s="271"/>
      <c r="M193" s="272"/>
      <c r="N193" s="273" t="s">
        <v>39</v>
      </c>
      <c r="O193" s="76"/>
      <c r="P193" s="256" t="n">
        <f aca="false">O193*H193</f>
        <v>0</v>
      </c>
      <c r="Q193" s="256" t="n">
        <v>4E-005</v>
      </c>
      <c r="R193" s="256" t="n">
        <f aca="false">Q193*H193</f>
        <v>0.00375448</v>
      </c>
      <c r="S193" s="256" t="n">
        <v>0</v>
      </c>
      <c r="T193" s="257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324</v>
      </c>
      <c r="AT193" s="258" t="s">
        <v>288</v>
      </c>
      <c r="AU193" s="258" t="s">
        <v>83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353</v>
      </c>
    </row>
    <row r="194" s="274" customFormat="true" ht="10.2" hidden="false" customHeight="false" outlineLevel="0" collapsed="false">
      <c r="B194" s="275"/>
      <c r="C194" s="276"/>
      <c r="D194" s="259" t="s">
        <v>327</v>
      </c>
      <c r="E194" s="276"/>
      <c r="F194" s="277" t="s">
        <v>1483</v>
      </c>
      <c r="G194" s="276"/>
      <c r="H194" s="278" t="n">
        <v>93.862</v>
      </c>
      <c r="I194" s="279"/>
      <c r="J194" s="276"/>
      <c r="K194" s="276"/>
      <c r="L194" s="280"/>
      <c r="M194" s="281"/>
      <c r="N194" s="282"/>
      <c r="O194" s="282"/>
      <c r="P194" s="282"/>
      <c r="Q194" s="282"/>
      <c r="R194" s="282"/>
      <c r="S194" s="282"/>
      <c r="T194" s="283"/>
      <c r="AT194" s="284" t="s">
        <v>327</v>
      </c>
      <c r="AU194" s="284" t="s">
        <v>83</v>
      </c>
      <c r="AV194" s="274" t="s">
        <v>83</v>
      </c>
      <c r="AW194" s="274" t="s">
        <v>3</v>
      </c>
      <c r="AX194" s="274" t="s">
        <v>81</v>
      </c>
      <c r="AY194" s="284" t="s">
        <v>247</v>
      </c>
    </row>
    <row r="195" s="30" customFormat="true" ht="16.5" hidden="false" customHeight="true" outlineLevel="0" collapsed="false">
      <c r="A195" s="26"/>
      <c r="B195" s="27"/>
      <c r="C195" s="263" t="s">
        <v>6</v>
      </c>
      <c r="D195" s="263" t="s">
        <v>288</v>
      </c>
      <c r="E195" s="264" t="s">
        <v>356</v>
      </c>
      <c r="F195" s="265" t="s">
        <v>357</v>
      </c>
      <c r="G195" s="266" t="s">
        <v>291</v>
      </c>
      <c r="H195" s="267" t="n">
        <v>93.862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2E-005</v>
      </c>
      <c r="R195" s="256" t="n">
        <f aca="false">Q195*H195</f>
        <v>0.00187724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324</v>
      </c>
      <c r="AT195" s="258" t="s">
        <v>288</v>
      </c>
      <c r="AU195" s="258" t="s">
        <v>83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302</v>
      </c>
      <c r="BM195" s="258" t="s">
        <v>358</v>
      </c>
    </row>
    <row r="196" s="30" customFormat="true" ht="10.2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357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83</v>
      </c>
    </row>
    <row r="197" s="274" customFormat="true" ht="10.2" hidden="false" customHeight="false" outlineLevel="0" collapsed="false">
      <c r="B197" s="275"/>
      <c r="C197" s="276"/>
      <c r="D197" s="259" t="s">
        <v>327</v>
      </c>
      <c r="E197" s="276"/>
      <c r="F197" s="277" t="s">
        <v>1483</v>
      </c>
      <c r="G197" s="276"/>
      <c r="H197" s="278" t="n">
        <v>93.862</v>
      </c>
      <c r="I197" s="279"/>
      <c r="J197" s="276"/>
      <c r="K197" s="276"/>
      <c r="L197" s="280"/>
      <c r="M197" s="281"/>
      <c r="N197" s="282"/>
      <c r="O197" s="282"/>
      <c r="P197" s="282"/>
      <c r="Q197" s="282"/>
      <c r="R197" s="282"/>
      <c r="S197" s="282"/>
      <c r="T197" s="283"/>
      <c r="AT197" s="284" t="s">
        <v>327</v>
      </c>
      <c r="AU197" s="284" t="s">
        <v>83</v>
      </c>
      <c r="AV197" s="274" t="s">
        <v>83</v>
      </c>
      <c r="AW197" s="274" t="s">
        <v>3</v>
      </c>
      <c r="AX197" s="274" t="s">
        <v>81</v>
      </c>
      <c r="AY197" s="284" t="s">
        <v>247</v>
      </c>
    </row>
    <row r="198" s="30" customFormat="true" ht="16.5" hidden="false" customHeight="true" outlineLevel="0" collapsed="false">
      <c r="A198" s="26"/>
      <c r="B198" s="27"/>
      <c r="C198" s="246" t="s">
        <v>374</v>
      </c>
      <c r="D198" s="246" t="s">
        <v>250</v>
      </c>
      <c r="E198" s="247" t="s">
        <v>360</v>
      </c>
      <c r="F198" s="248" t="s">
        <v>361</v>
      </c>
      <c r="G198" s="249" t="s">
        <v>253</v>
      </c>
      <c r="H198" s="250" t="n">
        <v>1</v>
      </c>
      <c r="I198" s="251"/>
      <c r="J198" s="252" t="n">
        <f aca="false">ROUND(I198*H198,2)</f>
        <v>0</v>
      </c>
      <c r="K198" s="253"/>
      <c r="L198" s="29"/>
      <c r="M198" s="254"/>
      <c r="N198" s="255" t="s">
        <v>39</v>
      </c>
      <c r="O198" s="76"/>
      <c r="P198" s="256" t="n">
        <f aca="false">O198*H198</f>
        <v>0</v>
      </c>
      <c r="Q198" s="256" t="n">
        <v>0</v>
      </c>
      <c r="R198" s="256" t="n">
        <f aca="false">Q198*H198</f>
        <v>0</v>
      </c>
      <c r="S198" s="256" t="n">
        <v>0</v>
      </c>
      <c r="T198" s="257" t="n">
        <f aca="false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258" t="s">
        <v>254</v>
      </c>
      <c r="AT198" s="258" t="s">
        <v>250</v>
      </c>
      <c r="AU198" s="258" t="s">
        <v>83</v>
      </c>
      <c r="AY198" s="3" t="s">
        <v>247</v>
      </c>
      <c r="BE198" s="137" t="n">
        <f aca="false">IF(N198="základní",J198,0)</f>
        <v>0</v>
      </c>
      <c r="BF198" s="137" t="n">
        <f aca="false">IF(N198="snížená",J198,0)</f>
        <v>0</v>
      </c>
      <c r="BG198" s="137" t="n">
        <f aca="false">IF(N198="zákl. přenesená",J198,0)</f>
        <v>0</v>
      </c>
      <c r="BH198" s="137" t="n">
        <f aca="false">IF(N198="sníž. přenesená",J198,0)</f>
        <v>0</v>
      </c>
      <c r="BI198" s="137" t="n">
        <f aca="false">IF(N198="nulová",J198,0)</f>
        <v>0</v>
      </c>
      <c r="BJ198" s="3" t="s">
        <v>81</v>
      </c>
      <c r="BK198" s="137" t="n">
        <f aca="false">ROUND(I198*H198,2)</f>
        <v>0</v>
      </c>
      <c r="BL198" s="3" t="s">
        <v>254</v>
      </c>
      <c r="BM198" s="258" t="s">
        <v>1484</v>
      </c>
    </row>
    <row r="199" s="30" customFormat="true" ht="10.2" hidden="false" customHeight="false" outlineLevel="0" collapsed="false">
      <c r="A199" s="26"/>
      <c r="B199" s="27"/>
      <c r="C199" s="28"/>
      <c r="D199" s="259" t="s">
        <v>256</v>
      </c>
      <c r="E199" s="28"/>
      <c r="F199" s="260" t="s">
        <v>361</v>
      </c>
      <c r="G199" s="28"/>
      <c r="H199" s="28"/>
      <c r="I199" s="211"/>
      <c r="J199" s="28"/>
      <c r="K199" s="28"/>
      <c r="L199" s="29"/>
      <c r="M199" s="261"/>
      <c r="N199" s="262"/>
      <c r="O199" s="76"/>
      <c r="P199" s="76"/>
      <c r="Q199" s="76"/>
      <c r="R199" s="76"/>
      <c r="S199" s="76"/>
      <c r="T199" s="77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T199" s="3" t="s">
        <v>256</v>
      </c>
      <c r="AU199" s="3" t="s">
        <v>83</v>
      </c>
    </row>
    <row r="200" s="229" customFormat="true" ht="22.8" hidden="false" customHeight="true" outlineLevel="0" collapsed="false">
      <c r="B200" s="230"/>
      <c r="C200" s="231"/>
      <c r="D200" s="232" t="s">
        <v>73</v>
      </c>
      <c r="E200" s="244" t="s">
        <v>363</v>
      </c>
      <c r="F200" s="244" t="s">
        <v>364</v>
      </c>
      <c r="G200" s="231"/>
      <c r="H200" s="231"/>
      <c r="I200" s="234"/>
      <c r="J200" s="245" t="n">
        <f aca="false">BK200</f>
        <v>0</v>
      </c>
      <c r="K200" s="231"/>
      <c r="L200" s="236"/>
      <c r="M200" s="237"/>
      <c r="N200" s="238"/>
      <c r="O200" s="238"/>
      <c r="P200" s="239" t="n">
        <f aca="false">SUM(P201:P227)</f>
        <v>0</v>
      </c>
      <c r="Q200" s="238"/>
      <c r="R200" s="239" t="n">
        <f aca="false">SUM(R201:R227)</f>
        <v>1.10832</v>
      </c>
      <c r="S200" s="238"/>
      <c r="T200" s="240" t="n">
        <f aca="false">SUM(T201:T227)</f>
        <v>0.1877</v>
      </c>
      <c r="AR200" s="241" t="s">
        <v>83</v>
      </c>
      <c r="AT200" s="242" t="s">
        <v>73</v>
      </c>
      <c r="AU200" s="242" t="s">
        <v>81</v>
      </c>
      <c r="AY200" s="241" t="s">
        <v>247</v>
      </c>
      <c r="BK200" s="243" t="n">
        <f aca="false">SUM(BK201:BK227)</f>
        <v>0</v>
      </c>
    </row>
    <row r="201" s="30" customFormat="true" ht="24.15" hidden="false" customHeight="true" outlineLevel="0" collapsed="false">
      <c r="A201" s="26"/>
      <c r="B201" s="27"/>
      <c r="C201" s="246" t="s">
        <v>379</v>
      </c>
      <c r="D201" s="246" t="s">
        <v>250</v>
      </c>
      <c r="E201" s="247" t="s">
        <v>366</v>
      </c>
      <c r="F201" s="248" t="s">
        <v>367</v>
      </c>
      <c r="G201" s="249" t="s">
        <v>301</v>
      </c>
      <c r="H201" s="250" t="n">
        <v>71</v>
      </c>
      <c r="I201" s="251"/>
      <c r="J201" s="252" t="n">
        <f aca="false">ROUND(I201*H201,2)</f>
        <v>0</v>
      </c>
      <c r="K201" s="253"/>
      <c r="L201" s="29"/>
      <c r="M201" s="254"/>
      <c r="N201" s="255" t="s">
        <v>39</v>
      </c>
      <c r="O201" s="76"/>
      <c r="P201" s="256" t="n">
        <f aca="false">O201*H201</f>
        <v>0</v>
      </c>
      <c r="Q201" s="256" t="n">
        <v>0</v>
      </c>
      <c r="R201" s="256" t="n">
        <f aca="false">Q201*H201</f>
        <v>0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302</v>
      </c>
      <c r="AT201" s="258" t="s">
        <v>250</v>
      </c>
      <c r="AU201" s="258" t="s">
        <v>83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368</v>
      </c>
    </row>
    <row r="202" s="30" customFormat="true" ht="19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369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83</v>
      </c>
    </row>
    <row r="203" s="30" customFormat="true" ht="16.5" hidden="false" customHeight="true" outlineLevel="0" collapsed="false">
      <c r="A203" s="26"/>
      <c r="B203" s="27"/>
      <c r="C203" s="246" t="s">
        <v>383</v>
      </c>
      <c r="D203" s="246" t="s">
        <v>250</v>
      </c>
      <c r="E203" s="247" t="s">
        <v>370</v>
      </c>
      <c r="F203" s="248" t="s">
        <v>371</v>
      </c>
      <c r="G203" s="249" t="s">
        <v>301</v>
      </c>
      <c r="H203" s="250" t="n">
        <v>71</v>
      </c>
      <c r="I203" s="251"/>
      <c r="J203" s="252" t="n">
        <f aca="false">ROUND(I203*H203,2)</f>
        <v>0</v>
      </c>
      <c r="K203" s="253"/>
      <c r="L203" s="29"/>
      <c r="M203" s="254"/>
      <c r="N203" s="255" t="s">
        <v>39</v>
      </c>
      <c r="O203" s="76"/>
      <c r="P203" s="256" t="n">
        <f aca="false">O203*H203</f>
        <v>0</v>
      </c>
      <c r="Q203" s="256" t="n">
        <v>0</v>
      </c>
      <c r="R203" s="256" t="n">
        <f aca="false">Q203*H203</f>
        <v>0</v>
      </c>
      <c r="S203" s="256" t="n">
        <v>0</v>
      </c>
      <c r="T203" s="257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302</v>
      </c>
      <c r="AT203" s="258" t="s">
        <v>250</v>
      </c>
      <c r="AU203" s="258" t="s">
        <v>83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372</v>
      </c>
    </row>
    <row r="204" s="30" customFormat="true" ht="10.2" hidden="false" customHeight="false" outlineLevel="0" collapsed="false">
      <c r="A204" s="26"/>
      <c r="B204" s="27"/>
      <c r="C204" s="28"/>
      <c r="D204" s="259" t="s">
        <v>256</v>
      </c>
      <c r="E204" s="28"/>
      <c r="F204" s="260" t="s">
        <v>373</v>
      </c>
      <c r="G204" s="28"/>
      <c r="H204" s="28"/>
      <c r="I204" s="211"/>
      <c r="J204" s="28"/>
      <c r="K204" s="28"/>
      <c r="L204" s="29"/>
      <c r="M204" s="261"/>
      <c r="N204" s="262"/>
      <c r="O204" s="76"/>
      <c r="P204" s="76"/>
      <c r="Q204" s="76"/>
      <c r="R204" s="76"/>
      <c r="S204" s="76"/>
      <c r="T204" s="7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3" t="s">
        <v>256</v>
      </c>
      <c r="AU204" s="3" t="s">
        <v>83</v>
      </c>
    </row>
    <row r="205" s="30" customFormat="true" ht="24.15" hidden="false" customHeight="true" outlineLevel="0" collapsed="false">
      <c r="A205" s="26"/>
      <c r="B205" s="27"/>
      <c r="C205" s="246" t="s">
        <v>388</v>
      </c>
      <c r="D205" s="246" t="s">
        <v>250</v>
      </c>
      <c r="E205" s="247" t="s">
        <v>375</v>
      </c>
      <c r="F205" s="248" t="s">
        <v>376</v>
      </c>
      <c r="G205" s="249" t="s">
        <v>301</v>
      </c>
      <c r="H205" s="250" t="n">
        <v>71</v>
      </c>
      <c r="I205" s="251"/>
      <c r="J205" s="252" t="n">
        <f aca="false">ROUND(I205*H205,2)</f>
        <v>0</v>
      </c>
      <c r="K205" s="253"/>
      <c r="L205" s="29"/>
      <c r="M205" s="254"/>
      <c r="N205" s="255" t="s">
        <v>39</v>
      </c>
      <c r="O205" s="76"/>
      <c r="P205" s="256" t="n">
        <f aca="false">O205*H205</f>
        <v>0</v>
      </c>
      <c r="Q205" s="256" t="n">
        <v>0.0002</v>
      </c>
      <c r="R205" s="256" t="n">
        <f aca="false">Q205*H205</f>
        <v>0.0142</v>
      </c>
      <c r="S205" s="256" t="n">
        <v>0</v>
      </c>
      <c r="T205" s="257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302</v>
      </c>
      <c r="AT205" s="258" t="s">
        <v>250</v>
      </c>
      <c r="AU205" s="258" t="s">
        <v>83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302</v>
      </c>
      <c r="BM205" s="258" t="s">
        <v>377</v>
      </c>
    </row>
    <row r="206" s="30" customFormat="true" ht="10.2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378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83</v>
      </c>
    </row>
    <row r="207" s="30" customFormat="true" ht="16.5" hidden="false" customHeight="true" outlineLevel="0" collapsed="false">
      <c r="A207" s="26"/>
      <c r="B207" s="27"/>
      <c r="C207" s="246" t="s">
        <v>392</v>
      </c>
      <c r="D207" s="246" t="s">
        <v>250</v>
      </c>
      <c r="E207" s="247" t="s">
        <v>380</v>
      </c>
      <c r="F207" s="248" t="s">
        <v>381</v>
      </c>
      <c r="G207" s="249" t="s">
        <v>301</v>
      </c>
      <c r="H207" s="250" t="n">
        <v>71</v>
      </c>
      <c r="I207" s="251"/>
      <c r="J207" s="252" t="n">
        <f aca="false">ROUND(I207*H207,2)</f>
        <v>0</v>
      </c>
      <c r="K207" s="253"/>
      <c r="L207" s="29"/>
      <c r="M207" s="254"/>
      <c r="N207" s="255" t="s">
        <v>39</v>
      </c>
      <c r="O207" s="76"/>
      <c r="P207" s="256" t="n">
        <f aca="false">O207*H207</f>
        <v>0</v>
      </c>
      <c r="Q207" s="256" t="n">
        <v>0.015</v>
      </c>
      <c r="R207" s="256" t="n">
        <f aca="false">Q207*H207</f>
        <v>1.065</v>
      </c>
      <c r="S207" s="256" t="n">
        <v>0</v>
      </c>
      <c r="T207" s="257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58" t="s">
        <v>302</v>
      </c>
      <c r="AT207" s="258" t="s">
        <v>250</v>
      </c>
      <c r="AU207" s="258" t="s">
        <v>83</v>
      </c>
      <c r="AY207" s="3" t="s">
        <v>247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81</v>
      </c>
      <c r="BK207" s="137" t="n">
        <f aca="false">ROUND(I207*H207,2)</f>
        <v>0</v>
      </c>
      <c r="BL207" s="3" t="s">
        <v>302</v>
      </c>
      <c r="BM207" s="258" t="s">
        <v>382</v>
      </c>
    </row>
    <row r="208" s="30" customFormat="true" ht="10.2" hidden="false" customHeight="false" outlineLevel="0" collapsed="false">
      <c r="A208" s="26"/>
      <c r="B208" s="27"/>
      <c r="C208" s="28"/>
      <c r="D208" s="259" t="s">
        <v>256</v>
      </c>
      <c r="E208" s="28"/>
      <c r="F208" s="260" t="s">
        <v>381</v>
      </c>
      <c r="G208" s="28"/>
      <c r="H208" s="28"/>
      <c r="I208" s="211"/>
      <c r="J208" s="28"/>
      <c r="K208" s="28"/>
      <c r="L208" s="29"/>
      <c r="M208" s="261"/>
      <c r="N208" s="262"/>
      <c r="O208" s="76"/>
      <c r="P208" s="76"/>
      <c r="Q208" s="76"/>
      <c r="R208" s="76"/>
      <c r="S208" s="76"/>
      <c r="T208" s="7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3" t="s">
        <v>256</v>
      </c>
      <c r="AU208" s="3" t="s">
        <v>83</v>
      </c>
    </row>
    <row r="209" s="30" customFormat="true" ht="21.75" hidden="false" customHeight="true" outlineLevel="0" collapsed="false">
      <c r="A209" s="26"/>
      <c r="B209" s="27"/>
      <c r="C209" s="246" t="s">
        <v>397</v>
      </c>
      <c r="D209" s="246" t="s">
        <v>250</v>
      </c>
      <c r="E209" s="247" t="s">
        <v>384</v>
      </c>
      <c r="F209" s="248" t="s">
        <v>385</v>
      </c>
      <c r="G209" s="249" t="s">
        <v>332</v>
      </c>
      <c r="H209" s="250" t="n">
        <v>34</v>
      </c>
      <c r="I209" s="251"/>
      <c r="J209" s="252" t="n">
        <f aca="false">ROUND(I209*H209,2)</f>
        <v>0</v>
      </c>
      <c r="K209" s="253"/>
      <c r="L209" s="29"/>
      <c r="M209" s="254"/>
      <c r="N209" s="255" t="s">
        <v>39</v>
      </c>
      <c r="O209" s="76"/>
      <c r="P209" s="256" t="n">
        <f aca="false">O209*H209</f>
        <v>0</v>
      </c>
      <c r="Q209" s="256" t="n">
        <v>0</v>
      </c>
      <c r="R209" s="256" t="n">
        <f aca="false">Q209*H209</f>
        <v>0</v>
      </c>
      <c r="S209" s="256" t="n">
        <v>0.0003</v>
      </c>
      <c r="T209" s="257" t="n">
        <f aca="false">S209*H209</f>
        <v>0.0102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258" t="s">
        <v>302</v>
      </c>
      <c r="AT209" s="258" t="s">
        <v>250</v>
      </c>
      <c r="AU209" s="258" t="s">
        <v>83</v>
      </c>
      <c r="AY209" s="3" t="s">
        <v>247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81</v>
      </c>
      <c r="BK209" s="137" t="n">
        <f aca="false">ROUND(I209*H209,2)</f>
        <v>0</v>
      </c>
      <c r="BL209" s="3" t="s">
        <v>302</v>
      </c>
      <c r="BM209" s="258" t="s">
        <v>386</v>
      </c>
    </row>
    <row r="210" s="30" customFormat="true" ht="10.2" hidden="false" customHeight="false" outlineLevel="0" collapsed="false">
      <c r="A210" s="26"/>
      <c r="B210" s="27"/>
      <c r="C210" s="28"/>
      <c r="D210" s="259" t="s">
        <v>256</v>
      </c>
      <c r="E210" s="28"/>
      <c r="F210" s="260" t="s">
        <v>387</v>
      </c>
      <c r="G210" s="28"/>
      <c r="H210" s="28"/>
      <c r="I210" s="211"/>
      <c r="J210" s="28"/>
      <c r="K210" s="28"/>
      <c r="L210" s="29"/>
      <c r="M210" s="261"/>
      <c r="N210" s="262"/>
      <c r="O210" s="76"/>
      <c r="P210" s="76"/>
      <c r="Q210" s="76"/>
      <c r="R210" s="76"/>
      <c r="S210" s="76"/>
      <c r="T210" s="7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3" t="s">
        <v>256</v>
      </c>
      <c r="AU210" s="3" t="s">
        <v>83</v>
      </c>
    </row>
    <row r="211" s="30" customFormat="true" ht="66.75" hidden="false" customHeight="true" outlineLevel="0" collapsed="false">
      <c r="A211" s="26"/>
      <c r="B211" s="27"/>
      <c r="C211" s="263" t="s">
        <v>402</v>
      </c>
      <c r="D211" s="263" t="s">
        <v>288</v>
      </c>
      <c r="E211" s="264" t="s">
        <v>389</v>
      </c>
      <c r="F211" s="265" t="s">
        <v>390</v>
      </c>
      <c r="G211" s="266" t="s">
        <v>301</v>
      </c>
      <c r="H211" s="267" t="n">
        <v>78</v>
      </c>
      <c r="I211" s="268"/>
      <c r="J211" s="269" t="n">
        <f aca="false">ROUND(I211*H211,2)</f>
        <v>0</v>
      </c>
      <c r="K211" s="270"/>
      <c r="L211" s="271"/>
      <c r="M211" s="272"/>
      <c r="N211" s="273" t="s">
        <v>39</v>
      </c>
      <c r="O211" s="76"/>
      <c r="P211" s="256" t="n">
        <f aca="false">O211*H211</f>
        <v>0</v>
      </c>
      <c r="Q211" s="256" t="n">
        <v>0</v>
      </c>
      <c r="R211" s="256" t="n">
        <f aca="false">Q211*H211</f>
        <v>0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254</v>
      </c>
      <c r="AT211" s="258" t="s">
        <v>288</v>
      </c>
      <c r="AU211" s="258" t="s">
        <v>83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254</v>
      </c>
      <c r="BM211" s="258" t="s">
        <v>391</v>
      </c>
    </row>
    <row r="212" s="30" customFormat="true" ht="48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390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83</v>
      </c>
    </row>
    <row r="213" s="30" customFormat="true" ht="24.15" hidden="false" customHeight="true" outlineLevel="0" collapsed="false">
      <c r="A213" s="26"/>
      <c r="B213" s="27"/>
      <c r="C213" s="246" t="s">
        <v>408</v>
      </c>
      <c r="D213" s="246" t="s">
        <v>250</v>
      </c>
      <c r="E213" s="247" t="s">
        <v>393</v>
      </c>
      <c r="F213" s="248" t="s">
        <v>394</v>
      </c>
      <c r="G213" s="249" t="s">
        <v>301</v>
      </c>
      <c r="H213" s="250" t="n">
        <v>71</v>
      </c>
      <c r="I213" s="251"/>
      <c r="J213" s="252" t="n">
        <f aca="false">ROUND(I213*H213,2)</f>
        <v>0</v>
      </c>
      <c r="K213" s="253"/>
      <c r="L213" s="29"/>
      <c r="M213" s="254"/>
      <c r="N213" s="255" t="s">
        <v>39</v>
      </c>
      <c r="O213" s="76"/>
      <c r="P213" s="256" t="n">
        <f aca="false">O213*H213</f>
        <v>0</v>
      </c>
      <c r="Q213" s="256" t="n">
        <v>0</v>
      </c>
      <c r="R213" s="256" t="n">
        <f aca="false">Q213*H213</f>
        <v>0</v>
      </c>
      <c r="S213" s="256" t="n">
        <v>0.0025</v>
      </c>
      <c r="T213" s="257" t="n">
        <f aca="false">S213*H213</f>
        <v>0.1775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302</v>
      </c>
      <c r="AT213" s="258" t="s">
        <v>250</v>
      </c>
      <c r="AU213" s="258" t="s">
        <v>83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395</v>
      </c>
    </row>
    <row r="214" s="30" customFormat="true" ht="19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396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83</v>
      </c>
    </row>
    <row r="215" s="30" customFormat="true" ht="16.5" hidden="false" customHeight="true" outlineLevel="0" collapsed="false">
      <c r="A215" s="26"/>
      <c r="B215" s="27"/>
      <c r="C215" s="246" t="s">
        <v>413</v>
      </c>
      <c r="D215" s="246" t="s">
        <v>250</v>
      </c>
      <c r="E215" s="247" t="s">
        <v>398</v>
      </c>
      <c r="F215" s="248" t="s">
        <v>399</v>
      </c>
      <c r="G215" s="249" t="s">
        <v>301</v>
      </c>
      <c r="H215" s="250" t="n">
        <v>71</v>
      </c>
      <c r="I215" s="251"/>
      <c r="J215" s="252" t="n">
        <f aca="false">ROUND(I215*H215,2)</f>
        <v>0</v>
      </c>
      <c r="K215" s="253"/>
      <c r="L215" s="29"/>
      <c r="M215" s="254"/>
      <c r="N215" s="255" t="s">
        <v>39</v>
      </c>
      <c r="O215" s="76"/>
      <c r="P215" s="256" t="n">
        <f aca="false">O215*H215</f>
        <v>0</v>
      </c>
      <c r="Q215" s="256" t="n">
        <v>0.0003</v>
      </c>
      <c r="R215" s="256" t="n">
        <f aca="false">Q215*H215</f>
        <v>0.0213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302</v>
      </c>
      <c r="AT215" s="258" t="s">
        <v>250</v>
      </c>
      <c r="AU215" s="258" t="s">
        <v>83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400</v>
      </c>
    </row>
    <row r="216" s="30" customFormat="true" ht="19.2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401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83</v>
      </c>
    </row>
    <row r="217" s="30" customFormat="true" ht="16.5" hidden="false" customHeight="true" outlineLevel="0" collapsed="false">
      <c r="A217" s="26"/>
      <c r="B217" s="27"/>
      <c r="C217" s="263" t="s">
        <v>418</v>
      </c>
      <c r="D217" s="263" t="s">
        <v>288</v>
      </c>
      <c r="E217" s="264" t="s">
        <v>403</v>
      </c>
      <c r="F217" s="265" t="s">
        <v>1206</v>
      </c>
      <c r="G217" s="266" t="s">
        <v>332</v>
      </c>
      <c r="H217" s="267" t="n">
        <v>34</v>
      </c>
      <c r="I217" s="268"/>
      <c r="J217" s="269" t="n">
        <f aca="false">ROUND(I217*H217,2)</f>
        <v>0</v>
      </c>
      <c r="K217" s="270"/>
      <c r="L217" s="271"/>
      <c r="M217" s="272"/>
      <c r="N217" s="273" t="s">
        <v>39</v>
      </c>
      <c r="O217" s="76"/>
      <c r="P217" s="256" t="n">
        <f aca="false">O217*H217</f>
        <v>0</v>
      </c>
      <c r="Q217" s="256" t="n">
        <v>0.00022</v>
      </c>
      <c r="R217" s="256" t="n">
        <f aca="false">Q217*H217</f>
        <v>0.00748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324</v>
      </c>
      <c r="AT217" s="258" t="s">
        <v>288</v>
      </c>
      <c r="AU217" s="258" t="s">
        <v>83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405</v>
      </c>
    </row>
    <row r="218" s="30" customFormat="true" ht="10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1206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83</v>
      </c>
    </row>
    <row r="219" s="274" customFormat="true" ht="10.2" hidden="false" customHeight="false" outlineLevel="0" collapsed="false">
      <c r="B219" s="275"/>
      <c r="C219" s="276"/>
      <c r="D219" s="259" t="s">
        <v>327</v>
      </c>
      <c r="E219" s="276"/>
      <c r="F219" s="277" t="s">
        <v>1207</v>
      </c>
      <c r="G219" s="276"/>
      <c r="H219" s="278" t="n">
        <v>34</v>
      </c>
      <c r="I219" s="279"/>
      <c r="J219" s="276"/>
      <c r="K219" s="276"/>
      <c r="L219" s="280"/>
      <c r="M219" s="281"/>
      <c r="N219" s="282"/>
      <c r="O219" s="282"/>
      <c r="P219" s="282"/>
      <c r="Q219" s="282"/>
      <c r="R219" s="282"/>
      <c r="S219" s="282"/>
      <c r="T219" s="283"/>
      <c r="AT219" s="284" t="s">
        <v>327</v>
      </c>
      <c r="AU219" s="284" t="s">
        <v>83</v>
      </c>
      <c r="AV219" s="274" t="s">
        <v>83</v>
      </c>
      <c r="AW219" s="274" t="s">
        <v>3</v>
      </c>
      <c r="AX219" s="274" t="s">
        <v>81</v>
      </c>
      <c r="AY219" s="284" t="s">
        <v>247</v>
      </c>
    </row>
    <row r="220" s="30" customFormat="true" ht="24.15" hidden="false" customHeight="true" outlineLevel="0" collapsed="false">
      <c r="A220" s="26"/>
      <c r="B220" s="27"/>
      <c r="C220" s="246" t="s">
        <v>324</v>
      </c>
      <c r="D220" s="246" t="s">
        <v>250</v>
      </c>
      <c r="E220" s="247" t="s">
        <v>409</v>
      </c>
      <c r="F220" s="248" t="s">
        <v>410</v>
      </c>
      <c r="G220" s="249" t="s">
        <v>332</v>
      </c>
      <c r="H220" s="250" t="n">
        <v>45</v>
      </c>
      <c r="I220" s="251"/>
      <c r="J220" s="252" t="n">
        <f aca="false">ROUND(I220*H220,2)</f>
        <v>0</v>
      </c>
      <c r="K220" s="253"/>
      <c r="L220" s="29"/>
      <c r="M220" s="254"/>
      <c r="N220" s="255" t="s">
        <v>39</v>
      </c>
      <c r="O220" s="76"/>
      <c r="P220" s="256" t="n">
        <f aca="false">O220*H220</f>
        <v>0</v>
      </c>
      <c r="Q220" s="256" t="n">
        <v>0</v>
      </c>
      <c r="R220" s="256" t="n">
        <f aca="false">Q220*H220</f>
        <v>0</v>
      </c>
      <c r="S220" s="256" t="n">
        <v>0</v>
      </c>
      <c r="T220" s="257" t="n">
        <f aca="false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258" t="s">
        <v>302</v>
      </c>
      <c r="AT220" s="258" t="s">
        <v>250</v>
      </c>
      <c r="AU220" s="258" t="s">
        <v>83</v>
      </c>
      <c r="AY220" s="3" t="s">
        <v>247</v>
      </c>
      <c r="BE220" s="137" t="n">
        <f aca="false">IF(N220="základní",J220,0)</f>
        <v>0</v>
      </c>
      <c r="BF220" s="137" t="n">
        <f aca="false">IF(N220="snížená",J220,0)</f>
        <v>0</v>
      </c>
      <c r="BG220" s="137" t="n">
        <f aca="false">IF(N220="zákl. přenesená",J220,0)</f>
        <v>0</v>
      </c>
      <c r="BH220" s="137" t="n">
        <f aca="false">IF(N220="sníž. přenesená",J220,0)</f>
        <v>0</v>
      </c>
      <c r="BI220" s="137" t="n">
        <f aca="false">IF(N220="nulová",J220,0)</f>
        <v>0</v>
      </c>
      <c r="BJ220" s="3" t="s">
        <v>81</v>
      </c>
      <c r="BK220" s="137" t="n">
        <f aca="false">ROUND(I220*H220,2)</f>
        <v>0</v>
      </c>
      <c r="BL220" s="3" t="s">
        <v>302</v>
      </c>
      <c r="BM220" s="258" t="s">
        <v>411</v>
      </c>
    </row>
    <row r="221" s="30" customFormat="true" ht="10.2" hidden="false" customHeight="false" outlineLevel="0" collapsed="false">
      <c r="A221" s="26"/>
      <c r="B221" s="27"/>
      <c r="C221" s="28"/>
      <c r="D221" s="259" t="s">
        <v>256</v>
      </c>
      <c r="E221" s="28"/>
      <c r="F221" s="260" t="s">
        <v>412</v>
      </c>
      <c r="G221" s="28"/>
      <c r="H221" s="28"/>
      <c r="I221" s="211"/>
      <c r="J221" s="28"/>
      <c r="K221" s="28"/>
      <c r="L221" s="29"/>
      <c r="M221" s="261"/>
      <c r="N221" s="262"/>
      <c r="O221" s="76"/>
      <c r="P221" s="76"/>
      <c r="Q221" s="76"/>
      <c r="R221" s="76"/>
      <c r="S221" s="76"/>
      <c r="T221" s="77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T221" s="3" t="s">
        <v>256</v>
      </c>
      <c r="AU221" s="3" t="s">
        <v>83</v>
      </c>
    </row>
    <row r="222" s="30" customFormat="true" ht="16.5" hidden="false" customHeight="true" outlineLevel="0" collapsed="false">
      <c r="A222" s="26"/>
      <c r="B222" s="27"/>
      <c r="C222" s="246" t="s">
        <v>433</v>
      </c>
      <c r="D222" s="246" t="s">
        <v>250</v>
      </c>
      <c r="E222" s="247" t="s">
        <v>414</v>
      </c>
      <c r="F222" s="248" t="s">
        <v>415</v>
      </c>
      <c r="G222" s="249" t="s">
        <v>332</v>
      </c>
      <c r="H222" s="250" t="n">
        <v>34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1E-005</v>
      </c>
      <c r="R222" s="256" t="n">
        <f aca="false">Q222*H222</f>
        <v>0.00034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302</v>
      </c>
      <c r="AT222" s="258" t="s">
        <v>250</v>
      </c>
      <c r="AU222" s="258" t="s">
        <v>83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302</v>
      </c>
      <c r="BM222" s="258" t="s">
        <v>416</v>
      </c>
    </row>
    <row r="223" s="30" customFormat="true" ht="10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417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83</v>
      </c>
    </row>
    <row r="224" s="30" customFormat="true" ht="24.15" hidden="false" customHeight="true" outlineLevel="0" collapsed="false">
      <c r="A224" s="26"/>
      <c r="B224" s="27"/>
      <c r="C224" s="246" t="s">
        <v>438</v>
      </c>
      <c r="D224" s="246" t="s">
        <v>250</v>
      </c>
      <c r="E224" s="247" t="s">
        <v>419</v>
      </c>
      <c r="F224" s="248" t="s">
        <v>420</v>
      </c>
      <c r="G224" s="249" t="s">
        <v>301</v>
      </c>
      <c r="H224" s="250" t="n">
        <v>71</v>
      </c>
      <c r="I224" s="251"/>
      <c r="J224" s="252" t="n">
        <f aca="false">ROUND(I224*H224,2)</f>
        <v>0</v>
      </c>
      <c r="K224" s="253"/>
      <c r="L224" s="29"/>
      <c r="M224" s="254"/>
      <c r="N224" s="255" t="s">
        <v>39</v>
      </c>
      <c r="O224" s="76"/>
      <c r="P224" s="256" t="n">
        <f aca="false">O224*H224</f>
        <v>0</v>
      </c>
      <c r="Q224" s="256" t="n">
        <v>0</v>
      </c>
      <c r="R224" s="256" t="n">
        <f aca="false">Q224*H224</f>
        <v>0</v>
      </c>
      <c r="S224" s="256" t="n">
        <v>0</v>
      </c>
      <c r="T224" s="257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258" t="s">
        <v>302</v>
      </c>
      <c r="AT224" s="258" t="s">
        <v>250</v>
      </c>
      <c r="AU224" s="258" t="s">
        <v>83</v>
      </c>
      <c r="AY224" s="3" t="s">
        <v>247</v>
      </c>
      <c r="BE224" s="137" t="n">
        <f aca="false">IF(N224="základní",J224,0)</f>
        <v>0</v>
      </c>
      <c r="BF224" s="137" t="n">
        <f aca="false">IF(N224="snížená",J224,0)</f>
        <v>0</v>
      </c>
      <c r="BG224" s="137" t="n">
        <f aca="false">IF(N224="zákl. přenesená",J224,0)</f>
        <v>0</v>
      </c>
      <c r="BH224" s="137" t="n">
        <f aca="false">IF(N224="sníž. přenesená",J224,0)</f>
        <v>0</v>
      </c>
      <c r="BI224" s="137" t="n">
        <f aca="false">IF(N224="nulová",J224,0)</f>
        <v>0</v>
      </c>
      <c r="BJ224" s="3" t="s">
        <v>81</v>
      </c>
      <c r="BK224" s="137" t="n">
        <f aca="false">ROUND(I224*H224,2)</f>
        <v>0</v>
      </c>
      <c r="BL224" s="3" t="s">
        <v>302</v>
      </c>
      <c r="BM224" s="258" t="s">
        <v>421</v>
      </c>
    </row>
    <row r="225" s="30" customFormat="true" ht="19.2" hidden="false" customHeight="false" outlineLevel="0" collapsed="false">
      <c r="A225" s="26"/>
      <c r="B225" s="27"/>
      <c r="C225" s="28"/>
      <c r="D225" s="259" t="s">
        <v>256</v>
      </c>
      <c r="E225" s="28"/>
      <c r="F225" s="260" t="s">
        <v>422</v>
      </c>
      <c r="G225" s="28"/>
      <c r="H225" s="28"/>
      <c r="I225" s="211"/>
      <c r="J225" s="28"/>
      <c r="K225" s="28"/>
      <c r="L225" s="29"/>
      <c r="M225" s="261"/>
      <c r="N225" s="262"/>
      <c r="O225" s="76"/>
      <c r="P225" s="76"/>
      <c r="Q225" s="76"/>
      <c r="R225" s="76"/>
      <c r="S225" s="76"/>
      <c r="T225" s="7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T225" s="3" t="s">
        <v>256</v>
      </c>
      <c r="AU225" s="3" t="s">
        <v>83</v>
      </c>
    </row>
    <row r="226" s="30" customFormat="true" ht="16.5" hidden="false" customHeight="true" outlineLevel="0" collapsed="false">
      <c r="A226" s="26"/>
      <c r="B226" s="27"/>
      <c r="C226" s="246" t="s">
        <v>1208</v>
      </c>
      <c r="D226" s="246" t="s">
        <v>250</v>
      </c>
      <c r="E226" s="247" t="s">
        <v>424</v>
      </c>
      <c r="F226" s="248" t="s">
        <v>425</v>
      </c>
      <c r="G226" s="249" t="s">
        <v>253</v>
      </c>
      <c r="H226" s="250" t="n">
        <v>1</v>
      </c>
      <c r="I226" s="251"/>
      <c r="J226" s="252" t="n">
        <f aca="false">ROUND(I226*H226,2)</f>
        <v>0</v>
      </c>
      <c r="K226" s="253"/>
      <c r="L226" s="29"/>
      <c r="M226" s="254"/>
      <c r="N226" s="255" t="s">
        <v>39</v>
      </c>
      <c r="O226" s="76"/>
      <c r="P226" s="256" t="n">
        <f aca="false">O226*H226</f>
        <v>0</v>
      </c>
      <c r="Q226" s="256" t="n">
        <v>0</v>
      </c>
      <c r="R226" s="256" t="n">
        <f aca="false">Q226*H226</f>
        <v>0</v>
      </c>
      <c r="S226" s="256" t="n">
        <v>0</v>
      </c>
      <c r="T226" s="257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258" t="s">
        <v>254</v>
      </c>
      <c r="AT226" s="258" t="s">
        <v>250</v>
      </c>
      <c r="AU226" s="258" t="s">
        <v>83</v>
      </c>
      <c r="AY226" s="3" t="s">
        <v>247</v>
      </c>
      <c r="BE226" s="137" t="n">
        <f aca="false">IF(N226="základní",J226,0)</f>
        <v>0</v>
      </c>
      <c r="BF226" s="137" t="n">
        <f aca="false">IF(N226="snížená",J226,0)</f>
        <v>0</v>
      </c>
      <c r="BG226" s="137" t="n">
        <f aca="false">IF(N226="zákl. přenesená",J226,0)</f>
        <v>0</v>
      </c>
      <c r="BH226" s="137" t="n">
        <f aca="false">IF(N226="sníž. přenesená",J226,0)</f>
        <v>0</v>
      </c>
      <c r="BI226" s="137" t="n">
        <f aca="false">IF(N226="nulová",J226,0)</f>
        <v>0</v>
      </c>
      <c r="BJ226" s="3" t="s">
        <v>81</v>
      </c>
      <c r="BK226" s="137" t="n">
        <f aca="false">ROUND(I226*H226,2)</f>
        <v>0</v>
      </c>
      <c r="BL226" s="3" t="s">
        <v>254</v>
      </c>
      <c r="BM226" s="258" t="s">
        <v>1485</v>
      </c>
    </row>
    <row r="227" s="30" customFormat="true" ht="10.2" hidden="false" customHeight="false" outlineLevel="0" collapsed="false">
      <c r="A227" s="26"/>
      <c r="B227" s="27"/>
      <c r="C227" s="28"/>
      <c r="D227" s="259" t="s">
        <v>256</v>
      </c>
      <c r="E227" s="28"/>
      <c r="F227" s="260" t="s">
        <v>425</v>
      </c>
      <c r="G227" s="28"/>
      <c r="H227" s="28"/>
      <c r="I227" s="211"/>
      <c r="J227" s="28"/>
      <c r="K227" s="28"/>
      <c r="L227" s="29"/>
      <c r="M227" s="261"/>
      <c r="N227" s="262"/>
      <c r="O227" s="76"/>
      <c r="P227" s="76"/>
      <c r="Q227" s="76"/>
      <c r="R227" s="76"/>
      <c r="S227" s="76"/>
      <c r="T227" s="7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T227" s="3" t="s">
        <v>256</v>
      </c>
      <c r="AU227" s="3" t="s">
        <v>83</v>
      </c>
    </row>
    <row r="228" s="229" customFormat="true" ht="22.8" hidden="false" customHeight="true" outlineLevel="0" collapsed="false">
      <c r="B228" s="230"/>
      <c r="C228" s="231"/>
      <c r="D228" s="232" t="s">
        <v>73</v>
      </c>
      <c r="E228" s="244" t="s">
        <v>1210</v>
      </c>
      <c r="F228" s="244" t="s">
        <v>1211</v>
      </c>
      <c r="G228" s="231"/>
      <c r="H228" s="231"/>
      <c r="I228" s="234"/>
      <c r="J228" s="245" t="n">
        <f aca="false">BK228</f>
        <v>0</v>
      </c>
      <c r="K228" s="231"/>
      <c r="L228" s="236"/>
      <c r="M228" s="237"/>
      <c r="N228" s="238"/>
      <c r="O228" s="238"/>
      <c r="P228" s="239" t="n">
        <f aca="false">SUM(P229:P240)</f>
        <v>0</v>
      </c>
      <c r="Q228" s="238"/>
      <c r="R228" s="239" t="n">
        <f aca="false">SUM(R229:R240)</f>
        <v>0.0476</v>
      </c>
      <c r="S228" s="238"/>
      <c r="T228" s="240" t="n">
        <f aca="false">SUM(T229:T240)</f>
        <v>0.2282</v>
      </c>
      <c r="AR228" s="241" t="s">
        <v>83</v>
      </c>
      <c r="AT228" s="242" t="s">
        <v>73</v>
      </c>
      <c r="AU228" s="242" t="s">
        <v>81</v>
      </c>
      <c r="AY228" s="241" t="s">
        <v>247</v>
      </c>
      <c r="BK228" s="243" t="n">
        <f aca="false">SUM(BK229:BK240)</f>
        <v>0</v>
      </c>
    </row>
    <row r="229" s="30" customFormat="true" ht="16.5" hidden="false" customHeight="true" outlineLevel="0" collapsed="false">
      <c r="A229" s="26"/>
      <c r="B229" s="27"/>
      <c r="C229" s="246" t="s">
        <v>443</v>
      </c>
      <c r="D229" s="246" t="s">
        <v>250</v>
      </c>
      <c r="E229" s="247" t="s">
        <v>1212</v>
      </c>
      <c r="F229" s="248" t="s">
        <v>1213</v>
      </c>
      <c r="G229" s="249" t="s">
        <v>301</v>
      </c>
      <c r="H229" s="250" t="n">
        <v>2.8</v>
      </c>
      <c r="I229" s="251"/>
      <c r="J229" s="252" t="n">
        <f aca="false">ROUND(I229*H229,2)</f>
        <v>0</v>
      </c>
      <c r="K229" s="253"/>
      <c r="L229" s="29"/>
      <c r="M229" s="254"/>
      <c r="N229" s="255" t="s">
        <v>39</v>
      </c>
      <c r="O229" s="76"/>
      <c r="P229" s="256" t="n">
        <f aca="false">O229*H229</f>
        <v>0</v>
      </c>
      <c r="Q229" s="256" t="n">
        <v>0.0003</v>
      </c>
      <c r="R229" s="256" t="n">
        <f aca="false">Q229*H229</f>
        <v>0.00084</v>
      </c>
      <c r="S229" s="256" t="n">
        <v>0</v>
      </c>
      <c r="T229" s="257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58" t="s">
        <v>302</v>
      </c>
      <c r="AT229" s="258" t="s">
        <v>250</v>
      </c>
      <c r="AU229" s="258" t="s">
        <v>83</v>
      </c>
      <c r="AY229" s="3" t="s">
        <v>247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81</v>
      </c>
      <c r="BK229" s="137" t="n">
        <f aca="false">ROUND(I229*H229,2)</f>
        <v>0</v>
      </c>
      <c r="BL229" s="3" t="s">
        <v>302</v>
      </c>
      <c r="BM229" s="258" t="s">
        <v>1214</v>
      </c>
    </row>
    <row r="230" s="30" customFormat="true" ht="19.2" hidden="false" customHeight="false" outlineLevel="0" collapsed="false">
      <c r="A230" s="26"/>
      <c r="B230" s="27"/>
      <c r="C230" s="28"/>
      <c r="D230" s="259" t="s">
        <v>256</v>
      </c>
      <c r="E230" s="28"/>
      <c r="F230" s="260" t="s">
        <v>1215</v>
      </c>
      <c r="G230" s="28"/>
      <c r="H230" s="28"/>
      <c r="I230" s="211"/>
      <c r="J230" s="28"/>
      <c r="K230" s="28"/>
      <c r="L230" s="29"/>
      <c r="M230" s="261"/>
      <c r="N230" s="262"/>
      <c r="O230" s="76"/>
      <c r="P230" s="76"/>
      <c r="Q230" s="76"/>
      <c r="R230" s="76"/>
      <c r="S230" s="76"/>
      <c r="T230" s="7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3" t="s">
        <v>256</v>
      </c>
      <c r="AU230" s="3" t="s">
        <v>83</v>
      </c>
    </row>
    <row r="231" s="30" customFormat="true" ht="24.15" hidden="false" customHeight="true" outlineLevel="0" collapsed="false">
      <c r="A231" s="26"/>
      <c r="B231" s="27"/>
      <c r="C231" s="246" t="s">
        <v>448</v>
      </c>
      <c r="D231" s="246" t="s">
        <v>250</v>
      </c>
      <c r="E231" s="247" t="s">
        <v>1216</v>
      </c>
      <c r="F231" s="248" t="s">
        <v>1217</v>
      </c>
      <c r="G231" s="249" t="s">
        <v>301</v>
      </c>
      <c r="H231" s="250" t="n">
        <v>2.8</v>
      </c>
      <c r="I231" s="251"/>
      <c r="J231" s="252" t="n">
        <f aca="false">ROUND(I231*H231,2)</f>
        <v>0</v>
      </c>
      <c r="K231" s="253"/>
      <c r="L231" s="29"/>
      <c r="M231" s="254"/>
      <c r="N231" s="255" t="s">
        <v>39</v>
      </c>
      <c r="O231" s="76"/>
      <c r="P231" s="256" t="n">
        <f aca="false">O231*H231</f>
        <v>0</v>
      </c>
      <c r="Q231" s="256" t="n">
        <v>0</v>
      </c>
      <c r="R231" s="256" t="n">
        <f aca="false">Q231*H231</f>
        <v>0</v>
      </c>
      <c r="S231" s="256" t="n">
        <v>0.0815</v>
      </c>
      <c r="T231" s="257" t="n">
        <f aca="false">S231*H231</f>
        <v>0.2282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302</v>
      </c>
      <c r="AT231" s="258" t="s">
        <v>250</v>
      </c>
      <c r="AU231" s="258" t="s">
        <v>83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1218</v>
      </c>
    </row>
    <row r="232" s="30" customFormat="true" ht="10.2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1219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83</v>
      </c>
    </row>
    <row r="233" s="30" customFormat="true" ht="24.15" hidden="false" customHeight="true" outlineLevel="0" collapsed="false">
      <c r="A233" s="26"/>
      <c r="B233" s="27"/>
      <c r="C233" s="246" t="s">
        <v>453</v>
      </c>
      <c r="D233" s="246" t="s">
        <v>250</v>
      </c>
      <c r="E233" s="247" t="s">
        <v>1220</v>
      </c>
      <c r="F233" s="248" t="s">
        <v>1221</v>
      </c>
      <c r="G233" s="249" t="s">
        <v>301</v>
      </c>
      <c r="H233" s="250" t="n">
        <v>2.8</v>
      </c>
      <c r="I233" s="251"/>
      <c r="J233" s="252" t="n">
        <f aca="false">ROUND(I233*H233,2)</f>
        <v>0</v>
      </c>
      <c r="K233" s="253"/>
      <c r="L233" s="29"/>
      <c r="M233" s="254"/>
      <c r="N233" s="255" t="s">
        <v>39</v>
      </c>
      <c r="O233" s="76"/>
      <c r="P233" s="256" t="n">
        <f aca="false">O233*H233</f>
        <v>0</v>
      </c>
      <c r="Q233" s="256" t="n">
        <v>0.0049</v>
      </c>
      <c r="R233" s="256" t="n">
        <f aca="false">Q233*H233</f>
        <v>0.01372</v>
      </c>
      <c r="S233" s="256" t="n">
        <v>0</v>
      </c>
      <c r="T233" s="257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258" t="s">
        <v>302</v>
      </c>
      <c r="AT233" s="258" t="s">
        <v>250</v>
      </c>
      <c r="AU233" s="258" t="s">
        <v>83</v>
      </c>
      <c r="AY233" s="3" t="s">
        <v>247</v>
      </c>
      <c r="BE233" s="137" t="n">
        <f aca="false">IF(N233="základní",J233,0)</f>
        <v>0</v>
      </c>
      <c r="BF233" s="137" t="n">
        <f aca="false">IF(N233="snížená",J233,0)</f>
        <v>0</v>
      </c>
      <c r="BG233" s="137" t="n">
        <f aca="false">IF(N233="zákl. přenesená",J233,0)</f>
        <v>0</v>
      </c>
      <c r="BH233" s="137" t="n">
        <f aca="false">IF(N233="sníž. přenesená",J233,0)</f>
        <v>0</v>
      </c>
      <c r="BI233" s="137" t="n">
        <f aca="false">IF(N233="nulová",J233,0)</f>
        <v>0</v>
      </c>
      <c r="BJ233" s="3" t="s">
        <v>81</v>
      </c>
      <c r="BK233" s="137" t="n">
        <f aca="false">ROUND(I233*H233,2)</f>
        <v>0</v>
      </c>
      <c r="BL233" s="3" t="s">
        <v>302</v>
      </c>
      <c r="BM233" s="258" t="s">
        <v>1222</v>
      </c>
    </row>
    <row r="234" s="30" customFormat="true" ht="28.8" hidden="false" customHeight="false" outlineLevel="0" collapsed="false">
      <c r="A234" s="26"/>
      <c r="B234" s="27"/>
      <c r="C234" s="28"/>
      <c r="D234" s="259" t="s">
        <v>256</v>
      </c>
      <c r="E234" s="28"/>
      <c r="F234" s="260" t="s">
        <v>1223</v>
      </c>
      <c r="G234" s="28"/>
      <c r="H234" s="28"/>
      <c r="I234" s="211"/>
      <c r="J234" s="28"/>
      <c r="K234" s="28"/>
      <c r="L234" s="29"/>
      <c r="M234" s="261"/>
      <c r="N234" s="262"/>
      <c r="O234" s="76"/>
      <c r="P234" s="76"/>
      <c r="Q234" s="76"/>
      <c r="R234" s="76"/>
      <c r="S234" s="76"/>
      <c r="T234" s="7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T234" s="3" t="s">
        <v>256</v>
      </c>
      <c r="AU234" s="3" t="s">
        <v>83</v>
      </c>
    </row>
    <row r="235" s="30" customFormat="true" ht="16.5" hidden="false" customHeight="true" outlineLevel="0" collapsed="false">
      <c r="A235" s="26"/>
      <c r="B235" s="27"/>
      <c r="C235" s="263" t="s">
        <v>458</v>
      </c>
      <c r="D235" s="263" t="s">
        <v>288</v>
      </c>
      <c r="E235" s="264" t="s">
        <v>1224</v>
      </c>
      <c r="F235" s="265" t="s">
        <v>1225</v>
      </c>
      <c r="G235" s="266" t="s">
        <v>301</v>
      </c>
      <c r="H235" s="267" t="n">
        <v>2.8</v>
      </c>
      <c r="I235" s="268"/>
      <c r="J235" s="269" t="n">
        <f aca="false">ROUND(I235*H235,2)</f>
        <v>0</v>
      </c>
      <c r="K235" s="270"/>
      <c r="L235" s="271"/>
      <c r="M235" s="272"/>
      <c r="N235" s="273" t="s">
        <v>39</v>
      </c>
      <c r="O235" s="76"/>
      <c r="P235" s="256" t="n">
        <f aca="false">O235*H235</f>
        <v>0</v>
      </c>
      <c r="Q235" s="256" t="n">
        <v>0.0118</v>
      </c>
      <c r="R235" s="256" t="n">
        <f aca="false">Q235*H235</f>
        <v>0.03304</v>
      </c>
      <c r="S235" s="256" t="n">
        <v>0</v>
      </c>
      <c r="T235" s="257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258" t="s">
        <v>324</v>
      </c>
      <c r="AT235" s="258" t="s">
        <v>288</v>
      </c>
      <c r="AU235" s="258" t="s">
        <v>83</v>
      </c>
      <c r="AY235" s="3" t="s">
        <v>247</v>
      </c>
      <c r="BE235" s="137" t="n">
        <f aca="false">IF(N235="základní",J235,0)</f>
        <v>0</v>
      </c>
      <c r="BF235" s="137" t="n">
        <f aca="false">IF(N235="snížená",J235,0)</f>
        <v>0</v>
      </c>
      <c r="BG235" s="137" t="n">
        <f aca="false">IF(N235="zákl. přenesená",J235,0)</f>
        <v>0</v>
      </c>
      <c r="BH235" s="137" t="n">
        <f aca="false">IF(N235="sníž. přenesená",J235,0)</f>
        <v>0</v>
      </c>
      <c r="BI235" s="137" t="n">
        <f aca="false">IF(N235="nulová",J235,0)</f>
        <v>0</v>
      </c>
      <c r="BJ235" s="3" t="s">
        <v>81</v>
      </c>
      <c r="BK235" s="137" t="n">
        <f aca="false">ROUND(I235*H235,2)</f>
        <v>0</v>
      </c>
      <c r="BL235" s="3" t="s">
        <v>302</v>
      </c>
      <c r="BM235" s="258" t="s">
        <v>1226</v>
      </c>
    </row>
    <row r="236" s="30" customFormat="true" ht="10.2" hidden="false" customHeight="false" outlineLevel="0" collapsed="false">
      <c r="A236" s="26"/>
      <c r="B236" s="27"/>
      <c r="C236" s="28"/>
      <c r="D236" s="259" t="s">
        <v>256</v>
      </c>
      <c r="E236" s="28"/>
      <c r="F236" s="260" t="s">
        <v>1225</v>
      </c>
      <c r="G236" s="28"/>
      <c r="H236" s="28"/>
      <c r="I236" s="211"/>
      <c r="J236" s="28"/>
      <c r="K236" s="28"/>
      <c r="L236" s="29"/>
      <c r="M236" s="261"/>
      <c r="N236" s="262"/>
      <c r="O236" s="76"/>
      <c r="P236" s="76"/>
      <c r="Q236" s="76"/>
      <c r="R236" s="76"/>
      <c r="S236" s="76"/>
      <c r="T236" s="7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T236" s="3" t="s">
        <v>256</v>
      </c>
      <c r="AU236" s="3" t="s">
        <v>83</v>
      </c>
    </row>
    <row r="237" s="30" customFormat="true" ht="24.15" hidden="false" customHeight="true" outlineLevel="0" collapsed="false">
      <c r="A237" s="26"/>
      <c r="B237" s="27"/>
      <c r="C237" s="246" t="s">
        <v>463</v>
      </c>
      <c r="D237" s="246" t="s">
        <v>250</v>
      </c>
      <c r="E237" s="247" t="s">
        <v>1227</v>
      </c>
      <c r="F237" s="248" t="s">
        <v>1228</v>
      </c>
      <c r="G237" s="249" t="s">
        <v>301</v>
      </c>
      <c r="H237" s="250" t="n">
        <v>2.8</v>
      </c>
      <c r="I237" s="251"/>
      <c r="J237" s="252" t="n">
        <f aca="false">ROUND(I237*H237,2)</f>
        <v>0</v>
      </c>
      <c r="K237" s="253"/>
      <c r="L237" s="29"/>
      <c r="M237" s="254"/>
      <c r="N237" s="255" t="s">
        <v>39</v>
      </c>
      <c r="O237" s="76"/>
      <c r="P237" s="256" t="n">
        <f aca="false">O237*H237</f>
        <v>0</v>
      </c>
      <c r="Q237" s="256" t="n">
        <v>0</v>
      </c>
      <c r="R237" s="256" t="n">
        <f aca="false">Q237*H237</f>
        <v>0</v>
      </c>
      <c r="S237" s="256" t="n">
        <v>0</v>
      </c>
      <c r="T237" s="257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258" t="s">
        <v>302</v>
      </c>
      <c r="AT237" s="258" t="s">
        <v>250</v>
      </c>
      <c r="AU237" s="258" t="s">
        <v>83</v>
      </c>
      <c r="AY237" s="3" t="s">
        <v>247</v>
      </c>
      <c r="BE237" s="137" t="n">
        <f aca="false">IF(N237="základní",J237,0)</f>
        <v>0</v>
      </c>
      <c r="BF237" s="137" t="n">
        <f aca="false">IF(N237="snížená",J237,0)</f>
        <v>0</v>
      </c>
      <c r="BG237" s="137" t="n">
        <f aca="false">IF(N237="zákl. přenesená",J237,0)</f>
        <v>0</v>
      </c>
      <c r="BH237" s="137" t="n">
        <f aca="false">IF(N237="sníž. přenesená",J237,0)</f>
        <v>0</v>
      </c>
      <c r="BI237" s="137" t="n">
        <f aca="false">IF(N237="nulová",J237,0)</f>
        <v>0</v>
      </c>
      <c r="BJ237" s="3" t="s">
        <v>81</v>
      </c>
      <c r="BK237" s="137" t="n">
        <f aca="false">ROUND(I237*H237,2)</f>
        <v>0</v>
      </c>
      <c r="BL237" s="3" t="s">
        <v>302</v>
      </c>
      <c r="BM237" s="258" t="s">
        <v>1229</v>
      </c>
    </row>
    <row r="238" s="30" customFormat="true" ht="19.2" hidden="false" customHeight="false" outlineLevel="0" collapsed="false">
      <c r="A238" s="26"/>
      <c r="B238" s="27"/>
      <c r="C238" s="28"/>
      <c r="D238" s="259" t="s">
        <v>256</v>
      </c>
      <c r="E238" s="28"/>
      <c r="F238" s="260" t="s">
        <v>1230</v>
      </c>
      <c r="G238" s="28"/>
      <c r="H238" s="28"/>
      <c r="I238" s="211"/>
      <c r="J238" s="28"/>
      <c r="K238" s="28"/>
      <c r="L238" s="29"/>
      <c r="M238" s="261"/>
      <c r="N238" s="262"/>
      <c r="O238" s="76"/>
      <c r="P238" s="76"/>
      <c r="Q238" s="76"/>
      <c r="R238" s="76"/>
      <c r="S238" s="76"/>
      <c r="T238" s="7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3" t="s">
        <v>256</v>
      </c>
      <c r="AU238" s="3" t="s">
        <v>83</v>
      </c>
    </row>
    <row r="239" s="30" customFormat="true" ht="16.5" hidden="false" customHeight="true" outlineLevel="0" collapsed="false">
      <c r="A239" s="26"/>
      <c r="B239" s="27"/>
      <c r="C239" s="246" t="s">
        <v>469</v>
      </c>
      <c r="D239" s="246" t="s">
        <v>250</v>
      </c>
      <c r="E239" s="247" t="s">
        <v>1231</v>
      </c>
      <c r="F239" s="248" t="s">
        <v>1232</v>
      </c>
      <c r="G239" s="249" t="s">
        <v>301</v>
      </c>
      <c r="H239" s="250" t="n">
        <v>2.8</v>
      </c>
      <c r="I239" s="251"/>
      <c r="J239" s="252" t="n">
        <f aca="false">ROUND(I239*H239,2)</f>
        <v>0</v>
      </c>
      <c r="K239" s="253"/>
      <c r="L239" s="29"/>
      <c r="M239" s="254"/>
      <c r="N239" s="255" t="s">
        <v>39</v>
      </c>
      <c r="O239" s="76"/>
      <c r="P239" s="256" t="n">
        <f aca="false">O239*H239</f>
        <v>0</v>
      </c>
      <c r="Q239" s="256" t="n">
        <v>0</v>
      </c>
      <c r="R239" s="256" t="n">
        <f aca="false">Q239*H239</f>
        <v>0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254</v>
      </c>
      <c r="AT239" s="258" t="s">
        <v>250</v>
      </c>
      <c r="AU239" s="258" t="s">
        <v>83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254</v>
      </c>
      <c r="BM239" s="258" t="s">
        <v>1233</v>
      </c>
    </row>
    <row r="240" s="30" customFormat="true" ht="10.2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1232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83</v>
      </c>
    </row>
    <row r="241" s="229" customFormat="true" ht="22.8" hidden="false" customHeight="true" outlineLevel="0" collapsed="false">
      <c r="B241" s="230"/>
      <c r="C241" s="231"/>
      <c r="D241" s="232" t="s">
        <v>73</v>
      </c>
      <c r="E241" s="244" t="s">
        <v>427</v>
      </c>
      <c r="F241" s="244" t="s">
        <v>428</v>
      </c>
      <c r="G241" s="231"/>
      <c r="H241" s="231"/>
      <c r="I241" s="234"/>
      <c r="J241" s="245" t="n">
        <f aca="false">BK241</f>
        <v>0</v>
      </c>
      <c r="K241" s="231"/>
      <c r="L241" s="236"/>
      <c r="M241" s="237"/>
      <c r="N241" s="238"/>
      <c r="O241" s="238"/>
      <c r="P241" s="239" t="n">
        <f aca="false">SUM(P242:P255)</f>
        <v>0</v>
      </c>
      <c r="Q241" s="238"/>
      <c r="R241" s="239" t="n">
        <f aca="false">SUM(R242:R255)</f>
        <v>0.03273</v>
      </c>
      <c r="S241" s="238"/>
      <c r="T241" s="240" t="n">
        <f aca="false">SUM(T242:T255)</f>
        <v>0</v>
      </c>
      <c r="AR241" s="241" t="s">
        <v>83</v>
      </c>
      <c r="AT241" s="242" t="s">
        <v>73</v>
      </c>
      <c r="AU241" s="242" t="s">
        <v>81</v>
      </c>
      <c r="AY241" s="241" t="s">
        <v>247</v>
      </c>
      <c r="BK241" s="243" t="n">
        <f aca="false">SUM(BK242:BK255)</f>
        <v>0</v>
      </c>
    </row>
    <row r="242" s="30" customFormat="true" ht="33" hidden="false" customHeight="true" outlineLevel="0" collapsed="false">
      <c r="A242" s="26"/>
      <c r="B242" s="27"/>
      <c r="C242" s="246" t="s">
        <v>474</v>
      </c>
      <c r="D242" s="246" t="s">
        <v>250</v>
      </c>
      <c r="E242" s="247" t="s">
        <v>429</v>
      </c>
      <c r="F242" s="248" t="s">
        <v>430</v>
      </c>
      <c r="G242" s="249" t="s">
        <v>301</v>
      </c>
      <c r="H242" s="250" t="n">
        <v>33</v>
      </c>
      <c r="I242" s="251"/>
      <c r="J242" s="252" t="n">
        <f aca="false">ROUND(I242*H242,2)</f>
        <v>0</v>
      </c>
      <c r="K242" s="253"/>
      <c r="L242" s="29"/>
      <c r="M242" s="254"/>
      <c r="N242" s="255" t="s">
        <v>39</v>
      </c>
      <c r="O242" s="76"/>
      <c r="P242" s="256" t="n">
        <f aca="false">O242*H242</f>
        <v>0</v>
      </c>
      <c r="Q242" s="256" t="n">
        <v>0.00023</v>
      </c>
      <c r="R242" s="256" t="n">
        <f aca="false">Q242*H242</f>
        <v>0.00759</v>
      </c>
      <c r="S242" s="256" t="n">
        <v>0</v>
      </c>
      <c r="T242" s="257" t="n">
        <f aca="false"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258" t="s">
        <v>302</v>
      </c>
      <c r="AT242" s="258" t="s">
        <v>250</v>
      </c>
      <c r="AU242" s="258" t="s">
        <v>83</v>
      </c>
      <c r="AY242" s="3" t="s">
        <v>247</v>
      </c>
      <c r="BE242" s="137" t="n">
        <f aca="false">IF(N242="základní",J242,0)</f>
        <v>0</v>
      </c>
      <c r="BF242" s="137" t="n">
        <f aca="false">IF(N242="snížená",J242,0)</f>
        <v>0</v>
      </c>
      <c r="BG242" s="137" t="n">
        <f aca="false">IF(N242="zákl. přenesená",J242,0)</f>
        <v>0</v>
      </c>
      <c r="BH242" s="137" t="n">
        <f aca="false">IF(N242="sníž. přenesená",J242,0)</f>
        <v>0</v>
      </c>
      <c r="BI242" s="137" t="n">
        <f aca="false">IF(N242="nulová",J242,0)</f>
        <v>0</v>
      </c>
      <c r="BJ242" s="3" t="s">
        <v>81</v>
      </c>
      <c r="BK242" s="137" t="n">
        <f aca="false">ROUND(I242*H242,2)</f>
        <v>0</v>
      </c>
      <c r="BL242" s="3" t="s">
        <v>302</v>
      </c>
      <c r="BM242" s="258" t="s">
        <v>431</v>
      </c>
    </row>
    <row r="243" s="30" customFormat="true" ht="19.2" hidden="false" customHeight="false" outlineLevel="0" collapsed="false">
      <c r="A243" s="26"/>
      <c r="B243" s="27"/>
      <c r="C243" s="28"/>
      <c r="D243" s="259" t="s">
        <v>256</v>
      </c>
      <c r="E243" s="28"/>
      <c r="F243" s="260" t="s">
        <v>432</v>
      </c>
      <c r="G243" s="28"/>
      <c r="H243" s="28"/>
      <c r="I243" s="211"/>
      <c r="J243" s="28"/>
      <c r="K243" s="28"/>
      <c r="L243" s="29"/>
      <c r="M243" s="261"/>
      <c r="N243" s="262"/>
      <c r="O243" s="76"/>
      <c r="P243" s="76"/>
      <c r="Q243" s="76"/>
      <c r="R243" s="76"/>
      <c r="S243" s="76"/>
      <c r="T243" s="77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T243" s="3" t="s">
        <v>256</v>
      </c>
      <c r="AU243" s="3" t="s">
        <v>83</v>
      </c>
    </row>
    <row r="244" s="30" customFormat="true" ht="24.15" hidden="false" customHeight="true" outlineLevel="0" collapsed="false">
      <c r="A244" s="26"/>
      <c r="B244" s="27"/>
      <c r="C244" s="246" t="s">
        <v>478</v>
      </c>
      <c r="D244" s="246" t="s">
        <v>250</v>
      </c>
      <c r="E244" s="247" t="s">
        <v>434</v>
      </c>
      <c r="F244" s="248" t="s">
        <v>435</v>
      </c>
      <c r="G244" s="249" t="s">
        <v>301</v>
      </c>
      <c r="H244" s="250" t="n">
        <v>33</v>
      </c>
      <c r="I244" s="251"/>
      <c r="J244" s="252" t="n">
        <f aca="false">ROUND(I244*H244,2)</f>
        <v>0</v>
      </c>
      <c r="K244" s="253"/>
      <c r="L244" s="29"/>
      <c r="M244" s="254"/>
      <c r="N244" s="255" t="s">
        <v>39</v>
      </c>
      <c r="O244" s="76"/>
      <c r="P244" s="256" t="n">
        <f aca="false">O244*H244</f>
        <v>0</v>
      </c>
      <c r="Q244" s="256" t="n">
        <v>0</v>
      </c>
      <c r="R244" s="256" t="n">
        <f aca="false">Q244*H244</f>
        <v>0</v>
      </c>
      <c r="S244" s="256" t="n">
        <v>0</v>
      </c>
      <c r="T244" s="257" t="n">
        <f aca="false"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258" t="s">
        <v>302</v>
      </c>
      <c r="AT244" s="258" t="s">
        <v>250</v>
      </c>
      <c r="AU244" s="258" t="s">
        <v>83</v>
      </c>
      <c r="AY244" s="3" t="s">
        <v>247</v>
      </c>
      <c r="BE244" s="137" t="n">
        <f aca="false">IF(N244="základní",J244,0)</f>
        <v>0</v>
      </c>
      <c r="BF244" s="137" t="n">
        <f aca="false">IF(N244="snížená",J244,0)</f>
        <v>0</v>
      </c>
      <c r="BG244" s="137" t="n">
        <f aca="false">IF(N244="zákl. přenesená",J244,0)</f>
        <v>0</v>
      </c>
      <c r="BH244" s="137" t="n">
        <f aca="false">IF(N244="sníž. přenesená",J244,0)</f>
        <v>0</v>
      </c>
      <c r="BI244" s="137" t="n">
        <f aca="false">IF(N244="nulová",J244,0)</f>
        <v>0</v>
      </c>
      <c r="BJ244" s="3" t="s">
        <v>81</v>
      </c>
      <c r="BK244" s="137" t="n">
        <f aca="false">ROUND(I244*H244,2)</f>
        <v>0</v>
      </c>
      <c r="BL244" s="3" t="s">
        <v>302</v>
      </c>
      <c r="BM244" s="258" t="s">
        <v>436</v>
      </c>
    </row>
    <row r="245" s="30" customFormat="true" ht="19.2" hidden="false" customHeight="false" outlineLevel="0" collapsed="false">
      <c r="A245" s="26"/>
      <c r="B245" s="27"/>
      <c r="C245" s="28"/>
      <c r="D245" s="259" t="s">
        <v>256</v>
      </c>
      <c r="E245" s="28"/>
      <c r="F245" s="260" t="s">
        <v>437</v>
      </c>
      <c r="G245" s="28"/>
      <c r="H245" s="28"/>
      <c r="I245" s="211"/>
      <c r="J245" s="28"/>
      <c r="K245" s="28"/>
      <c r="L245" s="29"/>
      <c r="M245" s="261"/>
      <c r="N245" s="262"/>
      <c r="O245" s="76"/>
      <c r="P245" s="76"/>
      <c r="Q245" s="76"/>
      <c r="R245" s="76"/>
      <c r="S245" s="76"/>
      <c r="T245" s="77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T245" s="3" t="s">
        <v>256</v>
      </c>
      <c r="AU245" s="3" t="s">
        <v>83</v>
      </c>
    </row>
    <row r="246" s="30" customFormat="true" ht="24.15" hidden="false" customHeight="true" outlineLevel="0" collapsed="false">
      <c r="A246" s="26"/>
      <c r="B246" s="27"/>
      <c r="C246" s="246" t="s">
        <v>483</v>
      </c>
      <c r="D246" s="246" t="s">
        <v>250</v>
      </c>
      <c r="E246" s="247" t="s">
        <v>439</v>
      </c>
      <c r="F246" s="248" t="s">
        <v>440</v>
      </c>
      <c r="G246" s="249" t="s">
        <v>332</v>
      </c>
      <c r="H246" s="250" t="n">
        <v>17</v>
      </c>
      <c r="I246" s="251"/>
      <c r="J246" s="252" t="n">
        <f aca="false">ROUND(I246*H246,2)</f>
        <v>0</v>
      </c>
      <c r="K246" s="253"/>
      <c r="L246" s="29"/>
      <c r="M246" s="254"/>
      <c r="N246" s="255" t="s">
        <v>39</v>
      </c>
      <c r="O246" s="76"/>
      <c r="P246" s="256" t="n">
        <f aca="false">O246*H246</f>
        <v>0</v>
      </c>
      <c r="Q246" s="256" t="n">
        <v>2E-005</v>
      </c>
      <c r="R246" s="256" t="n">
        <f aca="false">Q246*H246</f>
        <v>0.00034</v>
      </c>
      <c r="S246" s="256" t="n">
        <v>0</v>
      </c>
      <c r="T246" s="257" t="n">
        <f aca="false"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258" t="s">
        <v>302</v>
      </c>
      <c r="AT246" s="258" t="s">
        <v>250</v>
      </c>
      <c r="AU246" s="258" t="s">
        <v>83</v>
      </c>
      <c r="AY246" s="3" t="s">
        <v>247</v>
      </c>
      <c r="BE246" s="137" t="n">
        <f aca="false">IF(N246="základní",J246,0)</f>
        <v>0</v>
      </c>
      <c r="BF246" s="137" t="n">
        <f aca="false">IF(N246="snížená",J246,0)</f>
        <v>0</v>
      </c>
      <c r="BG246" s="137" t="n">
        <f aca="false">IF(N246="zákl. přenesená",J246,0)</f>
        <v>0</v>
      </c>
      <c r="BH246" s="137" t="n">
        <f aca="false">IF(N246="sníž. přenesená",J246,0)</f>
        <v>0</v>
      </c>
      <c r="BI246" s="137" t="n">
        <f aca="false">IF(N246="nulová",J246,0)</f>
        <v>0</v>
      </c>
      <c r="BJ246" s="3" t="s">
        <v>81</v>
      </c>
      <c r="BK246" s="137" t="n">
        <f aca="false">ROUND(I246*H246,2)</f>
        <v>0</v>
      </c>
      <c r="BL246" s="3" t="s">
        <v>302</v>
      </c>
      <c r="BM246" s="258" t="s">
        <v>441</v>
      </c>
    </row>
    <row r="247" s="30" customFormat="true" ht="28.8" hidden="false" customHeight="false" outlineLevel="0" collapsed="false">
      <c r="A247" s="26"/>
      <c r="B247" s="27"/>
      <c r="C247" s="28"/>
      <c r="D247" s="259" t="s">
        <v>256</v>
      </c>
      <c r="E247" s="28"/>
      <c r="F247" s="260" t="s">
        <v>442</v>
      </c>
      <c r="G247" s="28"/>
      <c r="H247" s="28"/>
      <c r="I247" s="211"/>
      <c r="J247" s="28"/>
      <c r="K247" s="28"/>
      <c r="L247" s="29"/>
      <c r="M247" s="261"/>
      <c r="N247" s="262"/>
      <c r="O247" s="76"/>
      <c r="P247" s="76"/>
      <c r="Q247" s="76"/>
      <c r="R247" s="76"/>
      <c r="S247" s="76"/>
      <c r="T247" s="77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T247" s="3" t="s">
        <v>256</v>
      </c>
      <c r="AU247" s="3" t="s">
        <v>83</v>
      </c>
    </row>
    <row r="248" s="30" customFormat="true" ht="24.15" hidden="false" customHeight="true" outlineLevel="0" collapsed="false">
      <c r="A248" s="26"/>
      <c r="B248" s="27"/>
      <c r="C248" s="246" t="s">
        <v>488</v>
      </c>
      <c r="D248" s="246" t="s">
        <v>250</v>
      </c>
      <c r="E248" s="247" t="s">
        <v>444</v>
      </c>
      <c r="F248" s="248" t="s">
        <v>445</v>
      </c>
      <c r="G248" s="249" t="s">
        <v>301</v>
      </c>
      <c r="H248" s="250" t="n">
        <v>33</v>
      </c>
      <c r="I248" s="251"/>
      <c r="J248" s="252" t="n">
        <f aca="false">ROUND(I248*H248,2)</f>
        <v>0</v>
      </c>
      <c r="K248" s="253"/>
      <c r="L248" s="29"/>
      <c r="M248" s="254"/>
      <c r="N248" s="255" t="s">
        <v>39</v>
      </c>
      <c r="O248" s="76"/>
      <c r="P248" s="256" t="n">
        <f aca="false">O248*H248</f>
        <v>0</v>
      </c>
      <c r="Q248" s="256" t="n">
        <v>0.00041</v>
      </c>
      <c r="R248" s="256" t="n">
        <f aca="false">Q248*H248</f>
        <v>0.01353</v>
      </c>
      <c r="S248" s="256" t="n">
        <v>0</v>
      </c>
      <c r="T248" s="257" t="n">
        <f aca="false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258" t="s">
        <v>302</v>
      </c>
      <c r="AT248" s="258" t="s">
        <v>250</v>
      </c>
      <c r="AU248" s="258" t="s">
        <v>83</v>
      </c>
      <c r="AY248" s="3" t="s">
        <v>247</v>
      </c>
      <c r="BE248" s="137" t="n">
        <f aca="false">IF(N248="základní",J248,0)</f>
        <v>0</v>
      </c>
      <c r="BF248" s="137" t="n">
        <f aca="false">IF(N248="snížená",J248,0)</f>
        <v>0</v>
      </c>
      <c r="BG248" s="137" t="n">
        <f aca="false">IF(N248="zákl. přenesená",J248,0)</f>
        <v>0</v>
      </c>
      <c r="BH248" s="137" t="n">
        <f aca="false">IF(N248="sníž. přenesená",J248,0)</f>
        <v>0</v>
      </c>
      <c r="BI248" s="137" t="n">
        <f aca="false">IF(N248="nulová",J248,0)</f>
        <v>0</v>
      </c>
      <c r="BJ248" s="3" t="s">
        <v>81</v>
      </c>
      <c r="BK248" s="137" t="n">
        <f aca="false">ROUND(I248*H248,2)</f>
        <v>0</v>
      </c>
      <c r="BL248" s="3" t="s">
        <v>302</v>
      </c>
      <c r="BM248" s="258" t="s">
        <v>446</v>
      </c>
    </row>
    <row r="249" s="30" customFormat="true" ht="19.2" hidden="false" customHeight="false" outlineLevel="0" collapsed="false">
      <c r="A249" s="26"/>
      <c r="B249" s="27"/>
      <c r="C249" s="28"/>
      <c r="D249" s="259" t="s">
        <v>256</v>
      </c>
      <c r="E249" s="28"/>
      <c r="F249" s="260" t="s">
        <v>447</v>
      </c>
      <c r="G249" s="28"/>
      <c r="H249" s="28"/>
      <c r="I249" s="211"/>
      <c r="J249" s="28"/>
      <c r="K249" s="28"/>
      <c r="L249" s="29"/>
      <c r="M249" s="261"/>
      <c r="N249" s="262"/>
      <c r="O249" s="76"/>
      <c r="P249" s="76"/>
      <c r="Q249" s="76"/>
      <c r="R249" s="76"/>
      <c r="S249" s="76"/>
      <c r="T249" s="77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T249" s="3" t="s">
        <v>256</v>
      </c>
      <c r="AU249" s="3" t="s">
        <v>83</v>
      </c>
    </row>
    <row r="250" s="30" customFormat="true" ht="24.15" hidden="false" customHeight="true" outlineLevel="0" collapsed="false">
      <c r="A250" s="26"/>
      <c r="B250" s="27"/>
      <c r="C250" s="246" t="s">
        <v>492</v>
      </c>
      <c r="D250" s="246" t="s">
        <v>250</v>
      </c>
      <c r="E250" s="247" t="s">
        <v>449</v>
      </c>
      <c r="F250" s="248" t="s">
        <v>450</v>
      </c>
      <c r="G250" s="249" t="s">
        <v>301</v>
      </c>
      <c r="H250" s="250" t="n">
        <v>33</v>
      </c>
      <c r="I250" s="251"/>
      <c r="J250" s="252" t="n">
        <f aca="false">ROUND(I250*H250,2)</f>
        <v>0</v>
      </c>
      <c r="K250" s="253"/>
      <c r="L250" s="29"/>
      <c r="M250" s="254"/>
      <c r="N250" s="255" t="s">
        <v>39</v>
      </c>
      <c r="O250" s="76"/>
      <c r="P250" s="256" t="n">
        <f aca="false">O250*H250</f>
        <v>0</v>
      </c>
      <c r="Q250" s="256" t="n">
        <v>0.00029</v>
      </c>
      <c r="R250" s="256" t="n">
        <f aca="false">Q250*H250</f>
        <v>0.00957</v>
      </c>
      <c r="S250" s="256" t="n">
        <v>0</v>
      </c>
      <c r="T250" s="257" t="n">
        <f aca="false"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258" t="s">
        <v>302</v>
      </c>
      <c r="AT250" s="258" t="s">
        <v>250</v>
      </c>
      <c r="AU250" s="258" t="s">
        <v>83</v>
      </c>
      <c r="AY250" s="3" t="s">
        <v>247</v>
      </c>
      <c r="BE250" s="137" t="n">
        <f aca="false">IF(N250="základní",J250,0)</f>
        <v>0</v>
      </c>
      <c r="BF250" s="137" t="n">
        <f aca="false">IF(N250="snížená",J250,0)</f>
        <v>0</v>
      </c>
      <c r="BG250" s="137" t="n">
        <f aca="false">IF(N250="zákl. přenesená",J250,0)</f>
        <v>0</v>
      </c>
      <c r="BH250" s="137" t="n">
        <f aca="false">IF(N250="sníž. přenesená",J250,0)</f>
        <v>0</v>
      </c>
      <c r="BI250" s="137" t="n">
        <f aca="false">IF(N250="nulová",J250,0)</f>
        <v>0</v>
      </c>
      <c r="BJ250" s="3" t="s">
        <v>81</v>
      </c>
      <c r="BK250" s="137" t="n">
        <f aca="false">ROUND(I250*H250,2)</f>
        <v>0</v>
      </c>
      <c r="BL250" s="3" t="s">
        <v>302</v>
      </c>
      <c r="BM250" s="258" t="s">
        <v>451</v>
      </c>
    </row>
    <row r="251" s="30" customFormat="true" ht="19.2" hidden="false" customHeight="false" outlineLevel="0" collapsed="false">
      <c r="A251" s="26"/>
      <c r="B251" s="27"/>
      <c r="C251" s="28"/>
      <c r="D251" s="259" t="s">
        <v>256</v>
      </c>
      <c r="E251" s="28"/>
      <c r="F251" s="260" t="s">
        <v>452</v>
      </c>
      <c r="G251" s="28"/>
      <c r="H251" s="28"/>
      <c r="I251" s="211"/>
      <c r="J251" s="28"/>
      <c r="K251" s="28"/>
      <c r="L251" s="29"/>
      <c r="M251" s="261"/>
      <c r="N251" s="262"/>
      <c r="O251" s="76"/>
      <c r="P251" s="76"/>
      <c r="Q251" s="76"/>
      <c r="R251" s="76"/>
      <c r="S251" s="76"/>
      <c r="T251" s="77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T251" s="3" t="s">
        <v>256</v>
      </c>
      <c r="AU251" s="3" t="s">
        <v>83</v>
      </c>
    </row>
    <row r="252" s="30" customFormat="true" ht="24.15" hidden="false" customHeight="true" outlineLevel="0" collapsed="false">
      <c r="A252" s="26"/>
      <c r="B252" s="27"/>
      <c r="C252" s="246" t="s">
        <v>494</v>
      </c>
      <c r="D252" s="246" t="s">
        <v>250</v>
      </c>
      <c r="E252" s="247" t="s">
        <v>454</v>
      </c>
      <c r="F252" s="248" t="s">
        <v>455</v>
      </c>
      <c r="G252" s="249" t="s">
        <v>332</v>
      </c>
      <c r="H252" s="250" t="n">
        <v>17</v>
      </c>
      <c r="I252" s="251"/>
      <c r="J252" s="252" t="n">
        <f aca="false">ROUND(I252*H252,2)</f>
        <v>0</v>
      </c>
      <c r="K252" s="253"/>
      <c r="L252" s="29"/>
      <c r="M252" s="254"/>
      <c r="N252" s="255" t="s">
        <v>39</v>
      </c>
      <c r="O252" s="76"/>
      <c r="P252" s="256" t="n">
        <f aca="false">O252*H252</f>
        <v>0</v>
      </c>
      <c r="Q252" s="256" t="n">
        <v>4E-005</v>
      </c>
      <c r="R252" s="256" t="n">
        <f aca="false">Q252*H252</f>
        <v>0.00068</v>
      </c>
      <c r="S252" s="256" t="n">
        <v>0</v>
      </c>
      <c r="T252" s="257" t="n">
        <f aca="false"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258" t="s">
        <v>302</v>
      </c>
      <c r="AT252" s="258" t="s">
        <v>250</v>
      </c>
      <c r="AU252" s="258" t="s">
        <v>83</v>
      </c>
      <c r="AY252" s="3" t="s">
        <v>247</v>
      </c>
      <c r="BE252" s="137" t="n">
        <f aca="false">IF(N252="základní",J252,0)</f>
        <v>0</v>
      </c>
      <c r="BF252" s="137" t="n">
        <f aca="false">IF(N252="snížená",J252,0)</f>
        <v>0</v>
      </c>
      <c r="BG252" s="137" t="n">
        <f aca="false">IF(N252="zákl. přenesená",J252,0)</f>
        <v>0</v>
      </c>
      <c r="BH252" s="137" t="n">
        <f aca="false">IF(N252="sníž. přenesená",J252,0)</f>
        <v>0</v>
      </c>
      <c r="BI252" s="137" t="n">
        <f aca="false">IF(N252="nulová",J252,0)</f>
        <v>0</v>
      </c>
      <c r="BJ252" s="3" t="s">
        <v>81</v>
      </c>
      <c r="BK252" s="137" t="n">
        <f aca="false">ROUND(I252*H252,2)</f>
        <v>0</v>
      </c>
      <c r="BL252" s="3" t="s">
        <v>302</v>
      </c>
      <c r="BM252" s="258" t="s">
        <v>456</v>
      </c>
    </row>
    <row r="253" s="30" customFormat="true" ht="19.2" hidden="false" customHeight="false" outlineLevel="0" collapsed="false">
      <c r="A253" s="26"/>
      <c r="B253" s="27"/>
      <c r="C253" s="28"/>
      <c r="D253" s="259" t="s">
        <v>256</v>
      </c>
      <c r="E253" s="28"/>
      <c r="F253" s="260" t="s">
        <v>457</v>
      </c>
      <c r="G253" s="28"/>
      <c r="H253" s="28"/>
      <c r="I253" s="211"/>
      <c r="J253" s="28"/>
      <c r="K253" s="28"/>
      <c r="L253" s="29"/>
      <c r="M253" s="261"/>
      <c r="N253" s="262"/>
      <c r="O253" s="76"/>
      <c r="P253" s="76"/>
      <c r="Q253" s="76"/>
      <c r="R253" s="76"/>
      <c r="S253" s="76"/>
      <c r="T253" s="77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T253" s="3" t="s">
        <v>256</v>
      </c>
      <c r="AU253" s="3" t="s">
        <v>83</v>
      </c>
    </row>
    <row r="254" s="30" customFormat="true" ht="21.75" hidden="false" customHeight="true" outlineLevel="0" collapsed="false">
      <c r="A254" s="26"/>
      <c r="B254" s="27"/>
      <c r="C254" s="246" t="s">
        <v>499</v>
      </c>
      <c r="D254" s="246" t="s">
        <v>250</v>
      </c>
      <c r="E254" s="247" t="s">
        <v>459</v>
      </c>
      <c r="F254" s="248" t="s">
        <v>460</v>
      </c>
      <c r="G254" s="249" t="s">
        <v>332</v>
      </c>
      <c r="H254" s="250" t="n">
        <v>17</v>
      </c>
      <c r="I254" s="251"/>
      <c r="J254" s="252" t="n">
        <f aca="false">ROUND(I254*H254,2)</f>
        <v>0</v>
      </c>
      <c r="K254" s="253"/>
      <c r="L254" s="29"/>
      <c r="M254" s="254"/>
      <c r="N254" s="255" t="s">
        <v>39</v>
      </c>
      <c r="O254" s="76"/>
      <c r="P254" s="256" t="n">
        <f aca="false">O254*H254</f>
        <v>0</v>
      </c>
      <c r="Q254" s="256" t="n">
        <v>6E-005</v>
      </c>
      <c r="R254" s="256" t="n">
        <f aca="false">Q254*H254</f>
        <v>0.00102</v>
      </c>
      <c r="S254" s="256" t="n">
        <v>0</v>
      </c>
      <c r="T254" s="257" t="n">
        <f aca="false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258" t="s">
        <v>302</v>
      </c>
      <c r="AT254" s="258" t="s">
        <v>250</v>
      </c>
      <c r="AU254" s="258" t="s">
        <v>83</v>
      </c>
      <c r="AY254" s="3" t="s">
        <v>247</v>
      </c>
      <c r="BE254" s="137" t="n">
        <f aca="false">IF(N254="základní",J254,0)</f>
        <v>0</v>
      </c>
      <c r="BF254" s="137" t="n">
        <f aca="false">IF(N254="snížená",J254,0)</f>
        <v>0</v>
      </c>
      <c r="BG254" s="137" t="n">
        <f aca="false">IF(N254="zákl. přenesená",J254,0)</f>
        <v>0</v>
      </c>
      <c r="BH254" s="137" t="n">
        <f aca="false">IF(N254="sníž. přenesená",J254,0)</f>
        <v>0</v>
      </c>
      <c r="BI254" s="137" t="n">
        <f aca="false">IF(N254="nulová",J254,0)</f>
        <v>0</v>
      </c>
      <c r="BJ254" s="3" t="s">
        <v>81</v>
      </c>
      <c r="BK254" s="137" t="n">
        <f aca="false">ROUND(I254*H254,2)</f>
        <v>0</v>
      </c>
      <c r="BL254" s="3" t="s">
        <v>302</v>
      </c>
      <c r="BM254" s="258" t="s">
        <v>461</v>
      </c>
    </row>
    <row r="255" s="30" customFormat="true" ht="19.2" hidden="false" customHeight="false" outlineLevel="0" collapsed="false">
      <c r="A255" s="26"/>
      <c r="B255" s="27"/>
      <c r="C255" s="28"/>
      <c r="D255" s="259" t="s">
        <v>256</v>
      </c>
      <c r="E255" s="28"/>
      <c r="F255" s="260" t="s">
        <v>462</v>
      </c>
      <c r="G255" s="28"/>
      <c r="H255" s="28"/>
      <c r="I255" s="211"/>
      <c r="J255" s="28"/>
      <c r="K255" s="28"/>
      <c r="L255" s="29"/>
      <c r="M255" s="261"/>
      <c r="N255" s="262"/>
      <c r="O255" s="76"/>
      <c r="P255" s="76"/>
      <c r="Q255" s="76"/>
      <c r="R255" s="76"/>
      <c r="S255" s="76"/>
      <c r="T255" s="77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T255" s="3" t="s">
        <v>256</v>
      </c>
      <c r="AU255" s="3" t="s">
        <v>83</v>
      </c>
    </row>
    <row r="256" s="229" customFormat="true" ht="22.8" hidden="false" customHeight="true" outlineLevel="0" collapsed="false">
      <c r="B256" s="230"/>
      <c r="C256" s="231"/>
      <c r="D256" s="232" t="s">
        <v>73</v>
      </c>
      <c r="E256" s="244" t="s">
        <v>467</v>
      </c>
      <c r="F256" s="244" t="s">
        <v>468</v>
      </c>
      <c r="G256" s="231"/>
      <c r="H256" s="231"/>
      <c r="I256" s="234"/>
      <c r="J256" s="245" t="n">
        <f aca="false">BK256</f>
        <v>0</v>
      </c>
      <c r="K256" s="231"/>
      <c r="L256" s="236"/>
      <c r="M256" s="237"/>
      <c r="N256" s="238"/>
      <c r="O256" s="238"/>
      <c r="P256" s="239" t="n">
        <f aca="false">SUM(P257:P272)</f>
        <v>0</v>
      </c>
      <c r="Q256" s="238"/>
      <c r="R256" s="239" t="n">
        <f aca="false">SUM(R257:R272)</f>
        <v>0.18759</v>
      </c>
      <c r="S256" s="238"/>
      <c r="T256" s="240" t="n">
        <f aca="false">SUM(T257:T272)</f>
        <v>0.03441</v>
      </c>
      <c r="AR256" s="241" t="s">
        <v>83</v>
      </c>
      <c r="AT256" s="242" t="s">
        <v>73</v>
      </c>
      <c r="AU256" s="242" t="s">
        <v>81</v>
      </c>
      <c r="AY256" s="241" t="s">
        <v>247</v>
      </c>
      <c r="BK256" s="243" t="n">
        <f aca="false">SUM(BK257:BK272)</f>
        <v>0</v>
      </c>
    </row>
    <row r="257" s="30" customFormat="true" ht="24.15" hidden="false" customHeight="true" outlineLevel="0" collapsed="false">
      <c r="A257" s="26"/>
      <c r="B257" s="27"/>
      <c r="C257" s="246" t="s">
        <v>507</v>
      </c>
      <c r="D257" s="246" t="s">
        <v>250</v>
      </c>
      <c r="E257" s="247" t="s">
        <v>470</v>
      </c>
      <c r="F257" s="248" t="s">
        <v>471</v>
      </c>
      <c r="G257" s="249" t="s">
        <v>301</v>
      </c>
      <c r="H257" s="250" t="n">
        <v>111</v>
      </c>
      <c r="I257" s="251"/>
      <c r="J257" s="252" t="n">
        <f aca="false">ROUND(I257*H257,2)</f>
        <v>0</v>
      </c>
      <c r="K257" s="253"/>
      <c r="L257" s="29"/>
      <c r="M257" s="254"/>
      <c r="N257" s="255" t="s">
        <v>39</v>
      </c>
      <c r="O257" s="76"/>
      <c r="P257" s="256" t="n">
        <f aca="false">O257*H257</f>
        <v>0</v>
      </c>
      <c r="Q257" s="256" t="n">
        <v>0</v>
      </c>
      <c r="R257" s="256" t="n">
        <f aca="false">Q257*H257</f>
        <v>0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302</v>
      </c>
      <c r="AT257" s="258" t="s">
        <v>250</v>
      </c>
      <c r="AU257" s="258" t="s">
        <v>83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302</v>
      </c>
      <c r="BM257" s="258" t="s">
        <v>472</v>
      </c>
    </row>
    <row r="258" s="30" customFormat="true" ht="10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473</v>
      </c>
      <c r="G258" s="28"/>
      <c r="H258" s="28"/>
      <c r="I258" s="211"/>
      <c r="J258" s="28"/>
      <c r="K258" s="28"/>
      <c r="L258" s="29"/>
      <c r="M258" s="261"/>
      <c r="N258" s="262"/>
      <c r="O258" s="76"/>
      <c r="P258" s="76"/>
      <c r="Q258" s="76"/>
      <c r="R258" s="76"/>
      <c r="S258" s="76"/>
      <c r="T258" s="77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83</v>
      </c>
    </row>
    <row r="259" s="30" customFormat="true" ht="16.5" hidden="false" customHeight="true" outlineLevel="0" collapsed="false">
      <c r="A259" s="26"/>
      <c r="B259" s="27"/>
      <c r="C259" s="246" t="s">
        <v>511</v>
      </c>
      <c r="D259" s="246" t="s">
        <v>250</v>
      </c>
      <c r="E259" s="247" t="s">
        <v>475</v>
      </c>
      <c r="F259" s="248" t="s">
        <v>476</v>
      </c>
      <c r="G259" s="249" t="s">
        <v>301</v>
      </c>
      <c r="H259" s="250" t="n">
        <v>111</v>
      </c>
      <c r="I259" s="251"/>
      <c r="J259" s="252" t="n">
        <f aca="false">ROUND(I259*H259,2)</f>
        <v>0</v>
      </c>
      <c r="K259" s="253"/>
      <c r="L259" s="29"/>
      <c r="M259" s="254"/>
      <c r="N259" s="255" t="s">
        <v>39</v>
      </c>
      <c r="O259" s="76"/>
      <c r="P259" s="256" t="n">
        <f aca="false">O259*H259</f>
        <v>0</v>
      </c>
      <c r="Q259" s="256" t="n">
        <v>0</v>
      </c>
      <c r="R259" s="256" t="n">
        <f aca="false">Q259*H259</f>
        <v>0</v>
      </c>
      <c r="S259" s="256" t="n">
        <v>0</v>
      </c>
      <c r="T259" s="257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258" t="s">
        <v>302</v>
      </c>
      <c r="AT259" s="258" t="s">
        <v>250</v>
      </c>
      <c r="AU259" s="258" t="s">
        <v>83</v>
      </c>
      <c r="AY259" s="3" t="s">
        <v>247</v>
      </c>
      <c r="BE259" s="137" t="n">
        <f aca="false">IF(N259="základní",J259,0)</f>
        <v>0</v>
      </c>
      <c r="BF259" s="137" t="n">
        <f aca="false">IF(N259="snížená",J259,0)</f>
        <v>0</v>
      </c>
      <c r="BG259" s="137" t="n">
        <f aca="false">IF(N259="zákl. přenesená",J259,0)</f>
        <v>0</v>
      </c>
      <c r="BH259" s="137" t="n">
        <f aca="false">IF(N259="sníž. přenesená",J259,0)</f>
        <v>0</v>
      </c>
      <c r="BI259" s="137" t="n">
        <f aca="false">IF(N259="nulová",J259,0)</f>
        <v>0</v>
      </c>
      <c r="BJ259" s="3" t="s">
        <v>81</v>
      </c>
      <c r="BK259" s="137" t="n">
        <f aca="false">ROUND(I259*H259,2)</f>
        <v>0</v>
      </c>
      <c r="BL259" s="3" t="s">
        <v>302</v>
      </c>
      <c r="BM259" s="258" t="s">
        <v>477</v>
      </c>
    </row>
    <row r="260" s="30" customFormat="true" ht="10.2" hidden="false" customHeight="false" outlineLevel="0" collapsed="false">
      <c r="A260" s="26"/>
      <c r="B260" s="27"/>
      <c r="C260" s="28"/>
      <c r="D260" s="259" t="s">
        <v>256</v>
      </c>
      <c r="E260" s="28"/>
      <c r="F260" s="260" t="s">
        <v>476</v>
      </c>
      <c r="G260" s="28"/>
      <c r="H260" s="28"/>
      <c r="I260" s="211"/>
      <c r="J260" s="28"/>
      <c r="K260" s="28"/>
      <c r="L260" s="29"/>
      <c r="M260" s="261"/>
      <c r="N260" s="262"/>
      <c r="O260" s="76"/>
      <c r="P260" s="76"/>
      <c r="Q260" s="76"/>
      <c r="R260" s="76"/>
      <c r="S260" s="76"/>
      <c r="T260" s="7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T260" s="3" t="s">
        <v>256</v>
      </c>
      <c r="AU260" s="3" t="s">
        <v>83</v>
      </c>
    </row>
    <row r="261" s="30" customFormat="true" ht="16.5" hidden="false" customHeight="true" outlineLevel="0" collapsed="false">
      <c r="A261" s="26"/>
      <c r="B261" s="27"/>
      <c r="C261" s="246" t="s">
        <v>515</v>
      </c>
      <c r="D261" s="246" t="s">
        <v>250</v>
      </c>
      <c r="E261" s="247" t="s">
        <v>479</v>
      </c>
      <c r="F261" s="248" t="s">
        <v>480</v>
      </c>
      <c r="G261" s="249" t="s">
        <v>301</v>
      </c>
      <c r="H261" s="250" t="n">
        <v>111</v>
      </c>
      <c r="I261" s="251"/>
      <c r="J261" s="252" t="n">
        <f aca="false">ROUND(I261*H261,2)</f>
        <v>0</v>
      </c>
      <c r="K261" s="253"/>
      <c r="L261" s="29"/>
      <c r="M261" s="254"/>
      <c r="N261" s="255" t="s">
        <v>39</v>
      </c>
      <c r="O261" s="76"/>
      <c r="P261" s="256" t="n">
        <f aca="false">O261*H261</f>
        <v>0</v>
      </c>
      <c r="Q261" s="256" t="n">
        <v>0.001</v>
      </c>
      <c r="R261" s="256" t="n">
        <f aca="false">Q261*H261</f>
        <v>0.111</v>
      </c>
      <c r="S261" s="256" t="n">
        <v>0.00031</v>
      </c>
      <c r="T261" s="257" t="n">
        <f aca="false">S261*H261</f>
        <v>0.03441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258" t="s">
        <v>302</v>
      </c>
      <c r="AT261" s="258" t="s">
        <v>250</v>
      </c>
      <c r="AU261" s="258" t="s">
        <v>83</v>
      </c>
      <c r="AY261" s="3" t="s">
        <v>247</v>
      </c>
      <c r="BE261" s="137" t="n">
        <f aca="false">IF(N261="základní",J261,0)</f>
        <v>0</v>
      </c>
      <c r="BF261" s="137" t="n">
        <f aca="false">IF(N261="snížená",J261,0)</f>
        <v>0</v>
      </c>
      <c r="BG261" s="137" t="n">
        <f aca="false">IF(N261="zákl. přenesená",J261,0)</f>
        <v>0</v>
      </c>
      <c r="BH261" s="137" t="n">
        <f aca="false">IF(N261="sníž. přenesená",J261,0)</f>
        <v>0</v>
      </c>
      <c r="BI261" s="137" t="n">
        <f aca="false">IF(N261="nulová",J261,0)</f>
        <v>0</v>
      </c>
      <c r="BJ261" s="3" t="s">
        <v>81</v>
      </c>
      <c r="BK261" s="137" t="n">
        <f aca="false">ROUND(I261*H261,2)</f>
        <v>0</v>
      </c>
      <c r="BL261" s="3" t="s">
        <v>302</v>
      </c>
      <c r="BM261" s="258" t="s">
        <v>481</v>
      </c>
    </row>
    <row r="262" s="30" customFormat="true" ht="10.2" hidden="false" customHeight="false" outlineLevel="0" collapsed="false">
      <c r="A262" s="26"/>
      <c r="B262" s="27"/>
      <c r="C262" s="28"/>
      <c r="D262" s="259" t="s">
        <v>256</v>
      </c>
      <c r="E262" s="28"/>
      <c r="F262" s="260" t="s">
        <v>482</v>
      </c>
      <c r="G262" s="28"/>
      <c r="H262" s="28"/>
      <c r="I262" s="211"/>
      <c r="J262" s="28"/>
      <c r="K262" s="28"/>
      <c r="L262" s="29"/>
      <c r="M262" s="261"/>
      <c r="N262" s="262"/>
      <c r="O262" s="76"/>
      <c r="P262" s="76"/>
      <c r="Q262" s="76"/>
      <c r="R262" s="76"/>
      <c r="S262" s="76"/>
      <c r="T262" s="7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T262" s="3" t="s">
        <v>256</v>
      </c>
      <c r="AU262" s="3" t="s">
        <v>83</v>
      </c>
    </row>
    <row r="263" s="30" customFormat="true" ht="24.15" hidden="false" customHeight="true" outlineLevel="0" collapsed="false">
      <c r="A263" s="26"/>
      <c r="B263" s="27"/>
      <c r="C263" s="246" t="s">
        <v>520</v>
      </c>
      <c r="D263" s="246" t="s">
        <v>250</v>
      </c>
      <c r="E263" s="247" t="s">
        <v>484</v>
      </c>
      <c r="F263" s="248" t="s">
        <v>485</v>
      </c>
      <c r="G263" s="249" t="s">
        <v>301</v>
      </c>
      <c r="H263" s="250" t="n">
        <v>111</v>
      </c>
      <c r="I263" s="251"/>
      <c r="J263" s="252" t="n">
        <f aca="false">ROUND(I263*H263,2)</f>
        <v>0</v>
      </c>
      <c r="K263" s="253"/>
      <c r="L263" s="29"/>
      <c r="M263" s="254"/>
      <c r="N263" s="255" t="s">
        <v>39</v>
      </c>
      <c r="O263" s="76"/>
      <c r="P263" s="256" t="n">
        <f aca="false">O263*H263</f>
        <v>0</v>
      </c>
      <c r="Q263" s="256" t="n">
        <v>0.0002</v>
      </c>
      <c r="R263" s="256" t="n">
        <f aca="false">Q263*H263</f>
        <v>0.0222</v>
      </c>
      <c r="S263" s="256" t="n">
        <v>0</v>
      </c>
      <c r="T263" s="257" t="n">
        <f aca="false"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258" t="s">
        <v>302</v>
      </c>
      <c r="AT263" s="258" t="s">
        <v>250</v>
      </c>
      <c r="AU263" s="258" t="s">
        <v>83</v>
      </c>
      <c r="AY263" s="3" t="s">
        <v>247</v>
      </c>
      <c r="BE263" s="137" t="n">
        <f aca="false">IF(N263="základní",J263,0)</f>
        <v>0</v>
      </c>
      <c r="BF263" s="137" t="n">
        <f aca="false">IF(N263="snížená",J263,0)</f>
        <v>0</v>
      </c>
      <c r="BG263" s="137" t="n">
        <f aca="false">IF(N263="zákl. přenesená",J263,0)</f>
        <v>0</v>
      </c>
      <c r="BH263" s="137" t="n">
        <f aca="false">IF(N263="sníž. přenesená",J263,0)</f>
        <v>0</v>
      </c>
      <c r="BI263" s="137" t="n">
        <f aca="false">IF(N263="nulová",J263,0)</f>
        <v>0</v>
      </c>
      <c r="BJ263" s="3" t="s">
        <v>81</v>
      </c>
      <c r="BK263" s="137" t="n">
        <f aca="false">ROUND(I263*H263,2)</f>
        <v>0</v>
      </c>
      <c r="BL263" s="3" t="s">
        <v>302</v>
      </c>
      <c r="BM263" s="258" t="s">
        <v>486</v>
      </c>
    </row>
    <row r="264" s="30" customFormat="true" ht="19.2" hidden="false" customHeight="false" outlineLevel="0" collapsed="false">
      <c r="A264" s="26"/>
      <c r="B264" s="27"/>
      <c r="C264" s="28"/>
      <c r="D264" s="259" t="s">
        <v>256</v>
      </c>
      <c r="E264" s="28"/>
      <c r="F264" s="260" t="s">
        <v>487</v>
      </c>
      <c r="G264" s="28"/>
      <c r="H264" s="28"/>
      <c r="I264" s="211"/>
      <c r="J264" s="28"/>
      <c r="K264" s="28"/>
      <c r="L264" s="29"/>
      <c r="M264" s="261"/>
      <c r="N264" s="262"/>
      <c r="O264" s="76"/>
      <c r="P264" s="76"/>
      <c r="Q264" s="76"/>
      <c r="R264" s="76"/>
      <c r="S264" s="76"/>
      <c r="T264" s="77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T264" s="3" t="s">
        <v>256</v>
      </c>
      <c r="AU264" s="3" t="s">
        <v>83</v>
      </c>
    </row>
    <row r="265" s="30" customFormat="true" ht="16.5" hidden="false" customHeight="true" outlineLevel="0" collapsed="false">
      <c r="A265" s="26"/>
      <c r="B265" s="27"/>
      <c r="C265" s="246" t="s">
        <v>423</v>
      </c>
      <c r="D265" s="246" t="s">
        <v>250</v>
      </c>
      <c r="E265" s="247" t="s">
        <v>489</v>
      </c>
      <c r="F265" s="248" t="s">
        <v>490</v>
      </c>
      <c r="G265" s="249" t="s">
        <v>301</v>
      </c>
      <c r="H265" s="250" t="n">
        <v>111</v>
      </c>
      <c r="I265" s="251"/>
      <c r="J265" s="252" t="n">
        <f aca="false">ROUND(I265*H265,2)</f>
        <v>0</v>
      </c>
      <c r="K265" s="253"/>
      <c r="L265" s="29"/>
      <c r="M265" s="254"/>
      <c r="N265" s="255" t="s">
        <v>39</v>
      </c>
      <c r="O265" s="76"/>
      <c r="P265" s="256" t="n">
        <f aca="false">O265*H265</f>
        <v>0</v>
      </c>
      <c r="Q265" s="256" t="n">
        <v>0</v>
      </c>
      <c r="R265" s="256" t="n">
        <f aca="false">Q265*H265</f>
        <v>0</v>
      </c>
      <c r="S265" s="256" t="n">
        <v>0</v>
      </c>
      <c r="T265" s="257" t="n">
        <f aca="false"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258" t="s">
        <v>254</v>
      </c>
      <c r="AT265" s="258" t="s">
        <v>250</v>
      </c>
      <c r="AU265" s="258" t="s">
        <v>83</v>
      </c>
      <c r="AY265" s="3" t="s">
        <v>247</v>
      </c>
      <c r="BE265" s="137" t="n">
        <f aca="false">IF(N265="základní",J265,0)</f>
        <v>0</v>
      </c>
      <c r="BF265" s="137" t="n">
        <f aca="false">IF(N265="snížená",J265,0)</f>
        <v>0</v>
      </c>
      <c r="BG265" s="137" t="n">
        <f aca="false">IF(N265="zákl. přenesená",J265,0)</f>
        <v>0</v>
      </c>
      <c r="BH265" s="137" t="n">
        <f aca="false">IF(N265="sníž. přenesená",J265,0)</f>
        <v>0</v>
      </c>
      <c r="BI265" s="137" t="n">
        <f aca="false">IF(N265="nulová",J265,0)</f>
        <v>0</v>
      </c>
      <c r="BJ265" s="3" t="s">
        <v>81</v>
      </c>
      <c r="BK265" s="137" t="n">
        <f aca="false">ROUND(I265*H265,2)</f>
        <v>0</v>
      </c>
      <c r="BL265" s="3" t="s">
        <v>254</v>
      </c>
      <c r="BM265" s="258" t="s">
        <v>491</v>
      </c>
    </row>
    <row r="266" s="30" customFormat="true" ht="10.2" hidden="false" customHeight="false" outlineLevel="0" collapsed="false">
      <c r="A266" s="26"/>
      <c r="B266" s="27"/>
      <c r="C266" s="28"/>
      <c r="D266" s="259" t="s">
        <v>256</v>
      </c>
      <c r="E266" s="28"/>
      <c r="F266" s="260" t="s">
        <v>490</v>
      </c>
      <c r="G266" s="28"/>
      <c r="H266" s="28"/>
      <c r="I266" s="211"/>
      <c r="J266" s="28"/>
      <c r="K266" s="28"/>
      <c r="L266" s="29"/>
      <c r="M266" s="261"/>
      <c r="N266" s="262"/>
      <c r="O266" s="76"/>
      <c r="P266" s="76"/>
      <c r="Q266" s="76"/>
      <c r="R266" s="76"/>
      <c r="S266" s="76"/>
      <c r="T266" s="77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T266" s="3" t="s">
        <v>256</v>
      </c>
      <c r="AU266" s="3" t="s">
        <v>83</v>
      </c>
    </row>
    <row r="267" s="30" customFormat="true" ht="24.15" hidden="false" customHeight="true" outlineLevel="0" collapsed="false">
      <c r="A267" s="26"/>
      <c r="B267" s="27"/>
      <c r="C267" s="246" t="s">
        <v>1234</v>
      </c>
      <c r="D267" s="246" t="s">
        <v>250</v>
      </c>
      <c r="E267" s="247" t="s">
        <v>484</v>
      </c>
      <c r="F267" s="248" t="s">
        <v>485</v>
      </c>
      <c r="G267" s="249" t="s">
        <v>301</v>
      </c>
      <c r="H267" s="250" t="n">
        <v>111</v>
      </c>
      <c r="I267" s="251"/>
      <c r="J267" s="252" t="n">
        <f aca="false">ROUND(I267*H267,2)</f>
        <v>0</v>
      </c>
      <c r="K267" s="253"/>
      <c r="L267" s="29"/>
      <c r="M267" s="254"/>
      <c r="N267" s="255" t="s">
        <v>39</v>
      </c>
      <c r="O267" s="76"/>
      <c r="P267" s="256" t="n">
        <f aca="false">O267*H267</f>
        <v>0</v>
      </c>
      <c r="Q267" s="256" t="n">
        <v>0.0002</v>
      </c>
      <c r="R267" s="256" t="n">
        <f aca="false">Q267*H267</f>
        <v>0.0222</v>
      </c>
      <c r="S267" s="256" t="n">
        <v>0</v>
      </c>
      <c r="T267" s="257" t="n">
        <f aca="false"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258" t="s">
        <v>302</v>
      </c>
      <c r="AT267" s="258" t="s">
        <v>250</v>
      </c>
      <c r="AU267" s="258" t="s">
        <v>83</v>
      </c>
      <c r="AY267" s="3" t="s">
        <v>247</v>
      </c>
      <c r="BE267" s="137" t="n">
        <f aca="false">IF(N267="základní",J267,0)</f>
        <v>0</v>
      </c>
      <c r="BF267" s="137" t="n">
        <f aca="false">IF(N267="snížená",J267,0)</f>
        <v>0</v>
      </c>
      <c r="BG267" s="137" t="n">
        <f aca="false">IF(N267="zákl. přenesená",J267,0)</f>
        <v>0</v>
      </c>
      <c r="BH267" s="137" t="n">
        <f aca="false">IF(N267="sníž. přenesená",J267,0)</f>
        <v>0</v>
      </c>
      <c r="BI267" s="137" t="n">
        <f aca="false">IF(N267="nulová",J267,0)</f>
        <v>0</v>
      </c>
      <c r="BJ267" s="3" t="s">
        <v>81</v>
      </c>
      <c r="BK267" s="137" t="n">
        <f aca="false">ROUND(I267*H267,2)</f>
        <v>0</v>
      </c>
      <c r="BL267" s="3" t="s">
        <v>302</v>
      </c>
      <c r="BM267" s="258" t="s">
        <v>493</v>
      </c>
    </row>
    <row r="268" s="30" customFormat="true" ht="19.2" hidden="false" customHeight="false" outlineLevel="0" collapsed="false">
      <c r="A268" s="26"/>
      <c r="B268" s="27"/>
      <c r="C268" s="28"/>
      <c r="D268" s="259" t="s">
        <v>256</v>
      </c>
      <c r="E268" s="28"/>
      <c r="F268" s="260" t="s">
        <v>487</v>
      </c>
      <c r="G268" s="28"/>
      <c r="H268" s="28"/>
      <c r="I268" s="211"/>
      <c r="J268" s="28"/>
      <c r="K268" s="28"/>
      <c r="L268" s="29"/>
      <c r="M268" s="261"/>
      <c r="N268" s="262"/>
      <c r="O268" s="76"/>
      <c r="P268" s="76"/>
      <c r="Q268" s="76"/>
      <c r="R268" s="76"/>
      <c r="S268" s="76"/>
      <c r="T268" s="77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T268" s="3" t="s">
        <v>256</v>
      </c>
      <c r="AU268" s="3" t="s">
        <v>83</v>
      </c>
    </row>
    <row r="269" s="30" customFormat="true" ht="24.15" hidden="false" customHeight="true" outlineLevel="0" collapsed="false">
      <c r="A269" s="26"/>
      <c r="B269" s="27"/>
      <c r="C269" s="246" t="s">
        <v>1235</v>
      </c>
      <c r="D269" s="246" t="s">
        <v>250</v>
      </c>
      <c r="E269" s="247" t="s">
        <v>495</v>
      </c>
      <c r="F269" s="248" t="s">
        <v>496</v>
      </c>
      <c r="G269" s="249" t="s">
        <v>301</v>
      </c>
      <c r="H269" s="250" t="n">
        <v>111</v>
      </c>
      <c r="I269" s="251"/>
      <c r="J269" s="252" t="n">
        <f aca="false">ROUND(I269*H269,2)</f>
        <v>0</v>
      </c>
      <c r="K269" s="253"/>
      <c r="L269" s="29"/>
      <c r="M269" s="254"/>
      <c r="N269" s="255" t="s">
        <v>39</v>
      </c>
      <c r="O269" s="76"/>
      <c r="P269" s="256" t="n">
        <f aca="false">O269*H269</f>
        <v>0</v>
      </c>
      <c r="Q269" s="256" t="n">
        <v>0.00029</v>
      </c>
      <c r="R269" s="256" t="n">
        <f aca="false">Q269*H269</f>
        <v>0.03219</v>
      </c>
      <c r="S269" s="256" t="n">
        <v>0</v>
      </c>
      <c r="T269" s="257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258" t="s">
        <v>302</v>
      </c>
      <c r="AT269" s="258" t="s">
        <v>250</v>
      </c>
      <c r="AU269" s="258" t="s">
        <v>83</v>
      </c>
      <c r="AY269" s="3" t="s">
        <v>247</v>
      </c>
      <c r="BE269" s="137" t="n">
        <f aca="false">IF(N269="základní",J269,0)</f>
        <v>0</v>
      </c>
      <c r="BF269" s="137" t="n">
        <f aca="false">IF(N269="snížená",J269,0)</f>
        <v>0</v>
      </c>
      <c r="BG269" s="137" t="n">
        <f aca="false">IF(N269="zákl. přenesená",J269,0)</f>
        <v>0</v>
      </c>
      <c r="BH269" s="137" t="n">
        <f aca="false">IF(N269="sníž. přenesená",J269,0)</f>
        <v>0</v>
      </c>
      <c r="BI269" s="137" t="n">
        <f aca="false">IF(N269="nulová",J269,0)</f>
        <v>0</v>
      </c>
      <c r="BJ269" s="3" t="s">
        <v>81</v>
      </c>
      <c r="BK269" s="137" t="n">
        <f aca="false">ROUND(I269*H269,2)</f>
        <v>0</v>
      </c>
      <c r="BL269" s="3" t="s">
        <v>302</v>
      </c>
      <c r="BM269" s="258" t="s">
        <v>497</v>
      </c>
    </row>
    <row r="270" s="30" customFormat="true" ht="28.8" hidden="false" customHeight="false" outlineLevel="0" collapsed="false">
      <c r="A270" s="26"/>
      <c r="B270" s="27"/>
      <c r="C270" s="28"/>
      <c r="D270" s="259" t="s">
        <v>256</v>
      </c>
      <c r="E270" s="28"/>
      <c r="F270" s="260" t="s">
        <v>498</v>
      </c>
      <c r="G270" s="28"/>
      <c r="H270" s="28"/>
      <c r="I270" s="211"/>
      <c r="J270" s="28"/>
      <c r="K270" s="28"/>
      <c r="L270" s="29"/>
      <c r="M270" s="261"/>
      <c r="N270" s="262"/>
      <c r="O270" s="76"/>
      <c r="P270" s="76"/>
      <c r="Q270" s="76"/>
      <c r="R270" s="76"/>
      <c r="S270" s="76"/>
      <c r="T270" s="77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T270" s="3" t="s">
        <v>256</v>
      </c>
      <c r="AU270" s="3" t="s">
        <v>83</v>
      </c>
    </row>
    <row r="271" s="30" customFormat="true" ht="16.5" hidden="false" customHeight="true" outlineLevel="0" collapsed="false">
      <c r="A271" s="26"/>
      <c r="B271" s="27"/>
      <c r="C271" s="246" t="s">
        <v>1236</v>
      </c>
      <c r="D271" s="246" t="s">
        <v>250</v>
      </c>
      <c r="E271" s="247" t="s">
        <v>500</v>
      </c>
      <c r="F271" s="248" t="s">
        <v>501</v>
      </c>
      <c r="G271" s="249" t="s">
        <v>253</v>
      </c>
      <c r="H271" s="250" t="n">
        <v>1</v>
      </c>
      <c r="I271" s="251"/>
      <c r="J271" s="252" t="n">
        <f aca="false">ROUND(I271*H271,2)</f>
        <v>0</v>
      </c>
      <c r="K271" s="253"/>
      <c r="L271" s="29"/>
      <c r="M271" s="254"/>
      <c r="N271" s="255" t="s">
        <v>39</v>
      </c>
      <c r="O271" s="76"/>
      <c r="P271" s="256" t="n">
        <f aca="false">O271*H271</f>
        <v>0</v>
      </c>
      <c r="Q271" s="256" t="n">
        <v>0</v>
      </c>
      <c r="R271" s="256" t="n">
        <f aca="false">Q271*H271</f>
        <v>0</v>
      </c>
      <c r="S271" s="256" t="n">
        <v>0</v>
      </c>
      <c r="T271" s="257" t="n">
        <f aca="false"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258" t="s">
        <v>254</v>
      </c>
      <c r="AT271" s="258" t="s">
        <v>250</v>
      </c>
      <c r="AU271" s="258" t="s">
        <v>83</v>
      </c>
      <c r="AY271" s="3" t="s">
        <v>247</v>
      </c>
      <c r="BE271" s="137" t="n">
        <f aca="false">IF(N271="základní",J271,0)</f>
        <v>0</v>
      </c>
      <c r="BF271" s="137" t="n">
        <f aca="false">IF(N271="snížená",J271,0)</f>
        <v>0</v>
      </c>
      <c r="BG271" s="137" t="n">
        <f aca="false">IF(N271="zákl. přenesená",J271,0)</f>
        <v>0</v>
      </c>
      <c r="BH271" s="137" t="n">
        <f aca="false">IF(N271="sníž. přenesená",J271,0)</f>
        <v>0</v>
      </c>
      <c r="BI271" s="137" t="n">
        <f aca="false">IF(N271="nulová",J271,0)</f>
        <v>0</v>
      </c>
      <c r="BJ271" s="3" t="s">
        <v>81</v>
      </c>
      <c r="BK271" s="137" t="n">
        <f aca="false">ROUND(I271*H271,2)</f>
        <v>0</v>
      </c>
      <c r="BL271" s="3" t="s">
        <v>254</v>
      </c>
      <c r="BM271" s="258" t="s">
        <v>502</v>
      </c>
    </row>
    <row r="272" s="30" customFormat="true" ht="10.2" hidden="false" customHeight="false" outlineLevel="0" collapsed="false">
      <c r="A272" s="26"/>
      <c r="B272" s="27"/>
      <c r="C272" s="28"/>
      <c r="D272" s="259" t="s">
        <v>256</v>
      </c>
      <c r="E272" s="28"/>
      <c r="F272" s="260" t="s">
        <v>501</v>
      </c>
      <c r="G272" s="28"/>
      <c r="H272" s="28"/>
      <c r="I272" s="211"/>
      <c r="J272" s="28"/>
      <c r="K272" s="28"/>
      <c r="L272" s="29"/>
      <c r="M272" s="261"/>
      <c r="N272" s="262"/>
      <c r="O272" s="76"/>
      <c r="P272" s="76"/>
      <c r="Q272" s="76"/>
      <c r="R272" s="76"/>
      <c r="S272" s="76"/>
      <c r="T272" s="77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T272" s="3" t="s">
        <v>256</v>
      </c>
      <c r="AU272" s="3" t="s">
        <v>83</v>
      </c>
    </row>
    <row r="273" s="229" customFormat="true" ht="25.95" hidden="false" customHeight="true" outlineLevel="0" collapsed="false">
      <c r="B273" s="230"/>
      <c r="C273" s="231"/>
      <c r="D273" s="232" t="s">
        <v>73</v>
      </c>
      <c r="E273" s="233" t="s">
        <v>503</v>
      </c>
      <c r="F273" s="233" t="s">
        <v>504</v>
      </c>
      <c r="G273" s="231"/>
      <c r="H273" s="231"/>
      <c r="I273" s="234"/>
      <c r="J273" s="235" t="n">
        <f aca="false">BK273</f>
        <v>0</v>
      </c>
      <c r="K273" s="231"/>
      <c r="L273" s="236"/>
      <c r="M273" s="237"/>
      <c r="N273" s="238"/>
      <c r="O273" s="238"/>
      <c r="P273" s="239" t="n">
        <f aca="false">P274</f>
        <v>0</v>
      </c>
      <c r="Q273" s="238"/>
      <c r="R273" s="239" t="n">
        <f aca="false">R274</f>
        <v>0</v>
      </c>
      <c r="S273" s="238"/>
      <c r="T273" s="240" t="n">
        <f aca="false">T274</f>
        <v>0</v>
      </c>
      <c r="AR273" s="241" t="s">
        <v>272</v>
      </c>
      <c r="AT273" s="242" t="s">
        <v>73</v>
      </c>
      <c r="AU273" s="242" t="s">
        <v>74</v>
      </c>
      <c r="AY273" s="241" t="s">
        <v>247</v>
      </c>
      <c r="BK273" s="243" t="n">
        <f aca="false">BK274</f>
        <v>0</v>
      </c>
    </row>
    <row r="274" s="229" customFormat="true" ht="22.8" hidden="false" customHeight="true" outlineLevel="0" collapsed="false">
      <c r="B274" s="230"/>
      <c r="C274" s="231"/>
      <c r="D274" s="232" t="s">
        <v>73</v>
      </c>
      <c r="E274" s="244" t="s">
        <v>505</v>
      </c>
      <c r="F274" s="244" t="s">
        <v>506</v>
      </c>
      <c r="G274" s="231"/>
      <c r="H274" s="231"/>
      <c r="I274" s="234"/>
      <c r="J274" s="245" t="n">
        <f aca="false">BK274</f>
        <v>0</v>
      </c>
      <c r="K274" s="231"/>
      <c r="L274" s="236"/>
      <c r="M274" s="237"/>
      <c r="N274" s="238"/>
      <c r="O274" s="238"/>
      <c r="P274" s="239" t="n">
        <f aca="false">SUM(P275:P288)</f>
        <v>0</v>
      </c>
      <c r="Q274" s="238"/>
      <c r="R274" s="239" t="n">
        <f aca="false">SUM(R275:R288)</f>
        <v>0</v>
      </c>
      <c r="S274" s="238"/>
      <c r="T274" s="240" t="n">
        <f aca="false">SUM(T275:T288)</f>
        <v>0</v>
      </c>
      <c r="AR274" s="241" t="s">
        <v>272</v>
      </c>
      <c r="AT274" s="242" t="s">
        <v>73</v>
      </c>
      <c r="AU274" s="242" t="s">
        <v>81</v>
      </c>
      <c r="AY274" s="241" t="s">
        <v>247</v>
      </c>
      <c r="BK274" s="243" t="n">
        <f aca="false">SUM(BK275:BK288)</f>
        <v>0</v>
      </c>
    </row>
    <row r="275" s="30" customFormat="true" ht="16.5" hidden="false" customHeight="true" outlineLevel="0" collapsed="false">
      <c r="A275" s="26"/>
      <c r="B275" s="27"/>
      <c r="C275" s="246" t="s">
        <v>1237</v>
      </c>
      <c r="D275" s="246" t="s">
        <v>250</v>
      </c>
      <c r="E275" s="247" t="s">
        <v>508</v>
      </c>
      <c r="F275" s="248" t="s">
        <v>509</v>
      </c>
      <c r="G275" s="249" t="s">
        <v>253</v>
      </c>
      <c r="H275" s="250" t="n">
        <v>1</v>
      </c>
      <c r="I275" s="251"/>
      <c r="J275" s="252" t="n">
        <f aca="false">ROUND(I275*H275,2)</f>
        <v>0</v>
      </c>
      <c r="K275" s="253"/>
      <c r="L275" s="29"/>
      <c r="M275" s="254"/>
      <c r="N275" s="255" t="s">
        <v>39</v>
      </c>
      <c r="O275" s="76"/>
      <c r="P275" s="256" t="n">
        <f aca="false">O275*H275</f>
        <v>0</v>
      </c>
      <c r="Q275" s="256" t="n">
        <v>0</v>
      </c>
      <c r="R275" s="256" t="n">
        <f aca="false">Q275*H275</f>
        <v>0</v>
      </c>
      <c r="S275" s="256" t="n">
        <v>0</v>
      </c>
      <c r="T275" s="257" t="n">
        <f aca="false"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258" t="s">
        <v>254</v>
      </c>
      <c r="AT275" s="258" t="s">
        <v>250</v>
      </c>
      <c r="AU275" s="258" t="s">
        <v>83</v>
      </c>
      <c r="AY275" s="3" t="s">
        <v>247</v>
      </c>
      <c r="BE275" s="137" t="n">
        <f aca="false">IF(N275="základní",J275,0)</f>
        <v>0</v>
      </c>
      <c r="BF275" s="137" t="n">
        <f aca="false">IF(N275="snížená",J275,0)</f>
        <v>0</v>
      </c>
      <c r="BG275" s="137" t="n">
        <f aca="false">IF(N275="zákl. přenesená",J275,0)</f>
        <v>0</v>
      </c>
      <c r="BH275" s="137" t="n">
        <f aca="false">IF(N275="sníž. přenesená",J275,0)</f>
        <v>0</v>
      </c>
      <c r="BI275" s="137" t="n">
        <f aca="false">IF(N275="nulová",J275,0)</f>
        <v>0</v>
      </c>
      <c r="BJ275" s="3" t="s">
        <v>81</v>
      </c>
      <c r="BK275" s="137" t="n">
        <f aca="false">ROUND(I275*H275,2)</f>
        <v>0</v>
      </c>
      <c r="BL275" s="3" t="s">
        <v>254</v>
      </c>
      <c r="BM275" s="258" t="s">
        <v>510</v>
      </c>
    </row>
    <row r="276" s="30" customFormat="true" ht="10.2" hidden="false" customHeight="false" outlineLevel="0" collapsed="false">
      <c r="A276" s="26"/>
      <c r="B276" s="27"/>
      <c r="C276" s="28"/>
      <c r="D276" s="259" t="s">
        <v>256</v>
      </c>
      <c r="E276" s="28"/>
      <c r="F276" s="260" t="s">
        <v>509</v>
      </c>
      <c r="G276" s="28"/>
      <c r="H276" s="28"/>
      <c r="I276" s="211"/>
      <c r="J276" s="28"/>
      <c r="K276" s="28"/>
      <c r="L276" s="29"/>
      <c r="M276" s="261"/>
      <c r="N276" s="262"/>
      <c r="O276" s="76"/>
      <c r="P276" s="76"/>
      <c r="Q276" s="76"/>
      <c r="R276" s="76"/>
      <c r="S276" s="76"/>
      <c r="T276" s="77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T276" s="3" t="s">
        <v>256</v>
      </c>
      <c r="AU276" s="3" t="s">
        <v>83</v>
      </c>
    </row>
    <row r="277" s="30" customFormat="true" ht="16.5" hidden="false" customHeight="true" outlineLevel="0" collapsed="false">
      <c r="A277" s="26"/>
      <c r="B277" s="27"/>
      <c r="C277" s="246" t="s">
        <v>1238</v>
      </c>
      <c r="D277" s="246" t="s">
        <v>250</v>
      </c>
      <c r="E277" s="247" t="s">
        <v>1239</v>
      </c>
      <c r="F277" s="248" t="s">
        <v>1240</v>
      </c>
      <c r="G277" s="249" t="s">
        <v>307</v>
      </c>
      <c r="H277" s="250" t="n">
        <v>5</v>
      </c>
      <c r="I277" s="251"/>
      <c r="J277" s="252" t="n">
        <f aca="false">ROUND(I277*H277,2)</f>
        <v>0</v>
      </c>
      <c r="K277" s="253"/>
      <c r="L277" s="29"/>
      <c r="M277" s="254"/>
      <c r="N277" s="255" t="s">
        <v>39</v>
      </c>
      <c r="O277" s="76"/>
      <c r="P277" s="256" t="n">
        <f aca="false">O277*H277</f>
        <v>0</v>
      </c>
      <c r="Q277" s="256" t="n">
        <v>0</v>
      </c>
      <c r="R277" s="256" t="n">
        <f aca="false">Q277*H277</f>
        <v>0</v>
      </c>
      <c r="S277" s="256" t="n">
        <v>0</v>
      </c>
      <c r="T277" s="257" t="n">
        <f aca="false"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258" t="s">
        <v>254</v>
      </c>
      <c r="AT277" s="258" t="s">
        <v>250</v>
      </c>
      <c r="AU277" s="258" t="s">
        <v>83</v>
      </c>
      <c r="AY277" s="3" t="s">
        <v>247</v>
      </c>
      <c r="BE277" s="137" t="n">
        <f aca="false">IF(N277="základní",J277,0)</f>
        <v>0</v>
      </c>
      <c r="BF277" s="137" t="n">
        <f aca="false">IF(N277="snížená",J277,0)</f>
        <v>0</v>
      </c>
      <c r="BG277" s="137" t="n">
        <f aca="false">IF(N277="zákl. přenesená",J277,0)</f>
        <v>0</v>
      </c>
      <c r="BH277" s="137" t="n">
        <f aca="false">IF(N277="sníž. přenesená",J277,0)</f>
        <v>0</v>
      </c>
      <c r="BI277" s="137" t="n">
        <f aca="false">IF(N277="nulová",J277,0)</f>
        <v>0</v>
      </c>
      <c r="BJ277" s="3" t="s">
        <v>81</v>
      </c>
      <c r="BK277" s="137" t="n">
        <f aca="false">ROUND(I277*H277,2)</f>
        <v>0</v>
      </c>
      <c r="BL277" s="3" t="s">
        <v>254</v>
      </c>
      <c r="BM277" s="258" t="s">
        <v>1241</v>
      </c>
    </row>
    <row r="278" s="30" customFormat="true" ht="10.2" hidden="false" customHeight="false" outlineLevel="0" collapsed="false">
      <c r="A278" s="26"/>
      <c r="B278" s="27"/>
      <c r="C278" s="28"/>
      <c r="D278" s="259" t="s">
        <v>256</v>
      </c>
      <c r="E278" s="28"/>
      <c r="F278" s="260" t="s">
        <v>1240</v>
      </c>
      <c r="G278" s="28"/>
      <c r="H278" s="28"/>
      <c r="I278" s="211"/>
      <c r="J278" s="28"/>
      <c r="K278" s="28"/>
      <c r="L278" s="29"/>
      <c r="M278" s="261"/>
      <c r="N278" s="262"/>
      <c r="O278" s="76"/>
      <c r="P278" s="76"/>
      <c r="Q278" s="76"/>
      <c r="R278" s="76"/>
      <c r="S278" s="76"/>
      <c r="T278" s="77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T278" s="3" t="s">
        <v>256</v>
      </c>
      <c r="AU278" s="3" t="s">
        <v>83</v>
      </c>
    </row>
    <row r="279" s="30" customFormat="true" ht="16.5" hidden="false" customHeight="true" outlineLevel="0" collapsed="false">
      <c r="A279" s="26"/>
      <c r="B279" s="27"/>
      <c r="C279" s="246" t="s">
        <v>1242</v>
      </c>
      <c r="D279" s="246" t="s">
        <v>250</v>
      </c>
      <c r="E279" s="247" t="s">
        <v>1243</v>
      </c>
      <c r="F279" s="248" t="s">
        <v>1244</v>
      </c>
      <c r="G279" s="249" t="s">
        <v>253</v>
      </c>
      <c r="H279" s="250" t="n">
        <v>1</v>
      </c>
      <c r="I279" s="251"/>
      <c r="J279" s="252" t="n">
        <f aca="false">ROUND(I279*H279,2)</f>
        <v>0</v>
      </c>
      <c r="K279" s="253"/>
      <c r="L279" s="29"/>
      <c r="M279" s="254"/>
      <c r="N279" s="255" t="s">
        <v>39</v>
      </c>
      <c r="O279" s="76"/>
      <c r="P279" s="256" t="n">
        <f aca="false">O279*H279</f>
        <v>0</v>
      </c>
      <c r="Q279" s="256" t="n">
        <v>0</v>
      </c>
      <c r="R279" s="256" t="n">
        <f aca="false">Q279*H279</f>
        <v>0</v>
      </c>
      <c r="S279" s="256" t="n">
        <v>0</v>
      </c>
      <c r="T279" s="257" t="n">
        <f aca="false"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258" t="s">
        <v>254</v>
      </c>
      <c r="AT279" s="258" t="s">
        <v>250</v>
      </c>
      <c r="AU279" s="258" t="s">
        <v>83</v>
      </c>
      <c r="AY279" s="3" t="s">
        <v>247</v>
      </c>
      <c r="BE279" s="137" t="n">
        <f aca="false">IF(N279="základní",J279,0)</f>
        <v>0</v>
      </c>
      <c r="BF279" s="137" t="n">
        <f aca="false">IF(N279="snížená",J279,0)</f>
        <v>0</v>
      </c>
      <c r="BG279" s="137" t="n">
        <f aca="false">IF(N279="zákl. přenesená",J279,0)</f>
        <v>0</v>
      </c>
      <c r="BH279" s="137" t="n">
        <f aca="false">IF(N279="sníž. přenesená",J279,0)</f>
        <v>0</v>
      </c>
      <c r="BI279" s="137" t="n">
        <f aca="false">IF(N279="nulová",J279,0)</f>
        <v>0</v>
      </c>
      <c r="BJ279" s="3" t="s">
        <v>81</v>
      </c>
      <c r="BK279" s="137" t="n">
        <f aca="false">ROUND(I279*H279,2)</f>
        <v>0</v>
      </c>
      <c r="BL279" s="3" t="s">
        <v>254</v>
      </c>
      <c r="BM279" s="258" t="s">
        <v>1245</v>
      </c>
    </row>
    <row r="280" s="30" customFormat="true" ht="10.2" hidden="false" customHeight="false" outlineLevel="0" collapsed="false">
      <c r="A280" s="26"/>
      <c r="B280" s="27"/>
      <c r="C280" s="28"/>
      <c r="D280" s="259" t="s">
        <v>256</v>
      </c>
      <c r="E280" s="28"/>
      <c r="F280" s="260" t="s">
        <v>1246</v>
      </c>
      <c r="G280" s="28"/>
      <c r="H280" s="28"/>
      <c r="I280" s="211"/>
      <c r="J280" s="28"/>
      <c r="K280" s="28"/>
      <c r="L280" s="29"/>
      <c r="M280" s="261"/>
      <c r="N280" s="262"/>
      <c r="O280" s="76"/>
      <c r="P280" s="76"/>
      <c r="Q280" s="76"/>
      <c r="R280" s="76"/>
      <c r="S280" s="76"/>
      <c r="T280" s="77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T280" s="3" t="s">
        <v>256</v>
      </c>
      <c r="AU280" s="3" t="s">
        <v>83</v>
      </c>
    </row>
    <row r="281" s="30" customFormat="true" ht="16.5" hidden="false" customHeight="true" outlineLevel="0" collapsed="false">
      <c r="A281" s="26"/>
      <c r="B281" s="27"/>
      <c r="C281" s="246" t="s">
        <v>1247</v>
      </c>
      <c r="D281" s="246" t="s">
        <v>250</v>
      </c>
      <c r="E281" s="247" t="s">
        <v>512</v>
      </c>
      <c r="F281" s="248" t="s">
        <v>513</v>
      </c>
      <c r="G281" s="249" t="s">
        <v>301</v>
      </c>
      <c r="H281" s="250" t="n">
        <v>26</v>
      </c>
      <c r="I281" s="251"/>
      <c r="J281" s="252" t="n">
        <f aca="false">ROUND(I281*H281,2)</f>
        <v>0</v>
      </c>
      <c r="K281" s="253"/>
      <c r="L281" s="29"/>
      <c r="M281" s="254"/>
      <c r="N281" s="255" t="s">
        <v>39</v>
      </c>
      <c r="O281" s="76"/>
      <c r="P281" s="256" t="n">
        <f aca="false">O281*H281</f>
        <v>0</v>
      </c>
      <c r="Q281" s="256" t="n">
        <v>0</v>
      </c>
      <c r="R281" s="256" t="n">
        <f aca="false">Q281*H281</f>
        <v>0</v>
      </c>
      <c r="S281" s="256" t="n">
        <v>0</v>
      </c>
      <c r="T281" s="257" t="n">
        <f aca="false"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258" t="s">
        <v>254</v>
      </c>
      <c r="AT281" s="258" t="s">
        <v>250</v>
      </c>
      <c r="AU281" s="258" t="s">
        <v>83</v>
      </c>
      <c r="AY281" s="3" t="s">
        <v>247</v>
      </c>
      <c r="BE281" s="137" t="n">
        <f aca="false">IF(N281="základní",J281,0)</f>
        <v>0</v>
      </c>
      <c r="BF281" s="137" t="n">
        <f aca="false">IF(N281="snížená",J281,0)</f>
        <v>0</v>
      </c>
      <c r="BG281" s="137" t="n">
        <f aca="false">IF(N281="zákl. přenesená",J281,0)</f>
        <v>0</v>
      </c>
      <c r="BH281" s="137" t="n">
        <f aca="false">IF(N281="sníž. přenesená",J281,0)</f>
        <v>0</v>
      </c>
      <c r="BI281" s="137" t="n">
        <f aca="false">IF(N281="nulová",J281,0)</f>
        <v>0</v>
      </c>
      <c r="BJ281" s="3" t="s">
        <v>81</v>
      </c>
      <c r="BK281" s="137" t="n">
        <f aca="false">ROUND(I281*H281,2)</f>
        <v>0</v>
      </c>
      <c r="BL281" s="3" t="s">
        <v>254</v>
      </c>
      <c r="BM281" s="258" t="s">
        <v>1248</v>
      </c>
    </row>
    <row r="282" s="30" customFormat="true" ht="10.2" hidden="false" customHeight="false" outlineLevel="0" collapsed="false">
      <c r="A282" s="26"/>
      <c r="B282" s="27"/>
      <c r="C282" s="28"/>
      <c r="D282" s="259" t="s">
        <v>256</v>
      </c>
      <c r="E282" s="28"/>
      <c r="F282" s="260" t="s">
        <v>513</v>
      </c>
      <c r="G282" s="28"/>
      <c r="H282" s="28"/>
      <c r="I282" s="211"/>
      <c r="J282" s="28"/>
      <c r="K282" s="28"/>
      <c r="L282" s="29"/>
      <c r="M282" s="261"/>
      <c r="N282" s="262"/>
      <c r="O282" s="76"/>
      <c r="P282" s="76"/>
      <c r="Q282" s="76"/>
      <c r="R282" s="76"/>
      <c r="S282" s="76"/>
      <c r="T282" s="77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T282" s="3" t="s">
        <v>256</v>
      </c>
      <c r="AU282" s="3" t="s">
        <v>83</v>
      </c>
    </row>
    <row r="283" s="30" customFormat="true" ht="24.15" hidden="false" customHeight="true" outlineLevel="0" collapsed="false">
      <c r="A283" s="26"/>
      <c r="B283" s="27"/>
      <c r="C283" s="246" t="s">
        <v>1249</v>
      </c>
      <c r="D283" s="246" t="s">
        <v>250</v>
      </c>
      <c r="E283" s="247" t="s">
        <v>1250</v>
      </c>
      <c r="F283" s="248" t="s">
        <v>1251</v>
      </c>
      <c r="G283" s="249" t="s">
        <v>253</v>
      </c>
      <c r="H283" s="250" t="n">
        <v>1</v>
      </c>
      <c r="I283" s="251"/>
      <c r="J283" s="252" t="n">
        <f aca="false">ROUND(I283*H283,2)</f>
        <v>0</v>
      </c>
      <c r="K283" s="253"/>
      <c r="L283" s="29"/>
      <c r="M283" s="254"/>
      <c r="N283" s="255" t="s">
        <v>39</v>
      </c>
      <c r="O283" s="76"/>
      <c r="P283" s="256" t="n">
        <f aca="false">O283*H283</f>
        <v>0</v>
      </c>
      <c r="Q283" s="256" t="n">
        <v>0</v>
      </c>
      <c r="R283" s="256" t="n">
        <f aca="false">Q283*H283</f>
        <v>0</v>
      </c>
      <c r="S283" s="256" t="n">
        <v>0</v>
      </c>
      <c r="T283" s="257" t="n">
        <f aca="false">S283*H283</f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258" t="s">
        <v>254</v>
      </c>
      <c r="AT283" s="258" t="s">
        <v>250</v>
      </c>
      <c r="AU283" s="258" t="s">
        <v>83</v>
      </c>
      <c r="AY283" s="3" t="s">
        <v>247</v>
      </c>
      <c r="BE283" s="137" t="n">
        <f aca="false">IF(N283="základní",J283,0)</f>
        <v>0</v>
      </c>
      <c r="BF283" s="137" t="n">
        <f aca="false">IF(N283="snížená",J283,0)</f>
        <v>0</v>
      </c>
      <c r="BG283" s="137" t="n">
        <f aca="false">IF(N283="zákl. přenesená",J283,0)</f>
        <v>0</v>
      </c>
      <c r="BH283" s="137" t="n">
        <f aca="false">IF(N283="sníž. přenesená",J283,0)</f>
        <v>0</v>
      </c>
      <c r="BI283" s="137" t="n">
        <f aca="false">IF(N283="nulová",J283,0)</f>
        <v>0</v>
      </c>
      <c r="BJ283" s="3" t="s">
        <v>81</v>
      </c>
      <c r="BK283" s="137" t="n">
        <f aca="false">ROUND(I283*H283,2)</f>
        <v>0</v>
      </c>
      <c r="BL283" s="3" t="s">
        <v>254</v>
      </c>
      <c r="BM283" s="258" t="s">
        <v>1252</v>
      </c>
    </row>
    <row r="284" s="30" customFormat="true" ht="10.2" hidden="false" customHeight="false" outlineLevel="0" collapsed="false">
      <c r="A284" s="26"/>
      <c r="B284" s="27"/>
      <c r="C284" s="28"/>
      <c r="D284" s="259" t="s">
        <v>256</v>
      </c>
      <c r="E284" s="28"/>
      <c r="F284" s="260" t="s">
        <v>1251</v>
      </c>
      <c r="G284" s="28"/>
      <c r="H284" s="28"/>
      <c r="I284" s="211"/>
      <c r="J284" s="28"/>
      <c r="K284" s="28"/>
      <c r="L284" s="29"/>
      <c r="M284" s="261"/>
      <c r="N284" s="262"/>
      <c r="O284" s="76"/>
      <c r="P284" s="76"/>
      <c r="Q284" s="76"/>
      <c r="R284" s="76"/>
      <c r="S284" s="76"/>
      <c r="T284" s="77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T284" s="3" t="s">
        <v>256</v>
      </c>
      <c r="AU284" s="3" t="s">
        <v>83</v>
      </c>
    </row>
    <row r="285" s="30" customFormat="true" ht="16.5" hidden="false" customHeight="true" outlineLevel="0" collapsed="false">
      <c r="A285" s="26"/>
      <c r="B285" s="27"/>
      <c r="C285" s="246" t="s">
        <v>1253</v>
      </c>
      <c r="D285" s="246" t="s">
        <v>250</v>
      </c>
      <c r="E285" s="247" t="s">
        <v>516</v>
      </c>
      <c r="F285" s="248" t="s">
        <v>517</v>
      </c>
      <c r="G285" s="249" t="s">
        <v>307</v>
      </c>
      <c r="H285" s="250" t="n">
        <v>6</v>
      </c>
      <c r="I285" s="251"/>
      <c r="J285" s="252" t="n">
        <f aca="false">ROUND(I285*H285,2)</f>
        <v>0</v>
      </c>
      <c r="K285" s="253"/>
      <c r="L285" s="29"/>
      <c r="M285" s="254"/>
      <c r="N285" s="255" t="s">
        <v>39</v>
      </c>
      <c r="O285" s="76"/>
      <c r="P285" s="256" t="n">
        <f aca="false">O285*H285</f>
        <v>0</v>
      </c>
      <c r="Q285" s="256" t="n">
        <v>0</v>
      </c>
      <c r="R285" s="256" t="n">
        <f aca="false">Q285*H285</f>
        <v>0</v>
      </c>
      <c r="S285" s="256" t="n">
        <v>0</v>
      </c>
      <c r="T285" s="257" t="n">
        <f aca="false">S285*H285</f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258" t="s">
        <v>254</v>
      </c>
      <c r="AT285" s="258" t="s">
        <v>250</v>
      </c>
      <c r="AU285" s="258" t="s">
        <v>83</v>
      </c>
      <c r="AY285" s="3" t="s">
        <v>247</v>
      </c>
      <c r="BE285" s="137" t="n">
        <f aca="false">IF(N285="základní",J285,0)</f>
        <v>0</v>
      </c>
      <c r="BF285" s="137" t="n">
        <f aca="false">IF(N285="snížená",J285,0)</f>
        <v>0</v>
      </c>
      <c r="BG285" s="137" t="n">
        <f aca="false">IF(N285="zákl. přenesená",J285,0)</f>
        <v>0</v>
      </c>
      <c r="BH285" s="137" t="n">
        <f aca="false">IF(N285="sníž. přenesená",J285,0)</f>
        <v>0</v>
      </c>
      <c r="BI285" s="137" t="n">
        <f aca="false">IF(N285="nulová",J285,0)</f>
        <v>0</v>
      </c>
      <c r="BJ285" s="3" t="s">
        <v>81</v>
      </c>
      <c r="BK285" s="137" t="n">
        <f aca="false">ROUND(I285*H285,2)</f>
        <v>0</v>
      </c>
      <c r="BL285" s="3" t="s">
        <v>254</v>
      </c>
      <c r="BM285" s="258" t="s">
        <v>1254</v>
      </c>
    </row>
    <row r="286" s="30" customFormat="true" ht="10.2" hidden="false" customHeight="false" outlineLevel="0" collapsed="false">
      <c r="A286" s="26"/>
      <c r="B286" s="27"/>
      <c r="C286" s="28"/>
      <c r="D286" s="259" t="s">
        <v>256</v>
      </c>
      <c r="E286" s="28"/>
      <c r="F286" s="260" t="s">
        <v>519</v>
      </c>
      <c r="G286" s="28"/>
      <c r="H286" s="28"/>
      <c r="I286" s="211"/>
      <c r="J286" s="28"/>
      <c r="K286" s="28"/>
      <c r="L286" s="29"/>
      <c r="M286" s="261"/>
      <c r="N286" s="262"/>
      <c r="O286" s="76"/>
      <c r="P286" s="76"/>
      <c r="Q286" s="76"/>
      <c r="R286" s="76"/>
      <c r="S286" s="76"/>
      <c r="T286" s="77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T286" s="3" t="s">
        <v>256</v>
      </c>
      <c r="AU286" s="3" t="s">
        <v>83</v>
      </c>
    </row>
    <row r="287" s="30" customFormat="true" ht="16.5" hidden="false" customHeight="true" outlineLevel="0" collapsed="false">
      <c r="A287" s="26"/>
      <c r="B287" s="27"/>
      <c r="C287" s="246" t="s">
        <v>1255</v>
      </c>
      <c r="D287" s="246" t="s">
        <v>250</v>
      </c>
      <c r="E287" s="247" t="s">
        <v>521</v>
      </c>
      <c r="F287" s="248" t="s">
        <v>522</v>
      </c>
      <c r="G287" s="249" t="s">
        <v>307</v>
      </c>
      <c r="H287" s="250" t="n">
        <v>6</v>
      </c>
      <c r="I287" s="251"/>
      <c r="J287" s="252" t="n">
        <f aca="false">ROUND(I287*H287,2)</f>
        <v>0</v>
      </c>
      <c r="K287" s="253"/>
      <c r="L287" s="29"/>
      <c r="M287" s="254"/>
      <c r="N287" s="255" t="s">
        <v>39</v>
      </c>
      <c r="O287" s="76"/>
      <c r="P287" s="256" t="n">
        <f aca="false">O287*H287</f>
        <v>0</v>
      </c>
      <c r="Q287" s="256" t="n">
        <v>0</v>
      </c>
      <c r="R287" s="256" t="n">
        <f aca="false">Q287*H287</f>
        <v>0</v>
      </c>
      <c r="S287" s="256" t="n">
        <v>0</v>
      </c>
      <c r="T287" s="257" t="n">
        <f aca="false">S287*H287</f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258" t="s">
        <v>254</v>
      </c>
      <c r="AT287" s="258" t="s">
        <v>250</v>
      </c>
      <c r="AU287" s="258" t="s">
        <v>83</v>
      </c>
      <c r="AY287" s="3" t="s">
        <v>247</v>
      </c>
      <c r="BE287" s="137" t="n">
        <f aca="false">IF(N287="základní",J287,0)</f>
        <v>0</v>
      </c>
      <c r="BF287" s="137" t="n">
        <f aca="false">IF(N287="snížená",J287,0)</f>
        <v>0</v>
      </c>
      <c r="BG287" s="137" t="n">
        <f aca="false">IF(N287="zákl. přenesená",J287,0)</f>
        <v>0</v>
      </c>
      <c r="BH287" s="137" t="n">
        <f aca="false">IF(N287="sníž. přenesená",J287,0)</f>
        <v>0</v>
      </c>
      <c r="BI287" s="137" t="n">
        <f aca="false">IF(N287="nulová",J287,0)</f>
        <v>0</v>
      </c>
      <c r="BJ287" s="3" t="s">
        <v>81</v>
      </c>
      <c r="BK287" s="137" t="n">
        <f aca="false">ROUND(I287*H287,2)</f>
        <v>0</v>
      </c>
      <c r="BL287" s="3" t="s">
        <v>254</v>
      </c>
      <c r="BM287" s="258" t="s">
        <v>1256</v>
      </c>
    </row>
    <row r="288" s="30" customFormat="true" ht="10.2" hidden="false" customHeight="false" outlineLevel="0" collapsed="false">
      <c r="A288" s="26"/>
      <c r="B288" s="27"/>
      <c r="C288" s="28"/>
      <c r="D288" s="259" t="s">
        <v>256</v>
      </c>
      <c r="E288" s="28"/>
      <c r="F288" s="260" t="s">
        <v>522</v>
      </c>
      <c r="G288" s="28"/>
      <c r="H288" s="28"/>
      <c r="I288" s="211"/>
      <c r="J288" s="28"/>
      <c r="K288" s="28"/>
      <c r="L288" s="29"/>
      <c r="M288" s="285"/>
      <c r="N288" s="286"/>
      <c r="O288" s="287"/>
      <c r="P288" s="287"/>
      <c r="Q288" s="287"/>
      <c r="R288" s="287"/>
      <c r="S288" s="287"/>
      <c r="T288" s="288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T288" s="3" t="s">
        <v>256</v>
      </c>
      <c r="AU288" s="3" t="s">
        <v>83</v>
      </c>
    </row>
    <row r="289" s="30" customFormat="true" ht="6.9" hidden="false" customHeight="true" outlineLevel="0" collapsed="false">
      <c r="A289" s="26"/>
      <c r="B289" s="54"/>
      <c r="C289" s="55"/>
      <c r="D289" s="55"/>
      <c r="E289" s="55"/>
      <c r="F289" s="55"/>
      <c r="G289" s="55"/>
      <c r="H289" s="55"/>
      <c r="I289" s="55"/>
      <c r="J289" s="55"/>
      <c r="K289" s="55"/>
      <c r="L289" s="29"/>
      <c r="M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</row>
  </sheetData>
  <autoFilter ref="C142:K288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109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1474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1486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J115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ROUND((SUM(BE115:BE122) + SUM(BE144:BE538)),  2)</f>
        <v>0</v>
      </c>
      <c r="G37" s="26"/>
      <c r="H37" s="26"/>
      <c r="I37" s="166" t="n">
        <v>0.21</v>
      </c>
      <c r="J37" s="165" t="n">
        <f aca="false">ROUND(((SUM(BE115:BE122) + SUM(BE144:BE538))*I37),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ROUND((SUM(BF115:BF122) + SUM(BF144:BF538)),  2)</f>
        <v>0</v>
      </c>
      <c r="G38" s="26"/>
      <c r="H38" s="26"/>
      <c r="I38" s="166" t="n">
        <v>0.15</v>
      </c>
      <c r="J38" s="165" t="n">
        <f aca="false">ROUND(((SUM(BF115:BF122) + SUM(BF144:BF538))*I38),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ROUND((SUM(BG115:BG122) + SUM(BG144:BG538)),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ROUND((SUM(BH115:BH122) + SUM(BH144:BH538)),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ROUND((SUM(BI115:BI122) + SUM(BI144:BI538)),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1474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51.3.2 - informatika 2, II.B-3 - elektro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J144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J145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525</v>
      </c>
      <c r="E100" s="202"/>
      <c r="F100" s="202"/>
      <c r="G100" s="202"/>
      <c r="H100" s="202"/>
      <c r="I100" s="202"/>
      <c r="J100" s="203" t="n">
        <f aca="false">J146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J151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J168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J177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526</v>
      </c>
      <c r="E104" s="202"/>
      <c r="F104" s="202"/>
      <c r="G104" s="202"/>
      <c r="H104" s="202"/>
      <c r="I104" s="202"/>
      <c r="J104" s="203" t="n">
        <f aca="false">J178</f>
        <v>0</v>
      </c>
      <c r="K104" s="119"/>
      <c r="L104" s="204"/>
    </row>
    <row r="105" s="199" customFormat="true" ht="14.85" hidden="false" customHeight="true" outlineLevel="0" collapsed="false">
      <c r="B105" s="200"/>
      <c r="C105" s="119"/>
      <c r="D105" s="201" t="s">
        <v>527</v>
      </c>
      <c r="E105" s="202"/>
      <c r="F105" s="202"/>
      <c r="G105" s="202"/>
      <c r="H105" s="202"/>
      <c r="I105" s="202"/>
      <c r="J105" s="203" t="n">
        <f aca="false">J179</f>
        <v>0</v>
      </c>
      <c r="K105" s="119"/>
      <c r="L105" s="204"/>
    </row>
    <row r="106" s="199" customFormat="true" ht="14.85" hidden="false" customHeight="true" outlineLevel="0" collapsed="false">
      <c r="B106" s="200"/>
      <c r="C106" s="119"/>
      <c r="D106" s="201" t="s">
        <v>528</v>
      </c>
      <c r="E106" s="202"/>
      <c r="F106" s="202"/>
      <c r="G106" s="202"/>
      <c r="H106" s="202"/>
      <c r="I106" s="202"/>
      <c r="J106" s="203" t="n">
        <f aca="false">J302</f>
        <v>0</v>
      </c>
      <c r="K106" s="119"/>
      <c r="L106" s="204"/>
    </row>
    <row r="107" s="199" customFormat="true" ht="14.85" hidden="false" customHeight="true" outlineLevel="0" collapsed="false">
      <c r="B107" s="200"/>
      <c r="C107" s="119"/>
      <c r="D107" s="201" t="s">
        <v>1258</v>
      </c>
      <c r="E107" s="202"/>
      <c r="F107" s="202"/>
      <c r="G107" s="202"/>
      <c r="H107" s="202"/>
      <c r="I107" s="202"/>
      <c r="J107" s="203" t="n">
        <f aca="false">J321</f>
        <v>0</v>
      </c>
      <c r="K107" s="119"/>
      <c r="L107" s="204"/>
    </row>
    <row r="108" s="199" customFormat="true" ht="14.85" hidden="false" customHeight="true" outlineLevel="0" collapsed="false">
      <c r="B108" s="200"/>
      <c r="C108" s="119"/>
      <c r="D108" s="201" t="s">
        <v>530</v>
      </c>
      <c r="E108" s="202"/>
      <c r="F108" s="202"/>
      <c r="G108" s="202"/>
      <c r="H108" s="202"/>
      <c r="I108" s="202"/>
      <c r="J108" s="203" t="n">
        <f aca="false">J368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531</v>
      </c>
      <c r="E109" s="202"/>
      <c r="F109" s="202"/>
      <c r="G109" s="202"/>
      <c r="H109" s="202"/>
      <c r="I109" s="202"/>
      <c r="J109" s="203" t="n">
        <f aca="false">J393</f>
        <v>0</v>
      </c>
      <c r="K109" s="119"/>
      <c r="L109" s="204"/>
    </row>
    <row r="110" s="199" customFormat="true" ht="14.85" hidden="false" customHeight="true" outlineLevel="0" collapsed="false">
      <c r="B110" s="200"/>
      <c r="C110" s="119"/>
      <c r="D110" s="201" t="s">
        <v>532</v>
      </c>
      <c r="E110" s="202"/>
      <c r="F110" s="202"/>
      <c r="G110" s="202"/>
      <c r="H110" s="202"/>
      <c r="I110" s="202"/>
      <c r="J110" s="203" t="n">
        <f aca="false">J394</f>
        <v>0</v>
      </c>
      <c r="K110" s="119"/>
      <c r="L110" s="204"/>
    </row>
    <row r="111" s="199" customFormat="true" ht="14.85" hidden="false" customHeight="true" outlineLevel="0" collapsed="false">
      <c r="B111" s="200"/>
      <c r="C111" s="119"/>
      <c r="D111" s="201" t="s">
        <v>533</v>
      </c>
      <c r="E111" s="202"/>
      <c r="F111" s="202"/>
      <c r="G111" s="202"/>
      <c r="H111" s="202"/>
      <c r="I111" s="202"/>
      <c r="J111" s="203" t="n">
        <f aca="false">J481</f>
        <v>0</v>
      </c>
      <c r="K111" s="119"/>
      <c r="L111" s="204"/>
    </row>
    <row r="112" s="199" customFormat="true" ht="19.95" hidden="false" customHeight="true" outlineLevel="0" collapsed="false">
      <c r="B112" s="200"/>
      <c r="C112" s="119"/>
      <c r="D112" s="201" t="s">
        <v>534</v>
      </c>
      <c r="E112" s="202"/>
      <c r="F112" s="202"/>
      <c r="G112" s="202"/>
      <c r="H112" s="202"/>
      <c r="I112" s="202"/>
      <c r="J112" s="203" t="n">
        <f aca="false">J516</f>
        <v>0</v>
      </c>
      <c r="K112" s="119"/>
      <c r="L112" s="204"/>
    </row>
    <row r="113" s="30" customFormat="true" ht="21.75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6.9" hidden="false" customHeight="true" outlineLevel="0" collapsed="false">
      <c r="A114" s="26"/>
      <c r="B114" s="27"/>
      <c r="C114" s="28"/>
      <c r="D114" s="28"/>
      <c r="E114" s="28"/>
      <c r="F114" s="28"/>
      <c r="G114" s="28"/>
      <c r="H114" s="28"/>
      <c r="I114" s="28"/>
      <c r="J114" s="28"/>
      <c r="K114" s="28"/>
      <c r="L114" s="5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29.25" hidden="false" customHeight="true" outlineLevel="0" collapsed="false">
      <c r="A115" s="26"/>
      <c r="B115" s="27"/>
      <c r="C115" s="190" t="s">
        <v>223</v>
      </c>
      <c r="D115" s="28"/>
      <c r="E115" s="28"/>
      <c r="F115" s="28"/>
      <c r="G115" s="28"/>
      <c r="H115" s="28"/>
      <c r="I115" s="28"/>
      <c r="J115" s="205" t="n">
        <f aca="false">ROUND(J116 + J117 + J118 + J119 + J120 + J121,2)</f>
        <v>0</v>
      </c>
      <c r="K115" s="28"/>
      <c r="L115" s="51"/>
      <c r="N115" s="206" t="s">
        <v>38</v>
      </c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="30" customFormat="true" ht="18" hidden="false" customHeight="true" outlineLevel="0" collapsed="false">
      <c r="A116" s="26"/>
      <c r="B116" s="27"/>
      <c r="C116" s="28"/>
      <c r="D116" s="138" t="s">
        <v>224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226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227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228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138" t="s">
        <v>229</v>
      </c>
      <c r="E120" s="138"/>
      <c r="F120" s="138"/>
      <c r="G120" s="28"/>
      <c r="H120" s="28"/>
      <c r="I120" s="28"/>
      <c r="J120" s="207" t="n"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225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8" hidden="false" customHeight="true" outlineLevel="0" collapsed="false">
      <c r="A121" s="26"/>
      <c r="B121" s="27"/>
      <c r="C121" s="28"/>
      <c r="D121" s="214" t="s">
        <v>230</v>
      </c>
      <c r="E121" s="28"/>
      <c r="F121" s="28"/>
      <c r="G121" s="28"/>
      <c r="H121" s="28"/>
      <c r="I121" s="28"/>
      <c r="J121" s="207" t="n">
        <f aca="false">ROUND(J32*T121,2)</f>
        <v>0</v>
      </c>
      <c r="K121" s="28"/>
      <c r="L121" s="208"/>
      <c r="M121" s="209"/>
      <c r="N121" s="210" t="s">
        <v>39</v>
      </c>
      <c r="O121" s="209"/>
      <c r="P121" s="209"/>
      <c r="Q121" s="209"/>
      <c r="R121" s="209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12" t="s">
        <v>231</v>
      </c>
      <c r="AZ121" s="209"/>
      <c r="BA121" s="209"/>
      <c r="BB121" s="209"/>
      <c r="BC121" s="209"/>
      <c r="BD121" s="209"/>
      <c r="BE121" s="213" t="n">
        <f aca="false">IF(N121="základní",J121,0)</f>
        <v>0</v>
      </c>
      <c r="BF121" s="213" t="n">
        <f aca="false">IF(N121="snížená",J121,0)</f>
        <v>0</v>
      </c>
      <c r="BG121" s="213" t="n">
        <f aca="false">IF(N121="zákl. přenesená",J121,0)</f>
        <v>0</v>
      </c>
      <c r="BH121" s="213" t="n">
        <f aca="false">IF(N121="sníž. přenesená",J121,0)</f>
        <v>0</v>
      </c>
      <c r="BI121" s="213" t="n">
        <f aca="false">IF(N121="nulová",J121,0)</f>
        <v>0</v>
      </c>
      <c r="BJ121" s="212" t="s">
        <v>81</v>
      </c>
      <c r="BK121" s="209"/>
      <c r="BL121" s="209"/>
      <c r="BM121" s="209"/>
    </row>
    <row r="122" s="30" customFormat="true" ht="10.2" hidden="false" customHeight="false" outlineLevel="0" collapsed="false">
      <c r="A122" s="26"/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29.25" hidden="false" customHeight="true" outlineLevel="0" collapsed="false">
      <c r="A123" s="26"/>
      <c r="B123" s="27"/>
      <c r="C123" s="141" t="s">
        <v>199</v>
      </c>
      <c r="D123" s="142"/>
      <c r="E123" s="142"/>
      <c r="F123" s="142"/>
      <c r="G123" s="142"/>
      <c r="H123" s="142"/>
      <c r="I123" s="142"/>
      <c r="J123" s="215" t="n">
        <f aca="false">ROUND(J98+J115,2)</f>
        <v>0</v>
      </c>
      <c r="K123" s="142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="30" customFormat="true" ht="6.9" hidden="false" customHeight="true" outlineLevel="0" collapsed="false">
      <c r="A124" s="26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1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8" s="30" customFormat="true" ht="6.9" hidden="false" customHeight="true" outlineLevel="0" collapsed="false">
      <c r="A128" s="26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24.9" hidden="false" customHeight="true" outlineLevel="0" collapsed="false">
      <c r="A129" s="26"/>
      <c r="B129" s="27"/>
      <c r="C129" s="9" t="s">
        <v>232</v>
      </c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6.9" hidden="false" customHeight="true" outlineLevel="0" collapsed="false">
      <c r="A130" s="26"/>
      <c r="B130" s="27"/>
      <c r="C130" s="28"/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2" hidden="false" customHeight="true" outlineLevel="0" collapsed="false">
      <c r="A131" s="26"/>
      <c r="B131" s="27"/>
      <c r="C131" s="17" t="s">
        <v>15</v>
      </c>
      <c r="D131" s="28"/>
      <c r="E131" s="28"/>
      <c r="F131" s="28"/>
      <c r="G131" s="28"/>
      <c r="H131" s="28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="30" customFormat="true" ht="16.5" hidden="false" customHeight="true" outlineLevel="0" collapsed="false">
      <c r="A132" s="26"/>
      <c r="B132" s="27"/>
      <c r="C132" s="28"/>
      <c r="D132" s="28"/>
      <c r="E132" s="185" t="str">
        <f aca="false">E7</f>
        <v>Zlepšování kvality a dostupnosti vzdělávání  ZŠ Ivančická 218, Moravský Krumlov</v>
      </c>
      <c r="F132" s="185"/>
      <c r="G132" s="185"/>
      <c r="H132" s="185"/>
      <c r="I132" s="28"/>
      <c r="J132" s="28"/>
      <c r="K132" s="28"/>
      <c r="L132" s="51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customFormat="false" ht="12" hidden="false" customHeight="true" outlineLevel="0" collapsed="false">
      <c r="B133" s="7"/>
      <c r="C133" s="17" t="s">
        <v>201</v>
      </c>
      <c r="D133" s="8"/>
      <c r="E133" s="8"/>
      <c r="F133" s="8"/>
      <c r="G133" s="8"/>
      <c r="H133" s="8"/>
      <c r="I133" s="8"/>
      <c r="J133" s="8"/>
      <c r="K133" s="8"/>
      <c r="L133" s="6"/>
    </row>
    <row r="134" s="30" customFormat="true" ht="16.5" hidden="false" customHeight="true" outlineLevel="0" collapsed="false">
      <c r="A134" s="26"/>
      <c r="B134" s="27"/>
      <c r="C134" s="28"/>
      <c r="D134" s="28"/>
      <c r="E134" s="185" t="s">
        <v>1474</v>
      </c>
      <c r="F134" s="185"/>
      <c r="G134" s="185"/>
      <c r="H134" s="185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2" hidden="false" customHeight="true" outlineLevel="0" collapsed="false">
      <c r="A135" s="26"/>
      <c r="B135" s="27"/>
      <c r="C135" s="17" t="s">
        <v>203</v>
      </c>
      <c r="D135" s="28"/>
      <c r="E135" s="28"/>
      <c r="F135" s="28"/>
      <c r="G135" s="28"/>
      <c r="H135" s="28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16.5" hidden="false" customHeight="true" outlineLevel="0" collapsed="false">
      <c r="A136" s="26"/>
      <c r="B136" s="27"/>
      <c r="C136" s="28"/>
      <c r="D136" s="28"/>
      <c r="E136" s="66" t="str">
        <f aca="false">E11</f>
        <v>51.3.2 - informatika 2, II.B-3 - elektro</v>
      </c>
      <c r="F136" s="66"/>
      <c r="G136" s="66"/>
      <c r="H136" s="66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6.9" hidden="false" customHeight="true" outlineLevel="0" collapsed="false">
      <c r="A137" s="26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12" hidden="false" customHeight="true" outlineLevel="0" collapsed="false">
      <c r="A138" s="26"/>
      <c r="B138" s="27"/>
      <c r="C138" s="17" t="s">
        <v>19</v>
      </c>
      <c r="D138" s="28"/>
      <c r="E138" s="28"/>
      <c r="F138" s="18" t="str">
        <f aca="false">F14</f>
        <v> </v>
      </c>
      <c r="G138" s="28"/>
      <c r="H138" s="28"/>
      <c r="I138" s="17" t="s">
        <v>21</v>
      </c>
      <c r="J138" s="186" t="str">
        <f aca="false">IF(J14="","",J14)</f>
        <v>14. 8. 2023</v>
      </c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6.9" hidden="false" customHeight="true" outlineLevel="0" collapsed="false">
      <c r="A139" s="26"/>
      <c r="B139" s="27"/>
      <c r="C139" s="28"/>
      <c r="D139" s="28"/>
      <c r="E139" s="28"/>
      <c r="F139" s="28"/>
      <c r="G139" s="28"/>
      <c r="H139" s="28"/>
      <c r="I139" s="28"/>
      <c r="J139" s="28"/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23</v>
      </c>
      <c r="D140" s="28"/>
      <c r="E140" s="28"/>
      <c r="F140" s="18" t="str">
        <f aca="false">E17</f>
        <v> </v>
      </c>
      <c r="G140" s="28"/>
      <c r="H140" s="28"/>
      <c r="I140" s="17" t="s">
        <v>28</v>
      </c>
      <c r="J140" s="187" t="str">
        <f aca="false">E23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5.15" hidden="false" customHeight="true" outlineLevel="0" collapsed="false">
      <c r="A141" s="26"/>
      <c r="B141" s="27"/>
      <c r="C141" s="17" t="s">
        <v>26</v>
      </c>
      <c r="D141" s="28"/>
      <c r="E141" s="28"/>
      <c r="F141" s="18" t="str">
        <f aca="false">IF(E20="","",E20)</f>
        <v>Vyplň údaj</v>
      </c>
      <c r="G141" s="28"/>
      <c r="H141" s="28"/>
      <c r="I141" s="17" t="s">
        <v>30</v>
      </c>
      <c r="J141" s="187" t="str">
        <f aca="false">E26</f>
        <v> </v>
      </c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30" customFormat="true" ht="10.35" hidden="false" customHeight="true" outlineLevel="0" collapsed="false">
      <c r="A142" s="26"/>
      <c r="B142" s="27"/>
      <c r="C142" s="28"/>
      <c r="D142" s="28"/>
      <c r="E142" s="28"/>
      <c r="F142" s="28"/>
      <c r="G142" s="28"/>
      <c r="H142" s="28"/>
      <c r="I142" s="28"/>
      <c r="J142" s="28"/>
      <c r="K142" s="28"/>
      <c r="L142" s="51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="223" customFormat="true" ht="29.25" hidden="false" customHeight="true" outlineLevel="0" collapsed="false">
      <c r="A143" s="216"/>
      <c r="B143" s="217"/>
      <c r="C143" s="218" t="s">
        <v>233</v>
      </c>
      <c r="D143" s="219" t="s">
        <v>59</v>
      </c>
      <c r="E143" s="219" t="s">
        <v>55</v>
      </c>
      <c r="F143" s="219" t="s">
        <v>56</v>
      </c>
      <c r="G143" s="219" t="s">
        <v>234</v>
      </c>
      <c r="H143" s="219" t="s">
        <v>235</v>
      </c>
      <c r="I143" s="219" t="s">
        <v>236</v>
      </c>
      <c r="J143" s="220" t="s">
        <v>208</v>
      </c>
      <c r="K143" s="221" t="s">
        <v>237</v>
      </c>
      <c r="L143" s="222"/>
      <c r="M143" s="84"/>
      <c r="N143" s="85" t="s">
        <v>38</v>
      </c>
      <c r="O143" s="85" t="s">
        <v>238</v>
      </c>
      <c r="P143" s="85" t="s">
        <v>239</v>
      </c>
      <c r="Q143" s="85" t="s">
        <v>240</v>
      </c>
      <c r="R143" s="85" t="s">
        <v>241</v>
      </c>
      <c r="S143" s="85" t="s">
        <v>242</v>
      </c>
      <c r="T143" s="86" t="s">
        <v>243</v>
      </c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</row>
    <row r="144" s="30" customFormat="true" ht="22.8" hidden="false" customHeight="true" outlineLevel="0" collapsed="false">
      <c r="A144" s="26"/>
      <c r="B144" s="27"/>
      <c r="C144" s="92" t="s">
        <v>244</v>
      </c>
      <c r="D144" s="28"/>
      <c r="E144" s="28"/>
      <c r="F144" s="28"/>
      <c r="G144" s="28"/>
      <c r="H144" s="28"/>
      <c r="I144" s="28"/>
      <c r="J144" s="224" t="n">
        <f aca="false">BK144</f>
        <v>0</v>
      </c>
      <c r="K144" s="28"/>
      <c r="L144" s="29"/>
      <c r="M144" s="87"/>
      <c r="N144" s="225"/>
      <c r="O144" s="88"/>
      <c r="P144" s="226" t="n">
        <f aca="false">P145+P177</f>
        <v>0</v>
      </c>
      <c r="Q144" s="88"/>
      <c r="R144" s="226" t="n">
        <f aca="false">R145+R177</f>
        <v>0.16211</v>
      </c>
      <c r="S144" s="88"/>
      <c r="T144" s="227" t="n">
        <f aca="false">T145+T177</f>
        <v>0.26195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3" t="s">
        <v>73</v>
      </c>
      <c r="AU144" s="3" t="s">
        <v>210</v>
      </c>
      <c r="BK144" s="228" t="n">
        <f aca="false">BK145+BK177</f>
        <v>0</v>
      </c>
    </row>
    <row r="145" s="229" customFormat="true" ht="25.95" hidden="false" customHeight="true" outlineLevel="0" collapsed="false">
      <c r="B145" s="230"/>
      <c r="C145" s="231"/>
      <c r="D145" s="232" t="s">
        <v>73</v>
      </c>
      <c r="E145" s="233" t="s">
        <v>245</v>
      </c>
      <c r="F145" s="233" t="s">
        <v>246</v>
      </c>
      <c r="G145" s="231"/>
      <c r="H145" s="231"/>
      <c r="I145" s="234"/>
      <c r="J145" s="235" t="n">
        <f aca="false">BK145</f>
        <v>0</v>
      </c>
      <c r="K145" s="231"/>
      <c r="L145" s="236"/>
      <c r="M145" s="237"/>
      <c r="N145" s="238"/>
      <c r="O145" s="238"/>
      <c r="P145" s="239" t="n">
        <f aca="false">P146+P151+P168</f>
        <v>0</v>
      </c>
      <c r="Q145" s="238"/>
      <c r="R145" s="239" t="n">
        <f aca="false">R146+R151+R168</f>
        <v>0</v>
      </c>
      <c r="S145" s="238"/>
      <c r="T145" s="240" t="n">
        <f aca="false">T146+T151+T168</f>
        <v>0.189</v>
      </c>
      <c r="AR145" s="241" t="s">
        <v>81</v>
      </c>
      <c r="AT145" s="242" t="s">
        <v>73</v>
      </c>
      <c r="AU145" s="242" t="s">
        <v>74</v>
      </c>
      <c r="AY145" s="241" t="s">
        <v>247</v>
      </c>
      <c r="BK145" s="243" t="n">
        <f aca="false">BK146+BK151+BK168</f>
        <v>0</v>
      </c>
    </row>
    <row r="146" s="229" customFormat="true" ht="22.8" hidden="false" customHeight="true" outlineLevel="0" collapsed="false">
      <c r="B146" s="230"/>
      <c r="C146" s="231"/>
      <c r="D146" s="232" t="s">
        <v>73</v>
      </c>
      <c r="E146" s="244" t="s">
        <v>265</v>
      </c>
      <c r="F146" s="244" t="s">
        <v>535</v>
      </c>
      <c r="G146" s="231"/>
      <c r="H146" s="231"/>
      <c r="I146" s="234"/>
      <c r="J146" s="245" t="n">
        <f aca="false">BK146</f>
        <v>0</v>
      </c>
      <c r="K146" s="231"/>
      <c r="L146" s="236"/>
      <c r="M146" s="237"/>
      <c r="N146" s="238"/>
      <c r="O146" s="238"/>
      <c r="P146" s="239" t="n">
        <f aca="false">SUM(P147:P150)</f>
        <v>0</v>
      </c>
      <c r="Q146" s="238"/>
      <c r="R146" s="239" t="n">
        <f aca="false">SUM(R147:R150)</f>
        <v>0</v>
      </c>
      <c r="S146" s="238"/>
      <c r="T146" s="240" t="n">
        <f aca="false">SUM(T147:T150)</f>
        <v>0</v>
      </c>
      <c r="AR146" s="241" t="s">
        <v>81</v>
      </c>
      <c r="AT146" s="242" t="s">
        <v>73</v>
      </c>
      <c r="AU146" s="242" t="s">
        <v>81</v>
      </c>
      <c r="AY146" s="241" t="s">
        <v>247</v>
      </c>
      <c r="BK146" s="243" t="n">
        <f aca="false">SUM(BK147:BK150)</f>
        <v>0</v>
      </c>
    </row>
    <row r="147" s="30" customFormat="true" ht="24.15" hidden="false" customHeight="true" outlineLevel="0" collapsed="false">
      <c r="A147" s="26"/>
      <c r="B147" s="27"/>
      <c r="C147" s="246" t="s">
        <v>536</v>
      </c>
      <c r="D147" s="246" t="s">
        <v>250</v>
      </c>
      <c r="E147" s="247" t="s">
        <v>537</v>
      </c>
      <c r="F147" s="248" t="s">
        <v>538</v>
      </c>
      <c r="G147" s="249" t="s">
        <v>539</v>
      </c>
      <c r="H147" s="250" t="n">
        <v>10</v>
      </c>
      <c r="I147" s="251"/>
      <c r="J147" s="252" t="n">
        <f aca="false">ROUND(I147*H147,2)</f>
        <v>0</v>
      </c>
      <c r="K147" s="253"/>
      <c r="L147" s="29"/>
      <c r="M147" s="254"/>
      <c r="N147" s="255" t="s">
        <v>39</v>
      </c>
      <c r="O147" s="76"/>
      <c r="P147" s="256" t="n">
        <f aca="false">O147*H147</f>
        <v>0</v>
      </c>
      <c r="Q147" s="256" t="n">
        <v>0</v>
      </c>
      <c r="R147" s="256" t="n">
        <f aca="false">Q147*H147</f>
        <v>0</v>
      </c>
      <c r="S147" s="256" t="n">
        <v>0</v>
      </c>
      <c r="T147" s="257" t="n">
        <f aca="false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258" t="s">
        <v>272</v>
      </c>
      <c r="AT147" s="258" t="s">
        <v>250</v>
      </c>
      <c r="AU147" s="258" t="s">
        <v>83</v>
      </c>
      <c r="AY147" s="3" t="s">
        <v>247</v>
      </c>
      <c r="BE147" s="137" t="n">
        <f aca="false">IF(N147="základní",J147,0)</f>
        <v>0</v>
      </c>
      <c r="BF147" s="137" t="n">
        <f aca="false">IF(N147="snížená",J147,0)</f>
        <v>0</v>
      </c>
      <c r="BG147" s="137" t="n">
        <f aca="false">IF(N147="zákl. přenesená",J147,0)</f>
        <v>0</v>
      </c>
      <c r="BH147" s="137" t="n">
        <f aca="false">IF(N147="sníž. přenesená",J147,0)</f>
        <v>0</v>
      </c>
      <c r="BI147" s="137" t="n">
        <f aca="false">IF(N147="nulová",J147,0)</f>
        <v>0</v>
      </c>
      <c r="BJ147" s="3" t="s">
        <v>81</v>
      </c>
      <c r="BK147" s="137" t="n">
        <f aca="false">ROUND(I147*H147,2)</f>
        <v>0</v>
      </c>
      <c r="BL147" s="3" t="s">
        <v>272</v>
      </c>
      <c r="BM147" s="258" t="s">
        <v>540</v>
      </c>
    </row>
    <row r="148" s="30" customFormat="true" ht="19.2" hidden="false" customHeight="false" outlineLevel="0" collapsed="false">
      <c r="A148" s="26"/>
      <c r="B148" s="27"/>
      <c r="C148" s="28"/>
      <c r="D148" s="259" t="s">
        <v>256</v>
      </c>
      <c r="E148" s="28"/>
      <c r="F148" s="260" t="s">
        <v>541</v>
      </c>
      <c r="G148" s="28"/>
      <c r="H148" s="28"/>
      <c r="I148" s="211"/>
      <c r="J148" s="28"/>
      <c r="K148" s="28"/>
      <c r="L148" s="29"/>
      <c r="M148" s="261"/>
      <c r="N148" s="262"/>
      <c r="O148" s="76"/>
      <c r="P148" s="76"/>
      <c r="Q148" s="76"/>
      <c r="R148" s="76"/>
      <c r="S148" s="76"/>
      <c r="T148" s="77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3" t="s">
        <v>256</v>
      </c>
      <c r="AU148" s="3" t="s">
        <v>83</v>
      </c>
    </row>
    <row r="149" s="30" customFormat="true" ht="24.15" hidden="false" customHeight="true" outlineLevel="0" collapsed="false">
      <c r="A149" s="26"/>
      <c r="B149" s="27"/>
      <c r="C149" s="246" t="s">
        <v>542</v>
      </c>
      <c r="D149" s="246" t="s">
        <v>250</v>
      </c>
      <c r="E149" s="247" t="s">
        <v>543</v>
      </c>
      <c r="F149" s="248" t="s">
        <v>544</v>
      </c>
      <c r="G149" s="249" t="s">
        <v>539</v>
      </c>
      <c r="H149" s="250" t="n">
        <v>90</v>
      </c>
      <c r="I149" s="251"/>
      <c r="J149" s="252" t="n">
        <f aca="false">ROUND(I149*H149,2)</f>
        <v>0</v>
      </c>
      <c r="K149" s="253"/>
      <c r="L149" s="29"/>
      <c r="M149" s="254"/>
      <c r="N149" s="255" t="s">
        <v>39</v>
      </c>
      <c r="O149" s="76"/>
      <c r="P149" s="256" t="n">
        <f aca="false">O149*H149</f>
        <v>0</v>
      </c>
      <c r="Q149" s="256" t="n">
        <v>0</v>
      </c>
      <c r="R149" s="256" t="n">
        <f aca="false">Q149*H149</f>
        <v>0</v>
      </c>
      <c r="S149" s="256" t="n">
        <v>0</v>
      </c>
      <c r="T149" s="257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258" t="s">
        <v>272</v>
      </c>
      <c r="AT149" s="258" t="s">
        <v>250</v>
      </c>
      <c r="AU149" s="258" t="s">
        <v>83</v>
      </c>
      <c r="AY149" s="3" t="s">
        <v>247</v>
      </c>
      <c r="BE149" s="137" t="n">
        <f aca="false">IF(N149="základní",J149,0)</f>
        <v>0</v>
      </c>
      <c r="BF149" s="137" t="n">
        <f aca="false">IF(N149="snížená",J149,0)</f>
        <v>0</v>
      </c>
      <c r="BG149" s="137" t="n">
        <f aca="false">IF(N149="zákl. přenesená",J149,0)</f>
        <v>0</v>
      </c>
      <c r="BH149" s="137" t="n">
        <f aca="false">IF(N149="sníž. přenesená",J149,0)</f>
        <v>0</v>
      </c>
      <c r="BI149" s="137" t="n">
        <f aca="false">IF(N149="nulová",J149,0)</f>
        <v>0</v>
      </c>
      <c r="BJ149" s="3" t="s">
        <v>81</v>
      </c>
      <c r="BK149" s="137" t="n">
        <f aca="false">ROUND(I149*H149,2)</f>
        <v>0</v>
      </c>
      <c r="BL149" s="3" t="s">
        <v>272</v>
      </c>
      <c r="BM149" s="258" t="s">
        <v>545</v>
      </c>
    </row>
    <row r="150" s="30" customFormat="true" ht="28.8" hidden="false" customHeight="false" outlineLevel="0" collapsed="false">
      <c r="A150" s="26"/>
      <c r="B150" s="27"/>
      <c r="C150" s="28"/>
      <c r="D150" s="259" t="s">
        <v>256</v>
      </c>
      <c r="E150" s="28"/>
      <c r="F150" s="260" t="s">
        <v>546</v>
      </c>
      <c r="G150" s="28"/>
      <c r="H150" s="28"/>
      <c r="I150" s="211"/>
      <c r="J150" s="28"/>
      <c r="K150" s="28"/>
      <c r="L150" s="29"/>
      <c r="M150" s="261"/>
      <c r="N150" s="262"/>
      <c r="O150" s="76"/>
      <c r="P150" s="76"/>
      <c r="Q150" s="76"/>
      <c r="R150" s="76"/>
      <c r="S150" s="76"/>
      <c r="T150" s="7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3" t="s">
        <v>256</v>
      </c>
      <c r="AU150" s="3" t="s">
        <v>83</v>
      </c>
    </row>
    <row r="151" s="229" customFormat="true" ht="22.8" hidden="false" customHeight="true" outlineLevel="0" collapsed="false">
      <c r="B151" s="230"/>
      <c r="C151" s="231"/>
      <c r="D151" s="232" t="s">
        <v>73</v>
      </c>
      <c r="E151" s="244" t="s">
        <v>258</v>
      </c>
      <c r="F151" s="244" t="s">
        <v>259</v>
      </c>
      <c r="G151" s="231"/>
      <c r="H151" s="231"/>
      <c r="I151" s="234"/>
      <c r="J151" s="245" t="n">
        <f aca="false">BK151</f>
        <v>0</v>
      </c>
      <c r="K151" s="231"/>
      <c r="L151" s="236"/>
      <c r="M151" s="237"/>
      <c r="N151" s="238"/>
      <c r="O151" s="238"/>
      <c r="P151" s="239" t="n">
        <f aca="false">SUM(P152:P167)</f>
        <v>0</v>
      </c>
      <c r="Q151" s="238"/>
      <c r="R151" s="239" t="n">
        <f aca="false">SUM(R152:R167)</f>
        <v>0</v>
      </c>
      <c r="S151" s="238"/>
      <c r="T151" s="240" t="n">
        <f aca="false">SUM(T152:T167)</f>
        <v>0.189</v>
      </c>
      <c r="AR151" s="241" t="s">
        <v>81</v>
      </c>
      <c r="AT151" s="242" t="s">
        <v>73</v>
      </c>
      <c r="AU151" s="242" t="s">
        <v>81</v>
      </c>
      <c r="AY151" s="241" t="s">
        <v>247</v>
      </c>
      <c r="BK151" s="243" t="n">
        <f aca="false">SUM(BK152:BK167)</f>
        <v>0</v>
      </c>
    </row>
    <row r="152" s="30" customFormat="true" ht="33" hidden="false" customHeight="true" outlineLevel="0" collapsed="false">
      <c r="A152" s="26"/>
      <c r="B152" s="27"/>
      <c r="C152" s="246" t="s">
        <v>547</v>
      </c>
      <c r="D152" s="246" t="s">
        <v>250</v>
      </c>
      <c r="E152" s="247" t="s">
        <v>548</v>
      </c>
      <c r="F152" s="248" t="s">
        <v>549</v>
      </c>
      <c r="G152" s="249" t="s">
        <v>291</v>
      </c>
      <c r="H152" s="250" t="n">
        <v>1</v>
      </c>
      <c r="I152" s="251"/>
      <c r="J152" s="252" t="n">
        <f aca="false">ROUND(I152*H152,2)</f>
        <v>0</v>
      </c>
      <c r="K152" s="253"/>
      <c r="L152" s="29"/>
      <c r="M152" s="254"/>
      <c r="N152" s="255" t="s">
        <v>39</v>
      </c>
      <c r="O152" s="76"/>
      <c r="P152" s="256" t="n">
        <f aca="false">O152*H152</f>
        <v>0</v>
      </c>
      <c r="Q152" s="256" t="n">
        <v>0</v>
      </c>
      <c r="R152" s="256" t="n">
        <f aca="false">Q152*H152</f>
        <v>0</v>
      </c>
      <c r="S152" s="256" t="n">
        <v>0</v>
      </c>
      <c r="T152" s="257" t="n">
        <f aca="false"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258" t="s">
        <v>272</v>
      </c>
      <c r="AT152" s="258" t="s">
        <v>250</v>
      </c>
      <c r="AU152" s="258" t="s">
        <v>83</v>
      </c>
      <c r="AY152" s="3" t="s">
        <v>247</v>
      </c>
      <c r="BE152" s="137" t="n">
        <f aca="false">IF(N152="základní",J152,0)</f>
        <v>0</v>
      </c>
      <c r="BF152" s="137" t="n">
        <f aca="false">IF(N152="snížená",J152,0)</f>
        <v>0</v>
      </c>
      <c r="BG152" s="137" t="n">
        <f aca="false">IF(N152="zákl. přenesená",J152,0)</f>
        <v>0</v>
      </c>
      <c r="BH152" s="137" t="n">
        <f aca="false">IF(N152="sníž. přenesená",J152,0)</f>
        <v>0</v>
      </c>
      <c r="BI152" s="137" t="n">
        <f aca="false">IF(N152="nulová",J152,0)</f>
        <v>0</v>
      </c>
      <c r="BJ152" s="3" t="s">
        <v>81</v>
      </c>
      <c r="BK152" s="137" t="n">
        <f aca="false">ROUND(I152*H152,2)</f>
        <v>0</v>
      </c>
      <c r="BL152" s="3" t="s">
        <v>272</v>
      </c>
      <c r="BM152" s="258" t="s">
        <v>550</v>
      </c>
    </row>
    <row r="153" s="30" customFormat="true" ht="28.8" hidden="false" customHeight="false" outlineLevel="0" collapsed="false">
      <c r="A153" s="26"/>
      <c r="B153" s="27"/>
      <c r="C153" s="28"/>
      <c r="D153" s="259" t="s">
        <v>256</v>
      </c>
      <c r="E153" s="28"/>
      <c r="F153" s="260" t="s">
        <v>551</v>
      </c>
      <c r="G153" s="28"/>
      <c r="H153" s="28"/>
      <c r="I153" s="211"/>
      <c r="J153" s="28"/>
      <c r="K153" s="28"/>
      <c r="L153" s="29"/>
      <c r="M153" s="261"/>
      <c r="N153" s="262"/>
      <c r="O153" s="76"/>
      <c r="P153" s="76"/>
      <c r="Q153" s="76"/>
      <c r="R153" s="76"/>
      <c r="S153" s="76"/>
      <c r="T153" s="77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T153" s="3" t="s">
        <v>256</v>
      </c>
      <c r="AU153" s="3" t="s">
        <v>83</v>
      </c>
    </row>
    <row r="154" s="30" customFormat="true" ht="33" hidden="false" customHeight="true" outlineLevel="0" collapsed="false">
      <c r="A154" s="26"/>
      <c r="B154" s="27"/>
      <c r="C154" s="246" t="s">
        <v>552</v>
      </c>
      <c r="D154" s="246" t="s">
        <v>250</v>
      </c>
      <c r="E154" s="247" t="s">
        <v>553</v>
      </c>
      <c r="F154" s="248" t="s">
        <v>554</v>
      </c>
      <c r="G154" s="249" t="s">
        <v>291</v>
      </c>
      <c r="H154" s="250" t="n">
        <v>3</v>
      </c>
      <c r="I154" s="251"/>
      <c r="J154" s="252" t="n">
        <f aca="false">ROUND(I154*H154,2)</f>
        <v>0</v>
      </c>
      <c r="K154" s="253"/>
      <c r="L154" s="29"/>
      <c r="M154" s="254"/>
      <c r="N154" s="255" t="s">
        <v>39</v>
      </c>
      <c r="O154" s="76"/>
      <c r="P154" s="256" t="n">
        <f aca="false">O154*H154</f>
        <v>0</v>
      </c>
      <c r="Q154" s="256" t="n">
        <v>0</v>
      </c>
      <c r="R154" s="256" t="n">
        <f aca="false">Q154*H154</f>
        <v>0</v>
      </c>
      <c r="S154" s="256" t="n">
        <v>0</v>
      </c>
      <c r="T154" s="257" t="n">
        <f aca="false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258" t="s">
        <v>272</v>
      </c>
      <c r="AT154" s="258" t="s">
        <v>250</v>
      </c>
      <c r="AU154" s="258" t="s">
        <v>83</v>
      </c>
      <c r="AY154" s="3" t="s">
        <v>247</v>
      </c>
      <c r="BE154" s="137" t="n">
        <f aca="false">IF(N154="základní",J154,0)</f>
        <v>0</v>
      </c>
      <c r="BF154" s="137" t="n">
        <f aca="false">IF(N154="snížená",J154,0)</f>
        <v>0</v>
      </c>
      <c r="BG154" s="137" t="n">
        <f aca="false">IF(N154="zákl. přenesená",J154,0)</f>
        <v>0</v>
      </c>
      <c r="BH154" s="137" t="n">
        <f aca="false">IF(N154="sníž. přenesená",J154,0)</f>
        <v>0</v>
      </c>
      <c r="BI154" s="137" t="n">
        <f aca="false">IF(N154="nulová",J154,0)</f>
        <v>0</v>
      </c>
      <c r="BJ154" s="3" t="s">
        <v>81</v>
      </c>
      <c r="BK154" s="137" t="n">
        <f aca="false">ROUND(I154*H154,2)</f>
        <v>0</v>
      </c>
      <c r="BL154" s="3" t="s">
        <v>272</v>
      </c>
      <c r="BM154" s="258" t="s">
        <v>555</v>
      </c>
    </row>
    <row r="155" s="30" customFormat="true" ht="28.8" hidden="false" customHeight="false" outlineLevel="0" collapsed="false">
      <c r="A155" s="26"/>
      <c r="B155" s="27"/>
      <c r="C155" s="28"/>
      <c r="D155" s="259" t="s">
        <v>256</v>
      </c>
      <c r="E155" s="28"/>
      <c r="F155" s="260" t="s">
        <v>556</v>
      </c>
      <c r="G155" s="28"/>
      <c r="H155" s="28"/>
      <c r="I155" s="211"/>
      <c r="J155" s="28"/>
      <c r="K155" s="28"/>
      <c r="L155" s="29"/>
      <c r="M155" s="261"/>
      <c r="N155" s="262"/>
      <c r="O155" s="76"/>
      <c r="P155" s="76"/>
      <c r="Q155" s="76"/>
      <c r="R155" s="76"/>
      <c r="S155" s="76"/>
      <c r="T155" s="77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T155" s="3" t="s">
        <v>256</v>
      </c>
      <c r="AU155" s="3" t="s">
        <v>83</v>
      </c>
    </row>
    <row r="156" s="30" customFormat="true" ht="33" hidden="false" customHeight="true" outlineLevel="0" collapsed="false">
      <c r="A156" s="26"/>
      <c r="B156" s="27"/>
      <c r="C156" s="246" t="s">
        <v>557</v>
      </c>
      <c r="D156" s="246" t="s">
        <v>250</v>
      </c>
      <c r="E156" s="247" t="s">
        <v>558</v>
      </c>
      <c r="F156" s="248" t="s">
        <v>559</v>
      </c>
      <c r="G156" s="249" t="s">
        <v>291</v>
      </c>
      <c r="H156" s="250" t="n">
        <v>1</v>
      </c>
      <c r="I156" s="251"/>
      <c r="J156" s="252" t="n">
        <f aca="false">ROUND(I156*H156,2)</f>
        <v>0</v>
      </c>
      <c r="K156" s="253"/>
      <c r="L156" s="29"/>
      <c r="M156" s="254"/>
      <c r="N156" s="255" t="s">
        <v>39</v>
      </c>
      <c r="O156" s="76"/>
      <c r="P156" s="256" t="n">
        <f aca="false">O156*H156</f>
        <v>0</v>
      </c>
      <c r="Q156" s="256" t="n">
        <v>0</v>
      </c>
      <c r="R156" s="256" t="n">
        <f aca="false">Q156*H156</f>
        <v>0</v>
      </c>
      <c r="S156" s="256" t="n">
        <v>0</v>
      </c>
      <c r="T156" s="257" t="n">
        <f aca="false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258" t="s">
        <v>272</v>
      </c>
      <c r="AT156" s="258" t="s">
        <v>250</v>
      </c>
      <c r="AU156" s="258" t="s">
        <v>83</v>
      </c>
      <c r="AY156" s="3" t="s">
        <v>247</v>
      </c>
      <c r="BE156" s="137" t="n">
        <f aca="false">IF(N156="základní",J156,0)</f>
        <v>0</v>
      </c>
      <c r="BF156" s="137" t="n">
        <f aca="false">IF(N156="snížená",J156,0)</f>
        <v>0</v>
      </c>
      <c r="BG156" s="137" t="n">
        <f aca="false">IF(N156="zákl. přenesená",J156,0)</f>
        <v>0</v>
      </c>
      <c r="BH156" s="137" t="n">
        <f aca="false">IF(N156="sníž. přenesená",J156,0)</f>
        <v>0</v>
      </c>
      <c r="BI156" s="137" t="n">
        <f aca="false">IF(N156="nulová",J156,0)</f>
        <v>0</v>
      </c>
      <c r="BJ156" s="3" t="s">
        <v>81</v>
      </c>
      <c r="BK156" s="137" t="n">
        <f aca="false">ROUND(I156*H156,2)</f>
        <v>0</v>
      </c>
      <c r="BL156" s="3" t="s">
        <v>272</v>
      </c>
      <c r="BM156" s="258" t="s">
        <v>560</v>
      </c>
    </row>
    <row r="157" s="30" customFormat="true" ht="28.8" hidden="false" customHeight="false" outlineLevel="0" collapsed="false">
      <c r="A157" s="26"/>
      <c r="B157" s="27"/>
      <c r="C157" s="28"/>
      <c r="D157" s="259" t="s">
        <v>256</v>
      </c>
      <c r="E157" s="28"/>
      <c r="F157" s="260" t="s">
        <v>561</v>
      </c>
      <c r="G157" s="28"/>
      <c r="H157" s="28"/>
      <c r="I157" s="211"/>
      <c r="J157" s="28"/>
      <c r="K157" s="28"/>
      <c r="L157" s="29"/>
      <c r="M157" s="261"/>
      <c r="N157" s="262"/>
      <c r="O157" s="76"/>
      <c r="P157" s="76"/>
      <c r="Q157" s="76"/>
      <c r="R157" s="76"/>
      <c r="S157" s="76"/>
      <c r="T157" s="77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3" t="s">
        <v>256</v>
      </c>
      <c r="AU157" s="3" t="s">
        <v>83</v>
      </c>
    </row>
    <row r="158" s="30" customFormat="true" ht="24.15" hidden="false" customHeight="true" outlineLevel="0" collapsed="false">
      <c r="A158" s="26"/>
      <c r="B158" s="27"/>
      <c r="C158" s="246" t="s">
        <v>562</v>
      </c>
      <c r="D158" s="246" t="s">
        <v>250</v>
      </c>
      <c r="E158" s="247" t="s">
        <v>563</v>
      </c>
      <c r="F158" s="248" t="s">
        <v>564</v>
      </c>
      <c r="G158" s="249" t="s">
        <v>291</v>
      </c>
      <c r="H158" s="250" t="n">
        <v>5</v>
      </c>
      <c r="I158" s="251"/>
      <c r="J158" s="252" t="n">
        <f aca="false">ROUND(I158*H158,2)</f>
        <v>0</v>
      </c>
      <c r="K158" s="253"/>
      <c r="L158" s="29"/>
      <c r="M158" s="254"/>
      <c r="N158" s="255" t="s">
        <v>39</v>
      </c>
      <c r="O158" s="76"/>
      <c r="P158" s="256" t="n">
        <f aca="false">O158*H158</f>
        <v>0</v>
      </c>
      <c r="Q158" s="256" t="n">
        <v>0</v>
      </c>
      <c r="R158" s="256" t="n">
        <f aca="false">Q158*H158</f>
        <v>0</v>
      </c>
      <c r="S158" s="256" t="n">
        <v>0.001</v>
      </c>
      <c r="T158" s="257" t="n">
        <f aca="false">S158*H158</f>
        <v>0.005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258" t="s">
        <v>272</v>
      </c>
      <c r="AT158" s="258" t="s">
        <v>250</v>
      </c>
      <c r="AU158" s="258" t="s">
        <v>83</v>
      </c>
      <c r="AY158" s="3" t="s">
        <v>247</v>
      </c>
      <c r="BE158" s="137" t="n">
        <f aca="false">IF(N158="základní",J158,0)</f>
        <v>0</v>
      </c>
      <c r="BF158" s="137" t="n">
        <f aca="false">IF(N158="snížená",J158,0)</f>
        <v>0</v>
      </c>
      <c r="BG158" s="137" t="n">
        <f aca="false">IF(N158="zákl. přenesená",J158,0)</f>
        <v>0</v>
      </c>
      <c r="BH158" s="137" t="n">
        <f aca="false">IF(N158="sníž. přenesená",J158,0)</f>
        <v>0</v>
      </c>
      <c r="BI158" s="137" t="n">
        <f aca="false">IF(N158="nulová",J158,0)</f>
        <v>0</v>
      </c>
      <c r="BJ158" s="3" t="s">
        <v>81</v>
      </c>
      <c r="BK158" s="137" t="n">
        <f aca="false">ROUND(I158*H158,2)</f>
        <v>0</v>
      </c>
      <c r="BL158" s="3" t="s">
        <v>272</v>
      </c>
      <c r="BM158" s="258" t="s">
        <v>565</v>
      </c>
    </row>
    <row r="159" s="30" customFormat="true" ht="19.2" hidden="false" customHeight="false" outlineLevel="0" collapsed="false">
      <c r="A159" s="26"/>
      <c r="B159" s="27"/>
      <c r="C159" s="28"/>
      <c r="D159" s="259" t="s">
        <v>256</v>
      </c>
      <c r="E159" s="28"/>
      <c r="F159" s="260" t="s">
        <v>566</v>
      </c>
      <c r="G159" s="28"/>
      <c r="H159" s="28"/>
      <c r="I159" s="211"/>
      <c r="J159" s="28"/>
      <c r="K159" s="28"/>
      <c r="L159" s="29"/>
      <c r="M159" s="261"/>
      <c r="N159" s="262"/>
      <c r="O159" s="76"/>
      <c r="P159" s="76"/>
      <c r="Q159" s="76"/>
      <c r="R159" s="76"/>
      <c r="S159" s="76"/>
      <c r="T159" s="77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3" t="s">
        <v>256</v>
      </c>
      <c r="AU159" s="3" t="s">
        <v>83</v>
      </c>
    </row>
    <row r="160" s="30" customFormat="true" ht="24.15" hidden="false" customHeight="true" outlineLevel="0" collapsed="false">
      <c r="A160" s="26"/>
      <c r="B160" s="27"/>
      <c r="C160" s="246" t="s">
        <v>81</v>
      </c>
      <c r="D160" s="246" t="s">
        <v>250</v>
      </c>
      <c r="E160" s="247" t="s">
        <v>567</v>
      </c>
      <c r="F160" s="248" t="s">
        <v>568</v>
      </c>
      <c r="G160" s="249" t="s">
        <v>332</v>
      </c>
      <c r="H160" s="250" t="n">
        <v>5</v>
      </c>
      <c r="I160" s="251"/>
      <c r="J160" s="252" t="n">
        <f aca="false">ROUND(I160*H160,2)</f>
        <v>0</v>
      </c>
      <c r="K160" s="253"/>
      <c r="L160" s="29"/>
      <c r="M160" s="254"/>
      <c r="N160" s="255" t="s">
        <v>39</v>
      </c>
      <c r="O160" s="76"/>
      <c r="P160" s="256" t="n">
        <f aca="false">O160*H160</f>
        <v>0</v>
      </c>
      <c r="Q160" s="256" t="n">
        <v>0</v>
      </c>
      <c r="R160" s="256" t="n">
        <f aca="false">Q160*H160</f>
        <v>0</v>
      </c>
      <c r="S160" s="256" t="n">
        <v>0.002</v>
      </c>
      <c r="T160" s="257" t="n">
        <f aca="false">S160*H160</f>
        <v>0.01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258" t="s">
        <v>272</v>
      </c>
      <c r="AT160" s="258" t="s">
        <v>250</v>
      </c>
      <c r="AU160" s="258" t="s">
        <v>83</v>
      </c>
      <c r="AY160" s="3" t="s">
        <v>247</v>
      </c>
      <c r="BE160" s="137" t="n">
        <f aca="false">IF(N160="základní",J160,0)</f>
        <v>0</v>
      </c>
      <c r="BF160" s="137" t="n">
        <f aca="false">IF(N160="snížená",J160,0)</f>
        <v>0</v>
      </c>
      <c r="BG160" s="137" t="n">
        <f aca="false">IF(N160="zákl. přenesená",J160,0)</f>
        <v>0</v>
      </c>
      <c r="BH160" s="137" t="n">
        <f aca="false">IF(N160="sníž. přenesená",J160,0)</f>
        <v>0</v>
      </c>
      <c r="BI160" s="137" t="n">
        <f aca="false">IF(N160="nulová",J160,0)</f>
        <v>0</v>
      </c>
      <c r="BJ160" s="3" t="s">
        <v>81</v>
      </c>
      <c r="BK160" s="137" t="n">
        <f aca="false">ROUND(I160*H160,2)</f>
        <v>0</v>
      </c>
      <c r="BL160" s="3" t="s">
        <v>272</v>
      </c>
      <c r="BM160" s="258" t="s">
        <v>569</v>
      </c>
    </row>
    <row r="161" s="30" customFormat="true" ht="19.2" hidden="false" customHeight="false" outlineLevel="0" collapsed="false">
      <c r="A161" s="26"/>
      <c r="B161" s="27"/>
      <c r="C161" s="28"/>
      <c r="D161" s="259" t="s">
        <v>256</v>
      </c>
      <c r="E161" s="28"/>
      <c r="F161" s="260" t="s">
        <v>570</v>
      </c>
      <c r="G161" s="28"/>
      <c r="H161" s="28"/>
      <c r="I161" s="211"/>
      <c r="J161" s="28"/>
      <c r="K161" s="28"/>
      <c r="L161" s="29"/>
      <c r="M161" s="261"/>
      <c r="N161" s="262"/>
      <c r="O161" s="76"/>
      <c r="P161" s="76"/>
      <c r="Q161" s="76"/>
      <c r="R161" s="76"/>
      <c r="S161" s="76"/>
      <c r="T161" s="77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T161" s="3" t="s">
        <v>256</v>
      </c>
      <c r="AU161" s="3" t="s">
        <v>83</v>
      </c>
    </row>
    <row r="162" s="30" customFormat="true" ht="24.15" hidden="false" customHeight="true" outlineLevel="0" collapsed="false">
      <c r="A162" s="26"/>
      <c r="B162" s="27"/>
      <c r="C162" s="246" t="s">
        <v>83</v>
      </c>
      <c r="D162" s="246" t="s">
        <v>250</v>
      </c>
      <c r="E162" s="247" t="s">
        <v>571</v>
      </c>
      <c r="F162" s="248" t="s">
        <v>572</v>
      </c>
      <c r="G162" s="249" t="s">
        <v>332</v>
      </c>
      <c r="H162" s="250" t="n">
        <v>5</v>
      </c>
      <c r="I162" s="251"/>
      <c r="J162" s="252" t="n">
        <f aca="false">ROUND(I162*H162,2)</f>
        <v>0</v>
      </c>
      <c r="K162" s="253"/>
      <c r="L162" s="29"/>
      <c r="M162" s="254"/>
      <c r="N162" s="255" t="s">
        <v>39</v>
      </c>
      <c r="O162" s="76"/>
      <c r="P162" s="256" t="n">
        <f aca="false">O162*H162</f>
        <v>0</v>
      </c>
      <c r="Q162" s="256" t="n">
        <v>0</v>
      </c>
      <c r="R162" s="256" t="n">
        <f aca="false">Q162*H162</f>
        <v>0</v>
      </c>
      <c r="S162" s="256" t="n">
        <v>0.011</v>
      </c>
      <c r="T162" s="257" t="n">
        <f aca="false">S162*H162</f>
        <v>0.055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258" t="s">
        <v>272</v>
      </c>
      <c r="AT162" s="258" t="s">
        <v>250</v>
      </c>
      <c r="AU162" s="258" t="s">
        <v>83</v>
      </c>
      <c r="AY162" s="3" t="s">
        <v>247</v>
      </c>
      <c r="BE162" s="137" t="n">
        <f aca="false">IF(N162="základní",J162,0)</f>
        <v>0</v>
      </c>
      <c r="BF162" s="137" t="n">
        <f aca="false">IF(N162="snížená",J162,0)</f>
        <v>0</v>
      </c>
      <c r="BG162" s="137" t="n">
        <f aca="false">IF(N162="zákl. přenesená",J162,0)</f>
        <v>0</v>
      </c>
      <c r="BH162" s="137" t="n">
        <f aca="false">IF(N162="sníž. přenesená",J162,0)</f>
        <v>0</v>
      </c>
      <c r="BI162" s="137" t="n">
        <f aca="false">IF(N162="nulová",J162,0)</f>
        <v>0</v>
      </c>
      <c r="BJ162" s="3" t="s">
        <v>81</v>
      </c>
      <c r="BK162" s="137" t="n">
        <f aca="false">ROUND(I162*H162,2)</f>
        <v>0</v>
      </c>
      <c r="BL162" s="3" t="s">
        <v>272</v>
      </c>
      <c r="BM162" s="258" t="s">
        <v>573</v>
      </c>
    </row>
    <row r="163" s="30" customFormat="true" ht="19.2" hidden="false" customHeight="false" outlineLevel="0" collapsed="false">
      <c r="A163" s="26"/>
      <c r="B163" s="27"/>
      <c r="C163" s="28"/>
      <c r="D163" s="259" t="s">
        <v>256</v>
      </c>
      <c r="E163" s="28"/>
      <c r="F163" s="260" t="s">
        <v>574</v>
      </c>
      <c r="G163" s="28"/>
      <c r="H163" s="28"/>
      <c r="I163" s="211"/>
      <c r="J163" s="28"/>
      <c r="K163" s="28"/>
      <c r="L163" s="29"/>
      <c r="M163" s="261"/>
      <c r="N163" s="262"/>
      <c r="O163" s="76"/>
      <c r="P163" s="76"/>
      <c r="Q163" s="76"/>
      <c r="R163" s="76"/>
      <c r="S163" s="76"/>
      <c r="T163" s="7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3" t="s">
        <v>256</v>
      </c>
      <c r="AU163" s="3" t="s">
        <v>83</v>
      </c>
    </row>
    <row r="164" s="30" customFormat="true" ht="24.15" hidden="false" customHeight="true" outlineLevel="0" collapsed="false">
      <c r="A164" s="26"/>
      <c r="B164" s="27"/>
      <c r="C164" s="246" t="s">
        <v>272</v>
      </c>
      <c r="D164" s="246" t="s">
        <v>250</v>
      </c>
      <c r="E164" s="247" t="s">
        <v>575</v>
      </c>
      <c r="F164" s="248" t="s">
        <v>576</v>
      </c>
      <c r="G164" s="249" t="s">
        <v>291</v>
      </c>
      <c r="H164" s="250" t="n">
        <v>7</v>
      </c>
      <c r="I164" s="251"/>
      <c r="J164" s="252" t="n">
        <f aca="false">ROUND(I164*H164,2)</f>
        <v>0</v>
      </c>
      <c r="K164" s="253"/>
      <c r="L164" s="29"/>
      <c r="M164" s="254"/>
      <c r="N164" s="255" t="s">
        <v>39</v>
      </c>
      <c r="O164" s="76"/>
      <c r="P164" s="256" t="n">
        <f aca="false">O164*H164</f>
        <v>0</v>
      </c>
      <c r="Q164" s="256" t="n">
        <v>0</v>
      </c>
      <c r="R164" s="256" t="n">
        <f aca="false">Q164*H164</f>
        <v>0</v>
      </c>
      <c r="S164" s="256" t="n">
        <v>0.017</v>
      </c>
      <c r="T164" s="257" t="n">
        <f aca="false">S164*H164</f>
        <v>0.119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258" t="s">
        <v>272</v>
      </c>
      <c r="AT164" s="258" t="s">
        <v>250</v>
      </c>
      <c r="AU164" s="258" t="s">
        <v>83</v>
      </c>
      <c r="AY164" s="3" t="s">
        <v>247</v>
      </c>
      <c r="BE164" s="137" t="n">
        <f aca="false">IF(N164="základní",J164,0)</f>
        <v>0</v>
      </c>
      <c r="BF164" s="137" t="n">
        <f aca="false">IF(N164="snížená",J164,0)</f>
        <v>0</v>
      </c>
      <c r="BG164" s="137" t="n">
        <f aca="false">IF(N164="zákl. přenesená",J164,0)</f>
        <v>0</v>
      </c>
      <c r="BH164" s="137" t="n">
        <f aca="false">IF(N164="sníž. přenesená",J164,0)</f>
        <v>0</v>
      </c>
      <c r="BI164" s="137" t="n">
        <f aca="false">IF(N164="nulová",J164,0)</f>
        <v>0</v>
      </c>
      <c r="BJ164" s="3" t="s">
        <v>81</v>
      </c>
      <c r="BK164" s="137" t="n">
        <f aca="false">ROUND(I164*H164,2)</f>
        <v>0</v>
      </c>
      <c r="BL164" s="3" t="s">
        <v>272</v>
      </c>
      <c r="BM164" s="258" t="s">
        <v>577</v>
      </c>
    </row>
    <row r="165" s="30" customFormat="true" ht="28.8" hidden="false" customHeight="false" outlineLevel="0" collapsed="false">
      <c r="A165" s="26"/>
      <c r="B165" s="27"/>
      <c r="C165" s="28"/>
      <c r="D165" s="259" t="s">
        <v>256</v>
      </c>
      <c r="E165" s="28"/>
      <c r="F165" s="260" t="s">
        <v>578</v>
      </c>
      <c r="G165" s="28"/>
      <c r="H165" s="28"/>
      <c r="I165" s="211"/>
      <c r="J165" s="28"/>
      <c r="K165" s="28"/>
      <c r="L165" s="29"/>
      <c r="M165" s="261"/>
      <c r="N165" s="262"/>
      <c r="O165" s="76"/>
      <c r="P165" s="76"/>
      <c r="Q165" s="76"/>
      <c r="R165" s="76"/>
      <c r="S165" s="76"/>
      <c r="T165" s="77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3" t="s">
        <v>256</v>
      </c>
      <c r="AU165" s="3" t="s">
        <v>83</v>
      </c>
    </row>
    <row r="166" s="30" customFormat="true" ht="24.15" hidden="false" customHeight="true" outlineLevel="0" collapsed="false">
      <c r="A166" s="26"/>
      <c r="B166" s="27"/>
      <c r="C166" s="246" t="s">
        <v>579</v>
      </c>
      <c r="D166" s="246" t="s">
        <v>250</v>
      </c>
      <c r="E166" s="247" t="s">
        <v>580</v>
      </c>
      <c r="F166" s="248" t="s">
        <v>581</v>
      </c>
      <c r="G166" s="249" t="s">
        <v>307</v>
      </c>
      <c r="H166" s="250" t="n">
        <v>85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</v>
      </c>
      <c r="T166" s="257" t="n">
        <f aca="false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272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272</v>
      </c>
      <c r="BM166" s="258" t="s">
        <v>582</v>
      </c>
    </row>
    <row r="167" s="30" customFormat="true" ht="19.2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583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229" customFormat="true" ht="22.8" hidden="false" customHeight="true" outlineLevel="0" collapsed="false">
      <c r="B168" s="230"/>
      <c r="C168" s="231"/>
      <c r="D168" s="232" t="s">
        <v>73</v>
      </c>
      <c r="E168" s="244" t="s">
        <v>270</v>
      </c>
      <c r="F168" s="244" t="s">
        <v>271</v>
      </c>
      <c r="G168" s="231"/>
      <c r="H168" s="231"/>
      <c r="I168" s="234"/>
      <c r="J168" s="245" t="n">
        <f aca="false">BK168</f>
        <v>0</v>
      </c>
      <c r="K168" s="231"/>
      <c r="L168" s="236"/>
      <c r="M168" s="237"/>
      <c r="N168" s="238"/>
      <c r="O168" s="238"/>
      <c r="P168" s="239" t="n">
        <f aca="false">SUM(P169:P176)</f>
        <v>0</v>
      </c>
      <c r="Q168" s="238"/>
      <c r="R168" s="239" t="n">
        <f aca="false">SUM(R169:R176)</f>
        <v>0</v>
      </c>
      <c r="S168" s="238"/>
      <c r="T168" s="240" t="n">
        <f aca="false">SUM(T169:T176)</f>
        <v>0</v>
      </c>
      <c r="AR168" s="241" t="s">
        <v>81</v>
      </c>
      <c r="AT168" s="242" t="s">
        <v>73</v>
      </c>
      <c r="AU168" s="242" t="s">
        <v>81</v>
      </c>
      <c r="AY168" s="241" t="s">
        <v>247</v>
      </c>
      <c r="BK168" s="243" t="n">
        <f aca="false">SUM(BK169:BK176)</f>
        <v>0</v>
      </c>
    </row>
    <row r="169" s="30" customFormat="true" ht="24.15" hidden="false" customHeight="true" outlineLevel="0" collapsed="false">
      <c r="A169" s="26"/>
      <c r="B169" s="27"/>
      <c r="C169" s="246" t="s">
        <v>278</v>
      </c>
      <c r="D169" s="246" t="s">
        <v>250</v>
      </c>
      <c r="E169" s="247" t="s">
        <v>273</v>
      </c>
      <c r="F169" s="248" t="s">
        <v>584</v>
      </c>
      <c r="G169" s="249" t="s">
        <v>275</v>
      </c>
      <c r="H169" s="250" t="n">
        <v>0.262</v>
      </c>
      <c r="I169" s="251"/>
      <c r="J169" s="252" t="n">
        <f aca="false">ROUND(I169*H169,2)</f>
        <v>0</v>
      </c>
      <c r="K169" s="253"/>
      <c r="L169" s="29"/>
      <c r="M169" s="254"/>
      <c r="N169" s="255" t="s">
        <v>39</v>
      </c>
      <c r="O169" s="76"/>
      <c r="P169" s="256" t="n">
        <f aca="false">O169*H169</f>
        <v>0</v>
      </c>
      <c r="Q169" s="256" t="n">
        <v>0</v>
      </c>
      <c r="R169" s="256" t="n">
        <f aca="false">Q169*H169</f>
        <v>0</v>
      </c>
      <c r="S169" s="256" t="n">
        <v>0</v>
      </c>
      <c r="T169" s="257" t="n">
        <f aca="false"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258" t="s">
        <v>272</v>
      </c>
      <c r="AT169" s="258" t="s">
        <v>250</v>
      </c>
      <c r="AU169" s="258" t="s">
        <v>83</v>
      </c>
      <c r="AY169" s="3" t="s">
        <v>247</v>
      </c>
      <c r="BE169" s="137" t="n">
        <f aca="false">IF(N169="základní",J169,0)</f>
        <v>0</v>
      </c>
      <c r="BF169" s="137" t="n">
        <f aca="false">IF(N169="snížená",J169,0)</f>
        <v>0</v>
      </c>
      <c r="BG169" s="137" t="n">
        <f aca="false">IF(N169="zákl. přenesená",J169,0)</f>
        <v>0</v>
      </c>
      <c r="BH169" s="137" t="n">
        <f aca="false">IF(N169="sníž. přenesená",J169,0)</f>
        <v>0</v>
      </c>
      <c r="BI169" s="137" t="n">
        <f aca="false">IF(N169="nulová",J169,0)</f>
        <v>0</v>
      </c>
      <c r="BJ169" s="3" t="s">
        <v>81</v>
      </c>
      <c r="BK169" s="137" t="n">
        <f aca="false">ROUND(I169*H169,2)</f>
        <v>0</v>
      </c>
      <c r="BL169" s="3" t="s">
        <v>272</v>
      </c>
      <c r="BM169" s="258" t="s">
        <v>585</v>
      </c>
    </row>
    <row r="170" s="30" customFormat="true" ht="19.2" hidden="false" customHeight="false" outlineLevel="0" collapsed="false">
      <c r="A170" s="26"/>
      <c r="B170" s="27"/>
      <c r="C170" s="28"/>
      <c r="D170" s="259" t="s">
        <v>256</v>
      </c>
      <c r="E170" s="28"/>
      <c r="F170" s="260" t="s">
        <v>586</v>
      </c>
      <c r="G170" s="28"/>
      <c r="H170" s="28"/>
      <c r="I170" s="211"/>
      <c r="J170" s="28"/>
      <c r="K170" s="28"/>
      <c r="L170" s="29"/>
      <c r="M170" s="261"/>
      <c r="N170" s="262"/>
      <c r="O170" s="76"/>
      <c r="P170" s="76"/>
      <c r="Q170" s="76"/>
      <c r="R170" s="76"/>
      <c r="S170" s="76"/>
      <c r="T170" s="77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T170" s="3" t="s">
        <v>256</v>
      </c>
      <c r="AU170" s="3" t="s">
        <v>83</v>
      </c>
    </row>
    <row r="171" s="30" customFormat="true" ht="24.15" hidden="false" customHeight="true" outlineLevel="0" collapsed="false">
      <c r="A171" s="26"/>
      <c r="B171" s="27"/>
      <c r="C171" s="246" t="s">
        <v>248</v>
      </c>
      <c r="D171" s="246" t="s">
        <v>250</v>
      </c>
      <c r="E171" s="247" t="s">
        <v>279</v>
      </c>
      <c r="F171" s="248" t="s">
        <v>280</v>
      </c>
      <c r="G171" s="249" t="s">
        <v>275</v>
      </c>
      <c r="H171" s="250" t="n">
        <v>0.262</v>
      </c>
      <c r="I171" s="251"/>
      <c r="J171" s="252" t="n">
        <f aca="false">ROUND(I171*H171,2)</f>
        <v>0</v>
      </c>
      <c r="K171" s="253"/>
      <c r="L171" s="29"/>
      <c r="M171" s="254"/>
      <c r="N171" s="255" t="s">
        <v>39</v>
      </c>
      <c r="O171" s="76"/>
      <c r="P171" s="256" t="n">
        <f aca="false">O171*H171</f>
        <v>0</v>
      </c>
      <c r="Q171" s="256" t="n">
        <v>0</v>
      </c>
      <c r="R171" s="256" t="n">
        <f aca="false">Q171*H171</f>
        <v>0</v>
      </c>
      <c r="S171" s="256" t="n">
        <v>0</v>
      </c>
      <c r="T171" s="257" t="n">
        <f aca="false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258" t="s">
        <v>272</v>
      </c>
      <c r="AT171" s="258" t="s">
        <v>250</v>
      </c>
      <c r="AU171" s="258" t="s">
        <v>83</v>
      </c>
      <c r="AY171" s="3" t="s">
        <v>247</v>
      </c>
      <c r="BE171" s="137" t="n">
        <f aca="false">IF(N171="základní",J171,0)</f>
        <v>0</v>
      </c>
      <c r="BF171" s="137" t="n">
        <f aca="false">IF(N171="snížená",J171,0)</f>
        <v>0</v>
      </c>
      <c r="BG171" s="137" t="n">
        <f aca="false">IF(N171="zákl. přenesená",J171,0)</f>
        <v>0</v>
      </c>
      <c r="BH171" s="137" t="n">
        <f aca="false">IF(N171="sníž. přenesená",J171,0)</f>
        <v>0</v>
      </c>
      <c r="BI171" s="137" t="n">
        <f aca="false">IF(N171="nulová",J171,0)</f>
        <v>0</v>
      </c>
      <c r="BJ171" s="3" t="s">
        <v>81</v>
      </c>
      <c r="BK171" s="137" t="n">
        <f aca="false">ROUND(I171*H171,2)</f>
        <v>0</v>
      </c>
      <c r="BL171" s="3" t="s">
        <v>272</v>
      </c>
      <c r="BM171" s="258" t="s">
        <v>587</v>
      </c>
    </row>
    <row r="172" s="30" customFormat="true" ht="19.2" hidden="false" customHeight="false" outlineLevel="0" collapsed="false">
      <c r="A172" s="26"/>
      <c r="B172" s="27"/>
      <c r="C172" s="28"/>
      <c r="D172" s="259" t="s">
        <v>256</v>
      </c>
      <c r="E172" s="28"/>
      <c r="F172" s="260" t="s">
        <v>282</v>
      </c>
      <c r="G172" s="28"/>
      <c r="H172" s="28"/>
      <c r="I172" s="211"/>
      <c r="J172" s="28"/>
      <c r="K172" s="28"/>
      <c r="L172" s="29"/>
      <c r="M172" s="261"/>
      <c r="N172" s="262"/>
      <c r="O172" s="76"/>
      <c r="P172" s="76"/>
      <c r="Q172" s="76"/>
      <c r="R172" s="76"/>
      <c r="S172" s="76"/>
      <c r="T172" s="77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T172" s="3" t="s">
        <v>256</v>
      </c>
      <c r="AU172" s="3" t="s">
        <v>83</v>
      </c>
    </row>
    <row r="173" s="30" customFormat="true" ht="24.15" hidden="false" customHeight="true" outlineLevel="0" collapsed="false">
      <c r="A173" s="26"/>
      <c r="B173" s="27"/>
      <c r="C173" s="246" t="s">
        <v>287</v>
      </c>
      <c r="D173" s="246" t="s">
        <v>250</v>
      </c>
      <c r="E173" s="247" t="s">
        <v>588</v>
      </c>
      <c r="F173" s="248" t="s">
        <v>589</v>
      </c>
      <c r="G173" s="249" t="s">
        <v>275</v>
      </c>
      <c r="H173" s="250" t="n">
        <v>75.67</v>
      </c>
      <c r="I173" s="251"/>
      <c r="J173" s="252" t="n">
        <f aca="false">ROUND(I173*H173,2)</f>
        <v>0</v>
      </c>
      <c r="K173" s="253"/>
      <c r="L173" s="29"/>
      <c r="M173" s="254"/>
      <c r="N173" s="255" t="s">
        <v>39</v>
      </c>
      <c r="O173" s="76"/>
      <c r="P173" s="256" t="n">
        <f aca="false">O173*H173</f>
        <v>0</v>
      </c>
      <c r="Q173" s="256" t="n">
        <v>0</v>
      </c>
      <c r="R173" s="256" t="n">
        <f aca="false">Q173*H173</f>
        <v>0</v>
      </c>
      <c r="S173" s="256" t="n">
        <v>0</v>
      </c>
      <c r="T173" s="257" t="n">
        <f aca="false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258" t="s">
        <v>272</v>
      </c>
      <c r="AT173" s="258" t="s">
        <v>250</v>
      </c>
      <c r="AU173" s="258" t="s">
        <v>83</v>
      </c>
      <c r="AY173" s="3" t="s">
        <v>247</v>
      </c>
      <c r="BE173" s="137" t="n">
        <f aca="false">IF(N173="základní",J173,0)</f>
        <v>0</v>
      </c>
      <c r="BF173" s="137" t="n">
        <f aca="false">IF(N173="snížená",J173,0)</f>
        <v>0</v>
      </c>
      <c r="BG173" s="137" t="n">
        <f aca="false">IF(N173="zákl. přenesená",J173,0)</f>
        <v>0</v>
      </c>
      <c r="BH173" s="137" t="n">
        <f aca="false">IF(N173="sníž. přenesená",J173,0)</f>
        <v>0</v>
      </c>
      <c r="BI173" s="137" t="n">
        <f aca="false">IF(N173="nulová",J173,0)</f>
        <v>0</v>
      </c>
      <c r="BJ173" s="3" t="s">
        <v>81</v>
      </c>
      <c r="BK173" s="137" t="n">
        <f aca="false">ROUND(I173*H173,2)</f>
        <v>0</v>
      </c>
      <c r="BL173" s="3" t="s">
        <v>272</v>
      </c>
      <c r="BM173" s="258" t="s">
        <v>590</v>
      </c>
    </row>
    <row r="174" s="30" customFormat="true" ht="28.8" hidden="false" customHeight="false" outlineLevel="0" collapsed="false">
      <c r="A174" s="26"/>
      <c r="B174" s="27"/>
      <c r="C174" s="28"/>
      <c r="D174" s="259" t="s">
        <v>256</v>
      </c>
      <c r="E174" s="28"/>
      <c r="F174" s="260" t="s">
        <v>591</v>
      </c>
      <c r="G174" s="28"/>
      <c r="H174" s="28"/>
      <c r="I174" s="211"/>
      <c r="J174" s="28"/>
      <c r="K174" s="28"/>
      <c r="L174" s="29"/>
      <c r="M174" s="261"/>
      <c r="N174" s="262"/>
      <c r="O174" s="76"/>
      <c r="P174" s="76"/>
      <c r="Q174" s="76"/>
      <c r="R174" s="76"/>
      <c r="S174" s="76"/>
      <c r="T174" s="77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T174" s="3" t="s">
        <v>256</v>
      </c>
      <c r="AU174" s="3" t="s">
        <v>83</v>
      </c>
    </row>
    <row r="175" s="30" customFormat="true" ht="49.05" hidden="false" customHeight="true" outlineLevel="0" collapsed="false">
      <c r="A175" s="26"/>
      <c r="B175" s="27"/>
      <c r="C175" s="246" t="s">
        <v>292</v>
      </c>
      <c r="D175" s="246" t="s">
        <v>250</v>
      </c>
      <c r="E175" s="247" t="s">
        <v>592</v>
      </c>
      <c r="F175" s="248" t="s">
        <v>593</v>
      </c>
      <c r="G175" s="249" t="s">
        <v>275</v>
      </c>
      <c r="H175" s="250" t="n">
        <v>1.081</v>
      </c>
      <c r="I175" s="251"/>
      <c r="J175" s="252" t="n">
        <f aca="false">ROUND(I175*H175,2)</f>
        <v>0</v>
      </c>
      <c r="K175" s="253"/>
      <c r="L175" s="29"/>
      <c r="M175" s="254"/>
      <c r="N175" s="255" t="s">
        <v>39</v>
      </c>
      <c r="O175" s="76"/>
      <c r="P175" s="256" t="n">
        <f aca="false">O175*H175</f>
        <v>0</v>
      </c>
      <c r="Q175" s="256" t="n">
        <v>0</v>
      </c>
      <c r="R175" s="256" t="n">
        <f aca="false">Q175*H175</f>
        <v>0</v>
      </c>
      <c r="S175" s="256" t="n">
        <v>0</v>
      </c>
      <c r="T175" s="257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258" t="s">
        <v>272</v>
      </c>
      <c r="AT175" s="258" t="s">
        <v>250</v>
      </c>
      <c r="AU175" s="258" t="s">
        <v>83</v>
      </c>
      <c r="AY175" s="3" t="s">
        <v>247</v>
      </c>
      <c r="BE175" s="137" t="n">
        <f aca="false">IF(N175="základní",J175,0)</f>
        <v>0</v>
      </c>
      <c r="BF175" s="137" t="n">
        <f aca="false">IF(N175="snížená",J175,0)</f>
        <v>0</v>
      </c>
      <c r="BG175" s="137" t="n">
        <f aca="false">IF(N175="zákl. přenesená",J175,0)</f>
        <v>0</v>
      </c>
      <c r="BH175" s="137" t="n">
        <f aca="false">IF(N175="sníž. přenesená",J175,0)</f>
        <v>0</v>
      </c>
      <c r="BI175" s="137" t="n">
        <f aca="false">IF(N175="nulová",J175,0)</f>
        <v>0</v>
      </c>
      <c r="BJ175" s="3" t="s">
        <v>81</v>
      </c>
      <c r="BK175" s="137" t="n">
        <f aca="false">ROUND(I175*H175,2)</f>
        <v>0</v>
      </c>
      <c r="BL175" s="3" t="s">
        <v>272</v>
      </c>
      <c r="BM175" s="258" t="s">
        <v>594</v>
      </c>
    </row>
    <row r="176" s="30" customFormat="true" ht="38.4" hidden="false" customHeight="false" outlineLevel="0" collapsed="false">
      <c r="A176" s="26"/>
      <c r="B176" s="27"/>
      <c r="C176" s="28"/>
      <c r="D176" s="259" t="s">
        <v>256</v>
      </c>
      <c r="E176" s="28"/>
      <c r="F176" s="260" t="s">
        <v>595</v>
      </c>
      <c r="G176" s="28"/>
      <c r="H176" s="28"/>
      <c r="I176" s="211"/>
      <c r="J176" s="28"/>
      <c r="K176" s="28"/>
      <c r="L176" s="29"/>
      <c r="M176" s="261"/>
      <c r="N176" s="262"/>
      <c r="O176" s="76"/>
      <c r="P176" s="76"/>
      <c r="Q176" s="76"/>
      <c r="R176" s="76"/>
      <c r="S176" s="76"/>
      <c r="T176" s="7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T176" s="3" t="s">
        <v>256</v>
      </c>
      <c r="AU176" s="3" t="s">
        <v>83</v>
      </c>
    </row>
    <row r="177" s="229" customFormat="true" ht="25.95" hidden="false" customHeight="true" outlineLevel="0" collapsed="false">
      <c r="B177" s="230"/>
      <c r="C177" s="231"/>
      <c r="D177" s="232" t="s">
        <v>73</v>
      </c>
      <c r="E177" s="233" t="s">
        <v>295</v>
      </c>
      <c r="F177" s="233" t="s">
        <v>296</v>
      </c>
      <c r="G177" s="231"/>
      <c r="H177" s="231"/>
      <c r="I177" s="234"/>
      <c r="J177" s="235" t="n">
        <f aca="false">BK177</f>
        <v>0</v>
      </c>
      <c r="K177" s="231"/>
      <c r="L177" s="236"/>
      <c r="M177" s="237"/>
      <c r="N177" s="238"/>
      <c r="O177" s="238"/>
      <c r="P177" s="239" t="n">
        <f aca="false">P178+P393+P516</f>
        <v>0</v>
      </c>
      <c r="Q177" s="238"/>
      <c r="R177" s="239" t="n">
        <f aca="false">R178+R393+R516</f>
        <v>0.16211</v>
      </c>
      <c r="S177" s="238"/>
      <c r="T177" s="240" t="n">
        <f aca="false">T178+T393+T516</f>
        <v>0.07295</v>
      </c>
      <c r="AR177" s="241" t="s">
        <v>83</v>
      </c>
      <c r="AT177" s="242" t="s">
        <v>73</v>
      </c>
      <c r="AU177" s="242" t="s">
        <v>74</v>
      </c>
      <c r="AY177" s="241" t="s">
        <v>247</v>
      </c>
      <c r="BK177" s="243" t="n">
        <f aca="false">BK178+BK393+BK516</f>
        <v>0</v>
      </c>
    </row>
    <row r="178" s="229" customFormat="true" ht="22.8" hidden="false" customHeight="true" outlineLevel="0" collapsed="false">
      <c r="B178" s="230"/>
      <c r="C178" s="231"/>
      <c r="D178" s="232" t="s">
        <v>73</v>
      </c>
      <c r="E178" s="244" t="s">
        <v>596</v>
      </c>
      <c r="F178" s="244" t="s">
        <v>597</v>
      </c>
      <c r="G178" s="231"/>
      <c r="H178" s="231"/>
      <c r="I178" s="234"/>
      <c r="J178" s="245" t="n">
        <f aca="false">BK178</f>
        <v>0</v>
      </c>
      <c r="K178" s="231"/>
      <c r="L178" s="236"/>
      <c r="M178" s="237"/>
      <c r="N178" s="238"/>
      <c r="O178" s="238"/>
      <c r="P178" s="239" t="n">
        <f aca="false">P179+P302+P321+P368</f>
        <v>0</v>
      </c>
      <c r="Q178" s="238"/>
      <c r="R178" s="239" t="n">
        <f aca="false">R179+R302+R321+R368</f>
        <v>0.13543</v>
      </c>
      <c r="S178" s="238"/>
      <c r="T178" s="240" t="n">
        <f aca="false">T179+T302+T321+T368</f>
        <v>0.06535</v>
      </c>
      <c r="AR178" s="241" t="s">
        <v>83</v>
      </c>
      <c r="AT178" s="242" t="s">
        <v>73</v>
      </c>
      <c r="AU178" s="242" t="s">
        <v>81</v>
      </c>
      <c r="AY178" s="241" t="s">
        <v>247</v>
      </c>
      <c r="BK178" s="243" t="n">
        <f aca="false">BK179+BK302+BK321+BK368</f>
        <v>0</v>
      </c>
    </row>
    <row r="179" s="229" customFormat="true" ht="20.85" hidden="false" customHeight="true" outlineLevel="0" collapsed="false">
      <c r="B179" s="230"/>
      <c r="C179" s="231"/>
      <c r="D179" s="232" t="s">
        <v>73</v>
      </c>
      <c r="E179" s="244" t="s">
        <v>598</v>
      </c>
      <c r="F179" s="244" t="s">
        <v>599</v>
      </c>
      <c r="G179" s="231"/>
      <c r="H179" s="231"/>
      <c r="I179" s="234"/>
      <c r="J179" s="245" t="n">
        <f aca="false">BK179</f>
        <v>0</v>
      </c>
      <c r="K179" s="231"/>
      <c r="L179" s="236"/>
      <c r="M179" s="237"/>
      <c r="N179" s="238"/>
      <c r="O179" s="238"/>
      <c r="P179" s="239" t="n">
        <f aca="false">SUM(P180:P301)</f>
        <v>0</v>
      </c>
      <c r="Q179" s="238"/>
      <c r="R179" s="239" t="n">
        <f aca="false">SUM(R180:R301)</f>
        <v>0.04857</v>
      </c>
      <c r="S179" s="238"/>
      <c r="T179" s="240" t="n">
        <f aca="false">SUM(T180:T301)</f>
        <v>0.00015</v>
      </c>
      <c r="AR179" s="241" t="s">
        <v>83</v>
      </c>
      <c r="AT179" s="242" t="s">
        <v>73</v>
      </c>
      <c r="AU179" s="242" t="s">
        <v>83</v>
      </c>
      <c r="AY179" s="241" t="s">
        <v>247</v>
      </c>
      <c r="BK179" s="243" t="n">
        <f aca="false">SUM(BK180:BK301)</f>
        <v>0</v>
      </c>
    </row>
    <row r="180" s="30" customFormat="true" ht="24.15" hidden="false" customHeight="true" outlineLevel="0" collapsed="false">
      <c r="A180" s="26"/>
      <c r="B180" s="27"/>
      <c r="C180" s="246" t="s">
        <v>600</v>
      </c>
      <c r="D180" s="246" t="s">
        <v>250</v>
      </c>
      <c r="E180" s="247" t="s">
        <v>601</v>
      </c>
      <c r="F180" s="248" t="s">
        <v>602</v>
      </c>
      <c r="G180" s="249" t="s">
        <v>291</v>
      </c>
      <c r="H180" s="250" t="n">
        <v>1</v>
      </c>
      <c r="I180" s="251"/>
      <c r="J180" s="252" t="n">
        <f aca="false">ROUND(I180*H180,2)</f>
        <v>0</v>
      </c>
      <c r="K180" s="253"/>
      <c r="L180" s="29"/>
      <c r="M180" s="254"/>
      <c r="N180" s="255" t="s">
        <v>39</v>
      </c>
      <c r="O180" s="76"/>
      <c r="P180" s="256" t="n">
        <f aca="false">O180*H180</f>
        <v>0</v>
      </c>
      <c r="Q180" s="256" t="n">
        <v>0</v>
      </c>
      <c r="R180" s="256" t="n">
        <f aca="false">Q180*H180</f>
        <v>0</v>
      </c>
      <c r="S180" s="256" t="n">
        <v>0</v>
      </c>
      <c r="T180" s="257" t="n">
        <f aca="false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258" t="s">
        <v>302</v>
      </c>
      <c r="AT180" s="258" t="s">
        <v>250</v>
      </c>
      <c r="AU180" s="258" t="s">
        <v>265</v>
      </c>
      <c r="AY180" s="3" t="s">
        <v>247</v>
      </c>
      <c r="BE180" s="137" t="n">
        <f aca="false">IF(N180="základní",J180,0)</f>
        <v>0</v>
      </c>
      <c r="BF180" s="137" t="n">
        <f aca="false">IF(N180="snížená",J180,0)</f>
        <v>0</v>
      </c>
      <c r="BG180" s="137" t="n">
        <f aca="false">IF(N180="zákl. přenesená",J180,0)</f>
        <v>0</v>
      </c>
      <c r="BH180" s="137" t="n">
        <f aca="false">IF(N180="sníž. přenesená",J180,0)</f>
        <v>0</v>
      </c>
      <c r="BI180" s="137" t="n">
        <f aca="false">IF(N180="nulová",J180,0)</f>
        <v>0</v>
      </c>
      <c r="BJ180" s="3" t="s">
        <v>81</v>
      </c>
      <c r="BK180" s="137" t="n">
        <f aca="false">ROUND(I180*H180,2)</f>
        <v>0</v>
      </c>
      <c r="BL180" s="3" t="s">
        <v>302</v>
      </c>
      <c r="BM180" s="258" t="s">
        <v>603</v>
      </c>
    </row>
    <row r="181" s="30" customFormat="true" ht="19.2" hidden="false" customHeight="false" outlineLevel="0" collapsed="false">
      <c r="A181" s="26"/>
      <c r="B181" s="27"/>
      <c r="C181" s="28"/>
      <c r="D181" s="259" t="s">
        <v>256</v>
      </c>
      <c r="E181" s="28"/>
      <c r="F181" s="260" t="s">
        <v>604</v>
      </c>
      <c r="G181" s="28"/>
      <c r="H181" s="28"/>
      <c r="I181" s="211"/>
      <c r="J181" s="28"/>
      <c r="K181" s="28"/>
      <c r="L181" s="29"/>
      <c r="M181" s="261"/>
      <c r="N181" s="262"/>
      <c r="O181" s="76"/>
      <c r="P181" s="76"/>
      <c r="Q181" s="76"/>
      <c r="R181" s="76"/>
      <c r="S181" s="76"/>
      <c r="T181" s="77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T181" s="3" t="s">
        <v>256</v>
      </c>
      <c r="AU181" s="3" t="s">
        <v>265</v>
      </c>
    </row>
    <row r="182" s="30" customFormat="true" ht="16.5" hidden="false" customHeight="true" outlineLevel="0" collapsed="false">
      <c r="A182" s="26"/>
      <c r="B182" s="27"/>
      <c r="C182" s="263" t="s">
        <v>605</v>
      </c>
      <c r="D182" s="263" t="s">
        <v>288</v>
      </c>
      <c r="E182" s="264" t="s">
        <v>606</v>
      </c>
      <c r="F182" s="265" t="s">
        <v>607</v>
      </c>
      <c r="G182" s="266" t="s">
        <v>291</v>
      </c>
      <c r="H182" s="267" t="n">
        <v>1</v>
      </c>
      <c r="I182" s="268"/>
      <c r="J182" s="269" t="n">
        <f aca="false">ROUND(I182*H182,2)</f>
        <v>0</v>
      </c>
      <c r="K182" s="270"/>
      <c r="L182" s="271"/>
      <c r="M182" s="272"/>
      <c r="N182" s="273" t="s">
        <v>39</v>
      </c>
      <c r="O182" s="76"/>
      <c r="P182" s="256" t="n">
        <f aca="false">O182*H182</f>
        <v>0</v>
      </c>
      <c r="Q182" s="256" t="n">
        <v>0.00023</v>
      </c>
      <c r="R182" s="256" t="n">
        <f aca="false">Q182*H182</f>
        <v>0.00023</v>
      </c>
      <c r="S182" s="256" t="n">
        <v>0</v>
      </c>
      <c r="T182" s="257" t="n">
        <f aca="false"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258" t="s">
        <v>324</v>
      </c>
      <c r="AT182" s="258" t="s">
        <v>288</v>
      </c>
      <c r="AU182" s="258" t="s">
        <v>265</v>
      </c>
      <c r="AY182" s="3" t="s">
        <v>247</v>
      </c>
      <c r="BE182" s="137" t="n">
        <f aca="false">IF(N182="základní",J182,0)</f>
        <v>0</v>
      </c>
      <c r="BF182" s="137" t="n">
        <f aca="false">IF(N182="snížená",J182,0)</f>
        <v>0</v>
      </c>
      <c r="BG182" s="137" t="n">
        <f aca="false">IF(N182="zákl. přenesená",J182,0)</f>
        <v>0</v>
      </c>
      <c r="BH182" s="137" t="n">
        <f aca="false">IF(N182="sníž. přenesená",J182,0)</f>
        <v>0</v>
      </c>
      <c r="BI182" s="137" t="n">
        <f aca="false">IF(N182="nulová",J182,0)</f>
        <v>0</v>
      </c>
      <c r="BJ182" s="3" t="s">
        <v>81</v>
      </c>
      <c r="BK182" s="137" t="n">
        <f aca="false">ROUND(I182*H182,2)</f>
        <v>0</v>
      </c>
      <c r="BL182" s="3" t="s">
        <v>302</v>
      </c>
      <c r="BM182" s="258" t="s">
        <v>608</v>
      </c>
    </row>
    <row r="183" s="30" customFormat="true" ht="10.2" hidden="false" customHeight="false" outlineLevel="0" collapsed="false">
      <c r="A183" s="26"/>
      <c r="B183" s="27"/>
      <c r="C183" s="28"/>
      <c r="D183" s="259" t="s">
        <v>256</v>
      </c>
      <c r="E183" s="28"/>
      <c r="F183" s="260" t="s">
        <v>607</v>
      </c>
      <c r="G183" s="28"/>
      <c r="H183" s="28"/>
      <c r="I183" s="211"/>
      <c r="J183" s="28"/>
      <c r="K183" s="28"/>
      <c r="L183" s="29"/>
      <c r="M183" s="261"/>
      <c r="N183" s="262"/>
      <c r="O183" s="76"/>
      <c r="P183" s="76"/>
      <c r="Q183" s="76"/>
      <c r="R183" s="76"/>
      <c r="S183" s="76"/>
      <c r="T183" s="77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T183" s="3" t="s">
        <v>256</v>
      </c>
      <c r="AU183" s="3" t="s">
        <v>265</v>
      </c>
    </row>
    <row r="184" s="30" customFormat="true" ht="24.15" hidden="false" customHeight="true" outlineLevel="0" collapsed="false">
      <c r="A184" s="26"/>
      <c r="B184" s="27"/>
      <c r="C184" s="246" t="s">
        <v>609</v>
      </c>
      <c r="D184" s="246" t="s">
        <v>250</v>
      </c>
      <c r="E184" s="247" t="s">
        <v>610</v>
      </c>
      <c r="F184" s="248" t="s">
        <v>611</v>
      </c>
      <c r="G184" s="249" t="s">
        <v>291</v>
      </c>
      <c r="H184" s="250" t="n">
        <v>1</v>
      </c>
      <c r="I184" s="251"/>
      <c r="J184" s="252" t="n">
        <f aca="false">ROUND(I184*H184,2)</f>
        <v>0</v>
      </c>
      <c r="K184" s="253"/>
      <c r="L184" s="29"/>
      <c r="M184" s="254"/>
      <c r="N184" s="255" t="s">
        <v>39</v>
      </c>
      <c r="O184" s="76"/>
      <c r="P184" s="256" t="n">
        <f aca="false">O184*H184</f>
        <v>0</v>
      </c>
      <c r="Q184" s="256" t="n">
        <v>0</v>
      </c>
      <c r="R184" s="256" t="n">
        <f aca="false">Q184*H184</f>
        <v>0</v>
      </c>
      <c r="S184" s="256" t="n">
        <v>0</v>
      </c>
      <c r="T184" s="257" t="n">
        <f aca="false"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258" t="s">
        <v>302</v>
      </c>
      <c r="AT184" s="258" t="s">
        <v>250</v>
      </c>
      <c r="AU184" s="258" t="s">
        <v>265</v>
      </c>
      <c r="AY184" s="3" t="s">
        <v>247</v>
      </c>
      <c r="BE184" s="137" t="n">
        <f aca="false">IF(N184="základní",J184,0)</f>
        <v>0</v>
      </c>
      <c r="BF184" s="137" t="n">
        <f aca="false">IF(N184="snížená",J184,0)</f>
        <v>0</v>
      </c>
      <c r="BG184" s="137" t="n">
        <f aca="false">IF(N184="zákl. přenesená",J184,0)</f>
        <v>0</v>
      </c>
      <c r="BH184" s="137" t="n">
        <f aca="false">IF(N184="sníž. přenesená",J184,0)</f>
        <v>0</v>
      </c>
      <c r="BI184" s="137" t="n">
        <f aca="false">IF(N184="nulová",J184,0)</f>
        <v>0</v>
      </c>
      <c r="BJ184" s="3" t="s">
        <v>81</v>
      </c>
      <c r="BK184" s="137" t="n">
        <f aca="false">ROUND(I184*H184,2)</f>
        <v>0</v>
      </c>
      <c r="BL184" s="3" t="s">
        <v>302</v>
      </c>
      <c r="BM184" s="258" t="s">
        <v>612</v>
      </c>
    </row>
    <row r="185" s="30" customFormat="true" ht="19.2" hidden="false" customHeight="false" outlineLevel="0" collapsed="false">
      <c r="A185" s="26"/>
      <c r="B185" s="27"/>
      <c r="C185" s="28"/>
      <c r="D185" s="259" t="s">
        <v>256</v>
      </c>
      <c r="E185" s="28"/>
      <c r="F185" s="260" t="s">
        <v>613</v>
      </c>
      <c r="G185" s="28"/>
      <c r="H185" s="28"/>
      <c r="I185" s="211"/>
      <c r="J185" s="28"/>
      <c r="K185" s="28"/>
      <c r="L185" s="29"/>
      <c r="M185" s="261"/>
      <c r="N185" s="262"/>
      <c r="O185" s="76"/>
      <c r="P185" s="76"/>
      <c r="Q185" s="76"/>
      <c r="R185" s="76"/>
      <c r="S185" s="76"/>
      <c r="T185" s="77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T185" s="3" t="s">
        <v>256</v>
      </c>
      <c r="AU185" s="3" t="s">
        <v>265</v>
      </c>
    </row>
    <row r="186" s="30" customFormat="true" ht="24.15" hidden="false" customHeight="true" outlineLevel="0" collapsed="false">
      <c r="A186" s="26"/>
      <c r="B186" s="27"/>
      <c r="C186" s="263" t="s">
        <v>614</v>
      </c>
      <c r="D186" s="263" t="s">
        <v>288</v>
      </c>
      <c r="E186" s="264" t="s">
        <v>615</v>
      </c>
      <c r="F186" s="265" t="s">
        <v>616</v>
      </c>
      <c r="G186" s="266" t="s">
        <v>291</v>
      </c>
      <c r="H186" s="267" t="n">
        <v>1</v>
      </c>
      <c r="I186" s="268"/>
      <c r="J186" s="269" t="n">
        <f aca="false">ROUND(I186*H186,2)</f>
        <v>0</v>
      </c>
      <c r="K186" s="270"/>
      <c r="L186" s="271"/>
      <c r="M186" s="272"/>
      <c r="N186" s="273" t="s">
        <v>39</v>
      </c>
      <c r="O186" s="76"/>
      <c r="P186" s="256" t="n">
        <f aca="false">O186*H186</f>
        <v>0</v>
      </c>
      <c r="Q186" s="256" t="n">
        <v>0.00503</v>
      </c>
      <c r="R186" s="256" t="n">
        <f aca="false">Q186*H186</f>
        <v>0.00503</v>
      </c>
      <c r="S186" s="256" t="n">
        <v>0</v>
      </c>
      <c r="T186" s="257" t="n">
        <f aca="false"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258" t="s">
        <v>324</v>
      </c>
      <c r="AT186" s="258" t="s">
        <v>288</v>
      </c>
      <c r="AU186" s="258" t="s">
        <v>265</v>
      </c>
      <c r="AY186" s="3" t="s">
        <v>247</v>
      </c>
      <c r="BE186" s="137" t="n">
        <f aca="false">IF(N186="základní",J186,0)</f>
        <v>0</v>
      </c>
      <c r="BF186" s="137" t="n">
        <f aca="false">IF(N186="snížená",J186,0)</f>
        <v>0</v>
      </c>
      <c r="BG186" s="137" t="n">
        <f aca="false">IF(N186="zákl. přenesená",J186,0)</f>
        <v>0</v>
      </c>
      <c r="BH186" s="137" t="n">
        <f aca="false">IF(N186="sníž. přenesená",J186,0)</f>
        <v>0</v>
      </c>
      <c r="BI186" s="137" t="n">
        <f aca="false">IF(N186="nulová",J186,0)</f>
        <v>0</v>
      </c>
      <c r="BJ186" s="3" t="s">
        <v>81</v>
      </c>
      <c r="BK186" s="137" t="n">
        <f aca="false">ROUND(I186*H186,2)</f>
        <v>0</v>
      </c>
      <c r="BL186" s="3" t="s">
        <v>302</v>
      </c>
      <c r="BM186" s="258" t="s">
        <v>617</v>
      </c>
    </row>
    <row r="187" s="30" customFormat="true" ht="19.2" hidden="false" customHeight="false" outlineLevel="0" collapsed="false">
      <c r="A187" s="26"/>
      <c r="B187" s="27"/>
      <c r="C187" s="28"/>
      <c r="D187" s="259" t="s">
        <v>256</v>
      </c>
      <c r="E187" s="28"/>
      <c r="F187" s="260" t="s">
        <v>616</v>
      </c>
      <c r="G187" s="28"/>
      <c r="H187" s="28"/>
      <c r="I187" s="211"/>
      <c r="J187" s="28"/>
      <c r="K187" s="28"/>
      <c r="L187" s="29"/>
      <c r="M187" s="261"/>
      <c r="N187" s="262"/>
      <c r="O187" s="76"/>
      <c r="P187" s="76"/>
      <c r="Q187" s="76"/>
      <c r="R187" s="76"/>
      <c r="S187" s="76"/>
      <c r="T187" s="77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T187" s="3" t="s">
        <v>256</v>
      </c>
      <c r="AU187" s="3" t="s">
        <v>265</v>
      </c>
    </row>
    <row r="188" s="30" customFormat="true" ht="24.15" hidden="false" customHeight="true" outlineLevel="0" collapsed="false">
      <c r="A188" s="26"/>
      <c r="B188" s="27"/>
      <c r="C188" s="263" t="s">
        <v>618</v>
      </c>
      <c r="D188" s="263" t="s">
        <v>288</v>
      </c>
      <c r="E188" s="264" t="s">
        <v>619</v>
      </c>
      <c r="F188" s="265" t="s">
        <v>620</v>
      </c>
      <c r="G188" s="266" t="s">
        <v>291</v>
      </c>
      <c r="H188" s="267" t="n">
        <v>1</v>
      </c>
      <c r="I188" s="268"/>
      <c r="J188" s="269" t="n">
        <f aca="false">ROUND(I188*H188,2)</f>
        <v>0</v>
      </c>
      <c r="K188" s="270"/>
      <c r="L188" s="271"/>
      <c r="M188" s="272"/>
      <c r="N188" s="273" t="s">
        <v>39</v>
      </c>
      <c r="O188" s="76"/>
      <c r="P188" s="256" t="n">
        <f aca="false">O188*H188</f>
        <v>0</v>
      </c>
      <c r="Q188" s="256" t="n">
        <v>0.00503</v>
      </c>
      <c r="R188" s="256" t="n">
        <f aca="false">Q188*H188</f>
        <v>0.00503</v>
      </c>
      <c r="S188" s="256" t="n">
        <v>0</v>
      </c>
      <c r="T188" s="257" t="n">
        <f aca="false"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258" t="s">
        <v>324</v>
      </c>
      <c r="AT188" s="258" t="s">
        <v>288</v>
      </c>
      <c r="AU188" s="258" t="s">
        <v>265</v>
      </c>
      <c r="AY188" s="3" t="s">
        <v>247</v>
      </c>
      <c r="BE188" s="137" t="n">
        <f aca="false">IF(N188="základní",J188,0)</f>
        <v>0</v>
      </c>
      <c r="BF188" s="137" t="n">
        <f aca="false">IF(N188="snížená",J188,0)</f>
        <v>0</v>
      </c>
      <c r="BG188" s="137" t="n">
        <f aca="false">IF(N188="zákl. přenesená",J188,0)</f>
        <v>0</v>
      </c>
      <c r="BH188" s="137" t="n">
        <f aca="false">IF(N188="sníž. přenesená",J188,0)</f>
        <v>0</v>
      </c>
      <c r="BI188" s="137" t="n">
        <f aca="false">IF(N188="nulová",J188,0)</f>
        <v>0</v>
      </c>
      <c r="BJ188" s="3" t="s">
        <v>81</v>
      </c>
      <c r="BK188" s="137" t="n">
        <f aca="false">ROUND(I188*H188,2)</f>
        <v>0</v>
      </c>
      <c r="BL188" s="3" t="s">
        <v>302</v>
      </c>
      <c r="BM188" s="258" t="s">
        <v>621</v>
      </c>
    </row>
    <row r="189" s="30" customFormat="true" ht="19.2" hidden="false" customHeight="false" outlineLevel="0" collapsed="false">
      <c r="A189" s="26"/>
      <c r="B189" s="27"/>
      <c r="C189" s="28"/>
      <c r="D189" s="259" t="s">
        <v>256</v>
      </c>
      <c r="E189" s="28"/>
      <c r="F189" s="260" t="s">
        <v>620</v>
      </c>
      <c r="G189" s="28"/>
      <c r="H189" s="28"/>
      <c r="I189" s="211"/>
      <c r="J189" s="28"/>
      <c r="K189" s="28"/>
      <c r="L189" s="29"/>
      <c r="M189" s="261"/>
      <c r="N189" s="262"/>
      <c r="O189" s="76"/>
      <c r="P189" s="76"/>
      <c r="Q189" s="76"/>
      <c r="R189" s="76"/>
      <c r="S189" s="76"/>
      <c r="T189" s="77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T189" s="3" t="s">
        <v>256</v>
      </c>
      <c r="AU189" s="3" t="s">
        <v>265</v>
      </c>
    </row>
    <row r="190" s="30" customFormat="true" ht="33" hidden="false" customHeight="true" outlineLevel="0" collapsed="false">
      <c r="A190" s="26"/>
      <c r="B190" s="27"/>
      <c r="C190" s="246" t="s">
        <v>622</v>
      </c>
      <c r="D190" s="246" t="s">
        <v>250</v>
      </c>
      <c r="E190" s="247" t="s">
        <v>623</v>
      </c>
      <c r="F190" s="248" t="s">
        <v>624</v>
      </c>
      <c r="G190" s="249" t="s">
        <v>291</v>
      </c>
      <c r="H190" s="250" t="n">
        <v>4</v>
      </c>
      <c r="I190" s="251"/>
      <c r="J190" s="252" t="n">
        <f aca="false">ROUND(I190*H190,2)</f>
        <v>0</v>
      </c>
      <c r="K190" s="253"/>
      <c r="L190" s="29"/>
      <c r="M190" s="254"/>
      <c r="N190" s="255" t="s">
        <v>39</v>
      </c>
      <c r="O190" s="76"/>
      <c r="P190" s="256" t="n">
        <f aca="false">O190*H190</f>
        <v>0</v>
      </c>
      <c r="Q190" s="256" t="n">
        <v>0</v>
      </c>
      <c r="R190" s="256" t="n">
        <f aca="false">Q190*H190</f>
        <v>0</v>
      </c>
      <c r="S190" s="256" t="n">
        <v>0</v>
      </c>
      <c r="T190" s="257" t="n">
        <f aca="false"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258" t="s">
        <v>302</v>
      </c>
      <c r="AT190" s="258" t="s">
        <v>250</v>
      </c>
      <c r="AU190" s="258" t="s">
        <v>265</v>
      </c>
      <c r="AY190" s="3" t="s">
        <v>247</v>
      </c>
      <c r="BE190" s="137" t="n">
        <f aca="false">IF(N190="základní",J190,0)</f>
        <v>0</v>
      </c>
      <c r="BF190" s="137" t="n">
        <f aca="false">IF(N190="snížená",J190,0)</f>
        <v>0</v>
      </c>
      <c r="BG190" s="137" t="n">
        <f aca="false">IF(N190="zákl. přenesená",J190,0)</f>
        <v>0</v>
      </c>
      <c r="BH190" s="137" t="n">
        <f aca="false">IF(N190="sníž. přenesená",J190,0)</f>
        <v>0</v>
      </c>
      <c r="BI190" s="137" t="n">
        <f aca="false">IF(N190="nulová",J190,0)</f>
        <v>0</v>
      </c>
      <c r="BJ190" s="3" t="s">
        <v>81</v>
      </c>
      <c r="BK190" s="137" t="n">
        <f aca="false">ROUND(I190*H190,2)</f>
        <v>0</v>
      </c>
      <c r="BL190" s="3" t="s">
        <v>302</v>
      </c>
      <c r="BM190" s="258" t="s">
        <v>625</v>
      </c>
    </row>
    <row r="191" s="30" customFormat="true" ht="19.2" hidden="false" customHeight="false" outlineLevel="0" collapsed="false">
      <c r="A191" s="26"/>
      <c r="B191" s="27"/>
      <c r="C191" s="28"/>
      <c r="D191" s="259" t="s">
        <v>256</v>
      </c>
      <c r="E191" s="28"/>
      <c r="F191" s="260" t="s">
        <v>624</v>
      </c>
      <c r="G191" s="28"/>
      <c r="H191" s="28"/>
      <c r="I191" s="211"/>
      <c r="J191" s="28"/>
      <c r="K191" s="28"/>
      <c r="L191" s="29"/>
      <c r="M191" s="261"/>
      <c r="N191" s="262"/>
      <c r="O191" s="76"/>
      <c r="P191" s="76"/>
      <c r="Q191" s="76"/>
      <c r="R191" s="76"/>
      <c r="S191" s="76"/>
      <c r="T191" s="77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T191" s="3" t="s">
        <v>256</v>
      </c>
      <c r="AU191" s="3" t="s">
        <v>265</v>
      </c>
    </row>
    <row r="192" s="30" customFormat="true" ht="24.15" hidden="false" customHeight="true" outlineLevel="0" collapsed="false">
      <c r="A192" s="26"/>
      <c r="B192" s="27"/>
      <c r="C192" s="263" t="s">
        <v>626</v>
      </c>
      <c r="D192" s="263" t="s">
        <v>288</v>
      </c>
      <c r="E192" s="264" t="s">
        <v>627</v>
      </c>
      <c r="F192" s="265" t="s">
        <v>628</v>
      </c>
      <c r="G192" s="266" t="s">
        <v>291</v>
      </c>
      <c r="H192" s="267" t="n">
        <v>4</v>
      </c>
      <c r="I192" s="268"/>
      <c r="J192" s="269" t="n">
        <f aca="false">ROUND(I192*H192,2)</f>
        <v>0</v>
      </c>
      <c r="K192" s="270"/>
      <c r="L192" s="271"/>
      <c r="M192" s="272"/>
      <c r="N192" s="273" t="s">
        <v>39</v>
      </c>
      <c r="O192" s="76"/>
      <c r="P192" s="256" t="n">
        <f aca="false">O192*H192</f>
        <v>0</v>
      </c>
      <c r="Q192" s="256" t="n">
        <v>0</v>
      </c>
      <c r="R192" s="256" t="n">
        <f aca="false">Q192*H192</f>
        <v>0</v>
      </c>
      <c r="S192" s="256" t="n">
        <v>0</v>
      </c>
      <c r="T192" s="257" t="n">
        <f aca="false"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258" t="s">
        <v>324</v>
      </c>
      <c r="AT192" s="258" t="s">
        <v>288</v>
      </c>
      <c r="AU192" s="258" t="s">
        <v>265</v>
      </c>
      <c r="AY192" s="3" t="s">
        <v>247</v>
      </c>
      <c r="BE192" s="137" t="n">
        <f aca="false">IF(N192="základní",J192,0)</f>
        <v>0</v>
      </c>
      <c r="BF192" s="137" t="n">
        <f aca="false">IF(N192="snížená",J192,0)</f>
        <v>0</v>
      </c>
      <c r="BG192" s="137" t="n">
        <f aca="false">IF(N192="zákl. přenesená",J192,0)</f>
        <v>0</v>
      </c>
      <c r="BH192" s="137" t="n">
        <f aca="false">IF(N192="sníž. přenesená",J192,0)</f>
        <v>0</v>
      </c>
      <c r="BI192" s="137" t="n">
        <f aca="false">IF(N192="nulová",J192,0)</f>
        <v>0</v>
      </c>
      <c r="BJ192" s="3" t="s">
        <v>81</v>
      </c>
      <c r="BK192" s="137" t="n">
        <f aca="false">ROUND(I192*H192,2)</f>
        <v>0</v>
      </c>
      <c r="BL192" s="3" t="s">
        <v>302</v>
      </c>
      <c r="BM192" s="258" t="s">
        <v>629</v>
      </c>
    </row>
    <row r="193" s="30" customFormat="true" ht="19.2" hidden="false" customHeight="false" outlineLevel="0" collapsed="false">
      <c r="A193" s="26"/>
      <c r="B193" s="27"/>
      <c r="C193" s="28"/>
      <c r="D193" s="259" t="s">
        <v>256</v>
      </c>
      <c r="E193" s="28"/>
      <c r="F193" s="260" t="s">
        <v>628</v>
      </c>
      <c r="G193" s="28"/>
      <c r="H193" s="28"/>
      <c r="I193" s="211"/>
      <c r="J193" s="28"/>
      <c r="K193" s="28"/>
      <c r="L193" s="29"/>
      <c r="M193" s="261"/>
      <c r="N193" s="262"/>
      <c r="O193" s="76"/>
      <c r="P193" s="76"/>
      <c r="Q193" s="76"/>
      <c r="R193" s="76"/>
      <c r="S193" s="76"/>
      <c r="T193" s="77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T193" s="3" t="s">
        <v>256</v>
      </c>
      <c r="AU193" s="3" t="s">
        <v>265</v>
      </c>
    </row>
    <row r="194" s="30" customFormat="true" ht="33" hidden="false" customHeight="true" outlineLevel="0" collapsed="false">
      <c r="A194" s="26"/>
      <c r="B194" s="27"/>
      <c r="C194" s="246" t="s">
        <v>630</v>
      </c>
      <c r="D194" s="246" t="s">
        <v>250</v>
      </c>
      <c r="E194" s="247" t="s">
        <v>631</v>
      </c>
      <c r="F194" s="248" t="s">
        <v>632</v>
      </c>
      <c r="G194" s="249" t="s">
        <v>291</v>
      </c>
      <c r="H194" s="250" t="n">
        <v>1</v>
      </c>
      <c r="I194" s="251"/>
      <c r="J194" s="252" t="n">
        <f aca="false">ROUND(I194*H194,2)</f>
        <v>0</v>
      </c>
      <c r="K194" s="253"/>
      <c r="L194" s="29"/>
      <c r="M194" s="254"/>
      <c r="N194" s="255" t="s">
        <v>39</v>
      </c>
      <c r="O194" s="76"/>
      <c r="P194" s="256" t="n">
        <f aca="false">O194*H194</f>
        <v>0</v>
      </c>
      <c r="Q194" s="256" t="n">
        <v>0</v>
      </c>
      <c r="R194" s="256" t="n">
        <f aca="false">Q194*H194</f>
        <v>0</v>
      </c>
      <c r="S194" s="256" t="n">
        <v>0</v>
      </c>
      <c r="T194" s="257" t="n">
        <f aca="false"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258" t="s">
        <v>302</v>
      </c>
      <c r="AT194" s="258" t="s">
        <v>250</v>
      </c>
      <c r="AU194" s="258" t="s">
        <v>265</v>
      </c>
      <c r="AY194" s="3" t="s">
        <v>247</v>
      </c>
      <c r="BE194" s="137" t="n">
        <f aca="false">IF(N194="základní",J194,0)</f>
        <v>0</v>
      </c>
      <c r="BF194" s="137" t="n">
        <f aca="false">IF(N194="snížená",J194,0)</f>
        <v>0</v>
      </c>
      <c r="BG194" s="137" t="n">
        <f aca="false">IF(N194="zákl. přenesená",J194,0)</f>
        <v>0</v>
      </c>
      <c r="BH194" s="137" t="n">
        <f aca="false">IF(N194="sníž. přenesená",J194,0)</f>
        <v>0</v>
      </c>
      <c r="BI194" s="137" t="n">
        <f aca="false">IF(N194="nulová",J194,0)</f>
        <v>0</v>
      </c>
      <c r="BJ194" s="3" t="s">
        <v>81</v>
      </c>
      <c r="BK194" s="137" t="n">
        <f aca="false">ROUND(I194*H194,2)</f>
        <v>0</v>
      </c>
      <c r="BL194" s="3" t="s">
        <v>302</v>
      </c>
      <c r="BM194" s="258" t="s">
        <v>633</v>
      </c>
    </row>
    <row r="195" s="30" customFormat="true" ht="19.2" hidden="false" customHeight="false" outlineLevel="0" collapsed="false">
      <c r="A195" s="26"/>
      <c r="B195" s="27"/>
      <c r="C195" s="28"/>
      <c r="D195" s="259" t="s">
        <v>256</v>
      </c>
      <c r="E195" s="28"/>
      <c r="F195" s="260" t="s">
        <v>634</v>
      </c>
      <c r="G195" s="28"/>
      <c r="H195" s="28"/>
      <c r="I195" s="211"/>
      <c r="J195" s="28"/>
      <c r="K195" s="28"/>
      <c r="L195" s="29"/>
      <c r="M195" s="261"/>
      <c r="N195" s="262"/>
      <c r="O195" s="76"/>
      <c r="P195" s="76"/>
      <c r="Q195" s="76"/>
      <c r="R195" s="76"/>
      <c r="S195" s="76"/>
      <c r="T195" s="77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T195" s="3" t="s">
        <v>256</v>
      </c>
      <c r="AU195" s="3" t="s">
        <v>265</v>
      </c>
    </row>
    <row r="196" s="30" customFormat="true" ht="24.15" hidden="false" customHeight="true" outlineLevel="0" collapsed="false">
      <c r="A196" s="26"/>
      <c r="B196" s="27"/>
      <c r="C196" s="263" t="s">
        <v>635</v>
      </c>
      <c r="D196" s="263" t="s">
        <v>288</v>
      </c>
      <c r="E196" s="264" t="s">
        <v>636</v>
      </c>
      <c r="F196" s="265" t="s">
        <v>637</v>
      </c>
      <c r="G196" s="266" t="s">
        <v>291</v>
      </c>
      <c r="H196" s="267" t="n">
        <v>1</v>
      </c>
      <c r="I196" s="268"/>
      <c r="J196" s="269" t="n">
        <f aca="false">ROUND(I196*H196,2)</f>
        <v>0</v>
      </c>
      <c r="K196" s="270"/>
      <c r="L196" s="271"/>
      <c r="M196" s="272"/>
      <c r="N196" s="273" t="s">
        <v>39</v>
      </c>
      <c r="O196" s="76"/>
      <c r="P196" s="256" t="n">
        <f aca="false">O196*H196</f>
        <v>0</v>
      </c>
      <c r="Q196" s="256" t="n">
        <v>0</v>
      </c>
      <c r="R196" s="256" t="n">
        <f aca="false">Q196*H196</f>
        <v>0</v>
      </c>
      <c r="S196" s="256" t="n">
        <v>0</v>
      </c>
      <c r="T196" s="257" t="n">
        <f aca="false"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258" t="s">
        <v>324</v>
      </c>
      <c r="AT196" s="258" t="s">
        <v>288</v>
      </c>
      <c r="AU196" s="258" t="s">
        <v>265</v>
      </c>
      <c r="AY196" s="3" t="s">
        <v>247</v>
      </c>
      <c r="BE196" s="137" t="n">
        <f aca="false">IF(N196="základní",J196,0)</f>
        <v>0</v>
      </c>
      <c r="BF196" s="137" t="n">
        <f aca="false">IF(N196="snížená",J196,0)</f>
        <v>0</v>
      </c>
      <c r="BG196" s="137" t="n">
        <f aca="false">IF(N196="zákl. přenesená",J196,0)</f>
        <v>0</v>
      </c>
      <c r="BH196" s="137" t="n">
        <f aca="false">IF(N196="sníž. přenesená",J196,0)</f>
        <v>0</v>
      </c>
      <c r="BI196" s="137" t="n">
        <f aca="false">IF(N196="nulová",J196,0)</f>
        <v>0</v>
      </c>
      <c r="BJ196" s="3" t="s">
        <v>81</v>
      </c>
      <c r="BK196" s="137" t="n">
        <f aca="false">ROUND(I196*H196,2)</f>
        <v>0</v>
      </c>
      <c r="BL196" s="3" t="s">
        <v>302</v>
      </c>
      <c r="BM196" s="258" t="s">
        <v>638</v>
      </c>
    </row>
    <row r="197" s="30" customFormat="true" ht="19.2" hidden="false" customHeight="false" outlineLevel="0" collapsed="false">
      <c r="A197" s="26"/>
      <c r="B197" s="27"/>
      <c r="C197" s="28"/>
      <c r="D197" s="259" t="s">
        <v>256</v>
      </c>
      <c r="E197" s="28"/>
      <c r="F197" s="260" t="s">
        <v>637</v>
      </c>
      <c r="G197" s="28"/>
      <c r="H197" s="28"/>
      <c r="I197" s="211"/>
      <c r="J197" s="28"/>
      <c r="K197" s="28"/>
      <c r="L197" s="29"/>
      <c r="M197" s="261"/>
      <c r="N197" s="262"/>
      <c r="O197" s="76"/>
      <c r="P197" s="76"/>
      <c r="Q197" s="76"/>
      <c r="R197" s="76"/>
      <c r="S197" s="76"/>
      <c r="T197" s="77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T197" s="3" t="s">
        <v>256</v>
      </c>
      <c r="AU197" s="3" t="s">
        <v>265</v>
      </c>
    </row>
    <row r="198" s="30" customFormat="true" ht="37.8" hidden="false" customHeight="true" outlineLevel="0" collapsed="false">
      <c r="A198" s="26"/>
      <c r="B198" s="27"/>
      <c r="C198" s="246" t="s">
        <v>639</v>
      </c>
      <c r="D198" s="246" t="s">
        <v>250</v>
      </c>
      <c r="E198" s="247" t="s">
        <v>640</v>
      </c>
      <c r="F198" s="248" t="s">
        <v>641</v>
      </c>
      <c r="G198" s="249" t="s">
        <v>291</v>
      </c>
      <c r="H198" s="250" t="n">
        <v>2</v>
      </c>
      <c r="I198" s="251"/>
      <c r="J198" s="252" t="n">
        <f aca="false">ROUND(I198*H198,2)</f>
        <v>0</v>
      </c>
      <c r="K198" s="253"/>
      <c r="L198" s="29"/>
      <c r="M198" s="254"/>
      <c r="N198" s="255" t="s">
        <v>39</v>
      </c>
      <c r="O198" s="76"/>
      <c r="P198" s="256" t="n">
        <f aca="false">O198*H198</f>
        <v>0</v>
      </c>
      <c r="Q198" s="256" t="n">
        <v>0</v>
      </c>
      <c r="R198" s="256" t="n">
        <f aca="false">Q198*H198</f>
        <v>0</v>
      </c>
      <c r="S198" s="256" t="n">
        <v>0</v>
      </c>
      <c r="T198" s="257" t="n">
        <f aca="false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258" t="s">
        <v>302</v>
      </c>
      <c r="AT198" s="258" t="s">
        <v>250</v>
      </c>
      <c r="AU198" s="258" t="s">
        <v>265</v>
      </c>
      <c r="AY198" s="3" t="s">
        <v>247</v>
      </c>
      <c r="BE198" s="137" t="n">
        <f aca="false">IF(N198="základní",J198,0)</f>
        <v>0</v>
      </c>
      <c r="BF198" s="137" t="n">
        <f aca="false">IF(N198="snížená",J198,0)</f>
        <v>0</v>
      </c>
      <c r="BG198" s="137" t="n">
        <f aca="false">IF(N198="zákl. přenesená",J198,0)</f>
        <v>0</v>
      </c>
      <c r="BH198" s="137" t="n">
        <f aca="false">IF(N198="sníž. přenesená",J198,0)</f>
        <v>0</v>
      </c>
      <c r="BI198" s="137" t="n">
        <f aca="false">IF(N198="nulová",J198,0)</f>
        <v>0</v>
      </c>
      <c r="BJ198" s="3" t="s">
        <v>81</v>
      </c>
      <c r="BK198" s="137" t="n">
        <f aca="false">ROUND(I198*H198,2)</f>
        <v>0</v>
      </c>
      <c r="BL198" s="3" t="s">
        <v>302</v>
      </c>
      <c r="BM198" s="258" t="s">
        <v>642</v>
      </c>
    </row>
    <row r="199" s="30" customFormat="true" ht="19.2" hidden="false" customHeight="false" outlineLevel="0" collapsed="false">
      <c r="A199" s="26"/>
      <c r="B199" s="27"/>
      <c r="C199" s="28"/>
      <c r="D199" s="259" t="s">
        <v>256</v>
      </c>
      <c r="E199" s="28"/>
      <c r="F199" s="260" t="s">
        <v>641</v>
      </c>
      <c r="G199" s="28"/>
      <c r="H199" s="28"/>
      <c r="I199" s="211"/>
      <c r="J199" s="28"/>
      <c r="K199" s="28"/>
      <c r="L199" s="29"/>
      <c r="M199" s="261"/>
      <c r="N199" s="262"/>
      <c r="O199" s="76"/>
      <c r="P199" s="76"/>
      <c r="Q199" s="76"/>
      <c r="R199" s="76"/>
      <c r="S199" s="76"/>
      <c r="T199" s="77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T199" s="3" t="s">
        <v>256</v>
      </c>
      <c r="AU199" s="3" t="s">
        <v>265</v>
      </c>
    </row>
    <row r="200" s="30" customFormat="true" ht="33" hidden="false" customHeight="true" outlineLevel="0" collapsed="false">
      <c r="A200" s="26"/>
      <c r="B200" s="27"/>
      <c r="C200" s="263" t="s">
        <v>643</v>
      </c>
      <c r="D200" s="263" t="s">
        <v>288</v>
      </c>
      <c r="E200" s="264" t="s">
        <v>644</v>
      </c>
      <c r="F200" s="265" t="s">
        <v>645</v>
      </c>
      <c r="G200" s="266" t="s">
        <v>291</v>
      </c>
      <c r="H200" s="267" t="n">
        <v>2</v>
      </c>
      <c r="I200" s="268"/>
      <c r="J200" s="269" t="n">
        <f aca="false">ROUND(I200*H200,2)</f>
        <v>0</v>
      </c>
      <c r="K200" s="270"/>
      <c r="L200" s="271"/>
      <c r="M200" s="272"/>
      <c r="N200" s="273" t="s">
        <v>39</v>
      </c>
      <c r="O200" s="76"/>
      <c r="P200" s="256" t="n">
        <f aca="false">O200*H200</f>
        <v>0</v>
      </c>
      <c r="Q200" s="256" t="n">
        <v>8E-005</v>
      </c>
      <c r="R200" s="256" t="n">
        <f aca="false">Q200*H200</f>
        <v>0.00016</v>
      </c>
      <c r="S200" s="256" t="n">
        <v>0</v>
      </c>
      <c r="T200" s="257" t="n">
        <f aca="false"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258" t="s">
        <v>324</v>
      </c>
      <c r="AT200" s="258" t="s">
        <v>288</v>
      </c>
      <c r="AU200" s="258" t="s">
        <v>265</v>
      </c>
      <c r="AY200" s="3" t="s">
        <v>247</v>
      </c>
      <c r="BE200" s="137" t="n">
        <f aca="false">IF(N200="základní",J200,0)</f>
        <v>0</v>
      </c>
      <c r="BF200" s="137" t="n">
        <f aca="false">IF(N200="snížená",J200,0)</f>
        <v>0</v>
      </c>
      <c r="BG200" s="137" t="n">
        <f aca="false">IF(N200="zákl. přenesená",J200,0)</f>
        <v>0</v>
      </c>
      <c r="BH200" s="137" t="n">
        <f aca="false">IF(N200="sníž. přenesená",J200,0)</f>
        <v>0</v>
      </c>
      <c r="BI200" s="137" t="n">
        <f aca="false">IF(N200="nulová",J200,0)</f>
        <v>0</v>
      </c>
      <c r="BJ200" s="3" t="s">
        <v>81</v>
      </c>
      <c r="BK200" s="137" t="n">
        <f aca="false">ROUND(I200*H200,2)</f>
        <v>0</v>
      </c>
      <c r="BL200" s="3" t="s">
        <v>302</v>
      </c>
      <c r="BM200" s="258" t="s">
        <v>646</v>
      </c>
    </row>
    <row r="201" s="30" customFormat="true" ht="19.2" hidden="false" customHeight="false" outlineLevel="0" collapsed="false">
      <c r="A201" s="26"/>
      <c r="B201" s="27"/>
      <c r="C201" s="28"/>
      <c r="D201" s="259" t="s">
        <v>256</v>
      </c>
      <c r="E201" s="28"/>
      <c r="F201" s="260" t="s">
        <v>645</v>
      </c>
      <c r="G201" s="28"/>
      <c r="H201" s="28"/>
      <c r="I201" s="211"/>
      <c r="J201" s="28"/>
      <c r="K201" s="28"/>
      <c r="L201" s="29"/>
      <c r="M201" s="261"/>
      <c r="N201" s="262"/>
      <c r="O201" s="76"/>
      <c r="P201" s="76"/>
      <c r="Q201" s="76"/>
      <c r="R201" s="76"/>
      <c r="S201" s="76"/>
      <c r="T201" s="77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T201" s="3" t="s">
        <v>256</v>
      </c>
      <c r="AU201" s="3" t="s">
        <v>265</v>
      </c>
    </row>
    <row r="202" s="30" customFormat="true" ht="16.5" hidden="false" customHeight="true" outlineLevel="0" collapsed="false">
      <c r="A202" s="26"/>
      <c r="B202" s="27"/>
      <c r="C202" s="246" t="s">
        <v>647</v>
      </c>
      <c r="D202" s="246" t="s">
        <v>250</v>
      </c>
      <c r="E202" s="247" t="s">
        <v>648</v>
      </c>
      <c r="F202" s="248" t="s">
        <v>649</v>
      </c>
      <c r="G202" s="249" t="s">
        <v>291</v>
      </c>
      <c r="H202" s="250" t="n">
        <v>1</v>
      </c>
      <c r="I202" s="251"/>
      <c r="J202" s="252" t="n">
        <f aca="false">ROUND(I202*H202,2)</f>
        <v>0</v>
      </c>
      <c r="K202" s="253"/>
      <c r="L202" s="29"/>
      <c r="M202" s="254"/>
      <c r="N202" s="255" t="s">
        <v>39</v>
      </c>
      <c r="O202" s="76"/>
      <c r="P202" s="256" t="n">
        <f aca="false">O202*H202</f>
        <v>0</v>
      </c>
      <c r="Q202" s="256" t="n">
        <v>0</v>
      </c>
      <c r="R202" s="256" t="n">
        <f aca="false">Q202*H202</f>
        <v>0</v>
      </c>
      <c r="S202" s="256" t="n">
        <v>0</v>
      </c>
      <c r="T202" s="257" t="n">
        <f aca="false"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258" t="s">
        <v>302</v>
      </c>
      <c r="AT202" s="258" t="s">
        <v>250</v>
      </c>
      <c r="AU202" s="258" t="s">
        <v>265</v>
      </c>
      <c r="AY202" s="3" t="s">
        <v>247</v>
      </c>
      <c r="BE202" s="137" t="n">
        <f aca="false">IF(N202="základní",J202,0)</f>
        <v>0</v>
      </c>
      <c r="BF202" s="137" t="n">
        <f aca="false">IF(N202="snížená",J202,0)</f>
        <v>0</v>
      </c>
      <c r="BG202" s="137" t="n">
        <f aca="false">IF(N202="zákl. přenesená",J202,0)</f>
        <v>0</v>
      </c>
      <c r="BH202" s="137" t="n">
        <f aca="false">IF(N202="sníž. přenesená",J202,0)</f>
        <v>0</v>
      </c>
      <c r="BI202" s="137" t="n">
        <f aca="false">IF(N202="nulová",J202,0)</f>
        <v>0</v>
      </c>
      <c r="BJ202" s="3" t="s">
        <v>81</v>
      </c>
      <c r="BK202" s="137" t="n">
        <f aca="false">ROUND(I202*H202,2)</f>
        <v>0</v>
      </c>
      <c r="BL202" s="3" t="s">
        <v>302</v>
      </c>
      <c r="BM202" s="258" t="s">
        <v>650</v>
      </c>
    </row>
    <row r="203" s="30" customFormat="true" ht="19.2" hidden="false" customHeight="false" outlineLevel="0" collapsed="false">
      <c r="A203" s="26"/>
      <c r="B203" s="27"/>
      <c r="C203" s="28"/>
      <c r="D203" s="259" t="s">
        <v>256</v>
      </c>
      <c r="E203" s="28"/>
      <c r="F203" s="260" t="s">
        <v>651</v>
      </c>
      <c r="G203" s="28"/>
      <c r="H203" s="28"/>
      <c r="I203" s="211"/>
      <c r="J203" s="28"/>
      <c r="K203" s="28"/>
      <c r="L203" s="29"/>
      <c r="M203" s="261"/>
      <c r="N203" s="262"/>
      <c r="O203" s="76"/>
      <c r="P203" s="76"/>
      <c r="Q203" s="76"/>
      <c r="R203" s="76"/>
      <c r="S203" s="76"/>
      <c r="T203" s="77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T203" s="3" t="s">
        <v>256</v>
      </c>
      <c r="AU203" s="3" t="s">
        <v>265</v>
      </c>
    </row>
    <row r="204" s="30" customFormat="true" ht="24.15" hidden="false" customHeight="true" outlineLevel="0" collapsed="false">
      <c r="A204" s="26"/>
      <c r="B204" s="27"/>
      <c r="C204" s="263" t="s">
        <v>652</v>
      </c>
      <c r="D204" s="263" t="s">
        <v>288</v>
      </c>
      <c r="E204" s="264" t="s">
        <v>653</v>
      </c>
      <c r="F204" s="265" t="s">
        <v>654</v>
      </c>
      <c r="G204" s="266" t="s">
        <v>291</v>
      </c>
      <c r="H204" s="267" t="n">
        <v>1</v>
      </c>
      <c r="I204" s="268"/>
      <c r="J204" s="269" t="n">
        <f aca="false">ROUND(I204*H204,2)</f>
        <v>0</v>
      </c>
      <c r="K204" s="270"/>
      <c r="L204" s="271"/>
      <c r="M204" s="272"/>
      <c r="N204" s="273" t="s">
        <v>39</v>
      </c>
      <c r="O204" s="76"/>
      <c r="P204" s="256" t="n">
        <f aca="false">O204*H204</f>
        <v>0</v>
      </c>
      <c r="Q204" s="256" t="n">
        <v>5E-005</v>
      </c>
      <c r="R204" s="256" t="n">
        <f aca="false">Q204*H204</f>
        <v>5E-005</v>
      </c>
      <c r="S204" s="256" t="n">
        <v>0</v>
      </c>
      <c r="T204" s="257" t="n">
        <f aca="false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258" t="s">
        <v>324</v>
      </c>
      <c r="AT204" s="258" t="s">
        <v>288</v>
      </c>
      <c r="AU204" s="258" t="s">
        <v>265</v>
      </c>
      <c r="AY204" s="3" t="s">
        <v>247</v>
      </c>
      <c r="BE204" s="137" t="n">
        <f aca="false">IF(N204="základní",J204,0)</f>
        <v>0</v>
      </c>
      <c r="BF204" s="137" t="n">
        <f aca="false">IF(N204="snížená",J204,0)</f>
        <v>0</v>
      </c>
      <c r="BG204" s="137" t="n">
        <f aca="false">IF(N204="zákl. přenesená",J204,0)</f>
        <v>0</v>
      </c>
      <c r="BH204" s="137" t="n">
        <f aca="false">IF(N204="sníž. přenesená",J204,0)</f>
        <v>0</v>
      </c>
      <c r="BI204" s="137" t="n">
        <f aca="false">IF(N204="nulová",J204,0)</f>
        <v>0</v>
      </c>
      <c r="BJ204" s="3" t="s">
        <v>81</v>
      </c>
      <c r="BK204" s="137" t="n">
        <f aca="false">ROUND(I204*H204,2)</f>
        <v>0</v>
      </c>
      <c r="BL204" s="3" t="s">
        <v>302</v>
      </c>
      <c r="BM204" s="258" t="s">
        <v>655</v>
      </c>
    </row>
    <row r="205" s="30" customFormat="true" ht="19.2" hidden="false" customHeight="false" outlineLevel="0" collapsed="false">
      <c r="A205" s="26"/>
      <c r="B205" s="27"/>
      <c r="C205" s="28"/>
      <c r="D205" s="259" t="s">
        <v>256</v>
      </c>
      <c r="E205" s="28"/>
      <c r="F205" s="260" t="s">
        <v>654</v>
      </c>
      <c r="G205" s="28"/>
      <c r="H205" s="28"/>
      <c r="I205" s="211"/>
      <c r="J205" s="28"/>
      <c r="K205" s="28"/>
      <c r="L205" s="29"/>
      <c r="M205" s="261"/>
      <c r="N205" s="262"/>
      <c r="O205" s="76"/>
      <c r="P205" s="76"/>
      <c r="Q205" s="76"/>
      <c r="R205" s="76"/>
      <c r="S205" s="76"/>
      <c r="T205" s="77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T205" s="3" t="s">
        <v>256</v>
      </c>
      <c r="AU205" s="3" t="s">
        <v>265</v>
      </c>
    </row>
    <row r="206" s="30" customFormat="true" ht="24.15" hidden="false" customHeight="true" outlineLevel="0" collapsed="false">
      <c r="A206" s="26"/>
      <c r="B206" s="27"/>
      <c r="C206" s="246" t="s">
        <v>656</v>
      </c>
      <c r="D206" s="246" t="s">
        <v>250</v>
      </c>
      <c r="E206" s="247" t="s">
        <v>657</v>
      </c>
      <c r="F206" s="248" t="s">
        <v>658</v>
      </c>
      <c r="G206" s="249" t="s">
        <v>291</v>
      </c>
      <c r="H206" s="250" t="n">
        <v>1</v>
      </c>
      <c r="I206" s="251"/>
      <c r="J206" s="252" t="n">
        <f aca="false">ROUND(I206*H206,2)</f>
        <v>0</v>
      </c>
      <c r="K206" s="253"/>
      <c r="L206" s="29"/>
      <c r="M206" s="254"/>
      <c r="N206" s="255" t="s">
        <v>39</v>
      </c>
      <c r="O206" s="76"/>
      <c r="P206" s="256" t="n">
        <f aca="false">O206*H206</f>
        <v>0</v>
      </c>
      <c r="Q206" s="256" t="n">
        <v>0</v>
      </c>
      <c r="R206" s="256" t="n">
        <f aca="false">Q206*H206</f>
        <v>0</v>
      </c>
      <c r="S206" s="256" t="n">
        <v>0</v>
      </c>
      <c r="T206" s="257" t="n">
        <f aca="false"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258" t="s">
        <v>302</v>
      </c>
      <c r="AT206" s="258" t="s">
        <v>250</v>
      </c>
      <c r="AU206" s="258" t="s">
        <v>265</v>
      </c>
      <c r="AY206" s="3" t="s">
        <v>247</v>
      </c>
      <c r="BE206" s="137" t="n">
        <f aca="false">IF(N206="základní",J206,0)</f>
        <v>0</v>
      </c>
      <c r="BF206" s="137" t="n">
        <f aca="false">IF(N206="snížená",J206,0)</f>
        <v>0</v>
      </c>
      <c r="BG206" s="137" t="n">
        <f aca="false">IF(N206="zákl. přenesená",J206,0)</f>
        <v>0</v>
      </c>
      <c r="BH206" s="137" t="n">
        <f aca="false">IF(N206="sníž. přenesená",J206,0)</f>
        <v>0</v>
      </c>
      <c r="BI206" s="137" t="n">
        <f aca="false">IF(N206="nulová",J206,0)</f>
        <v>0</v>
      </c>
      <c r="BJ206" s="3" t="s">
        <v>81</v>
      </c>
      <c r="BK206" s="137" t="n">
        <f aca="false">ROUND(I206*H206,2)</f>
        <v>0</v>
      </c>
      <c r="BL206" s="3" t="s">
        <v>302</v>
      </c>
      <c r="BM206" s="258" t="s">
        <v>659</v>
      </c>
    </row>
    <row r="207" s="30" customFormat="true" ht="19.2" hidden="false" customHeight="false" outlineLevel="0" collapsed="false">
      <c r="A207" s="26"/>
      <c r="B207" s="27"/>
      <c r="C207" s="28"/>
      <c r="D207" s="259" t="s">
        <v>256</v>
      </c>
      <c r="E207" s="28"/>
      <c r="F207" s="260" t="s">
        <v>658</v>
      </c>
      <c r="G207" s="28"/>
      <c r="H207" s="28"/>
      <c r="I207" s="211"/>
      <c r="J207" s="28"/>
      <c r="K207" s="28"/>
      <c r="L207" s="29"/>
      <c r="M207" s="261"/>
      <c r="N207" s="262"/>
      <c r="O207" s="76"/>
      <c r="P207" s="76"/>
      <c r="Q207" s="76"/>
      <c r="R207" s="76"/>
      <c r="S207" s="76"/>
      <c r="T207" s="77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T207" s="3" t="s">
        <v>256</v>
      </c>
      <c r="AU207" s="3" t="s">
        <v>265</v>
      </c>
    </row>
    <row r="208" s="30" customFormat="true" ht="24.15" hidden="false" customHeight="true" outlineLevel="0" collapsed="false">
      <c r="A208" s="26"/>
      <c r="B208" s="27"/>
      <c r="C208" s="263" t="s">
        <v>660</v>
      </c>
      <c r="D208" s="263" t="s">
        <v>288</v>
      </c>
      <c r="E208" s="264" t="s">
        <v>661</v>
      </c>
      <c r="F208" s="265" t="s">
        <v>662</v>
      </c>
      <c r="G208" s="266" t="s">
        <v>291</v>
      </c>
      <c r="H208" s="267" t="n">
        <v>1</v>
      </c>
      <c r="I208" s="268"/>
      <c r="J208" s="269" t="n">
        <f aca="false">ROUND(I208*H208,2)</f>
        <v>0</v>
      </c>
      <c r="K208" s="270"/>
      <c r="L208" s="271"/>
      <c r="M208" s="272"/>
      <c r="N208" s="273" t="s">
        <v>39</v>
      </c>
      <c r="O208" s="76"/>
      <c r="P208" s="256" t="n">
        <f aca="false">O208*H208</f>
        <v>0</v>
      </c>
      <c r="Q208" s="256" t="n">
        <v>5E-005</v>
      </c>
      <c r="R208" s="256" t="n">
        <f aca="false">Q208*H208</f>
        <v>5E-005</v>
      </c>
      <c r="S208" s="256" t="n">
        <v>0</v>
      </c>
      <c r="T208" s="257" t="n">
        <f aca="false"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258" t="s">
        <v>324</v>
      </c>
      <c r="AT208" s="258" t="s">
        <v>288</v>
      </c>
      <c r="AU208" s="258" t="s">
        <v>265</v>
      </c>
      <c r="AY208" s="3" t="s">
        <v>247</v>
      </c>
      <c r="BE208" s="137" t="n">
        <f aca="false">IF(N208="základní",J208,0)</f>
        <v>0</v>
      </c>
      <c r="BF208" s="137" t="n">
        <f aca="false">IF(N208="snížená",J208,0)</f>
        <v>0</v>
      </c>
      <c r="BG208" s="137" t="n">
        <f aca="false">IF(N208="zákl. přenesená",J208,0)</f>
        <v>0</v>
      </c>
      <c r="BH208" s="137" t="n">
        <f aca="false">IF(N208="sníž. přenesená",J208,0)</f>
        <v>0</v>
      </c>
      <c r="BI208" s="137" t="n">
        <f aca="false">IF(N208="nulová",J208,0)</f>
        <v>0</v>
      </c>
      <c r="BJ208" s="3" t="s">
        <v>81</v>
      </c>
      <c r="BK208" s="137" t="n">
        <f aca="false">ROUND(I208*H208,2)</f>
        <v>0</v>
      </c>
      <c r="BL208" s="3" t="s">
        <v>302</v>
      </c>
      <c r="BM208" s="258" t="s">
        <v>663</v>
      </c>
    </row>
    <row r="209" s="30" customFormat="true" ht="19.2" hidden="false" customHeight="false" outlineLevel="0" collapsed="false">
      <c r="A209" s="26"/>
      <c r="B209" s="27"/>
      <c r="C209" s="28"/>
      <c r="D209" s="259" t="s">
        <v>256</v>
      </c>
      <c r="E209" s="28"/>
      <c r="F209" s="260" t="s">
        <v>662</v>
      </c>
      <c r="G209" s="28"/>
      <c r="H209" s="28"/>
      <c r="I209" s="211"/>
      <c r="J209" s="28"/>
      <c r="K209" s="28"/>
      <c r="L209" s="29"/>
      <c r="M209" s="261"/>
      <c r="N209" s="262"/>
      <c r="O209" s="76"/>
      <c r="P209" s="76"/>
      <c r="Q209" s="76"/>
      <c r="R209" s="76"/>
      <c r="S209" s="76"/>
      <c r="T209" s="77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T209" s="3" t="s">
        <v>256</v>
      </c>
      <c r="AU209" s="3" t="s">
        <v>265</v>
      </c>
    </row>
    <row r="210" s="30" customFormat="true" ht="24.15" hidden="false" customHeight="true" outlineLevel="0" collapsed="false">
      <c r="A210" s="26"/>
      <c r="B210" s="27"/>
      <c r="C210" s="246" t="s">
        <v>664</v>
      </c>
      <c r="D210" s="246" t="s">
        <v>250</v>
      </c>
      <c r="E210" s="247" t="s">
        <v>665</v>
      </c>
      <c r="F210" s="248" t="s">
        <v>666</v>
      </c>
      <c r="G210" s="249" t="s">
        <v>332</v>
      </c>
      <c r="H210" s="250" t="n">
        <v>12</v>
      </c>
      <c r="I210" s="251"/>
      <c r="J210" s="252" t="n">
        <f aca="false">ROUND(I210*H210,2)</f>
        <v>0</v>
      </c>
      <c r="K210" s="253"/>
      <c r="L210" s="29"/>
      <c r="M210" s="254"/>
      <c r="N210" s="255" t="s">
        <v>39</v>
      </c>
      <c r="O210" s="76"/>
      <c r="P210" s="256" t="n">
        <f aca="false">O210*H210</f>
        <v>0</v>
      </c>
      <c r="Q210" s="256" t="n">
        <v>0</v>
      </c>
      <c r="R210" s="256" t="n">
        <f aca="false">Q210*H210</f>
        <v>0</v>
      </c>
      <c r="S210" s="256" t="n">
        <v>0</v>
      </c>
      <c r="T210" s="257" t="n">
        <f aca="false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258" t="s">
        <v>302</v>
      </c>
      <c r="AT210" s="258" t="s">
        <v>250</v>
      </c>
      <c r="AU210" s="258" t="s">
        <v>265</v>
      </c>
      <c r="AY210" s="3" t="s">
        <v>247</v>
      </c>
      <c r="BE210" s="137" t="n">
        <f aca="false">IF(N210="základní",J210,0)</f>
        <v>0</v>
      </c>
      <c r="BF210" s="137" t="n">
        <f aca="false">IF(N210="snížená",J210,0)</f>
        <v>0</v>
      </c>
      <c r="BG210" s="137" t="n">
        <f aca="false">IF(N210="zákl. přenesená",J210,0)</f>
        <v>0</v>
      </c>
      <c r="BH210" s="137" t="n">
        <f aca="false">IF(N210="sníž. přenesená",J210,0)</f>
        <v>0</v>
      </c>
      <c r="BI210" s="137" t="n">
        <f aca="false">IF(N210="nulová",J210,0)</f>
        <v>0</v>
      </c>
      <c r="BJ210" s="3" t="s">
        <v>81</v>
      </c>
      <c r="BK210" s="137" t="n">
        <f aca="false">ROUND(I210*H210,2)</f>
        <v>0</v>
      </c>
      <c r="BL210" s="3" t="s">
        <v>302</v>
      </c>
      <c r="BM210" s="258" t="s">
        <v>667</v>
      </c>
    </row>
    <row r="211" s="30" customFormat="true" ht="28.8" hidden="false" customHeight="false" outlineLevel="0" collapsed="false">
      <c r="A211" s="26"/>
      <c r="B211" s="27"/>
      <c r="C211" s="28"/>
      <c r="D211" s="259" t="s">
        <v>256</v>
      </c>
      <c r="E211" s="28"/>
      <c r="F211" s="260" t="s">
        <v>668</v>
      </c>
      <c r="G211" s="28"/>
      <c r="H211" s="28"/>
      <c r="I211" s="211"/>
      <c r="J211" s="28"/>
      <c r="K211" s="28"/>
      <c r="L211" s="29"/>
      <c r="M211" s="261"/>
      <c r="N211" s="262"/>
      <c r="O211" s="76"/>
      <c r="P211" s="76"/>
      <c r="Q211" s="76"/>
      <c r="R211" s="76"/>
      <c r="S211" s="76"/>
      <c r="T211" s="77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T211" s="3" t="s">
        <v>256</v>
      </c>
      <c r="AU211" s="3" t="s">
        <v>265</v>
      </c>
    </row>
    <row r="212" s="30" customFormat="true" ht="37.8" hidden="false" customHeight="true" outlineLevel="0" collapsed="false">
      <c r="A212" s="26"/>
      <c r="B212" s="27"/>
      <c r="C212" s="263" t="s">
        <v>669</v>
      </c>
      <c r="D212" s="263" t="s">
        <v>288</v>
      </c>
      <c r="E212" s="264" t="s">
        <v>670</v>
      </c>
      <c r="F212" s="265" t="s">
        <v>671</v>
      </c>
      <c r="G212" s="266" t="s">
        <v>332</v>
      </c>
      <c r="H212" s="267" t="n">
        <v>6</v>
      </c>
      <c r="I212" s="268"/>
      <c r="J212" s="269" t="n">
        <f aca="false">ROUND(I212*H212,2)</f>
        <v>0</v>
      </c>
      <c r="K212" s="270"/>
      <c r="L212" s="271"/>
      <c r="M212" s="272"/>
      <c r="N212" s="273" t="s">
        <v>39</v>
      </c>
      <c r="O212" s="76"/>
      <c r="P212" s="256" t="n">
        <f aca="false">O212*H212</f>
        <v>0</v>
      </c>
      <c r="Q212" s="256" t="n">
        <v>7E-005</v>
      </c>
      <c r="R212" s="256" t="n">
        <f aca="false">Q212*H212</f>
        <v>0.00042</v>
      </c>
      <c r="S212" s="256" t="n">
        <v>0</v>
      </c>
      <c r="T212" s="257" t="n">
        <f aca="false"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258" t="s">
        <v>324</v>
      </c>
      <c r="AT212" s="258" t="s">
        <v>288</v>
      </c>
      <c r="AU212" s="258" t="s">
        <v>265</v>
      </c>
      <c r="AY212" s="3" t="s">
        <v>247</v>
      </c>
      <c r="BE212" s="137" t="n">
        <f aca="false">IF(N212="základní",J212,0)</f>
        <v>0</v>
      </c>
      <c r="BF212" s="137" t="n">
        <f aca="false">IF(N212="snížená",J212,0)</f>
        <v>0</v>
      </c>
      <c r="BG212" s="137" t="n">
        <f aca="false">IF(N212="zákl. přenesená",J212,0)</f>
        <v>0</v>
      </c>
      <c r="BH212" s="137" t="n">
        <f aca="false">IF(N212="sníž. přenesená",J212,0)</f>
        <v>0</v>
      </c>
      <c r="BI212" s="137" t="n">
        <f aca="false">IF(N212="nulová",J212,0)</f>
        <v>0</v>
      </c>
      <c r="BJ212" s="3" t="s">
        <v>81</v>
      </c>
      <c r="BK212" s="137" t="n">
        <f aca="false">ROUND(I212*H212,2)</f>
        <v>0</v>
      </c>
      <c r="BL212" s="3" t="s">
        <v>302</v>
      </c>
      <c r="BM212" s="258" t="s">
        <v>672</v>
      </c>
    </row>
    <row r="213" s="30" customFormat="true" ht="28.8" hidden="false" customHeight="false" outlineLevel="0" collapsed="false">
      <c r="A213" s="26"/>
      <c r="B213" s="27"/>
      <c r="C213" s="28"/>
      <c r="D213" s="259" t="s">
        <v>256</v>
      </c>
      <c r="E213" s="28"/>
      <c r="F213" s="260" t="s">
        <v>671</v>
      </c>
      <c r="G213" s="28"/>
      <c r="H213" s="28"/>
      <c r="I213" s="211"/>
      <c r="J213" s="28"/>
      <c r="K213" s="28"/>
      <c r="L213" s="29"/>
      <c r="M213" s="261"/>
      <c r="N213" s="262"/>
      <c r="O213" s="76"/>
      <c r="P213" s="76"/>
      <c r="Q213" s="76"/>
      <c r="R213" s="76"/>
      <c r="S213" s="76"/>
      <c r="T213" s="77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T213" s="3" t="s">
        <v>256</v>
      </c>
      <c r="AU213" s="3" t="s">
        <v>265</v>
      </c>
    </row>
    <row r="214" s="30" customFormat="true" ht="33" hidden="false" customHeight="true" outlineLevel="0" collapsed="false">
      <c r="A214" s="26"/>
      <c r="B214" s="27"/>
      <c r="C214" s="263" t="s">
        <v>673</v>
      </c>
      <c r="D214" s="263" t="s">
        <v>288</v>
      </c>
      <c r="E214" s="264" t="s">
        <v>674</v>
      </c>
      <c r="F214" s="265" t="s">
        <v>675</v>
      </c>
      <c r="G214" s="266" t="s">
        <v>332</v>
      </c>
      <c r="H214" s="267" t="n">
        <v>3</v>
      </c>
      <c r="I214" s="268"/>
      <c r="J214" s="269" t="n">
        <f aca="false">ROUND(I214*H214,2)</f>
        <v>0</v>
      </c>
      <c r="K214" s="270"/>
      <c r="L214" s="271"/>
      <c r="M214" s="272"/>
      <c r="N214" s="273" t="s">
        <v>39</v>
      </c>
      <c r="O214" s="76"/>
      <c r="P214" s="256" t="n">
        <f aca="false">O214*H214</f>
        <v>0</v>
      </c>
      <c r="Q214" s="256" t="n">
        <v>7E-005</v>
      </c>
      <c r="R214" s="256" t="n">
        <f aca="false">Q214*H214</f>
        <v>0.00021</v>
      </c>
      <c r="S214" s="256" t="n">
        <v>0</v>
      </c>
      <c r="T214" s="257" t="n">
        <f aca="false"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258" t="s">
        <v>324</v>
      </c>
      <c r="AT214" s="258" t="s">
        <v>288</v>
      </c>
      <c r="AU214" s="258" t="s">
        <v>265</v>
      </c>
      <c r="AY214" s="3" t="s">
        <v>247</v>
      </c>
      <c r="BE214" s="137" t="n">
        <f aca="false">IF(N214="základní",J214,0)</f>
        <v>0</v>
      </c>
      <c r="BF214" s="137" t="n">
        <f aca="false">IF(N214="snížená",J214,0)</f>
        <v>0</v>
      </c>
      <c r="BG214" s="137" t="n">
        <f aca="false">IF(N214="zákl. přenesená",J214,0)</f>
        <v>0</v>
      </c>
      <c r="BH214" s="137" t="n">
        <f aca="false">IF(N214="sníž. přenesená",J214,0)</f>
        <v>0</v>
      </c>
      <c r="BI214" s="137" t="n">
        <f aca="false">IF(N214="nulová",J214,0)</f>
        <v>0</v>
      </c>
      <c r="BJ214" s="3" t="s">
        <v>81</v>
      </c>
      <c r="BK214" s="137" t="n">
        <f aca="false">ROUND(I214*H214,2)</f>
        <v>0</v>
      </c>
      <c r="BL214" s="3" t="s">
        <v>302</v>
      </c>
      <c r="BM214" s="258" t="s">
        <v>676</v>
      </c>
    </row>
    <row r="215" s="30" customFormat="true" ht="19.2" hidden="false" customHeight="false" outlineLevel="0" collapsed="false">
      <c r="A215" s="26"/>
      <c r="B215" s="27"/>
      <c r="C215" s="28"/>
      <c r="D215" s="259" t="s">
        <v>256</v>
      </c>
      <c r="E215" s="28"/>
      <c r="F215" s="260" t="s">
        <v>675</v>
      </c>
      <c r="G215" s="28"/>
      <c r="H215" s="28"/>
      <c r="I215" s="211"/>
      <c r="J215" s="28"/>
      <c r="K215" s="28"/>
      <c r="L215" s="29"/>
      <c r="M215" s="261"/>
      <c r="N215" s="262"/>
      <c r="O215" s="76"/>
      <c r="P215" s="76"/>
      <c r="Q215" s="76"/>
      <c r="R215" s="76"/>
      <c r="S215" s="76"/>
      <c r="T215" s="77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T215" s="3" t="s">
        <v>256</v>
      </c>
      <c r="AU215" s="3" t="s">
        <v>265</v>
      </c>
    </row>
    <row r="216" s="30" customFormat="true" ht="37.8" hidden="false" customHeight="true" outlineLevel="0" collapsed="false">
      <c r="A216" s="26"/>
      <c r="B216" s="27"/>
      <c r="C216" s="263" t="s">
        <v>677</v>
      </c>
      <c r="D216" s="263" t="s">
        <v>288</v>
      </c>
      <c r="E216" s="264" t="s">
        <v>678</v>
      </c>
      <c r="F216" s="265" t="s">
        <v>679</v>
      </c>
      <c r="G216" s="266" t="s">
        <v>332</v>
      </c>
      <c r="H216" s="267" t="n">
        <v>3</v>
      </c>
      <c r="I216" s="268"/>
      <c r="J216" s="269" t="n">
        <f aca="false">ROUND(I216*H216,2)</f>
        <v>0</v>
      </c>
      <c r="K216" s="270"/>
      <c r="L216" s="271"/>
      <c r="M216" s="272"/>
      <c r="N216" s="273" t="s">
        <v>39</v>
      </c>
      <c r="O216" s="76"/>
      <c r="P216" s="256" t="n">
        <f aca="false">O216*H216</f>
        <v>0</v>
      </c>
      <c r="Q216" s="256" t="n">
        <v>7E-005</v>
      </c>
      <c r="R216" s="256" t="n">
        <f aca="false">Q216*H216</f>
        <v>0.00021</v>
      </c>
      <c r="S216" s="256" t="n">
        <v>0</v>
      </c>
      <c r="T216" s="257" t="n">
        <f aca="false"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258" t="s">
        <v>324</v>
      </c>
      <c r="AT216" s="258" t="s">
        <v>288</v>
      </c>
      <c r="AU216" s="258" t="s">
        <v>265</v>
      </c>
      <c r="AY216" s="3" t="s">
        <v>247</v>
      </c>
      <c r="BE216" s="137" t="n">
        <f aca="false">IF(N216="základní",J216,0)</f>
        <v>0</v>
      </c>
      <c r="BF216" s="137" t="n">
        <f aca="false">IF(N216="snížená",J216,0)</f>
        <v>0</v>
      </c>
      <c r="BG216" s="137" t="n">
        <f aca="false">IF(N216="zákl. přenesená",J216,0)</f>
        <v>0</v>
      </c>
      <c r="BH216" s="137" t="n">
        <f aca="false">IF(N216="sníž. přenesená",J216,0)</f>
        <v>0</v>
      </c>
      <c r="BI216" s="137" t="n">
        <f aca="false">IF(N216="nulová",J216,0)</f>
        <v>0</v>
      </c>
      <c r="BJ216" s="3" t="s">
        <v>81</v>
      </c>
      <c r="BK216" s="137" t="n">
        <f aca="false">ROUND(I216*H216,2)</f>
        <v>0</v>
      </c>
      <c r="BL216" s="3" t="s">
        <v>302</v>
      </c>
      <c r="BM216" s="258" t="s">
        <v>680</v>
      </c>
    </row>
    <row r="217" s="30" customFormat="true" ht="19.2" hidden="false" customHeight="false" outlineLevel="0" collapsed="false">
      <c r="A217" s="26"/>
      <c r="B217" s="27"/>
      <c r="C217" s="28"/>
      <c r="D217" s="259" t="s">
        <v>256</v>
      </c>
      <c r="E217" s="28"/>
      <c r="F217" s="260" t="s">
        <v>679</v>
      </c>
      <c r="G217" s="28"/>
      <c r="H217" s="28"/>
      <c r="I217" s="211"/>
      <c r="J217" s="28"/>
      <c r="K217" s="28"/>
      <c r="L217" s="29"/>
      <c r="M217" s="261"/>
      <c r="N217" s="262"/>
      <c r="O217" s="76"/>
      <c r="P217" s="76"/>
      <c r="Q217" s="76"/>
      <c r="R217" s="76"/>
      <c r="S217" s="76"/>
      <c r="T217" s="77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T217" s="3" t="s">
        <v>256</v>
      </c>
      <c r="AU217" s="3" t="s">
        <v>265</v>
      </c>
    </row>
    <row r="218" s="30" customFormat="true" ht="24.15" hidden="false" customHeight="true" outlineLevel="0" collapsed="false">
      <c r="A218" s="26"/>
      <c r="B218" s="27"/>
      <c r="C218" s="246" t="s">
        <v>681</v>
      </c>
      <c r="D218" s="246" t="s">
        <v>250</v>
      </c>
      <c r="E218" s="247" t="s">
        <v>682</v>
      </c>
      <c r="F218" s="248" t="s">
        <v>683</v>
      </c>
      <c r="G218" s="249" t="s">
        <v>291</v>
      </c>
      <c r="H218" s="250" t="n">
        <v>1</v>
      </c>
      <c r="I218" s="251"/>
      <c r="J218" s="252" t="n">
        <f aca="false">ROUND(I218*H218,2)</f>
        <v>0</v>
      </c>
      <c r="K218" s="253"/>
      <c r="L218" s="29"/>
      <c r="M218" s="254"/>
      <c r="N218" s="255" t="s">
        <v>39</v>
      </c>
      <c r="O218" s="76"/>
      <c r="P218" s="256" t="n">
        <f aca="false">O218*H218</f>
        <v>0</v>
      </c>
      <c r="Q218" s="256" t="n">
        <v>0</v>
      </c>
      <c r="R218" s="256" t="n">
        <f aca="false">Q218*H218</f>
        <v>0</v>
      </c>
      <c r="S218" s="256" t="n">
        <v>0</v>
      </c>
      <c r="T218" s="257" t="n">
        <f aca="false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258" t="s">
        <v>302</v>
      </c>
      <c r="AT218" s="258" t="s">
        <v>250</v>
      </c>
      <c r="AU218" s="258" t="s">
        <v>265</v>
      </c>
      <c r="AY218" s="3" t="s">
        <v>247</v>
      </c>
      <c r="BE218" s="137" t="n">
        <f aca="false">IF(N218="základní",J218,0)</f>
        <v>0</v>
      </c>
      <c r="BF218" s="137" t="n">
        <f aca="false">IF(N218="snížená",J218,0)</f>
        <v>0</v>
      </c>
      <c r="BG218" s="137" t="n">
        <f aca="false">IF(N218="zákl. přenesená",J218,0)</f>
        <v>0</v>
      </c>
      <c r="BH218" s="137" t="n">
        <f aca="false">IF(N218="sníž. přenesená",J218,0)</f>
        <v>0</v>
      </c>
      <c r="BI218" s="137" t="n">
        <f aca="false">IF(N218="nulová",J218,0)</f>
        <v>0</v>
      </c>
      <c r="BJ218" s="3" t="s">
        <v>81</v>
      </c>
      <c r="BK218" s="137" t="n">
        <f aca="false">ROUND(I218*H218,2)</f>
        <v>0</v>
      </c>
      <c r="BL218" s="3" t="s">
        <v>302</v>
      </c>
      <c r="BM218" s="258" t="s">
        <v>684</v>
      </c>
    </row>
    <row r="219" s="30" customFormat="true" ht="28.8" hidden="false" customHeight="false" outlineLevel="0" collapsed="false">
      <c r="A219" s="26"/>
      <c r="B219" s="27"/>
      <c r="C219" s="28"/>
      <c r="D219" s="259" t="s">
        <v>256</v>
      </c>
      <c r="E219" s="28"/>
      <c r="F219" s="260" t="s">
        <v>685</v>
      </c>
      <c r="G219" s="28"/>
      <c r="H219" s="28"/>
      <c r="I219" s="211"/>
      <c r="J219" s="28"/>
      <c r="K219" s="28"/>
      <c r="L219" s="29"/>
      <c r="M219" s="261"/>
      <c r="N219" s="262"/>
      <c r="O219" s="76"/>
      <c r="P219" s="76"/>
      <c r="Q219" s="76"/>
      <c r="R219" s="76"/>
      <c r="S219" s="76"/>
      <c r="T219" s="77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T219" s="3" t="s">
        <v>256</v>
      </c>
      <c r="AU219" s="3" t="s">
        <v>265</v>
      </c>
    </row>
    <row r="220" s="30" customFormat="true" ht="16.5" hidden="false" customHeight="true" outlineLevel="0" collapsed="false">
      <c r="A220" s="26"/>
      <c r="B220" s="27"/>
      <c r="C220" s="263" t="s">
        <v>686</v>
      </c>
      <c r="D220" s="263" t="s">
        <v>288</v>
      </c>
      <c r="E220" s="264" t="s">
        <v>687</v>
      </c>
      <c r="F220" s="265" t="s">
        <v>688</v>
      </c>
      <c r="G220" s="266" t="s">
        <v>291</v>
      </c>
      <c r="H220" s="267" t="n">
        <v>1</v>
      </c>
      <c r="I220" s="268"/>
      <c r="J220" s="269" t="n">
        <f aca="false">ROUND(I220*H220,2)</f>
        <v>0</v>
      </c>
      <c r="K220" s="270"/>
      <c r="L220" s="271"/>
      <c r="M220" s="272"/>
      <c r="N220" s="273" t="s">
        <v>39</v>
      </c>
      <c r="O220" s="76"/>
      <c r="P220" s="256" t="n">
        <f aca="false">O220*H220</f>
        <v>0</v>
      </c>
      <c r="Q220" s="256" t="n">
        <v>5E-005</v>
      </c>
      <c r="R220" s="256" t="n">
        <f aca="false">Q220*H220</f>
        <v>5E-005</v>
      </c>
      <c r="S220" s="256" t="n">
        <v>0</v>
      </c>
      <c r="T220" s="257" t="n">
        <f aca="false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258" t="s">
        <v>324</v>
      </c>
      <c r="AT220" s="258" t="s">
        <v>288</v>
      </c>
      <c r="AU220" s="258" t="s">
        <v>265</v>
      </c>
      <c r="AY220" s="3" t="s">
        <v>247</v>
      </c>
      <c r="BE220" s="137" t="n">
        <f aca="false">IF(N220="základní",J220,0)</f>
        <v>0</v>
      </c>
      <c r="BF220" s="137" t="n">
        <f aca="false">IF(N220="snížená",J220,0)</f>
        <v>0</v>
      </c>
      <c r="BG220" s="137" t="n">
        <f aca="false">IF(N220="zákl. přenesená",J220,0)</f>
        <v>0</v>
      </c>
      <c r="BH220" s="137" t="n">
        <f aca="false">IF(N220="sníž. přenesená",J220,0)</f>
        <v>0</v>
      </c>
      <c r="BI220" s="137" t="n">
        <f aca="false">IF(N220="nulová",J220,0)</f>
        <v>0</v>
      </c>
      <c r="BJ220" s="3" t="s">
        <v>81</v>
      </c>
      <c r="BK220" s="137" t="n">
        <f aca="false">ROUND(I220*H220,2)</f>
        <v>0</v>
      </c>
      <c r="BL220" s="3" t="s">
        <v>302</v>
      </c>
      <c r="BM220" s="258" t="s">
        <v>689</v>
      </c>
    </row>
    <row r="221" s="30" customFormat="true" ht="10.2" hidden="false" customHeight="false" outlineLevel="0" collapsed="false">
      <c r="A221" s="26"/>
      <c r="B221" s="27"/>
      <c r="C221" s="28"/>
      <c r="D221" s="259" t="s">
        <v>256</v>
      </c>
      <c r="E221" s="28"/>
      <c r="F221" s="260" t="s">
        <v>688</v>
      </c>
      <c r="G221" s="28"/>
      <c r="H221" s="28"/>
      <c r="I221" s="211"/>
      <c r="J221" s="28"/>
      <c r="K221" s="28"/>
      <c r="L221" s="29"/>
      <c r="M221" s="261"/>
      <c r="N221" s="262"/>
      <c r="O221" s="76"/>
      <c r="P221" s="76"/>
      <c r="Q221" s="76"/>
      <c r="R221" s="76"/>
      <c r="S221" s="76"/>
      <c r="T221" s="77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T221" s="3" t="s">
        <v>256</v>
      </c>
      <c r="AU221" s="3" t="s">
        <v>265</v>
      </c>
    </row>
    <row r="222" s="30" customFormat="true" ht="37.8" hidden="false" customHeight="true" outlineLevel="0" collapsed="false">
      <c r="A222" s="26"/>
      <c r="B222" s="27"/>
      <c r="C222" s="246" t="s">
        <v>690</v>
      </c>
      <c r="D222" s="246" t="s">
        <v>250</v>
      </c>
      <c r="E222" s="247" t="s">
        <v>691</v>
      </c>
      <c r="F222" s="248" t="s">
        <v>692</v>
      </c>
      <c r="G222" s="249" t="s">
        <v>291</v>
      </c>
      <c r="H222" s="250" t="n">
        <v>5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0</v>
      </c>
      <c r="R222" s="256" t="n">
        <f aca="false">Q222*H222</f>
        <v>0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302</v>
      </c>
      <c r="AT222" s="258" t="s">
        <v>250</v>
      </c>
      <c r="AU222" s="258" t="s">
        <v>265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302</v>
      </c>
      <c r="BM222" s="258" t="s">
        <v>693</v>
      </c>
    </row>
    <row r="223" s="30" customFormat="true" ht="19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692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265</v>
      </c>
    </row>
    <row r="224" s="30" customFormat="true" ht="24.15" hidden="false" customHeight="true" outlineLevel="0" collapsed="false">
      <c r="A224" s="26"/>
      <c r="B224" s="27"/>
      <c r="C224" s="263" t="s">
        <v>694</v>
      </c>
      <c r="D224" s="263" t="s">
        <v>288</v>
      </c>
      <c r="E224" s="264" t="s">
        <v>695</v>
      </c>
      <c r="F224" s="265" t="s">
        <v>696</v>
      </c>
      <c r="G224" s="266" t="s">
        <v>291</v>
      </c>
      <c r="H224" s="267" t="n">
        <v>5</v>
      </c>
      <c r="I224" s="268"/>
      <c r="J224" s="269" t="n">
        <f aca="false">ROUND(I224*H224,2)</f>
        <v>0</v>
      </c>
      <c r="K224" s="270"/>
      <c r="L224" s="271"/>
      <c r="M224" s="272"/>
      <c r="N224" s="273" t="s">
        <v>39</v>
      </c>
      <c r="O224" s="76"/>
      <c r="P224" s="256" t="n">
        <f aca="false">O224*H224</f>
        <v>0</v>
      </c>
      <c r="Q224" s="256" t="n">
        <v>0.0001</v>
      </c>
      <c r="R224" s="256" t="n">
        <f aca="false">Q224*H224</f>
        <v>0.0005</v>
      </c>
      <c r="S224" s="256" t="n">
        <v>0</v>
      </c>
      <c r="T224" s="257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258" t="s">
        <v>324</v>
      </c>
      <c r="AT224" s="258" t="s">
        <v>288</v>
      </c>
      <c r="AU224" s="258" t="s">
        <v>265</v>
      </c>
      <c r="AY224" s="3" t="s">
        <v>247</v>
      </c>
      <c r="BE224" s="137" t="n">
        <f aca="false">IF(N224="základní",J224,0)</f>
        <v>0</v>
      </c>
      <c r="BF224" s="137" t="n">
        <f aca="false">IF(N224="snížená",J224,0)</f>
        <v>0</v>
      </c>
      <c r="BG224" s="137" t="n">
        <f aca="false">IF(N224="zákl. přenesená",J224,0)</f>
        <v>0</v>
      </c>
      <c r="BH224" s="137" t="n">
        <f aca="false">IF(N224="sníž. přenesená",J224,0)</f>
        <v>0</v>
      </c>
      <c r="BI224" s="137" t="n">
        <f aca="false">IF(N224="nulová",J224,0)</f>
        <v>0</v>
      </c>
      <c r="BJ224" s="3" t="s">
        <v>81</v>
      </c>
      <c r="BK224" s="137" t="n">
        <f aca="false">ROUND(I224*H224,2)</f>
        <v>0</v>
      </c>
      <c r="BL224" s="3" t="s">
        <v>302</v>
      </c>
      <c r="BM224" s="258" t="s">
        <v>697</v>
      </c>
    </row>
    <row r="225" s="30" customFormat="true" ht="19.2" hidden="false" customHeight="false" outlineLevel="0" collapsed="false">
      <c r="A225" s="26"/>
      <c r="B225" s="27"/>
      <c r="C225" s="28"/>
      <c r="D225" s="259" t="s">
        <v>256</v>
      </c>
      <c r="E225" s="28"/>
      <c r="F225" s="260" t="s">
        <v>696</v>
      </c>
      <c r="G225" s="28"/>
      <c r="H225" s="28"/>
      <c r="I225" s="211"/>
      <c r="J225" s="28"/>
      <c r="K225" s="28"/>
      <c r="L225" s="29"/>
      <c r="M225" s="261"/>
      <c r="N225" s="262"/>
      <c r="O225" s="76"/>
      <c r="P225" s="76"/>
      <c r="Q225" s="76"/>
      <c r="R225" s="76"/>
      <c r="S225" s="76"/>
      <c r="T225" s="7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T225" s="3" t="s">
        <v>256</v>
      </c>
      <c r="AU225" s="3" t="s">
        <v>265</v>
      </c>
    </row>
    <row r="226" s="30" customFormat="true" ht="33" hidden="false" customHeight="true" outlineLevel="0" collapsed="false">
      <c r="A226" s="26"/>
      <c r="B226" s="27"/>
      <c r="C226" s="246" t="s">
        <v>698</v>
      </c>
      <c r="D226" s="246" t="s">
        <v>250</v>
      </c>
      <c r="E226" s="247" t="s">
        <v>699</v>
      </c>
      <c r="F226" s="248" t="s">
        <v>700</v>
      </c>
      <c r="G226" s="249" t="s">
        <v>291</v>
      </c>
      <c r="H226" s="250" t="n">
        <v>2</v>
      </c>
      <c r="I226" s="251"/>
      <c r="J226" s="252" t="n">
        <f aca="false">ROUND(I226*H226,2)</f>
        <v>0</v>
      </c>
      <c r="K226" s="253"/>
      <c r="L226" s="29"/>
      <c r="M226" s="254"/>
      <c r="N226" s="255" t="s">
        <v>39</v>
      </c>
      <c r="O226" s="76"/>
      <c r="P226" s="256" t="n">
        <f aca="false">O226*H226</f>
        <v>0</v>
      </c>
      <c r="Q226" s="256" t="n">
        <v>0</v>
      </c>
      <c r="R226" s="256" t="n">
        <f aca="false">Q226*H226</f>
        <v>0</v>
      </c>
      <c r="S226" s="256" t="n">
        <v>0</v>
      </c>
      <c r="T226" s="257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258" t="s">
        <v>302</v>
      </c>
      <c r="AT226" s="258" t="s">
        <v>250</v>
      </c>
      <c r="AU226" s="258" t="s">
        <v>265</v>
      </c>
      <c r="AY226" s="3" t="s">
        <v>247</v>
      </c>
      <c r="BE226" s="137" t="n">
        <f aca="false">IF(N226="základní",J226,0)</f>
        <v>0</v>
      </c>
      <c r="BF226" s="137" t="n">
        <f aca="false">IF(N226="snížená",J226,0)</f>
        <v>0</v>
      </c>
      <c r="BG226" s="137" t="n">
        <f aca="false">IF(N226="zákl. přenesená",J226,0)</f>
        <v>0</v>
      </c>
      <c r="BH226" s="137" t="n">
        <f aca="false">IF(N226="sníž. přenesená",J226,0)</f>
        <v>0</v>
      </c>
      <c r="BI226" s="137" t="n">
        <f aca="false">IF(N226="nulová",J226,0)</f>
        <v>0</v>
      </c>
      <c r="BJ226" s="3" t="s">
        <v>81</v>
      </c>
      <c r="BK226" s="137" t="n">
        <f aca="false">ROUND(I226*H226,2)</f>
        <v>0</v>
      </c>
      <c r="BL226" s="3" t="s">
        <v>302</v>
      </c>
      <c r="BM226" s="258" t="s">
        <v>701</v>
      </c>
    </row>
    <row r="227" s="30" customFormat="true" ht="28.8" hidden="false" customHeight="false" outlineLevel="0" collapsed="false">
      <c r="A227" s="26"/>
      <c r="B227" s="27"/>
      <c r="C227" s="28"/>
      <c r="D227" s="259" t="s">
        <v>256</v>
      </c>
      <c r="E227" s="28"/>
      <c r="F227" s="260" t="s">
        <v>702</v>
      </c>
      <c r="G227" s="28"/>
      <c r="H227" s="28"/>
      <c r="I227" s="211"/>
      <c r="J227" s="28"/>
      <c r="K227" s="28"/>
      <c r="L227" s="29"/>
      <c r="M227" s="261"/>
      <c r="N227" s="262"/>
      <c r="O227" s="76"/>
      <c r="P227" s="76"/>
      <c r="Q227" s="76"/>
      <c r="R227" s="76"/>
      <c r="S227" s="76"/>
      <c r="T227" s="7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T227" s="3" t="s">
        <v>256</v>
      </c>
      <c r="AU227" s="3" t="s">
        <v>265</v>
      </c>
    </row>
    <row r="228" s="30" customFormat="true" ht="33" hidden="false" customHeight="true" outlineLevel="0" collapsed="false">
      <c r="A228" s="26"/>
      <c r="B228" s="27"/>
      <c r="C228" s="263" t="s">
        <v>707</v>
      </c>
      <c r="D228" s="263" t="s">
        <v>288</v>
      </c>
      <c r="E228" s="264" t="s">
        <v>708</v>
      </c>
      <c r="F228" s="265" t="s">
        <v>709</v>
      </c>
      <c r="G228" s="266" t="s">
        <v>291</v>
      </c>
      <c r="H228" s="267" t="n">
        <v>3</v>
      </c>
      <c r="I228" s="268"/>
      <c r="J228" s="269" t="n">
        <f aca="false">ROUND(I228*H228,2)</f>
        <v>0</v>
      </c>
      <c r="K228" s="270"/>
      <c r="L228" s="271"/>
      <c r="M228" s="272"/>
      <c r="N228" s="273" t="s">
        <v>39</v>
      </c>
      <c r="O228" s="76"/>
      <c r="P228" s="256" t="n">
        <f aca="false">O228*H228</f>
        <v>0</v>
      </c>
      <c r="Q228" s="256" t="n">
        <v>7E-005</v>
      </c>
      <c r="R228" s="256" t="n">
        <f aca="false">Q228*H228</f>
        <v>0.00021</v>
      </c>
      <c r="S228" s="256" t="n">
        <v>0</v>
      </c>
      <c r="T228" s="257" t="n">
        <f aca="false"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258" t="s">
        <v>324</v>
      </c>
      <c r="AT228" s="258" t="s">
        <v>288</v>
      </c>
      <c r="AU228" s="258" t="s">
        <v>265</v>
      </c>
      <c r="AY228" s="3" t="s">
        <v>247</v>
      </c>
      <c r="BE228" s="137" t="n">
        <f aca="false">IF(N228="základní",J228,0)</f>
        <v>0</v>
      </c>
      <c r="BF228" s="137" t="n">
        <f aca="false">IF(N228="snížená",J228,0)</f>
        <v>0</v>
      </c>
      <c r="BG228" s="137" t="n">
        <f aca="false">IF(N228="zákl. přenesená",J228,0)</f>
        <v>0</v>
      </c>
      <c r="BH228" s="137" t="n">
        <f aca="false">IF(N228="sníž. přenesená",J228,0)</f>
        <v>0</v>
      </c>
      <c r="BI228" s="137" t="n">
        <f aca="false">IF(N228="nulová",J228,0)</f>
        <v>0</v>
      </c>
      <c r="BJ228" s="3" t="s">
        <v>81</v>
      </c>
      <c r="BK228" s="137" t="n">
        <f aca="false">ROUND(I228*H228,2)</f>
        <v>0</v>
      </c>
      <c r="BL228" s="3" t="s">
        <v>302</v>
      </c>
      <c r="BM228" s="258" t="s">
        <v>710</v>
      </c>
    </row>
    <row r="229" s="30" customFormat="true" ht="19.2" hidden="false" customHeight="false" outlineLevel="0" collapsed="false">
      <c r="A229" s="26"/>
      <c r="B229" s="27"/>
      <c r="C229" s="28"/>
      <c r="D229" s="259" t="s">
        <v>256</v>
      </c>
      <c r="E229" s="28"/>
      <c r="F229" s="260" t="s">
        <v>709</v>
      </c>
      <c r="G229" s="28"/>
      <c r="H229" s="28"/>
      <c r="I229" s="211"/>
      <c r="J229" s="28"/>
      <c r="K229" s="28"/>
      <c r="L229" s="29"/>
      <c r="M229" s="261"/>
      <c r="N229" s="262"/>
      <c r="O229" s="76"/>
      <c r="P229" s="76"/>
      <c r="Q229" s="76"/>
      <c r="R229" s="76"/>
      <c r="S229" s="76"/>
      <c r="T229" s="77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T229" s="3" t="s">
        <v>256</v>
      </c>
      <c r="AU229" s="3" t="s">
        <v>265</v>
      </c>
    </row>
    <row r="230" s="30" customFormat="true" ht="33" hidden="false" customHeight="true" outlineLevel="0" collapsed="false">
      <c r="A230" s="26"/>
      <c r="B230" s="27"/>
      <c r="C230" s="263" t="s">
        <v>711</v>
      </c>
      <c r="D230" s="263" t="s">
        <v>288</v>
      </c>
      <c r="E230" s="264" t="s">
        <v>712</v>
      </c>
      <c r="F230" s="265" t="s">
        <v>713</v>
      </c>
      <c r="G230" s="266" t="s">
        <v>291</v>
      </c>
      <c r="H230" s="267" t="n">
        <v>10</v>
      </c>
      <c r="I230" s="268"/>
      <c r="J230" s="269" t="n">
        <f aca="false">ROUND(I230*H230,2)</f>
        <v>0</v>
      </c>
      <c r="K230" s="270"/>
      <c r="L230" s="271"/>
      <c r="M230" s="272"/>
      <c r="N230" s="273" t="s">
        <v>39</v>
      </c>
      <c r="O230" s="76"/>
      <c r="P230" s="256" t="n">
        <f aca="false">O230*H230</f>
        <v>0</v>
      </c>
      <c r="Q230" s="256" t="n">
        <v>0</v>
      </c>
      <c r="R230" s="256" t="n">
        <f aca="false">Q230*H230</f>
        <v>0</v>
      </c>
      <c r="S230" s="256" t="n">
        <v>0</v>
      </c>
      <c r="T230" s="257" t="n">
        <f aca="false"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258" t="s">
        <v>324</v>
      </c>
      <c r="AT230" s="258" t="s">
        <v>288</v>
      </c>
      <c r="AU230" s="258" t="s">
        <v>265</v>
      </c>
      <c r="AY230" s="3" t="s">
        <v>247</v>
      </c>
      <c r="BE230" s="137" t="n">
        <f aca="false">IF(N230="základní",J230,0)</f>
        <v>0</v>
      </c>
      <c r="BF230" s="137" t="n">
        <f aca="false">IF(N230="snížená",J230,0)</f>
        <v>0</v>
      </c>
      <c r="BG230" s="137" t="n">
        <f aca="false">IF(N230="zákl. přenesená",J230,0)</f>
        <v>0</v>
      </c>
      <c r="BH230" s="137" t="n">
        <f aca="false">IF(N230="sníž. přenesená",J230,0)</f>
        <v>0</v>
      </c>
      <c r="BI230" s="137" t="n">
        <f aca="false">IF(N230="nulová",J230,0)</f>
        <v>0</v>
      </c>
      <c r="BJ230" s="3" t="s">
        <v>81</v>
      </c>
      <c r="BK230" s="137" t="n">
        <f aca="false">ROUND(I230*H230,2)</f>
        <v>0</v>
      </c>
      <c r="BL230" s="3" t="s">
        <v>302</v>
      </c>
      <c r="BM230" s="258" t="s">
        <v>714</v>
      </c>
    </row>
    <row r="231" s="30" customFormat="true" ht="19.2" hidden="false" customHeight="false" outlineLevel="0" collapsed="false">
      <c r="A231" s="26"/>
      <c r="B231" s="27"/>
      <c r="C231" s="28"/>
      <c r="D231" s="259" t="s">
        <v>256</v>
      </c>
      <c r="E231" s="28"/>
      <c r="F231" s="260" t="s">
        <v>713</v>
      </c>
      <c r="G231" s="28"/>
      <c r="H231" s="28"/>
      <c r="I231" s="211"/>
      <c r="J231" s="28"/>
      <c r="K231" s="28"/>
      <c r="L231" s="29"/>
      <c r="M231" s="261"/>
      <c r="N231" s="262"/>
      <c r="O231" s="76"/>
      <c r="P231" s="76"/>
      <c r="Q231" s="76"/>
      <c r="R231" s="76"/>
      <c r="S231" s="76"/>
      <c r="T231" s="77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T231" s="3" t="s">
        <v>256</v>
      </c>
      <c r="AU231" s="3" t="s">
        <v>265</v>
      </c>
    </row>
    <row r="232" s="30" customFormat="true" ht="55.5" hidden="false" customHeight="true" outlineLevel="0" collapsed="false">
      <c r="A232" s="26"/>
      <c r="B232" s="27"/>
      <c r="C232" s="246" t="s">
        <v>727</v>
      </c>
      <c r="D232" s="246" t="s">
        <v>250</v>
      </c>
      <c r="E232" s="247" t="s">
        <v>728</v>
      </c>
      <c r="F232" s="248" t="s">
        <v>729</v>
      </c>
      <c r="G232" s="249" t="s">
        <v>291</v>
      </c>
      <c r="H232" s="250" t="n">
        <v>9</v>
      </c>
      <c r="I232" s="251"/>
      <c r="J232" s="252" t="n">
        <f aca="false">ROUND(I232*H232,2)</f>
        <v>0</v>
      </c>
      <c r="K232" s="253"/>
      <c r="L232" s="29"/>
      <c r="M232" s="254"/>
      <c r="N232" s="255" t="s">
        <v>39</v>
      </c>
      <c r="O232" s="76"/>
      <c r="P232" s="256" t="n">
        <f aca="false">O232*H232</f>
        <v>0</v>
      </c>
      <c r="Q232" s="256" t="n">
        <v>0</v>
      </c>
      <c r="R232" s="256" t="n">
        <f aca="false">Q232*H232</f>
        <v>0</v>
      </c>
      <c r="S232" s="256" t="n">
        <v>0</v>
      </c>
      <c r="T232" s="257" t="n">
        <f aca="false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258" t="s">
        <v>302</v>
      </c>
      <c r="AT232" s="258" t="s">
        <v>250</v>
      </c>
      <c r="AU232" s="258" t="s">
        <v>265</v>
      </c>
      <c r="AY232" s="3" t="s">
        <v>247</v>
      </c>
      <c r="BE232" s="137" t="n">
        <f aca="false">IF(N232="základní",J232,0)</f>
        <v>0</v>
      </c>
      <c r="BF232" s="137" t="n">
        <f aca="false">IF(N232="snížená",J232,0)</f>
        <v>0</v>
      </c>
      <c r="BG232" s="137" t="n">
        <f aca="false">IF(N232="zákl. přenesená",J232,0)</f>
        <v>0</v>
      </c>
      <c r="BH232" s="137" t="n">
        <f aca="false">IF(N232="sníž. přenesená",J232,0)</f>
        <v>0</v>
      </c>
      <c r="BI232" s="137" t="n">
        <f aca="false">IF(N232="nulová",J232,0)</f>
        <v>0</v>
      </c>
      <c r="BJ232" s="3" t="s">
        <v>81</v>
      </c>
      <c r="BK232" s="137" t="n">
        <f aca="false">ROUND(I232*H232,2)</f>
        <v>0</v>
      </c>
      <c r="BL232" s="3" t="s">
        <v>302</v>
      </c>
      <c r="BM232" s="258" t="s">
        <v>730</v>
      </c>
    </row>
    <row r="233" s="30" customFormat="true" ht="38.4" hidden="false" customHeight="false" outlineLevel="0" collapsed="false">
      <c r="A233" s="26"/>
      <c r="B233" s="27"/>
      <c r="C233" s="28"/>
      <c r="D233" s="259" t="s">
        <v>256</v>
      </c>
      <c r="E233" s="28"/>
      <c r="F233" s="260" t="s">
        <v>731</v>
      </c>
      <c r="G233" s="28"/>
      <c r="H233" s="28"/>
      <c r="I233" s="211"/>
      <c r="J233" s="28"/>
      <c r="K233" s="28"/>
      <c r="L233" s="29"/>
      <c r="M233" s="261"/>
      <c r="N233" s="262"/>
      <c r="O233" s="76"/>
      <c r="P233" s="76"/>
      <c r="Q233" s="76"/>
      <c r="R233" s="76"/>
      <c r="S233" s="76"/>
      <c r="T233" s="77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T233" s="3" t="s">
        <v>256</v>
      </c>
      <c r="AU233" s="3" t="s">
        <v>265</v>
      </c>
    </row>
    <row r="234" s="30" customFormat="true" ht="44.25" hidden="false" customHeight="true" outlineLevel="0" collapsed="false">
      <c r="A234" s="26"/>
      <c r="B234" s="27"/>
      <c r="C234" s="246" t="s">
        <v>703</v>
      </c>
      <c r="D234" s="246" t="s">
        <v>250</v>
      </c>
      <c r="E234" s="247" t="s">
        <v>704</v>
      </c>
      <c r="F234" s="248" t="s">
        <v>705</v>
      </c>
      <c r="G234" s="249" t="s">
        <v>291</v>
      </c>
      <c r="H234" s="250" t="n">
        <v>1</v>
      </c>
      <c r="I234" s="251"/>
      <c r="J234" s="252" t="n">
        <f aca="false">ROUND(I234*H234,2)</f>
        <v>0</v>
      </c>
      <c r="K234" s="253"/>
      <c r="L234" s="29"/>
      <c r="M234" s="254"/>
      <c r="N234" s="255" t="s">
        <v>39</v>
      </c>
      <c r="O234" s="76"/>
      <c r="P234" s="256" t="n">
        <f aca="false">O234*H234</f>
        <v>0</v>
      </c>
      <c r="Q234" s="256" t="n">
        <v>0</v>
      </c>
      <c r="R234" s="256" t="n">
        <f aca="false">Q234*H234</f>
        <v>0</v>
      </c>
      <c r="S234" s="256" t="n">
        <v>0</v>
      </c>
      <c r="T234" s="257" t="n">
        <f aca="false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258" t="s">
        <v>302</v>
      </c>
      <c r="AT234" s="258" t="s">
        <v>250</v>
      </c>
      <c r="AU234" s="258" t="s">
        <v>265</v>
      </c>
      <c r="AY234" s="3" t="s">
        <v>247</v>
      </c>
      <c r="BE234" s="137" t="n">
        <f aca="false">IF(N234="základní",J234,0)</f>
        <v>0</v>
      </c>
      <c r="BF234" s="137" t="n">
        <f aca="false">IF(N234="snížená",J234,0)</f>
        <v>0</v>
      </c>
      <c r="BG234" s="137" t="n">
        <f aca="false">IF(N234="zákl. přenesená",J234,0)</f>
        <v>0</v>
      </c>
      <c r="BH234" s="137" t="n">
        <f aca="false">IF(N234="sníž. přenesená",J234,0)</f>
        <v>0</v>
      </c>
      <c r="BI234" s="137" t="n">
        <f aca="false">IF(N234="nulová",J234,0)</f>
        <v>0</v>
      </c>
      <c r="BJ234" s="3" t="s">
        <v>81</v>
      </c>
      <c r="BK234" s="137" t="n">
        <f aca="false">ROUND(I234*H234,2)</f>
        <v>0</v>
      </c>
      <c r="BL234" s="3" t="s">
        <v>302</v>
      </c>
      <c r="BM234" s="258" t="s">
        <v>706</v>
      </c>
    </row>
    <row r="235" s="30" customFormat="true" ht="28.8" hidden="false" customHeight="false" outlineLevel="0" collapsed="false">
      <c r="A235" s="26"/>
      <c r="B235" s="27"/>
      <c r="C235" s="28"/>
      <c r="D235" s="259" t="s">
        <v>256</v>
      </c>
      <c r="E235" s="28"/>
      <c r="F235" s="260" t="s">
        <v>705</v>
      </c>
      <c r="G235" s="28"/>
      <c r="H235" s="28"/>
      <c r="I235" s="211"/>
      <c r="J235" s="28"/>
      <c r="K235" s="28"/>
      <c r="L235" s="29"/>
      <c r="M235" s="261"/>
      <c r="N235" s="262"/>
      <c r="O235" s="76"/>
      <c r="P235" s="76"/>
      <c r="Q235" s="76"/>
      <c r="R235" s="76"/>
      <c r="S235" s="76"/>
      <c r="T235" s="77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T235" s="3" t="s">
        <v>256</v>
      </c>
      <c r="AU235" s="3" t="s">
        <v>265</v>
      </c>
    </row>
    <row r="236" s="30" customFormat="true" ht="21.75" hidden="false" customHeight="true" outlineLevel="0" collapsed="false">
      <c r="A236" s="26"/>
      <c r="B236" s="27"/>
      <c r="C236" s="263" t="s">
        <v>732</v>
      </c>
      <c r="D236" s="263" t="s">
        <v>288</v>
      </c>
      <c r="E236" s="264" t="s">
        <v>733</v>
      </c>
      <c r="F236" s="265" t="s">
        <v>734</v>
      </c>
      <c r="G236" s="266" t="s">
        <v>291</v>
      </c>
      <c r="H236" s="267" t="n">
        <v>1</v>
      </c>
      <c r="I236" s="268"/>
      <c r="J236" s="269" t="n">
        <f aca="false">ROUND(I236*H236,2)</f>
        <v>0</v>
      </c>
      <c r="K236" s="270"/>
      <c r="L236" s="271"/>
      <c r="M236" s="272"/>
      <c r="N236" s="273" t="s">
        <v>39</v>
      </c>
      <c r="O236" s="76"/>
      <c r="P236" s="256" t="n">
        <f aca="false">O236*H236</f>
        <v>0</v>
      </c>
      <c r="Q236" s="256" t="n">
        <v>6E-005</v>
      </c>
      <c r="R236" s="256" t="n">
        <f aca="false">Q236*H236</f>
        <v>6E-005</v>
      </c>
      <c r="S236" s="256" t="n">
        <v>0</v>
      </c>
      <c r="T236" s="257" t="n">
        <f aca="false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258" t="s">
        <v>324</v>
      </c>
      <c r="AT236" s="258" t="s">
        <v>288</v>
      </c>
      <c r="AU236" s="258" t="s">
        <v>265</v>
      </c>
      <c r="AY236" s="3" t="s">
        <v>247</v>
      </c>
      <c r="BE236" s="137" t="n">
        <f aca="false">IF(N236="základní",J236,0)</f>
        <v>0</v>
      </c>
      <c r="BF236" s="137" t="n">
        <f aca="false">IF(N236="snížená",J236,0)</f>
        <v>0</v>
      </c>
      <c r="BG236" s="137" t="n">
        <f aca="false">IF(N236="zákl. přenesená",J236,0)</f>
        <v>0</v>
      </c>
      <c r="BH236" s="137" t="n">
        <f aca="false">IF(N236="sníž. přenesená",J236,0)</f>
        <v>0</v>
      </c>
      <c r="BI236" s="137" t="n">
        <f aca="false">IF(N236="nulová",J236,0)</f>
        <v>0</v>
      </c>
      <c r="BJ236" s="3" t="s">
        <v>81</v>
      </c>
      <c r="BK236" s="137" t="n">
        <f aca="false">ROUND(I236*H236,2)</f>
        <v>0</v>
      </c>
      <c r="BL236" s="3" t="s">
        <v>302</v>
      </c>
      <c r="BM236" s="258" t="s">
        <v>735</v>
      </c>
    </row>
    <row r="237" s="30" customFormat="true" ht="10.2" hidden="false" customHeight="false" outlineLevel="0" collapsed="false">
      <c r="A237" s="26"/>
      <c r="B237" s="27"/>
      <c r="C237" s="28"/>
      <c r="D237" s="259" t="s">
        <v>256</v>
      </c>
      <c r="E237" s="28"/>
      <c r="F237" s="260" t="s">
        <v>734</v>
      </c>
      <c r="G237" s="28"/>
      <c r="H237" s="28"/>
      <c r="I237" s="211"/>
      <c r="J237" s="28"/>
      <c r="K237" s="28"/>
      <c r="L237" s="29"/>
      <c r="M237" s="261"/>
      <c r="N237" s="262"/>
      <c r="O237" s="76"/>
      <c r="P237" s="76"/>
      <c r="Q237" s="76"/>
      <c r="R237" s="76"/>
      <c r="S237" s="76"/>
      <c r="T237" s="77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T237" s="3" t="s">
        <v>256</v>
      </c>
      <c r="AU237" s="3" t="s">
        <v>265</v>
      </c>
    </row>
    <row r="238" s="30" customFormat="true" ht="24.15" hidden="false" customHeight="true" outlineLevel="0" collapsed="false">
      <c r="A238" s="26"/>
      <c r="B238" s="27"/>
      <c r="C238" s="263" t="s">
        <v>736</v>
      </c>
      <c r="D238" s="263" t="s">
        <v>288</v>
      </c>
      <c r="E238" s="264" t="s">
        <v>737</v>
      </c>
      <c r="F238" s="265" t="s">
        <v>738</v>
      </c>
      <c r="G238" s="266" t="s">
        <v>291</v>
      </c>
      <c r="H238" s="267" t="n">
        <v>1</v>
      </c>
      <c r="I238" s="268"/>
      <c r="J238" s="269" t="n">
        <f aca="false">ROUND(I238*H238,2)</f>
        <v>0</v>
      </c>
      <c r="K238" s="270"/>
      <c r="L238" s="271"/>
      <c r="M238" s="272"/>
      <c r="N238" s="273" t="s">
        <v>39</v>
      </c>
      <c r="O238" s="76"/>
      <c r="P238" s="256" t="n">
        <f aca="false">O238*H238</f>
        <v>0</v>
      </c>
      <c r="Q238" s="256" t="n">
        <v>0</v>
      </c>
      <c r="R238" s="256" t="n">
        <f aca="false">Q238*H238</f>
        <v>0</v>
      </c>
      <c r="S238" s="256" t="n">
        <v>0</v>
      </c>
      <c r="T238" s="257" t="n">
        <f aca="false"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258" t="s">
        <v>324</v>
      </c>
      <c r="AT238" s="258" t="s">
        <v>288</v>
      </c>
      <c r="AU238" s="258" t="s">
        <v>265</v>
      </c>
      <c r="AY238" s="3" t="s">
        <v>247</v>
      </c>
      <c r="BE238" s="137" t="n">
        <f aca="false">IF(N238="základní",J238,0)</f>
        <v>0</v>
      </c>
      <c r="BF238" s="137" t="n">
        <f aca="false">IF(N238="snížená",J238,0)</f>
        <v>0</v>
      </c>
      <c r="BG238" s="137" t="n">
        <f aca="false">IF(N238="zákl. přenesená",J238,0)</f>
        <v>0</v>
      </c>
      <c r="BH238" s="137" t="n">
        <f aca="false">IF(N238="sníž. přenesená",J238,0)</f>
        <v>0</v>
      </c>
      <c r="BI238" s="137" t="n">
        <f aca="false">IF(N238="nulová",J238,0)</f>
        <v>0</v>
      </c>
      <c r="BJ238" s="3" t="s">
        <v>81</v>
      </c>
      <c r="BK238" s="137" t="n">
        <f aca="false">ROUND(I238*H238,2)</f>
        <v>0</v>
      </c>
      <c r="BL238" s="3" t="s">
        <v>302</v>
      </c>
      <c r="BM238" s="258" t="s">
        <v>739</v>
      </c>
    </row>
    <row r="239" s="30" customFormat="true" ht="10.2" hidden="false" customHeight="false" outlineLevel="0" collapsed="false">
      <c r="A239" s="26"/>
      <c r="B239" s="27"/>
      <c r="C239" s="28"/>
      <c r="D239" s="259" t="s">
        <v>256</v>
      </c>
      <c r="E239" s="28"/>
      <c r="F239" s="260" t="s">
        <v>738</v>
      </c>
      <c r="G239" s="28"/>
      <c r="H239" s="28"/>
      <c r="I239" s="211"/>
      <c r="J239" s="28"/>
      <c r="K239" s="28"/>
      <c r="L239" s="29"/>
      <c r="M239" s="261"/>
      <c r="N239" s="262"/>
      <c r="O239" s="76"/>
      <c r="P239" s="76"/>
      <c r="Q239" s="76"/>
      <c r="R239" s="76"/>
      <c r="S239" s="76"/>
      <c r="T239" s="77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T239" s="3" t="s">
        <v>256</v>
      </c>
      <c r="AU239" s="3" t="s">
        <v>265</v>
      </c>
    </row>
    <row r="240" s="30" customFormat="true" ht="24.15" hidden="false" customHeight="true" outlineLevel="0" collapsed="false">
      <c r="A240" s="26"/>
      <c r="B240" s="27"/>
      <c r="C240" s="263" t="s">
        <v>740</v>
      </c>
      <c r="D240" s="263" t="s">
        <v>288</v>
      </c>
      <c r="E240" s="264" t="s">
        <v>741</v>
      </c>
      <c r="F240" s="265" t="s">
        <v>742</v>
      </c>
      <c r="G240" s="266" t="s">
        <v>291</v>
      </c>
      <c r="H240" s="267" t="n">
        <v>1</v>
      </c>
      <c r="I240" s="268"/>
      <c r="J240" s="269" t="n">
        <f aca="false">ROUND(I240*H240,2)</f>
        <v>0</v>
      </c>
      <c r="K240" s="270"/>
      <c r="L240" s="271"/>
      <c r="M240" s="272"/>
      <c r="N240" s="273" t="s">
        <v>39</v>
      </c>
      <c r="O240" s="76"/>
      <c r="P240" s="256" t="n">
        <f aca="false">O240*H240</f>
        <v>0</v>
      </c>
      <c r="Q240" s="256" t="n">
        <v>0</v>
      </c>
      <c r="R240" s="256" t="n">
        <f aca="false">Q240*H240</f>
        <v>0</v>
      </c>
      <c r="S240" s="256" t="n">
        <v>0</v>
      </c>
      <c r="T240" s="257" t="n">
        <f aca="false"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258" t="s">
        <v>324</v>
      </c>
      <c r="AT240" s="258" t="s">
        <v>288</v>
      </c>
      <c r="AU240" s="258" t="s">
        <v>265</v>
      </c>
      <c r="AY240" s="3" t="s">
        <v>247</v>
      </c>
      <c r="BE240" s="137" t="n">
        <f aca="false">IF(N240="základní",J240,0)</f>
        <v>0</v>
      </c>
      <c r="BF240" s="137" t="n">
        <f aca="false">IF(N240="snížená",J240,0)</f>
        <v>0</v>
      </c>
      <c r="BG240" s="137" t="n">
        <f aca="false">IF(N240="zákl. přenesená",J240,0)</f>
        <v>0</v>
      </c>
      <c r="BH240" s="137" t="n">
        <f aca="false">IF(N240="sníž. přenesená",J240,0)</f>
        <v>0</v>
      </c>
      <c r="BI240" s="137" t="n">
        <f aca="false">IF(N240="nulová",J240,0)</f>
        <v>0</v>
      </c>
      <c r="BJ240" s="3" t="s">
        <v>81</v>
      </c>
      <c r="BK240" s="137" t="n">
        <f aca="false">ROUND(I240*H240,2)</f>
        <v>0</v>
      </c>
      <c r="BL240" s="3" t="s">
        <v>302</v>
      </c>
      <c r="BM240" s="258" t="s">
        <v>743</v>
      </c>
    </row>
    <row r="241" s="30" customFormat="true" ht="19.2" hidden="false" customHeight="false" outlineLevel="0" collapsed="false">
      <c r="A241" s="26"/>
      <c r="B241" s="27"/>
      <c r="C241" s="28"/>
      <c r="D241" s="259" t="s">
        <v>256</v>
      </c>
      <c r="E241" s="28"/>
      <c r="F241" s="260" t="s">
        <v>742</v>
      </c>
      <c r="G241" s="28"/>
      <c r="H241" s="28"/>
      <c r="I241" s="211"/>
      <c r="J241" s="28"/>
      <c r="K241" s="28"/>
      <c r="L241" s="29"/>
      <c r="M241" s="261"/>
      <c r="N241" s="262"/>
      <c r="O241" s="76"/>
      <c r="P241" s="76"/>
      <c r="Q241" s="76"/>
      <c r="R241" s="76"/>
      <c r="S241" s="76"/>
      <c r="T241" s="77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T241" s="3" t="s">
        <v>256</v>
      </c>
      <c r="AU241" s="3" t="s">
        <v>265</v>
      </c>
    </row>
    <row r="242" s="30" customFormat="true" ht="44.25" hidden="false" customHeight="true" outlineLevel="0" collapsed="false">
      <c r="A242" s="26"/>
      <c r="B242" s="27"/>
      <c r="C242" s="246" t="s">
        <v>1259</v>
      </c>
      <c r="D242" s="246" t="s">
        <v>250</v>
      </c>
      <c r="E242" s="247" t="s">
        <v>1260</v>
      </c>
      <c r="F242" s="248" t="s">
        <v>1261</v>
      </c>
      <c r="G242" s="249" t="s">
        <v>291</v>
      </c>
      <c r="H242" s="250" t="n">
        <v>1</v>
      </c>
      <c r="I242" s="251"/>
      <c r="J242" s="252" t="n">
        <f aca="false">ROUND(I242*H242,2)</f>
        <v>0</v>
      </c>
      <c r="K242" s="253"/>
      <c r="L242" s="29"/>
      <c r="M242" s="254"/>
      <c r="N242" s="255" t="s">
        <v>39</v>
      </c>
      <c r="O242" s="76"/>
      <c r="P242" s="256" t="n">
        <f aca="false">O242*H242</f>
        <v>0</v>
      </c>
      <c r="Q242" s="256" t="n">
        <v>0</v>
      </c>
      <c r="R242" s="256" t="n">
        <f aca="false">Q242*H242</f>
        <v>0</v>
      </c>
      <c r="S242" s="256" t="n">
        <v>0</v>
      </c>
      <c r="T242" s="257" t="n">
        <f aca="false"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258" t="s">
        <v>302</v>
      </c>
      <c r="AT242" s="258" t="s">
        <v>250</v>
      </c>
      <c r="AU242" s="258" t="s">
        <v>265</v>
      </c>
      <c r="AY242" s="3" t="s">
        <v>247</v>
      </c>
      <c r="BE242" s="137" t="n">
        <f aca="false">IF(N242="základní",J242,0)</f>
        <v>0</v>
      </c>
      <c r="BF242" s="137" t="n">
        <f aca="false">IF(N242="snížená",J242,0)</f>
        <v>0</v>
      </c>
      <c r="BG242" s="137" t="n">
        <f aca="false">IF(N242="zákl. přenesená",J242,0)</f>
        <v>0</v>
      </c>
      <c r="BH242" s="137" t="n">
        <f aca="false">IF(N242="sníž. přenesená",J242,0)</f>
        <v>0</v>
      </c>
      <c r="BI242" s="137" t="n">
        <f aca="false">IF(N242="nulová",J242,0)</f>
        <v>0</v>
      </c>
      <c r="BJ242" s="3" t="s">
        <v>81</v>
      </c>
      <c r="BK242" s="137" t="n">
        <f aca="false">ROUND(I242*H242,2)</f>
        <v>0</v>
      </c>
      <c r="BL242" s="3" t="s">
        <v>302</v>
      </c>
      <c r="BM242" s="258" t="s">
        <v>1262</v>
      </c>
    </row>
    <row r="243" s="30" customFormat="true" ht="38.4" hidden="false" customHeight="false" outlineLevel="0" collapsed="false">
      <c r="A243" s="26"/>
      <c r="B243" s="27"/>
      <c r="C243" s="28"/>
      <c r="D243" s="259" t="s">
        <v>256</v>
      </c>
      <c r="E243" s="28"/>
      <c r="F243" s="260" t="s">
        <v>1263</v>
      </c>
      <c r="G243" s="28"/>
      <c r="H243" s="28"/>
      <c r="I243" s="211"/>
      <c r="J243" s="28"/>
      <c r="K243" s="28"/>
      <c r="L243" s="29"/>
      <c r="M243" s="261"/>
      <c r="N243" s="262"/>
      <c r="O243" s="76"/>
      <c r="P243" s="76"/>
      <c r="Q243" s="76"/>
      <c r="R243" s="76"/>
      <c r="S243" s="76"/>
      <c r="T243" s="77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T243" s="3" t="s">
        <v>256</v>
      </c>
      <c r="AU243" s="3" t="s">
        <v>265</v>
      </c>
    </row>
    <row r="244" s="30" customFormat="true" ht="24.15" hidden="false" customHeight="true" outlineLevel="0" collapsed="false">
      <c r="A244" s="26"/>
      <c r="B244" s="27"/>
      <c r="C244" s="263" t="s">
        <v>1264</v>
      </c>
      <c r="D244" s="263" t="s">
        <v>288</v>
      </c>
      <c r="E244" s="264" t="s">
        <v>1265</v>
      </c>
      <c r="F244" s="265" t="s">
        <v>1266</v>
      </c>
      <c r="G244" s="266" t="s">
        <v>291</v>
      </c>
      <c r="H244" s="267" t="n">
        <v>1</v>
      </c>
      <c r="I244" s="268"/>
      <c r="J244" s="269" t="n">
        <f aca="false">ROUND(I244*H244,2)</f>
        <v>0</v>
      </c>
      <c r="K244" s="270"/>
      <c r="L244" s="271"/>
      <c r="M244" s="272"/>
      <c r="N244" s="273" t="s">
        <v>39</v>
      </c>
      <c r="O244" s="76"/>
      <c r="P244" s="256" t="n">
        <f aca="false">O244*H244</f>
        <v>0</v>
      </c>
      <c r="Q244" s="256" t="n">
        <v>0</v>
      </c>
      <c r="R244" s="256" t="n">
        <f aca="false">Q244*H244</f>
        <v>0</v>
      </c>
      <c r="S244" s="256" t="n">
        <v>0</v>
      </c>
      <c r="T244" s="257" t="n">
        <f aca="false"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258" t="s">
        <v>324</v>
      </c>
      <c r="AT244" s="258" t="s">
        <v>288</v>
      </c>
      <c r="AU244" s="258" t="s">
        <v>265</v>
      </c>
      <c r="AY244" s="3" t="s">
        <v>247</v>
      </c>
      <c r="BE244" s="137" t="n">
        <f aca="false">IF(N244="základní",J244,0)</f>
        <v>0</v>
      </c>
      <c r="BF244" s="137" t="n">
        <f aca="false">IF(N244="snížená",J244,0)</f>
        <v>0</v>
      </c>
      <c r="BG244" s="137" t="n">
        <f aca="false">IF(N244="zákl. přenesená",J244,0)</f>
        <v>0</v>
      </c>
      <c r="BH244" s="137" t="n">
        <f aca="false">IF(N244="sníž. přenesená",J244,0)</f>
        <v>0</v>
      </c>
      <c r="BI244" s="137" t="n">
        <f aca="false">IF(N244="nulová",J244,0)</f>
        <v>0</v>
      </c>
      <c r="BJ244" s="3" t="s">
        <v>81</v>
      </c>
      <c r="BK244" s="137" t="n">
        <f aca="false">ROUND(I244*H244,2)</f>
        <v>0</v>
      </c>
      <c r="BL244" s="3" t="s">
        <v>302</v>
      </c>
      <c r="BM244" s="258" t="s">
        <v>1267</v>
      </c>
    </row>
    <row r="245" s="30" customFormat="true" ht="19.2" hidden="false" customHeight="false" outlineLevel="0" collapsed="false">
      <c r="A245" s="26"/>
      <c r="B245" s="27"/>
      <c r="C245" s="28"/>
      <c r="D245" s="259" t="s">
        <v>256</v>
      </c>
      <c r="E245" s="28"/>
      <c r="F245" s="260" t="s">
        <v>1266</v>
      </c>
      <c r="G245" s="28"/>
      <c r="H245" s="28"/>
      <c r="I245" s="211"/>
      <c r="J245" s="28"/>
      <c r="K245" s="28"/>
      <c r="L245" s="29"/>
      <c r="M245" s="261"/>
      <c r="N245" s="262"/>
      <c r="O245" s="76"/>
      <c r="P245" s="76"/>
      <c r="Q245" s="76"/>
      <c r="R245" s="76"/>
      <c r="S245" s="76"/>
      <c r="T245" s="77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T245" s="3" t="s">
        <v>256</v>
      </c>
      <c r="AU245" s="3" t="s">
        <v>265</v>
      </c>
    </row>
    <row r="246" s="30" customFormat="true" ht="24.15" hidden="false" customHeight="true" outlineLevel="0" collapsed="false">
      <c r="A246" s="26"/>
      <c r="B246" s="27"/>
      <c r="C246" s="246" t="s">
        <v>1268</v>
      </c>
      <c r="D246" s="246" t="s">
        <v>250</v>
      </c>
      <c r="E246" s="247" t="s">
        <v>1269</v>
      </c>
      <c r="F246" s="248" t="s">
        <v>1270</v>
      </c>
      <c r="G246" s="249" t="s">
        <v>291</v>
      </c>
      <c r="H246" s="250" t="n">
        <v>1</v>
      </c>
      <c r="I246" s="251"/>
      <c r="J246" s="252" t="n">
        <f aca="false">ROUND(I246*H246,2)</f>
        <v>0</v>
      </c>
      <c r="K246" s="253"/>
      <c r="L246" s="29"/>
      <c r="M246" s="254"/>
      <c r="N246" s="255" t="s">
        <v>39</v>
      </c>
      <c r="O246" s="76"/>
      <c r="P246" s="256" t="n">
        <f aca="false">O246*H246</f>
        <v>0</v>
      </c>
      <c r="Q246" s="256" t="n">
        <v>0</v>
      </c>
      <c r="R246" s="256" t="n">
        <f aca="false">Q246*H246</f>
        <v>0</v>
      </c>
      <c r="S246" s="256" t="n">
        <v>0</v>
      </c>
      <c r="T246" s="257" t="n">
        <f aca="false"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258" t="s">
        <v>302</v>
      </c>
      <c r="AT246" s="258" t="s">
        <v>250</v>
      </c>
      <c r="AU246" s="258" t="s">
        <v>265</v>
      </c>
      <c r="AY246" s="3" t="s">
        <v>247</v>
      </c>
      <c r="BE246" s="137" t="n">
        <f aca="false">IF(N246="základní",J246,0)</f>
        <v>0</v>
      </c>
      <c r="BF246" s="137" t="n">
        <f aca="false">IF(N246="snížená",J246,0)</f>
        <v>0</v>
      </c>
      <c r="BG246" s="137" t="n">
        <f aca="false">IF(N246="zákl. přenesená",J246,0)</f>
        <v>0</v>
      </c>
      <c r="BH246" s="137" t="n">
        <f aca="false">IF(N246="sníž. přenesená",J246,0)</f>
        <v>0</v>
      </c>
      <c r="BI246" s="137" t="n">
        <f aca="false">IF(N246="nulová",J246,0)</f>
        <v>0</v>
      </c>
      <c r="BJ246" s="3" t="s">
        <v>81</v>
      </c>
      <c r="BK246" s="137" t="n">
        <f aca="false">ROUND(I246*H246,2)</f>
        <v>0</v>
      </c>
      <c r="BL246" s="3" t="s">
        <v>302</v>
      </c>
      <c r="BM246" s="258" t="s">
        <v>1271</v>
      </c>
    </row>
    <row r="247" s="30" customFormat="true" ht="19.2" hidden="false" customHeight="false" outlineLevel="0" collapsed="false">
      <c r="A247" s="26"/>
      <c r="B247" s="27"/>
      <c r="C247" s="28"/>
      <c r="D247" s="259" t="s">
        <v>256</v>
      </c>
      <c r="E247" s="28"/>
      <c r="F247" s="260" t="s">
        <v>1270</v>
      </c>
      <c r="G247" s="28"/>
      <c r="H247" s="28"/>
      <c r="I247" s="211"/>
      <c r="J247" s="28"/>
      <c r="K247" s="28"/>
      <c r="L247" s="29"/>
      <c r="M247" s="261"/>
      <c r="N247" s="262"/>
      <c r="O247" s="76"/>
      <c r="P247" s="76"/>
      <c r="Q247" s="76"/>
      <c r="R247" s="76"/>
      <c r="S247" s="76"/>
      <c r="T247" s="77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T247" s="3" t="s">
        <v>256</v>
      </c>
      <c r="AU247" s="3" t="s">
        <v>265</v>
      </c>
    </row>
    <row r="248" s="30" customFormat="true" ht="21.75" hidden="false" customHeight="true" outlineLevel="0" collapsed="false">
      <c r="A248" s="26"/>
      <c r="B248" s="27"/>
      <c r="C248" s="263" t="s">
        <v>1272</v>
      </c>
      <c r="D248" s="263" t="s">
        <v>288</v>
      </c>
      <c r="E248" s="264" t="s">
        <v>1273</v>
      </c>
      <c r="F248" s="265" t="s">
        <v>1274</v>
      </c>
      <c r="G248" s="266" t="s">
        <v>291</v>
      </c>
      <c r="H248" s="267" t="n">
        <v>1</v>
      </c>
      <c r="I248" s="268"/>
      <c r="J248" s="269" t="n">
        <f aca="false">ROUND(I248*H248,2)</f>
        <v>0</v>
      </c>
      <c r="K248" s="270"/>
      <c r="L248" s="271"/>
      <c r="M248" s="272"/>
      <c r="N248" s="273" t="s">
        <v>39</v>
      </c>
      <c r="O248" s="76"/>
      <c r="P248" s="256" t="n">
        <f aca="false">O248*H248</f>
        <v>0</v>
      </c>
      <c r="Q248" s="256" t="n">
        <v>5E-005</v>
      </c>
      <c r="R248" s="256" t="n">
        <f aca="false">Q248*H248</f>
        <v>5E-005</v>
      </c>
      <c r="S248" s="256" t="n">
        <v>0</v>
      </c>
      <c r="T248" s="257" t="n">
        <f aca="false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258" t="s">
        <v>324</v>
      </c>
      <c r="AT248" s="258" t="s">
        <v>288</v>
      </c>
      <c r="AU248" s="258" t="s">
        <v>265</v>
      </c>
      <c r="AY248" s="3" t="s">
        <v>247</v>
      </c>
      <c r="BE248" s="137" t="n">
        <f aca="false">IF(N248="základní",J248,0)</f>
        <v>0</v>
      </c>
      <c r="BF248" s="137" t="n">
        <f aca="false">IF(N248="snížená",J248,0)</f>
        <v>0</v>
      </c>
      <c r="BG248" s="137" t="n">
        <f aca="false">IF(N248="zákl. přenesená",J248,0)</f>
        <v>0</v>
      </c>
      <c r="BH248" s="137" t="n">
        <f aca="false">IF(N248="sníž. přenesená",J248,0)</f>
        <v>0</v>
      </c>
      <c r="BI248" s="137" t="n">
        <f aca="false">IF(N248="nulová",J248,0)</f>
        <v>0</v>
      </c>
      <c r="BJ248" s="3" t="s">
        <v>81</v>
      </c>
      <c r="BK248" s="137" t="n">
        <f aca="false">ROUND(I248*H248,2)</f>
        <v>0</v>
      </c>
      <c r="BL248" s="3" t="s">
        <v>302</v>
      </c>
      <c r="BM248" s="258" t="s">
        <v>1275</v>
      </c>
    </row>
    <row r="249" s="30" customFormat="true" ht="10.2" hidden="false" customHeight="false" outlineLevel="0" collapsed="false">
      <c r="A249" s="26"/>
      <c r="B249" s="27"/>
      <c r="C249" s="28"/>
      <c r="D249" s="259" t="s">
        <v>256</v>
      </c>
      <c r="E249" s="28"/>
      <c r="F249" s="260" t="s">
        <v>1274</v>
      </c>
      <c r="G249" s="28"/>
      <c r="H249" s="28"/>
      <c r="I249" s="211"/>
      <c r="J249" s="28"/>
      <c r="K249" s="28"/>
      <c r="L249" s="29"/>
      <c r="M249" s="261"/>
      <c r="N249" s="262"/>
      <c r="O249" s="76"/>
      <c r="P249" s="76"/>
      <c r="Q249" s="76"/>
      <c r="R249" s="76"/>
      <c r="S249" s="76"/>
      <c r="T249" s="77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T249" s="3" t="s">
        <v>256</v>
      </c>
      <c r="AU249" s="3" t="s">
        <v>265</v>
      </c>
    </row>
    <row r="250" s="30" customFormat="true" ht="37.8" hidden="false" customHeight="true" outlineLevel="0" collapsed="false">
      <c r="A250" s="26"/>
      <c r="B250" s="27"/>
      <c r="C250" s="246" t="s">
        <v>1276</v>
      </c>
      <c r="D250" s="246" t="s">
        <v>250</v>
      </c>
      <c r="E250" s="247" t="s">
        <v>1277</v>
      </c>
      <c r="F250" s="248" t="s">
        <v>1278</v>
      </c>
      <c r="G250" s="249" t="s">
        <v>291</v>
      </c>
      <c r="H250" s="250" t="n">
        <v>1</v>
      </c>
      <c r="I250" s="251"/>
      <c r="J250" s="252" t="n">
        <f aca="false">ROUND(I250*H250,2)</f>
        <v>0</v>
      </c>
      <c r="K250" s="253"/>
      <c r="L250" s="29"/>
      <c r="M250" s="254"/>
      <c r="N250" s="255" t="s">
        <v>39</v>
      </c>
      <c r="O250" s="76"/>
      <c r="P250" s="256" t="n">
        <f aca="false">O250*H250</f>
        <v>0</v>
      </c>
      <c r="Q250" s="256" t="n">
        <v>0</v>
      </c>
      <c r="R250" s="256" t="n">
        <f aca="false">Q250*H250</f>
        <v>0</v>
      </c>
      <c r="S250" s="256" t="n">
        <v>0</v>
      </c>
      <c r="T250" s="257" t="n">
        <f aca="false"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258" t="s">
        <v>302</v>
      </c>
      <c r="AT250" s="258" t="s">
        <v>250</v>
      </c>
      <c r="AU250" s="258" t="s">
        <v>265</v>
      </c>
      <c r="AY250" s="3" t="s">
        <v>247</v>
      </c>
      <c r="BE250" s="137" t="n">
        <f aca="false">IF(N250="základní",J250,0)</f>
        <v>0</v>
      </c>
      <c r="BF250" s="137" t="n">
        <f aca="false">IF(N250="snížená",J250,0)</f>
        <v>0</v>
      </c>
      <c r="BG250" s="137" t="n">
        <f aca="false">IF(N250="zákl. přenesená",J250,0)</f>
        <v>0</v>
      </c>
      <c r="BH250" s="137" t="n">
        <f aca="false">IF(N250="sníž. přenesená",J250,0)</f>
        <v>0</v>
      </c>
      <c r="BI250" s="137" t="n">
        <f aca="false">IF(N250="nulová",J250,0)</f>
        <v>0</v>
      </c>
      <c r="BJ250" s="3" t="s">
        <v>81</v>
      </c>
      <c r="BK250" s="137" t="n">
        <f aca="false">ROUND(I250*H250,2)</f>
        <v>0</v>
      </c>
      <c r="BL250" s="3" t="s">
        <v>302</v>
      </c>
      <c r="BM250" s="258" t="s">
        <v>1279</v>
      </c>
    </row>
    <row r="251" s="30" customFormat="true" ht="28.8" hidden="false" customHeight="false" outlineLevel="0" collapsed="false">
      <c r="A251" s="26"/>
      <c r="B251" s="27"/>
      <c r="C251" s="28"/>
      <c r="D251" s="259" t="s">
        <v>256</v>
      </c>
      <c r="E251" s="28"/>
      <c r="F251" s="260" t="s">
        <v>1278</v>
      </c>
      <c r="G251" s="28"/>
      <c r="H251" s="28"/>
      <c r="I251" s="211"/>
      <c r="J251" s="28"/>
      <c r="K251" s="28"/>
      <c r="L251" s="29"/>
      <c r="M251" s="261"/>
      <c r="N251" s="262"/>
      <c r="O251" s="76"/>
      <c r="P251" s="76"/>
      <c r="Q251" s="76"/>
      <c r="R251" s="76"/>
      <c r="S251" s="76"/>
      <c r="T251" s="77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T251" s="3" t="s">
        <v>256</v>
      </c>
      <c r="AU251" s="3" t="s">
        <v>265</v>
      </c>
    </row>
    <row r="252" s="30" customFormat="true" ht="37.8" hidden="false" customHeight="true" outlineLevel="0" collapsed="false">
      <c r="A252" s="26"/>
      <c r="B252" s="27"/>
      <c r="C252" s="263" t="s">
        <v>1280</v>
      </c>
      <c r="D252" s="263" t="s">
        <v>288</v>
      </c>
      <c r="E252" s="264" t="s">
        <v>1281</v>
      </c>
      <c r="F252" s="265" t="s">
        <v>1282</v>
      </c>
      <c r="G252" s="266" t="s">
        <v>291</v>
      </c>
      <c r="H252" s="267" t="n">
        <v>1</v>
      </c>
      <c r="I252" s="268"/>
      <c r="J252" s="269" t="n">
        <f aca="false">ROUND(I252*H252,2)</f>
        <v>0</v>
      </c>
      <c r="K252" s="270"/>
      <c r="L252" s="271"/>
      <c r="M252" s="272"/>
      <c r="N252" s="273" t="s">
        <v>39</v>
      </c>
      <c r="O252" s="76"/>
      <c r="P252" s="256" t="n">
        <f aca="false">O252*H252</f>
        <v>0</v>
      </c>
      <c r="Q252" s="256" t="n">
        <v>3E-005</v>
      </c>
      <c r="R252" s="256" t="n">
        <f aca="false">Q252*H252</f>
        <v>3E-005</v>
      </c>
      <c r="S252" s="256" t="n">
        <v>0</v>
      </c>
      <c r="T252" s="257" t="n">
        <f aca="false"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258" t="s">
        <v>324</v>
      </c>
      <c r="AT252" s="258" t="s">
        <v>288</v>
      </c>
      <c r="AU252" s="258" t="s">
        <v>265</v>
      </c>
      <c r="AY252" s="3" t="s">
        <v>247</v>
      </c>
      <c r="BE252" s="137" t="n">
        <f aca="false">IF(N252="základní",J252,0)</f>
        <v>0</v>
      </c>
      <c r="BF252" s="137" t="n">
        <f aca="false">IF(N252="snížená",J252,0)</f>
        <v>0</v>
      </c>
      <c r="BG252" s="137" t="n">
        <f aca="false">IF(N252="zákl. přenesená",J252,0)</f>
        <v>0</v>
      </c>
      <c r="BH252" s="137" t="n">
        <f aca="false">IF(N252="sníž. přenesená",J252,0)</f>
        <v>0</v>
      </c>
      <c r="BI252" s="137" t="n">
        <f aca="false">IF(N252="nulová",J252,0)</f>
        <v>0</v>
      </c>
      <c r="BJ252" s="3" t="s">
        <v>81</v>
      </c>
      <c r="BK252" s="137" t="n">
        <f aca="false">ROUND(I252*H252,2)</f>
        <v>0</v>
      </c>
      <c r="BL252" s="3" t="s">
        <v>302</v>
      </c>
      <c r="BM252" s="258" t="s">
        <v>1283</v>
      </c>
    </row>
    <row r="253" s="30" customFormat="true" ht="28.8" hidden="false" customHeight="false" outlineLevel="0" collapsed="false">
      <c r="A253" s="26"/>
      <c r="B253" s="27"/>
      <c r="C253" s="28"/>
      <c r="D253" s="259" t="s">
        <v>256</v>
      </c>
      <c r="E253" s="28"/>
      <c r="F253" s="260" t="s">
        <v>1284</v>
      </c>
      <c r="G253" s="28"/>
      <c r="H253" s="28"/>
      <c r="I253" s="211"/>
      <c r="J253" s="28"/>
      <c r="K253" s="28"/>
      <c r="L253" s="29"/>
      <c r="M253" s="261"/>
      <c r="N253" s="262"/>
      <c r="O253" s="76"/>
      <c r="P253" s="76"/>
      <c r="Q253" s="76"/>
      <c r="R253" s="76"/>
      <c r="S253" s="76"/>
      <c r="T253" s="77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T253" s="3" t="s">
        <v>256</v>
      </c>
      <c r="AU253" s="3" t="s">
        <v>265</v>
      </c>
    </row>
    <row r="254" s="30" customFormat="true" ht="24.15" hidden="false" customHeight="true" outlineLevel="0" collapsed="false">
      <c r="A254" s="26"/>
      <c r="B254" s="27"/>
      <c r="C254" s="246" t="s">
        <v>744</v>
      </c>
      <c r="D254" s="246" t="s">
        <v>250</v>
      </c>
      <c r="E254" s="247" t="s">
        <v>745</v>
      </c>
      <c r="F254" s="248" t="s">
        <v>746</v>
      </c>
      <c r="G254" s="249" t="s">
        <v>291</v>
      </c>
      <c r="H254" s="250" t="n">
        <v>1</v>
      </c>
      <c r="I254" s="251"/>
      <c r="J254" s="252" t="n">
        <f aca="false">ROUND(I254*H254,2)</f>
        <v>0</v>
      </c>
      <c r="K254" s="253"/>
      <c r="L254" s="29"/>
      <c r="M254" s="254"/>
      <c r="N254" s="255" t="s">
        <v>39</v>
      </c>
      <c r="O254" s="76"/>
      <c r="P254" s="256" t="n">
        <f aca="false">O254*H254</f>
        <v>0</v>
      </c>
      <c r="Q254" s="256" t="n">
        <v>0</v>
      </c>
      <c r="R254" s="256" t="n">
        <f aca="false">Q254*H254</f>
        <v>0</v>
      </c>
      <c r="S254" s="256" t="n">
        <v>0</v>
      </c>
      <c r="T254" s="257" t="n">
        <f aca="false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258" t="s">
        <v>302</v>
      </c>
      <c r="AT254" s="258" t="s">
        <v>250</v>
      </c>
      <c r="AU254" s="258" t="s">
        <v>265</v>
      </c>
      <c r="AY254" s="3" t="s">
        <v>247</v>
      </c>
      <c r="BE254" s="137" t="n">
        <f aca="false">IF(N254="základní",J254,0)</f>
        <v>0</v>
      </c>
      <c r="BF254" s="137" t="n">
        <f aca="false">IF(N254="snížená",J254,0)</f>
        <v>0</v>
      </c>
      <c r="BG254" s="137" t="n">
        <f aca="false">IF(N254="zákl. přenesená",J254,0)</f>
        <v>0</v>
      </c>
      <c r="BH254" s="137" t="n">
        <f aca="false">IF(N254="sníž. přenesená",J254,0)</f>
        <v>0</v>
      </c>
      <c r="BI254" s="137" t="n">
        <f aca="false">IF(N254="nulová",J254,0)</f>
        <v>0</v>
      </c>
      <c r="BJ254" s="3" t="s">
        <v>81</v>
      </c>
      <c r="BK254" s="137" t="n">
        <f aca="false">ROUND(I254*H254,2)</f>
        <v>0</v>
      </c>
      <c r="BL254" s="3" t="s">
        <v>302</v>
      </c>
      <c r="BM254" s="258" t="s">
        <v>747</v>
      </c>
    </row>
    <row r="255" s="30" customFormat="true" ht="19.2" hidden="false" customHeight="false" outlineLevel="0" collapsed="false">
      <c r="A255" s="26"/>
      <c r="B255" s="27"/>
      <c r="C255" s="28"/>
      <c r="D255" s="259" t="s">
        <v>256</v>
      </c>
      <c r="E255" s="28"/>
      <c r="F255" s="260" t="s">
        <v>746</v>
      </c>
      <c r="G255" s="28"/>
      <c r="H255" s="28"/>
      <c r="I255" s="211"/>
      <c r="J255" s="28"/>
      <c r="K255" s="28"/>
      <c r="L255" s="29"/>
      <c r="M255" s="261"/>
      <c r="N255" s="262"/>
      <c r="O255" s="76"/>
      <c r="P255" s="76"/>
      <c r="Q255" s="76"/>
      <c r="R255" s="76"/>
      <c r="S255" s="76"/>
      <c r="T255" s="77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T255" s="3" t="s">
        <v>256</v>
      </c>
      <c r="AU255" s="3" t="s">
        <v>265</v>
      </c>
    </row>
    <row r="256" s="30" customFormat="true" ht="24.15" hidden="false" customHeight="true" outlineLevel="0" collapsed="false">
      <c r="A256" s="26"/>
      <c r="B256" s="27"/>
      <c r="C256" s="263" t="s">
        <v>748</v>
      </c>
      <c r="D256" s="263" t="s">
        <v>288</v>
      </c>
      <c r="E256" s="264" t="s">
        <v>749</v>
      </c>
      <c r="F256" s="265" t="s">
        <v>750</v>
      </c>
      <c r="G256" s="266" t="s">
        <v>291</v>
      </c>
      <c r="H256" s="267" t="n">
        <v>1</v>
      </c>
      <c r="I256" s="268"/>
      <c r="J256" s="269" t="n">
        <f aca="false">ROUND(I256*H256,2)</f>
        <v>0</v>
      </c>
      <c r="K256" s="270"/>
      <c r="L256" s="271"/>
      <c r="M256" s="272"/>
      <c r="N256" s="273" t="s">
        <v>39</v>
      </c>
      <c r="O256" s="76"/>
      <c r="P256" s="256" t="n">
        <f aca="false">O256*H256</f>
        <v>0</v>
      </c>
      <c r="Q256" s="256" t="n">
        <v>0.00019</v>
      </c>
      <c r="R256" s="256" t="n">
        <f aca="false">Q256*H256</f>
        <v>0.00019</v>
      </c>
      <c r="S256" s="256" t="n">
        <v>0</v>
      </c>
      <c r="T256" s="257" t="n">
        <f aca="false">S256*H256</f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258" t="s">
        <v>324</v>
      </c>
      <c r="AT256" s="258" t="s">
        <v>288</v>
      </c>
      <c r="AU256" s="258" t="s">
        <v>265</v>
      </c>
      <c r="AY256" s="3" t="s">
        <v>247</v>
      </c>
      <c r="BE256" s="137" t="n">
        <f aca="false">IF(N256="základní",J256,0)</f>
        <v>0</v>
      </c>
      <c r="BF256" s="137" t="n">
        <f aca="false">IF(N256="snížená",J256,0)</f>
        <v>0</v>
      </c>
      <c r="BG256" s="137" t="n">
        <f aca="false">IF(N256="zákl. přenesená",J256,0)</f>
        <v>0</v>
      </c>
      <c r="BH256" s="137" t="n">
        <f aca="false">IF(N256="sníž. přenesená",J256,0)</f>
        <v>0</v>
      </c>
      <c r="BI256" s="137" t="n">
        <f aca="false">IF(N256="nulová",J256,0)</f>
        <v>0</v>
      </c>
      <c r="BJ256" s="3" t="s">
        <v>81</v>
      </c>
      <c r="BK256" s="137" t="n">
        <f aca="false">ROUND(I256*H256,2)</f>
        <v>0</v>
      </c>
      <c r="BL256" s="3" t="s">
        <v>302</v>
      </c>
      <c r="BM256" s="258" t="s">
        <v>751</v>
      </c>
    </row>
    <row r="257" s="30" customFormat="true" ht="19.2" hidden="false" customHeight="false" outlineLevel="0" collapsed="false">
      <c r="A257" s="26"/>
      <c r="B257" s="27"/>
      <c r="C257" s="28"/>
      <c r="D257" s="259" t="s">
        <v>256</v>
      </c>
      <c r="E257" s="28"/>
      <c r="F257" s="260" t="s">
        <v>750</v>
      </c>
      <c r="G257" s="28"/>
      <c r="H257" s="28"/>
      <c r="I257" s="211"/>
      <c r="J257" s="28"/>
      <c r="K257" s="28"/>
      <c r="L257" s="29"/>
      <c r="M257" s="261"/>
      <c r="N257" s="262"/>
      <c r="O257" s="76"/>
      <c r="P257" s="76"/>
      <c r="Q257" s="76"/>
      <c r="R257" s="76"/>
      <c r="S257" s="76"/>
      <c r="T257" s="77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T257" s="3" t="s">
        <v>256</v>
      </c>
      <c r="AU257" s="3" t="s">
        <v>265</v>
      </c>
    </row>
    <row r="258" s="30" customFormat="true" ht="16.5" hidden="false" customHeight="true" outlineLevel="0" collapsed="false">
      <c r="A258" s="26"/>
      <c r="B258" s="27"/>
      <c r="C258" s="246" t="s">
        <v>752</v>
      </c>
      <c r="D258" s="246" t="s">
        <v>250</v>
      </c>
      <c r="E258" s="247" t="s">
        <v>753</v>
      </c>
      <c r="F258" s="248" t="s">
        <v>754</v>
      </c>
      <c r="G258" s="249" t="s">
        <v>291</v>
      </c>
      <c r="H258" s="250" t="n">
        <v>5</v>
      </c>
      <c r="I258" s="251"/>
      <c r="J258" s="252" t="n">
        <f aca="false">ROUND(I258*H258,2)</f>
        <v>0</v>
      </c>
      <c r="K258" s="253"/>
      <c r="L258" s="29"/>
      <c r="M258" s="254"/>
      <c r="N258" s="255" t="s">
        <v>39</v>
      </c>
      <c r="O258" s="76"/>
      <c r="P258" s="256" t="n">
        <f aca="false">O258*H258</f>
        <v>0</v>
      </c>
      <c r="Q258" s="256" t="n">
        <v>0</v>
      </c>
      <c r="R258" s="256" t="n">
        <f aca="false">Q258*H258</f>
        <v>0</v>
      </c>
      <c r="S258" s="256" t="n">
        <v>0</v>
      </c>
      <c r="T258" s="257" t="n">
        <f aca="false"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258" t="s">
        <v>302</v>
      </c>
      <c r="AT258" s="258" t="s">
        <v>250</v>
      </c>
      <c r="AU258" s="258" t="s">
        <v>265</v>
      </c>
      <c r="AY258" s="3" t="s">
        <v>247</v>
      </c>
      <c r="BE258" s="137" t="n">
        <f aca="false">IF(N258="základní",J258,0)</f>
        <v>0</v>
      </c>
      <c r="BF258" s="137" t="n">
        <f aca="false">IF(N258="snížená",J258,0)</f>
        <v>0</v>
      </c>
      <c r="BG258" s="137" t="n">
        <f aca="false">IF(N258="zákl. přenesená",J258,0)</f>
        <v>0</v>
      </c>
      <c r="BH258" s="137" t="n">
        <f aca="false">IF(N258="sníž. přenesená",J258,0)</f>
        <v>0</v>
      </c>
      <c r="BI258" s="137" t="n">
        <f aca="false">IF(N258="nulová",J258,0)</f>
        <v>0</v>
      </c>
      <c r="BJ258" s="3" t="s">
        <v>81</v>
      </c>
      <c r="BK258" s="137" t="n">
        <f aca="false">ROUND(I258*H258,2)</f>
        <v>0</v>
      </c>
      <c r="BL258" s="3" t="s">
        <v>302</v>
      </c>
      <c r="BM258" s="258" t="s">
        <v>755</v>
      </c>
    </row>
    <row r="259" s="30" customFormat="true" ht="28.8" hidden="false" customHeight="false" outlineLevel="0" collapsed="false">
      <c r="A259" s="26"/>
      <c r="B259" s="27"/>
      <c r="C259" s="28"/>
      <c r="D259" s="259" t="s">
        <v>256</v>
      </c>
      <c r="E259" s="28"/>
      <c r="F259" s="260" t="s">
        <v>756</v>
      </c>
      <c r="G259" s="28"/>
      <c r="H259" s="28"/>
      <c r="I259" s="211"/>
      <c r="J259" s="28"/>
      <c r="K259" s="28"/>
      <c r="L259" s="29"/>
      <c r="M259" s="261"/>
      <c r="N259" s="262"/>
      <c r="O259" s="76"/>
      <c r="P259" s="76"/>
      <c r="Q259" s="76"/>
      <c r="R259" s="76"/>
      <c r="S259" s="76"/>
      <c r="T259" s="77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T259" s="3" t="s">
        <v>256</v>
      </c>
      <c r="AU259" s="3" t="s">
        <v>265</v>
      </c>
    </row>
    <row r="260" s="30" customFormat="true" ht="24.15" hidden="false" customHeight="true" outlineLevel="0" collapsed="false">
      <c r="A260" s="26"/>
      <c r="B260" s="27"/>
      <c r="C260" s="263" t="s">
        <v>757</v>
      </c>
      <c r="D260" s="263" t="s">
        <v>288</v>
      </c>
      <c r="E260" s="264" t="s">
        <v>758</v>
      </c>
      <c r="F260" s="265" t="s">
        <v>759</v>
      </c>
      <c r="G260" s="266" t="s">
        <v>291</v>
      </c>
      <c r="H260" s="267" t="n">
        <v>5</v>
      </c>
      <c r="I260" s="268"/>
      <c r="J260" s="269" t="n">
        <f aca="false">ROUND(I260*H260,2)</f>
        <v>0</v>
      </c>
      <c r="K260" s="270"/>
      <c r="L260" s="271"/>
      <c r="M260" s="272"/>
      <c r="N260" s="273" t="s">
        <v>39</v>
      </c>
      <c r="O260" s="76"/>
      <c r="P260" s="256" t="n">
        <f aca="false">O260*H260</f>
        <v>0</v>
      </c>
      <c r="Q260" s="256" t="n">
        <v>5E-005</v>
      </c>
      <c r="R260" s="256" t="n">
        <f aca="false">Q260*H260</f>
        <v>0.00025</v>
      </c>
      <c r="S260" s="256" t="n">
        <v>0</v>
      </c>
      <c r="T260" s="257" t="n">
        <f aca="false">S260*H260</f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258" t="s">
        <v>324</v>
      </c>
      <c r="AT260" s="258" t="s">
        <v>288</v>
      </c>
      <c r="AU260" s="258" t="s">
        <v>265</v>
      </c>
      <c r="AY260" s="3" t="s">
        <v>247</v>
      </c>
      <c r="BE260" s="137" t="n">
        <f aca="false">IF(N260="základní",J260,0)</f>
        <v>0</v>
      </c>
      <c r="BF260" s="137" t="n">
        <f aca="false">IF(N260="snížená",J260,0)</f>
        <v>0</v>
      </c>
      <c r="BG260" s="137" t="n">
        <f aca="false">IF(N260="zákl. přenesená",J260,0)</f>
        <v>0</v>
      </c>
      <c r="BH260" s="137" t="n">
        <f aca="false">IF(N260="sníž. přenesená",J260,0)</f>
        <v>0</v>
      </c>
      <c r="BI260" s="137" t="n">
        <f aca="false">IF(N260="nulová",J260,0)</f>
        <v>0</v>
      </c>
      <c r="BJ260" s="3" t="s">
        <v>81</v>
      </c>
      <c r="BK260" s="137" t="n">
        <f aca="false">ROUND(I260*H260,2)</f>
        <v>0</v>
      </c>
      <c r="BL260" s="3" t="s">
        <v>302</v>
      </c>
      <c r="BM260" s="258" t="s">
        <v>760</v>
      </c>
    </row>
    <row r="261" s="30" customFormat="true" ht="10.2" hidden="false" customHeight="false" outlineLevel="0" collapsed="false">
      <c r="A261" s="26"/>
      <c r="B261" s="27"/>
      <c r="C261" s="28"/>
      <c r="D261" s="259" t="s">
        <v>256</v>
      </c>
      <c r="E261" s="28"/>
      <c r="F261" s="260" t="s">
        <v>759</v>
      </c>
      <c r="G261" s="28"/>
      <c r="H261" s="28"/>
      <c r="I261" s="211"/>
      <c r="J261" s="28"/>
      <c r="K261" s="28"/>
      <c r="L261" s="29"/>
      <c r="M261" s="261"/>
      <c r="N261" s="262"/>
      <c r="O261" s="76"/>
      <c r="P261" s="76"/>
      <c r="Q261" s="76"/>
      <c r="R261" s="76"/>
      <c r="S261" s="76"/>
      <c r="T261" s="77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T261" s="3" t="s">
        <v>256</v>
      </c>
      <c r="AU261" s="3" t="s">
        <v>265</v>
      </c>
    </row>
    <row r="262" s="30" customFormat="true" ht="33" hidden="false" customHeight="true" outlineLevel="0" collapsed="false">
      <c r="A262" s="26"/>
      <c r="B262" s="27"/>
      <c r="C262" s="246" t="s">
        <v>761</v>
      </c>
      <c r="D262" s="246" t="s">
        <v>250</v>
      </c>
      <c r="E262" s="247" t="s">
        <v>762</v>
      </c>
      <c r="F262" s="248" t="s">
        <v>763</v>
      </c>
      <c r="G262" s="249" t="s">
        <v>291</v>
      </c>
      <c r="H262" s="250" t="n">
        <v>5</v>
      </c>
      <c r="I262" s="251"/>
      <c r="J262" s="252" t="n">
        <f aca="false">ROUND(I262*H262,2)</f>
        <v>0</v>
      </c>
      <c r="K262" s="253"/>
      <c r="L262" s="29"/>
      <c r="M262" s="254"/>
      <c r="N262" s="255" t="s">
        <v>39</v>
      </c>
      <c r="O262" s="76"/>
      <c r="P262" s="256" t="n">
        <f aca="false">O262*H262</f>
        <v>0</v>
      </c>
      <c r="Q262" s="256" t="n">
        <v>0</v>
      </c>
      <c r="R262" s="256" t="n">
        <f aca="false">Q262*H262</f>
        <v>0</v>
      </c>
      <c r="S262" s="256" t="n">
        <v>0</v>
      </c>
      <c r="T262" s="257" t="n">
        <f aca="false"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258" t="s">
        <v>302</v>
      </c>
      <c r="AT262" s="258" t="s">
        <v>250</v>
      </c>
      <c r="AU262" s="258" t="s">
        <v>265</v>
      </c>
      <c r="AY262" s="3" t="s">
        <v>247</v>
      </c>
      <c r="BE262" s="137" t="n">
        <f aca="false">IF(N262="základní",J262,0)</f>
        <v>0</v>
      </c>
      <c r="BF262" s="137" t="n">
        <f aca="false">IF(N262="snížená",J262,0)</f>
        <v>0</v>
      </c>
      <c r="BG262" s="137" t="n">
        <f aca="false">IF(N262="zákl. přenesená",J262,0)</f>
        <v>0</v>
      </c>
      <c r="BH262" s="137" t="n">
        <f aca="false">IF(N262="sníž. přenesená",J262,0)</f>
        <v>0</v>
      </c>
      <c r="BI262" s="137" t="n">
        <f aca="false">IF(N262="nulová",J262,0)</f>
        <v>0</v>
      </c>
      <c r="BJ262" s="3" t="s">
        <v>81</v>
      </c>
      <c r="BK262" s="137" t="n">
        <f aca="false">ROUND(I262*H262,2)</f>
        <v>0</v>
      </c>
      <c r="BL262" s="3" t="s">
        <v>302</v>
      </c>
      <c r="BM262" s="258" t="s">
        <v>764</v>
      </c>
    </row>
    <row r="263" s="30" customFormat="true" ht="28.8" hidden="false" customHeight="false" outlineLevel="0" collapsed="false">
      <c r="A263" s="26"/>
      <c r="B263" s="27"/>
      <c r="C263" s="28"/>
      <c r="D263" s="259" t="s">
        <v>256</v>
      </c>
      <c r="E263" s="28"/>
      <c r="F263" s="260" t="s">
        <v>765</v>
      </c>
      <c r="G263" s="28"/>
      <c r="H263" s="28"/>
      <c r="I263" s="211"/>
      <c r="J263" s="28"/>
      <c r="K263" s="28"/>
      <c r="L263" s="29"/>
      <c r="M263" s="261"/>
      <c r="N263" s="262"/>
      <c r="O263" s="76"/>
      <c r="P263" s="76"/>
      <c r="Q263" s="76"/>
      <c r="R263" s="76"/>
      <c r="S263" s="76"/>
      <c r="T263" s="77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T263" s="3" t="s">
        <v>256</v>
      </c>
      <c r="AU263" s="3" t="s">
        <v>265</v>
      </c>
    </row>
    <row r="264" s="30" customFormat="true" ht="24.15" hidden="false" customHeight="true" outlineLevel="0" collapsed="false">
      <c r="A264" s="26"/>
      <c r="B264" s="27"/>
      <c r="C264" s="246" t="s">
        <v>766</v>
      </c>
      <c r="D264" s="246" t="s">
        <v>250</v>
      </c>
      <c r="E264" s="247" t="s">
        <v>767</v>
      </c>
      <c r="F264" s="248" t="s">
        <v>768</v>
      </c>
      <c r="G264" s="249" t="s">
        <v>291</v>
      </c>
      <c r="H264" s="250" t="n">
        <v>5</v>
      </c>
      <c r="I264" s="251"/>
      <c r="J264" s="252" t="n">
        <f aca="false">ROUND(I264*H264,2)</f>
        <v>0</v>
      </c>
      <c r="K264" s="253"/>
      <c r="L264" s="29"/>
      <c r="M264" s="254"/>
      <c r="N264" s="255" t="s">
        <v>39</v>
      </c>
      <c r="O264" s="76"/>
      <c r="P264" s="256" t="n">
        <f aca="false">O264*H264</f>
        <v>0</v>
      </c>
      <c r="Q264" s="256" t="n">
        <v>0</v>
      </c>
      <c r="R264" s="256" t="n">
        <f aca="false">Q264*H264</f>
        <v>0</v>
      </c>
      <c r="S264" s="256" t="n">
        <v>0</v>
      </c>
      <c r="T264" s="257" t="n">
        <f aca="false">S264*H264</f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258" t="s">
        <v>302</v>
      </c>
      <c r="AT264" s="258" t="s">
        <v>250</v>
      </c>
      <c r="AU264" s="258" t="s">
        <v>265</v>
      </c>
      <c r="AY264" s="3" t="s">
        <v>247</v>
      </c>
      <c r="BE264" s="137" t="n">
        <f aca="false">IF(N264="základní",J264,0)</f>
        <v>0</v>
      </c>
      <c r="BF264" s="137" t="n">
        <f aca="false">IF(N264="snížená",J264,0)</f>
        <v>0</v>
      </c>
      <c r="BG264" s="137" t="n">
        <f aca="false">IF(N264="zákl. přenesená",J264,0)</f>
        <v>0</v>
      </c>
      <c r="BH264" s="137" t="n">
        <f aca="false">IF(N264="sníž. přenesená",J264,0)</f>
        <v>0</v>
      </c>
      <c r="BI264" s="137" t="n">
        <f aca="false">IF(N264="nulová",J264,0)</f>
        <v>0</v>
      </c>
      <c r="BJ264" s="3" t="s">
        <v>81</v>
      </c>
      <c r="BK264" s="137" t="n">
        <f aca="false">ROUND(I264*H264,2)</f>
        <v>0</v>
      </c>
      <c r="BL264" s="3" t="s">
        <v>302</v>
      </c>
      <c r="BM264" s="258" t="s">
        <v>769</v>
      </c>
    </row>
    <row r="265" s="30" customFormat="true" ht="38.4" hidden="false" customHeight="false" outlineLevel="0" collapsed="false">
      <c r="A265" s="26"/>
      <c r="B265" s="27"/>
      <c r="C265" s="28"/>
      <c r="D265" s="259" t="s">
        <v>256</v>
      </c>
      <c r="E265" s="28"/>
      <c r="F265" s="260" t="s">
        <v>770</v>
      </c>
      <c r="G265" s="28"/>
      <c r="H265" s="28"/>
      <c r="I265" s="211"/>
      <c r="J265" s="28"/>
      <c r="K265" s="28"/>
      <c r="L265" s="29"/>
      <c r="M265" s="261"/>
      <c r="N265" s="262"/>
      <c r="O265" s="76"/>
      <c r="P265" s="76"/>
      <c r="Q265" s="76"/>
      <c r="R265" s="76"/>
      <c r="S265" s="76"/>
      <c r="T265" s="77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T265" s="3" t="s">
        <v>256</v>
      </c>
      <c r="AU265" s="3" t="s">
        <v>265</v>
      </c>
    </row>
    <row r="266" s="30" customFormat="true" ht="24.15" hidden="false" customHeight="true" outlineLevel="0" collapsed="false">
      <c r="A266" s="26"/>
      <c r="B266" s="27"/>
      <c r="C266" s="263" t="s">
        <v>771</v>
      </c>
      <c r="D266" s="263" t="s">
        <v>288</v>
      </c>
      <c r="E266" s="264" t="s">
        <v>772</v>
      </c>
      <c r="F266" s="265" t="s">
        <v>773</v>
      </c>
      <c r="G266" s="266" t="s">
        <v>291</v>
      </c>
      <c r="H266" s="267" t="n">
        <v>5</v>
      </c>
      <c r="I266" s="268"/>
      <c r="J266" s="269" t="n">
        <f aca="false">ROUND(I266*H266,2)</f>
        <v>0</v>
      </c>
      <c r="K266" s="270"/>
      <c r="L266" s="271"/>
      <c r="M266" s="272"/>
      <c r="N266" s="273" t="s">
        <v>39</v>
      </c>
      <c r="O266" s="76"/>
      <c r="P266" s="256" t="n">
        <f aca="false">O266*H266</f>
        <v>0</v>
      </c>
      <c r="Q266" s="256" t="n">
        <v>5E-005</v>
      </c>
      <c r="R266" s="256" t="n">
        <f aca="false">Q266*H266</f>
        <v>0.00025</v>
      </c>
      <c r="S266" s="256" t="n">
        <v>0</v>
      </c>
      <c r="T266" s="257" t="n">
        <f aca="false"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258" t="s">
        <v>324</v>
      </c>
      <c r="AT266" s="258" t="s">
        <v>288</v>
      </c>
      <c r="AU266" s="258" t="s">
        <v>265</v>
      </c>
      <c r="AY266" s="3" t="s">
        <v>247</v>
      </c>
      <c r="BE266" s="137" t="n">
        <f aca="false">IF(N266="základní",J266,0)</f>
        <v>0</v>
      </c>
      <c r="BF266" s="137" t="n">
        <f aca="false">IF(N266="snížená",J266,0)</f>
        <v>0</v>
      </c>
      <c r="BG266" s="137" t="n">
        <f aca="false">IF(N266="zákl. přenesená",J266,0)</f>
        <v>0</v>
      </c>
      <c r="BH266" s="137" t="n">
        <f aca="false">IF(N266="sníž. přenesená",J266,0)</f>
        <v>0</v>
      </c>
      <c r="BI266" s="137" t="n">
        <f aca="false">IF(N266="nulová",J266,0)</f>
        <v>0</v>
      </c>
      <c r="BJ266" s="3" t="s">
        <v>81</v>
      </c>
      <c r="BK266" s="137" t="n">
        <f aca="false">ROUND(I266*H266,2)</f>
        <v>0</v>
      </c>
      <c r="BL266" s="3" t="s">
        <v>302</v>
      </c>
      <c r="BM266" s="258" t="s">
        <v>774</v>
      </c>
    </row>
    <row r="267" s="30" customFormat="true" ht="19.2" hidden="false" customHeight="false" outlineLevel="0" collapsed="false">
      <c r="A267" s="26"/>
      <c r="B267" s="27"/>
      <c r="C267" s="28"/>
      <c r="D267" s="259" t="s">
        <v>256</v>
      </c>
      <c r="E267" s="28"/>
      <c r="F267" s="260" t="s">
        <v>773</v>
      </c>
      <c r="G267" s="28"/>
      <c r="H267" s="28"/>
      <c r="I267" s="211"/>
      <c r="J267" s="28"/>
      <c r="K267" s="28"/>
      <c r="L267" s="29"/>
      <c r="M267" s="261"/>
      <c r="N267" s="262"/>
      <c r="O267" s="76"/>
      <c r="P267" s="76"/>
      <c r="Q267" s="76"/>
      <c r="R267" s="76"/>
      <c r="S267" s="76"/>
      <c r="T267" s="77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T267" s="3" t="s">
        <v>256</v>
      </c>
      <c r="AU267" s="3" t="s">
        <v>265</v>
      </c>
    </row>
    <row r="268" s="30" customFormat="true" ht="37.8" hidden="false" customHeight="true" outlineLevel="0" collapsed="false">
      <c r="A268" s="26"/>
      <c r="B268" s="27"/>
      <c r="C268" s="246" t="s">
        <v>1285</v>
      </c>
      <c r="D268" s="246" t="s">
        <v>250</v>
      </c>
      <c r="E268" s="247" t="s">
        <v>1286</v>
      </c>
      <c r="F268" s="248" t="s">
        <v>1287</v>
      </c>
      <c r="G268" s="249" t="s">
        <v>332</v>
      </c>
      <c r="H268" s="250" t="n">
        <v>4</v>
      </c>
      <c r="I268" s="251"/>
      <c r="J268" s="252" t="n">
        <f aca="false">ROUND(I268*H268,2)</f>
        <v>0</v>
      </c>
      <c r="K268" s="253"/>
      <c r="L268" s="29"/>
      <c r="M268" s="254"/>
      <c r="N268" s="255" t="s">
        <v>39</v>
      </c>
      <c r="O268" s="76"/>
      <c r="P268" s="256" t="n">
        <f aca="false">O268*H268</f>
        <v>0</v>
      </c>
      <c r="Q268" s="256" t="n">
        <v>0</v>
      </c>
      <c r="R268" s="256" t="n">
        <f aca="false">Q268*H268</f>
        <v>0</v>
      </c>
      <c r="S268" s="256" t="n">
        <v>0</v>
      </c>
      <c r="T268" s="257" t="n">
        <f aca="false">S268*H268</f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258" t="s">
        <v>302</v>
      </c>
      <c r="AT268" s="258" t="s">
        <v>250</v>
      </c>
      <c r="AU268" s="258" t="s">
        <v>265</v>
      </c>
      <c r="AY268" s="3" t="s">
        <v>247</v>
      </c>
      <c r="BE268" s="137" t="n">
        <f aca="false">IF(N268="základní",J268,0)</f>
        <v>0</v>
      </c>
      <c r="BF268" s="137" t="n">
        <f aca="false">IF(N268="snížená",J268,0)</f>
        <v>0</v>
      </c>
      <c r="BG268" s="137" t="n">
        <f aca="false">IF(N268="zákl. přenesená",J268,0)</f>
        <v>0</v>
      </c>
      <c r="BH268" s="137" t="n">
        <f aca="false">IF(N268="sníž. přenesená",J268,0)</f>
        <v>0</v>
      </c>
      <c r="BI268" s="137" t="n">
        <f aca="false">IF(N268="nulová",J268,0)</f>
        <v>0</v>
      </c>
      <c r="BJ268" s="3" t="s">
        <v>81</v>
      </c>
      <c r="BK268" s="137" t="n">
        <f aca="false">ROUND(I268*H268,2)</f>
        <v>0</v>
      </c>
      <c r="BL268" s="3" t="s">
        <v>302</v>
      </c>
      <c r="BM268" s="258" t="s">
        <v>1288</v>
      </c>
    </row>
    <row r="269" s="30" customFormat="true" ht="19.2" hidden="false" customHeight="false" outlineLevel="0" collapsed="false">
      <c r="A269" s="26"/>
      <c r="B269" s="27"/>
      <c r="C269" s="28"/>
      <c r="D269" s="259" t="s">
        <v>256</v>
      </c>
      <c r="E269" s="28"/>
      <c r="F269" s="260" t="s">
        <v>1289</v>
      </c>
      <c r="G269" s="28"/>
      <c r="H269" s="28"/>
      <c r="I269" s="211"/>
      <c r="J269" s="28"/>
      <c r="K269" s="28"/>
      <c r="L269" s="29"/>
      <c r="M269" s="261"/>
      <c r="N269" s="262"/>
      <c r="O269" s="76"/>
      <c r="P269" s="76"/>
      <c r="Q269" s="76"/>
      <c r="R269" s="76"/>
      <c r="S269" s="76"/>
      <c r="T269" s="77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T269" s="3" t="s">
        <v>256</v>
      </c>
      <c r="AU269" s="3" t="s">
        <v>265</v>
      </c>
    </row>
    <row r="270" s="30" customFormat="true" ht="24.15" hidden="false" customHeight="true" outlineLevel="0" collapsed="false">
      <c r="A270" s="26"/>
      <c r="B270" s="27"/>
      <c r="C270" s="263" t="s">
        <v>1290</v>
      </c>
      <c r="D270" s="263" t="s">
        <v>288</v>
      </c>
      <c r="E270" s="264" t="s">
        <v>1291</v>
      </c>
      <c r="F270" s="265" t="s">
        <v>1292</v>
      </c>
      <c r="G270" s="266" t="s">
        <v>332</v>
      </c>
      <c r="H270" s="267" t="n">
        <v>4</v>
      </c>
      <c r="I270" s="268"/>
      <c r="J270" s="269" t="n">
        <f aca="false">ROUND(I270*H270,2)</f>
        <v>0</v>
      </c>
      <c r="K270" s="270"/>
      <c r="L270" s="271"/>
      <c r="M270" s="272"/>
      <c r="N270" s="273" t="s">
        <v>39</v>
      </c>
      <c r="O270" s="76"/>
      <c r="P270" s="256" t="n">
        <f aca="false">O270*H270</f>
        <v>0</v>
      </c>
      <c r="Q270" s="256" t="n">
        <v>1E-005</v>
      </c>
      <c r="R270" s="256" t="n">
        <f aca="false">Q270*H270</f>
        <v>4E-005</v>
      </c>
      <c r="S270" s="256" t="n">
        <v>0</v>
      </c>
      <c r="T270" s="257" t="n">
        <f aca="false">S270*H270</f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258" t="s">
        <v>324</v>
      </c>
      <c r="AT270" s="258" t="s">
        <v>288</v>
      </c>
      <c r="AU270" s="258" t="s">
        <v>265</v>
      </c>
      <c r="AY270" s="3" t="s">
        <v>247</v>
      </c>
      <c r="BE270" s="137" t="n">
        <f aca="false">IF(N270="základní",J270,0)</f>
        <v>0</v>
      </c>
      <c r="BF270" s="137" t="n">
        <f aca="false">IF(N270="snížená",J270,0)</f>
        <v>0</v>
      </c>
      <c r="BG270" s="137" t="n">
        <f aca="false">IF(N270="zákl. přenesená",J270,0)</f>
        <v>0</v>
      </c>
      <c r="BH270" s="137" t="n">
        <f aca="false">IF(N270="sníž. přenesená",J270,0)</f>
        <v>0</v>
      </c>
      <c r="BI270" s="137" t="n">
        <f aca="false">IF(N270="nulová",J270,0)</f>
        <v>0</v>
      </c>
      <c r="BJ270" s="3" t="s">
        <v>81</v>
      </c>
      <c r="BK270" s="137" t="n">
        <f aca="false">ROUND(I270*H270,2)</f>
        <v>0</v>
      </c>
      <c r="BL270" s="3" t="s">
        <v>302</v>
      </c>
      <c r="BM270" s="258" t="s">
        <v>1293</v>
      </c>
    </row>
    <row r="271" s="30" customFormat="true" ht="10.2" hidden="false" customHeight="false" outlineLevel="0" collapsed="false">
      <c r="A271" s="26"/>
      <c r="B271" s="27"/>
      <c r="C271" s="28"/>
      <c r="D271" s="259" t="s">
        <v>256</v>
      </c>
      <c r="E271" s="28"/>
      <c r="F271" s="260" t="s">
        <v>1292</v>
      </c>
      <c r="G271" s="28"/>
      <c r="H271" s="28"/>
      <c r="I271" s="211"/>
      <c r="J271" s="28"/>
      <c r="K271" s="28"/>
      <c r="L271" s="29"/>
      <c r="M271" s="261"/>
      <c r="N271" s="262"/>
      <c r="O271" s="76"/>
      <c r="P271" s="76"/>
      <c r="Q271" s="76"/>
      <c r="R271" s="76"/>
      <c r="S271" s="76"/>
      <c r="T271" s="77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T271" s="3" t="s">
        <v>256</v>
      </c>
      <c r="AU271" s="3" t="s">
        <v>265</v>
      </c>
    </row>
    <row r="272" s="30" customFormat="true" ht="33" hidden="false" customHeight="true" outlineLevel="0" collapsed="false">
      <c r="A272" s="26"/>
      <c r="B272" s="27"/>
      <c r="C272" s="246" t="s">
        <v>1294</v>
      </c>
      <c r="D272" s="246" t="s">
        <v>250</v>
      </c>
      <c r="E272" s="247" t="s">
        <v>1295</v>
      </c>
      <c r="F272" s="248" t="s">
        <v>1296</v>
      </c>
      <c r="G272" s="249" t="s">
        <v>307</v>
      </c>
      <c r="H272" s="250" t="n">
        <v>4</v>
      </c>
      <c r="I272" s="251"/>
      <c r="J272" s="252" t="n">
        <f aca="false">ROUND(I272*H272,2)</f>
        <v>0</v>
      </c>
      <c r="K272" s="253"/>
      <c r="L272" s="29"/>
      <c r="M272" s="254"/>
      <c r="N272" s="255" t="s">
        <v>39</v>
      </c>
      <c r="O272" s="76"/>
      <c r="P272" s="256" t="n">
        <f aca="false">O272*H272</f>
        <v>0</v>
      </c>
      <c r="Q272" s="256" t="n">
        <v>0</v>
      </c>
      <c r="R272" s="256" t="n">
        <f aca="false">Q272*H272</f>
        <v>0</v>
      </c>
      <c r="S272" s="256" t="n">
        <v>0</v>
      </c>
      <c r="T272" s="257" t="n">
        <f aca="false"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258" t="s">
        <v>302</v>
      </c>
      <c r="AT272" s="258" t="s">
        <v>250</v>
      </c>
      <c r="AU272" s="258" t="s">
        <v>265</v>
      </c>
      <c r="AY272" s="3" t="s">
        <v>247</v>
      </c>
      <c r="BE272" s="137" t="n">
        <f aca="false">IF(N272="základní",J272,0)</f>
        <v>0</v>
      </c>
      <c r="BF272" s="137" t="n">
        <f aca="false">IF(N272="snížená",J272,0)</f>
        <v>0</v>
      </c>
      <c r="BG272" s="137" t="n">
        <f aca="false">IF(N272="zákl. přenesená",J272,0)</f>
        <v>0</v>
      </c>
      <c r="BH272" s="137" t="n">
        <f aca="false">IF(N272="sníž. přenesená",J272,0)</f>
        <v>0</v>
      </c>
      <c r="BI272" s="137" t="n">
        <f aca="false">IF(N272="nulová",J272,0)</f>
        <v>0</v>
      </c>
      <c r="BJ272" s="3" t="s">
        <v>81</v>
      </c>
      <c r="BK272" s="137" t="n">
        <f aca="false">ROUND(I272*H272,2)</f>
        <v>0</v>
      </c>
      <c r="BL272" s="3" t="s">
        <v>302</v>
      </c>
      <c r="BM272" s="258" t="s">
        <v>1297</v>
      </c>
    </row>
    <row r="273" s="30" customFormat="true" ht="38.4" hidden="false" customHeight="false" outlineLevel="0" collapsed="false">
      <c r="A273" s="26"/>
      <c r="B273" s="27"/>
      <c r="C273" s="28"/>
      <c r="D273" s="259" t="s">
        <v>256</v>
      </c>
      <c r="E273" s="28"/>
      <c r="F273" s="260" t="s">
        <v>1298</v>
      </c>
      <c r="G273" s="28"/>
      <c r="H273" s="28"/>
      <c r="I273" s="211"/>
      <c r="J273" s="28"/>
      <c r="K273" s="28"/>
      <c r="L273" s="29"/>
      <c r="M273" s="261"/>
      <c r="N273" s="262"/>
      <c r="O273" s="76"/>
      <c r="P273" s="76"/>
      <c r="Q273" s="76"/>
      <c r="R273" s="76"/>
      <c r="S273" s="76"/>
      <c r="T273" s="77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T273" s="3" t="s">
        <v>256</v>
      </c>
      <c r="AU273" s="3" t="s">
        <v>265</v>
      </c>
    </row>
    <row r="274" s="30" customFormat="true" ht="24.15" hidden="false" customHeight="true" outlineLevel="0" collapsed="false">
      <c r="A274" s="26"/>
      <c r="B274" s="27"/>
      <c r="C274" s="263" t="s">
        <v>1299</v>
      </c>
      <c r="D274" s="263" t="s">
        <v>288</v>
      </c>
      <c r="E274" s="264" t="s">
        <v>1300</v>
      </c>
      <c r="F274" s="265" t="s">
        <v>1301</v>
      </c>
      <c r="G274" s="266" t="s">
        <v>291</v>
      </c>
      <c r="H274" s="267" t="n">
        <v>1</v>
      </c>
      <c r="I274" s="268"/>
      <c r="J274" s="269" t="n">
        <f aca="false">ROUND(I274*H274,2)</f>
        <v>0</v>
      </c>
      <c r="K274" s="270"/>
      <c r="L274" s="271"/>
      <c r="M274" s="272"/>
      <c r="N274" s="273" t="s">
        <v>39</v>
      </c>
      <c r="O274" s="76"/>
      <c r="P274" s="256" t="n">
        <f aca="false">O274*H274</f>
        <v>0</v>
      </c>
      <c r="Q274" s="256" t="n">
        <v>1E-005</v>
      </c>
      <c r="R274" s="256" t="n">
        <f aca="false">Q274*H274</f>
        <v>1E-005</v>
      </c>
      <c r="S274" s="256" t="n">
        <v>0</v>
      </c>
      <c r="T274" s="257" t="n">
        <f aca="false"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258" t="s">
        <v>324</v>
      </c>
      <c r="AT274" s="258" t="s">
        <v>288</v>
      </c>
      <c r="AU274" s="258" t="s">
        <v>265</v>
      </c>
      <c r="AY274" s="3" t="s">
        <v>247</v>
      </c>
      <c r="BE274" s="137" t="n">
        <f aca="false">IF(N274="základní",J274,0)</f>
        <v>0</v>
      </c>
      <c r="BF274" s="137" t="n">
        <f aca="false">IF(N274="snížená",J274,0)</f>
        <v>0</v>
      </c>
      <c r="BG274" s="137" t="n">
        <f aca="false">IF(N274="zákl. přenesená",J274,0)</f>
        <v>0</v>
      </c>
      <c r="BH274" s="137" t="n">
        <f aca="false">IF(N274="sníž. přenesená",J274,0)</f>
        <v>0</v>
      </c>
      <c r="BI274" s="137" t="n">
        <f aca="false">IF(N274="nulová",J274,0)</f>
        <v>0</v>
      </c>
      <c r="BJ274" s="3" t="s">
        <v>81</v>
      </c>
      <c r="BK274" s="137" t="n">
        <f aca="false">ROUND(I274*H274,2)</f>
        <v>0</v>
      </c>
      <c r="BL274" s="3" t="s">
        <v>302</v>
      </c>
      <c r="BM274" s="258" t="s">
        <v>1302</v>
      </c>
    </row>
    <row r="275" s="30" customFormat="true" ht="19.2" hidden="false" customHeight="false" outlineLevel="0" collapsed="false">
      <c r="A275" s="26"/>
      <c r="B275" s="27"/>
      <c r="C275" s="28"/>
      <c r="D275" s="259" t="s">
        <v>256</v>
      </c>
      <c r="E275" s="28"/>
      <c r="F275" s="260" t="s">
        <v>1301</v>
      </c>
      <c r="G275" s="28"/>
      <c r="H275" s="28"/>
      <c r="I275" s="211"/>
      <c r="J275" s="28"/>
      <c r="K275" s="28"/>
      <c r="L275" s="29"/>
      <c r="M275" s="261"/>
      <c r="N275" s="262"/>
      <c r="O275" s="76"/>
      <c r="P275" s="76"/>
      <c r="Q275" s="76"/>
      <c r="R275" s="76"/>
      <c r="S275" s="76"/>
      <c r="T275" s="77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T275" s="3" t="s">
        <v>256</v>
      </c>
      <c r="AU275" s="3" t="s">
        <v>265</v>
      </c>
    </row>
    <row r="276" s="30" customFormat="true" ht="24.15" hidden="false" customHeight="true" outlineLevel="0" collapsed="false">
      <c r="A276" s="26"/>
      <c r="B276" s="27"/>
      <c r="C276" s="263" t="s">
        <v>1303</v>
      </c>
      <c r="D276" s="263" t="s">
        <v>288</v>
      </c>
      <c r="E276" s="264" t="s">
        <v>1304</v>
      </c>
      <c r="F276" s="265" t="s">
        <v>1305</v>
      </c>
      <c r="G276" s="266" t="s">
        <v>291</v>
      </c>
      <c r="H276" s="267" t="n">
        <v>1</v>
      </c>
      <c r="I276" s="268"/>
      <c r="J276" s="269" t="n">
        <f aca="false">ROUND(I276*H276,2)</f>
        <v>0</v>
      </c>
      <c r="K276" s="270"/>
      <c r="L276" s="271"/>
      <c r="M276" s="272"/>
      <c r="N276" s="273" t="s">
        <v>39</v>
      </c>
      <c r="O276" s="76"/>
      <c r="P276" s="256" t="n">
        <f aca="false">O276*H276</f>
        <v>0</v>
      </c>
      <c r="Q276" s="256" t="n">
        <v>1E-005</v>
      </c>
      <c r="R276" s="256" t="n">
        <f aca="false">Q276*H276</f>
        <v>1E-005</v>
      </c>
      <c r="S276" s="256" t="n">
        <v>0</v>
      </c>
      <c r="T276" s="257" t="n">
        <f aca="false">S276*H276</f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258" t="s">
        <v>324</v>
      </c>
      <c r="AT276" s="258" t="s">
        <v>288</v>
      </c>
      <c r="AU276" s="258" t="s">
        <v>265</v>
      </c>
      <c r="AY276" s="3" t="s">
        <v>247</v>
      </c>
      <c r="BE276" s="137" t="n">
        <f aca="false">IF(N276="základní",J276,0)</f>
        <v>0</v>
      </c>
      <c r="BF276" s="137" t="n">
        <f aca="false">IF(N276="snížená",J276,0)</f>
        <v>0</v>
      </c>
      <c r="BG276" s="137" t="n">
        <f aca="false">IF(N276="zákl. přenesená",J276,0)</f>
        <v>0</v>
      </c>
      <c r="BH276" s="137" t="n">
        <f aca="false">IF(N276="sníž. přenesená",J276,0)</f>
        <v>0</v>
      </c>
      <c r="BI276" s="137" t="n">
        <f aca="false">IF(N276="nulová",J276,0)</f>
        <v>0</v>
      </c>
      <c r="BJ276" s="3" t="s">
        <v>81</v>
      </c>
      <c r="BK276" s="137" t="n">
        <f aca="false">ROUND(I276*H276,2)</f>
        <v>0</v>
      </c>
      <c r="BL276" s="3" t="s">
        <v>302</v>
      </c>
      <c r="BM276" s="258" t="s">
        <v>1306</v>
      </c>
    </row>
    <row r="277" s="30" customFormat="true" ht="10.2" hidden="false" customHeight="false" outlineLevel="0" collapsed="false">
      <c r="A277" s="26"/>
      <c r="B277" s="27"/>
      <c r="C277" s="28"/>
      <c r="D277" s="259" t="s">
        <v>256</v>
      </c>
      <c r="E277" s="28"/>
      <c r="F277" s="260" t="s">
        <v>1305</v>
      </c>
      <c r="G277" s="28"/>
      <c r="H277" s="28"/>
      <c r="I277" s="211"/>
      <c r="J277" s="28"/>
      <c r="K277" s="28"/>
      <c r="L277" s="29"/>
      <c r="M277" s="261"/>
      <c r="N277" s="262"/>
      <c r="O277" s="76"/>
      <c r="P277" s="76"/>
      <c r="Q277" s="76"/>
      <c r="R277" s="76"/>
      <c r="S277" s="76"/>
      <c r="T277" s="77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T277" s="3" t="s">
        <v>256</v>
      </c>
      <c r="AU277" s="3" t="s">
        <v>265</v>
      </c>
    </row>
    <row r="278" s="30" customFormat="true" ht="24.15" hidden="false" customHeight="true" outlineLevel="0" collapsed="false">
      <c r="A278" s="26"/>
      <c r="B278" s="27"/>
      <c r="C278" s="263" t="s">
        <v>1307</v>
      </c>
      <c r="D278" s="263" t="s">
        <v>288</v>
      </c>
      <c r="E278" s="264" t="s">
        <v>1308</v>
      </c>
      <c r="F278" s="265" t="s">
        <v>1309</v>
      </c>
      <c r="G278" s="266" t="s">
        <v>291</v>
      </c>
      <c r="H278" s="267" t="n">
        <v>1</v>
      </c>
      <c r="I278" s="268"/>
      <c r="J278" s="269" t="n">
        <f aca="false">ROUND(I278*H278,2)</f>
        <v>0</v>
      </c>
      <c r="K278" s="270"/>
      <c r="L278" s="271"/>
      <c r="M278" s="272"/>
      <c r="N278" s="273" t="s">
        <v>39</v>
      </c>
      <c r="O278" s="76"/>
      <c r="P278" s="256" t="n">
        <f aca="false">O278*H278</f>
        <v>0</v>
      </c>
      <c r="Q278" s="256" t="n">
        <v>1E-005</v>
      </c>
      <c r="R278" s="256" t="n">
        <f aca="false">Q278*H278</f>
        <v>1E-005</v>
      </c>
      <c r="S278" s="256" t="n">
        <v>0</v>
      </c>
      <c r="T278" s="257" t="n">
        <f aca="false">S278*H278</f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258" t="s">
        <v>324</v>
      </c>
      <c r="AT278" s="258" t="s">
        <v>288</v>
      </c>
      <c r="AU278" s="258" t="s">
        <v>265</v>
      </c>
      <c r="AY278" s="3" t="s">
        <v>247</v>
      </c>
      <c r="BE278" s="137" t="n">
        <f aca="false">IF(N278="základní",J278,0)</f>
        <v>0</v>
      </c>
      <c r="BF278" s="137" t="n">
        <f aca="false">IF(N278="snížená",J278,0)</f>
        <v>0</v>
      </c>
      <c r="BG278" s="137" t="n">
        <f aca="false">IF(N278="zákl. přenesená",J278,0)</f>
        <v>0</v>
      </c>
      <c r="BH278" s="137" t="n">
        <f aca="false">IF(N278="sníž. přenesená",J278,0)</f>
        <v>0</v>
      </c>
      <c r="BI278" s="137" t="n">
        <f aca="false">IF(N278="nulová",J278,0)</f>
        <v>0</v>
      </c>
      <c r="BJ278" s="3" t="s">
        <v>81</v>
      </c>
      <c r="BK278" s="137" t="n">
        <f aca="false">ROUND(I278*H278,2)</f>
        <v>0</v>
      </c>
      <c r="BL278" s="3" t="s">
        <v>302</v>
      </c>
      <c r="BM278" s="258" t="s">
        <v>1310</v>
      </c>
    </row>
    <row r="279" s="30" customFormat="true" ht="19.2" hidden="false" customHeight="false" outlineLevel="0" collapsed="false">
      <c r="A279" s="26"/>
      <c r="B279" s="27"/>
      <c r="C279" s="28"/>
      <c r="D279" s="259" t="s">
        <v>256</v>
      </c>
      <c r="E279" s="28"/>
      <c r="F279" s="260" t="s">
        <v>1309</v>
      </c>
      <c r="G279" s="28"/>
      <c r="H279" s="28"/>
      <c r="I279" s="211"/>
      <c r="J279" s="28"/>
      <c r="K279" s="28"/>
      <c r="L279" s="29"/>
      <c r="M279" s="261"/>
      <c r="N279" s="262"/>
      <c r="O279" s="76"/>
      <c r="P279" s="76"/>
      <c r="Q279" s="76"/>
      <c r="R279" s="76"/>
      <c r="S279" s="76"/>
      <c r="T279" s="77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T279" s="3" t="s">
        <v>256</v>
      </c>
      <c r="AU279" s="3" t="s">
        <v>265</v>
      </c>
    </row>
    <row r="280" s="30" customFormat="true" ht="24.15" hidden="false" customHeight="true" outlineLevel="0" collapsed="false">
      <c r="A280" s="26"/>
      <c r="B280" s="27"/>
      <c r="C280" s="263" t="s">
        <v>1311</v>
      </c>
      <c r="D280" s="263" t="s">
        <v>288</v>
      </c>
      <c r="E280" s="264" t="s">
        <v>1312</v>
      </c>
      <c r="F280" s="265" t="s">
        <v>1313</v>
      </c>
      <c r="G280" s="266" t="s">
        <v>291</v>
      </c>
      <c r="H280" s="267" t="n">
        <v>1</v>
      </c>
      <c r="I280" s="268"/>
      <c r="J280" s="269" t="n">
        <f aca="false">ROUND(I280*H280,2)</f>
        <v>0</v>
      </c>
      <c r="K280" s="270"/>
      <c r="L280" s="271"/>
      <c r="M280" s="272"/>
      <c r="N280" s="273" t="s">
        <v>39</v>
      </c>
      <c r="O280" s="76"/>
      <c r="P280" s="256" t="n">
        <f aca="false">O280*H280</f>
        <v>0</v>
      </c>
      <c r="Q280" s="256" t="n">
        <v>1E-005</v>
      </c>
      <c r="R280" s="256" t="n">
        <f aca="false">Q280*H280</f>
        <v>1E-005</v>
      </c>
      <c r="S280" s="256" t="n">
        <v>0</v>
      </c>
      <c r="T280" s="257" t="n">
        <f aca="false">S280*H280</f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258" t="s">
        <v>324</v>
      </c>
      <c r="AT280" s="258" t="s">
        <v>288</v>
      </c>
      <c r="AU280" s="258" t="s">
        <v>265</v>
      </c>
      <c r="AY280" s="3" t="s">
        <v>247</v>
      </c>
      <c r="BE280" s="137" t="n">
        <f aca="false">IF(N280="základní",J280,0)</f>
        <v>0</v>
      </c>
      <c r="BF280" s="137" t="n">
        <f aca="false">IF(N280="snížená",J280,0)</f>
        <v>0</v>
      </c>
      <c r="BG280" s="137" t="n">
        <f aca="false">IF(N280="zákl. přenesená",J280,0)</f>
        <v>0</v>
      </c>
      <c r="BH280" s="137" t="n">
        <f aca="false">IF(N280="sníž. přenesená",J280,0)</f>
        <v>0</v>
      </c>
      <c r="BI280" s="137" t="n">
        <f aca="false">IF(N280="nulová",J280,0)</f>
        <v>0</v>
      </c>
      <c r="BJ280" s="3" t="s">
        <v>81</v>
      </c>
      <c r="BK280" s="137" t="n">
        <f aca="false">ROUND(I280*H280,2)</f>
        <v>0</v>
      </c>
      <c r="BL280" s="3" t="s">
        <v>302</v>
      </c>
      <c r="BM280" s="258" t="s">
        <v>1314</v>
      </c>
    </row>
    <row r="281" s="30" customFormat="true" ht="10.2" hidden="false" customHeight="false" outlineLevel="0" collapsed="false">
      <c r="A281" s="26"/>
      <c r="B281" s="27"/>
      <c r="C281" s="28"/>
      <c r="D281" s="259" t="s">
        <v>256</v>
      </c>
      <c r="E281" s="28"/>
      <c r="F281" s="260" t="s">
        <v>1313</v>
      </c>
      <c r="G281" s="28"/>
      <c r="H281" s="28"/>
      <c r="I281" s="211"/>
      <c r="J281" s="28"/>
      <c r="K281" s="28"/>
      <c r="L281" s="29"/>
      <c r="M281" s="261"/>
      <c r="N281" s="262"/>
      <c r="O281" s="76"/>
      <c r="P281" s="76"/>
      <c r="Q281" s="76"/>
      <c r="R281" s="76"/>
      <c r="S281" s="76"/>
      <c r="T281" s="77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T281" s="3" t="s">
        <v>256</v>
      </c>
      <c r="AU281" s="3" t="s">
        <v>265</v>
      </c>
    </row>
    <row r="282" s="30" customFormat="true" ht="24.15" hidden="false" customHeight="true" outlineLevel="0" collapsed="false">
      <c r="A282" s="26"/>
      <c r="B282" s="27"/>
      <c r="C282" s="246" t="s">
        <v>1315</v>
      </c>
      <c r="D282" s="246" t="s">
        <v>250</v>
      </c>
      <c r="E282" s="247" t="s">
        <v>1316</v>
      </c>
      <c r="F282" s="248" t="s">
        <v>1317</v>
      </c>
      <c r="G282" s="249" t="s">
        <v>332</v>
      </c>
      <c r="H282" s="250" t="n">
        <v>4</v>
      </c>
      <c r="I282" s="251"/>
      <c r="J282" s="252" t="n">
        <f aca="false">ROUND(I282*H282,2)</f>
        <v>0</v>
      </c>
      <c r="K282" s="253"/>
      <c r="L282" s="29"/>
      <c r="M282" s="254"/>
      <c r="N282" s="255" t="s">
        <v>39</v>
      </c>
      <c r="O282" s="76"/>
      <c r="P282" s="256" t="n">
        <f aca="false">O282*H282</f>
        <v>0</v>
      </c>
      <c r="Q282" s="256" t="n">
        <v>0</v>
      </c>
      <c r="R282" s="256" t="n">
        <f aca="false">Q282*H282</f>
        <v>0</v>
      </c>
      <c r="S282" s="256" t="n">
        <v>0</v>
      </c>
      <c r="T282" s="257" t="n">
        <f aca="false">S282*H282</f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258" t="s">
        <v>302</v>
      </c>
      <c r="AT282" s="258" t="s">
        <v>250</v>
      </c>
      <c r="AU282" s="258" t="s">
        <v>265</v>
      </c>
      <c r="AY282" s="3" t="s">
        <v>247</v>
      </c>
      <c r="BE282" s="137" t="n">
        <f aca="false">IF(N282="základní",J282,0)</f>
        <v>0</v>
      </c>
      <c r="BF282" s="137" t="n">
        <f aca="false">IF(N282="snížená",J282,0)</f>
        <v>0</v>
      </c>
      <c r="BG282" s="137" t="n">
        <f aca="false">IF(N282="zákl. přenesená",J282,0)</f>
        <v>0</v>
      </c>
      <c r="BH282" s="137" t="n">
        <f aca="false">IF(N282="sníž. přenesená",J282,0)</f>
        <v>0</v>
      </c>
      <c r="BI282" s="137" t="n">
        <f aca="false">IF(N282="nulová",J282,0)</f>
        <v>0</v>
      </c>
      <c r="BJ282" s="3" t="s">
        <v>81</v>
      </c>
      <c r="BK282" s="137" t="n">
        <f aca="false">ROUND(I282*H282,2)</f>
        <v>0</v>
      </c>
      <c r="BL282" s="3" t="s">
        <v>302</v>
      </c>
      <c r="BM282" s="258" t="s">
        <v>1318</v>
      </c>
    </row>
    <row r="283" s="30" customFormat="true" ht="19.2" hidden="false" customHeight="false" outlineLevel="0" collapsed="false">
      <c r="A283" s="26"/>
      <c r="B283" s="27"/>
      <c r="C283" s="28"/>
      <c r="D283" s="259" t="s">
        <v>256</v>
      </c>
      <c r="E283" s="28"/>
      <c r="F283" s="260" t="s">
        <v>1317</v>
      </c>
      <c r="G283" s="28"/>
      <c r="H283" s="28"/>
      <c r="I283" s="211"/>
      <c r="J283" s="28"/>
      <c r="K283" s="28"/>
      <c r="L283" s="29"/>
      <c r="M283" s="261"/>
      <c r="N283" s="262"/>
      <c r="O283" s="76"/>
      <c r="P283" s="76"/>
      <c r="Q283" s="76"/>
      <c r="R283" s="76"/>
      <c r="S283" s="76"/>
      <c r="T283" s="77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T283" s="3" t="s">
        <v>256</v>
      </c>
      <c r="AU283" s="3" t="s">
        <v>265</v>
      </c>
    </row>
    <row r="284" s="30" customFormat="true" ht="24.15" hidden="false" customHeight="true" outlineLevel="0" collapsed="false">
      <c r="A284" s="26"/>
      <c r="B284" s="27"/>
      <c r="C284" s="263" t="s">
        <v>1319</v>
      </c>
      <c r="D284" s="263" t="s">
        <v>288</v>
      </c>
      <c r="E284" s="264" t="s">
        <v>1320</v>
      </c>
      <c r="F284" s="265" t="s">
        <v>1321</v>
      </c>
      <c r="G284" s="266" t="s">
        <v>291</v>
      </c>
      <c r="H284" s="267" t="n">
        <v>4</v>
      </c>
      <c r="I284" s="268"/>
      <c r="J284" s="269" t="n">
        <f aca="false">ROUND(I284*H284,2)</f>
        <v>0</v>
      </c>
      <c r="K284" s="270"/>
      <c r="L284" s="271"/>
      <c r="M284" s="272"/>
      <c r="N284" s="273" t="s">
        <v>39</v>
      </c>
      <c r="O284" s="76"/>
      <c r="P284" s="256" t="n">
        <f aca="false">O284*H284</f>
        <v>0</v>
      </c>
      <c r="Q284" s="256" t="n">
        <v>1E-005</v>
      </c>
      <c r="R284" s="256" t="n">
        <f aca="false">Q284*H284</f>
        <v>4E-005</v>
      </c>
      <c r="S284" s="256" t="n">
        <v>0</v>
      </c>
      <c r="T284" s="257" t="n">
        <f aca="false">S284*H284</f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258" t="s">
        <v>324</v>
      </c>
      <c r="AT284" s="258" t="s">
        <v>288</v>
      </c>
      <c r="AU284" s="258" t="s">
        <v>265</v>
      </c>
      <c r="AY284" s="3" t="s">
        <v>247</v>
      </c>
      <c r="BE284" s="137" t="n">
        <f aca="false">IF(N284="základní",J284,0)</f>
        <v>0</v>
      </c>
      <c r="BF284" s="137" t="n">
        <f aca="false">IF(N284="snížená",J284,0)</f>
        <v>0</v>
      </c>
      <c r="BG284" s="137" t="n">
        <f aca="false">IF(N284="zákl. přenesená",J284,0)</f>
        <v>0</v>
      </c>
      <c r="BH284" s="137" t="n">
        <f aca="false">IF(N284="sníž. přenesená",J284,0)</f>
        <v>0</v>
      </c>
      <c r="BI284" s="137" t="n">
        <f aca="false">IF(N284="nulová",J284,0)</f>
        <v>0</v>
      </c>
      <c r="BJ284" s="3" t="s">
        <v>81</v>
      </c>
      <c r="BK284" s="137" t="n">
        <f aca="false">ROUND(I284*H284,2)</f>
        <v>0</v>
      </c>
      <c r="BL284" s="3" t="s">
        <v>302</v>
      </c>
      <c r="BM284" s="258" t="s">
        <v>1322</v>
      </c>
    </row>
    <row r="285" s="30" customFormat="true" ht="19.2" hidden="false" customHeight="false" outlineLevel="0" collapsed="false">
      <c r="A285" s="26"/>
      <c r="B285" s="27"/>
      <c r="C285" s="28"/>
      <c r="D285" s="259" t="s">
        <v>256</v>
      </c>
      <c r="E285" s="28"/>
      <c r="F285" s="260" t="s">
        <v>1321</v>
      </c>
      <c r="G285" s="28"/>
      <c r="H285" s="28"/>
      <c r="I285" s="211"/>
      <c r="J285" s="28"/>
      <c r="K285" s="28"/>
      <c r="L285" s="29"/>
      <c r="M285" s="261"/>
      <c r="N285" s="262"/>
      <c r="O285" s="76"/>
      <c r="P285" s="76"/>
      <c r="Q285" s="76"/>
      <c r="R285" s="76"/>
      <c r="S285" s="76"/>
      <c r="T285" s="77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T285" s="3" t="s">
        <v>256</v>
      </c>
      <c r="AU285" s="3" t="s">
        <v>265</v>
      </c>
    </row>
    <row r="286" s="30" customFormat="true" ht="33" hidden="false" customHeight="true" outlineLevel="0" collapsed="false">
      <c r="A286" s="26"/>
      <c r="B286" s="27"/>
      <c r="C286" s="246" t="s">
        <v>804</v>
      </c>
      <c r="D286" s="246" t="s">
        <v>250</v>
      </c>
      <c r="E286" s="247" t="s">
        <v>805</v>
      </c>
      <c r="F286" s="248" t="s">
        <v>806</v>
      </c>
      <c r="G286" s="249" t="s">
        <v>332</v>
      </c>
      <c r="H286" s="250" t="n">
        <v>200</v>
      </c>
      <c r="I286" s="251"/>
      <c r="J286" s="252" t="n">
        <f aca="false">ROUND(I286*H286,2)</f>
        <v>0</v>
      </c>
      <c r="K286" s="253"/>
      <c r="L286" s="29"/>
      <c r="M286" s="254"/>
      <c r="N286" s="255" t="s">
        <v>39</v>
      </c>
      <c r="O286" s="76"/>
      <c r="P286" s="256" t="n">
        <f aca="false">O286*H286</f>
        <v>0</v>
      </c>
      <c r="Q286" s="256" t="n">
        <v>0</v>
      </c>
      <c r="R286" s="256" t="n">
        <f aca="false">Q286*H286</f>
        <v>0</v>
      </c>
      <c r="S286" s="256" t="n">
        <v>0</v>
      </c>
      <c r="T286" s="257" t="n">
        <f aca="false">S286*H286</f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258" t="s">
        <v>302</v>
      </c>
      <c r="AT286" s="258" t="s">
        <v>250</v>
      </c>
      <c r="AU286" s="258" t="s">
        <v>265</v>
      </c>
      <c r="AY286" s="3" t="s">
        <v>247</v>
      </c>
      <c r="BE286" s="137" t="n">
        <f aca="false">IF(N286="základní",J286,0)</f>
        <v>0</v>
      </c>
      <c r="BF286" s="137" t="n">
        <f aca="false">IF(N286="snížená",J286,0)</f>
        <v>0</v>
      </c>
      <c r="BG286" s="137" t="n">
        <f aca="false">IF(N286="zákl. přenesená",J286,0)</f>
        <v>0</v>
      </c>
      <c r="BH286" s="137" t="n">
        <f aca="false">IF(N286="sníž. přenesená",J286,0)</f>
        <v>0</v>
      </c>
      <c r="BI286" s="137" t="n">
        <f aca="false">IF(N286="nulová",J286,0)</f>
        <v>0</v>
      </c>
      <c r="BJ286" s="3" t="s">
        <v>81</v>
      </c>
      <c r="BK286" s="137" t="n">
        <f aca="false">ROUND(I286*H286,2)</f>
        <v>0</v>
      </c>
      <c r="BL286" s="3" t="s">
        <v>302</v>
      </c>
      <c r="BM286" s="258" t="s">
        <v>807</v>
      </c>
    </row>
    <row r="287" s="30" customFormat="true" ht="48" hidden="false" customHeight="false" outlineLevel="0" collapsed="false">
      <c r="A287" s="26"/>
      <c r="B287" s="27"/>
      <c r="C287" s="28"/>
      <c r="D287" s="259" t="s">
        <v>256</v>
      </c>
      <c r="E287" s="28"/>
      <c r="F287" s="260" t="s">
        <v>808</v>
      </c>
      <c r="G287" s="28"/>
      <c r="H287" s="28"/>
      <c r="I287" s="211"/>
      <c r="J287" s="28"/>
      <c r="K287" s="28"/>
      <c r="L287" s="29"/>
      <c r="M287" s="261"/>
      <c r="N287" s="262"/>
      <c r="O287" s="76"/>
      <c r="P287" s="76"/>
      <c r="Q287" s="76"/>
      <c r="R287" s="76"/>
      <c r="S287" s="76"/>
      <c r="T287" s="77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T287" s="3" t="s">
        <v>256</v>
      </c>
      <c r="AU287" s="3" t="s">
        <v>265</v>
      </c>
    </row>
    <row r="288" s="30" customFormat="true" ht="24.15" hidden="false" customHeight="true" outlineLevel="0" collapsed="false">
      <c r="A288" s="26"/>
      <c r="B288" s="27"/>
      <c r="C288" s="263" t="s">
        <v>809</v>
      </c>
      <c r="D288" s="263" t="s">
        <v>288</v>
      </c>
      <c r="E288" s="264" t="s">
        <v>810</v>
      </c>
      <c r="F288" s="265" t="s">
        <v>811</v>
      </c>
      <c r="G288" s="266" t="s">
        <v>332</v>
      </c>
      <c r="H288" s="267" t="n">
        <v>200</v>
      </c>
      <c r="I288" s="268"/>
      <c r="J288" s="269" t="n">
        <f aca="false">ROUND(I288*H288,2)</f>
        <v>0</v>
      </c>
      <c r="K288" s="270"/>
      <c r="L288" s="271"/>
      <c r="M288" s="272"/>
      <c r="N288" s="273" t="s">
        <v>39</v>
      </c>
      <c r="O288" s="76"/>
      <c r="P288" s="256" t="n">
        <f aca="false">O288*H288</f>
        <v>0</v>
      </c>
      <c r="Q288" s="256" t="n">
        <v>0.00017</v>
      </c>
      <c r="R288" s="256" t="n">
        <f aca="false">Q288*H288</f>
        <v>0.034</v>
      </c>
      <c r="S288" s="256" t="n">
        <v>0</v>
      </c>
      <c r="T288" s="257" t="n">
        <f aca="false">S288*H288</f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258" t="s">
        <v>324</v>
      </c>
      <c r="AT288" s="258" t="s">
        <v>288</v>
      </c>
      <c r="AU288" s="258" t="s">
        <v>265</v>
      </c>
      <c r="AY288" s="3" t="s">
        <v>247</v>
      </c>
      <c r="BE288" s="137" t="n">
        <f aca="false">IF(N288="základní",J288,0)</f>
        <v>0</v>
      </c>
      <c r="BF288" s="137" t="n">
        <f aca="false">IF(N288="snížená",J288,0)</f>
        <v>0</v>
      </c>
      <c r="BG288" s="137" t="n">
        <f aca="false">IF(N288="zákl. přenesená",J288,0)</f>
        <v>0</v>
      </c>
      <c r="BH288" s="137" t="n">
        <f aca="false">IF(N288="sníž. přenesená",J288,0)</f>
        <v>0</v>
      </c>
      <c r="BI288" s="137" t="n">
        <f aca="false">IF(N288="nulová",J288,0)</f>
        <v>0</v>
      </c>
      <c r="BJ288" s="3" t="s">
        <v>81</v>
      </c>
      <c r="BK288" s="137" t="n">
        <f aca="false">ROUND(I288*H288,2)</f>
        <v>0</v>
      </c>
      <c r="BL288" s="3" t="s">
        <v>302</v>
      </c>
      <c r="BM288" s="258" t="s">
        <v>812</v>
      </c>
    </row>
    <row r="289" s="30" customFormat="true" ht="19.2" hidden="false" customHeight="false" outlineLevel="0" collapsed="false">
      <c r="A289" s="26"/>
      <c r="B289" s="27"/>
      <c r="C289" s="28"/>
      <c r="D289" s="259" t="s">
        <v>256</v>
      </c>
      <c r="E289" s="28"/>
      <c r="F289" s="260" t="s">
        <v>811</v>
      </c>
      <c r="G289" s="28"/>
      <c r="H289" s="28"/>
      <c r="I289" s="211"/>
      <c r="J289" s="28"/>
      <c r="K289" s="28"/>
      <c r="L289" s="29"/>
      <c r="M289" s="261"/>
      <c r="N289" s="262"/>
      <c r="O289" s="76"/>
      <c r="P289" s="76"/>
      <c r="Q289" s="76"/>
      <c r="R289" s="76"/>
      <c r="S289" s="76"/>
      <c r="T289" s="77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T289" s="3" t="s">
        <v>256</v>
      </c>
      <c r="AU289" s="3" t="s">
        <v>265</v>
      </c>
    </row>
    <row r="290" s="30" customFormat="true" ht="33" hidden="false" customHeight="true" outlineLevel="0" collapsed="false">
      <c r="A290" s="26"/>
      <c r="B290" s="27"/>
      <c r="C290" s="246" t="s">
        <v>813</v>
      </c>
      <c r="D290" s="246" t="s">
        <v>250</v>
      </c>
      <c r="E290" s="247" t="s">
        <v>814</v>
      </c>
      <c r="F290" s="248" t="s">
        <v>815</v>
      </c>
      <c r="G290" s="249" t="s">
        <v>332</v>
      </c>
      <c r="H290" s="250" t="n">
        <v>20</v>
      </c>
      <c r="I290" s="251"/>
      <c r="J290" s="252" t="n">
        <f aca="false">ROUND(I290*H290,2)</f>
        <v>0</v>
      </c>
      <c r="K290" s="253"/>
      <c r="L290" s="29"/>
      <c r="M290" s="254"/>
      <c r="N290" s="255" t="s">
        <v>39</v>
      </c>
      <c r="O290" s="76"/>
      <c r="P290" s="256" t="n">
        <f aca="false">O290*H290</f>
        <v>0</v>
      </c>
      <c r="Q290" s="256" t="n">
        <v>0</v>
      </c>
      <c r="R290" s="256" t="n">
        <f aca="false">Q290*H290</f>
        <v>0</v>
      </c>
      <c r="S290" s="256" t="n">
        <v>0</v>
      </c>
      <c r="T290" s="257" t="n">
        <f aca="false">S290*H290</f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258" t="s">
        <v>302</v>
      </c>
      <c r="AT290" s="258" t="s">
        <v>250</v>
      </c>
      <c r="AU290" s="258" t="s">
        <v>265</v>
      </c>
      <c r="AY290" s="3" t="s">
        <v>247</v>
      </c>
      <c r="BE290" s="137" t="n">
        <f aca="false">IF(N290="základní",J290,0)</f>
        <v>0</v>
      </c>
      <c r="BF290" s="137" t="n">
        <f aca="false">IF(N290="snížená",J290,0)</f>
        <v>0</v>
      </c>
      <c r="BG290" s="137" t="n">
        <f aca="false">IF(N290="zákl. přenesená",J290,0)</f>
        <v>0</v>
      </c>
      <c r="BH290" s="137" t="n">
        <f aca="false">IF(N290="sníž. přenesená",J290,0)</f>
        <v>0</v>
      </c>
      <c r="BI290" s="137" t="n">
        <f aca="false">IF(N290="nulová",J290,0)</f>
        <v>0</v>
      </c>
      <c r="BJ290" s="3" t="s">
        <v>81</v>
      </c>
      <c r="BK290" s="137" t="n">
        <f aca="false">ROUND(I290*H290,2)</f>
        <v>0</v>
      </c>
      <c r="BL290" s="3" t="s">
        <v>302</v>
      </c>
      <c r="BM290" s="258" t="s">
        <v>816</v>
      </c>
    </row>
    <row r="291" s="30" customFormat="true" ht="28.8" hidden="false" customHeight="false" outlineLevel="0" collapsed="false">
      <c r="A291" s="26"/>
      <c r="B291" s="27"/>
      <c r="C291" s="28"/>
      <c r="D291" s="259" t="s">
        <v>256</v>
      </c>
      <c r="E291" s="28"/>
      <c r="F291" s="260" t="s">
        <v>817</v>
      </c>
      <c r="G291" s="28"/>
      <c r="H291" s="28"/>
      <c r="I291" s="211"/>
      <c r="J291" s="28"/>
      <c r="K291" s="28"/>
      <c r="L291" s="29"/>
      <c r="M291" s="261"/>
      <c r="N291" s="262"/>
      <c r="O291" s="76"/>
      <c r="P291" s="76"/>
      <c r="Q291" s="76"/>
      <c r="R291" s="76"/>
      <c r="S291" s="76"/>
      <c r="T291" s="77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T291" s="3" t="s">
        <v>256</v>
      </c>
      <c r="AU291" s="3" t="s">
        <v>265</v>
      </c>
    </row>
    <row r="292" s="30" customFormat="true" ht="24.15" hidden="false" customHeight="true" outlineLevel="0" collapsed="false">
      <c r="A292" s="26"/>
      <c r="B292" s="27"/>
      <c r="C292" s="263" t="s">
        <v>818</v>
      </c>
      <c r="D292" s="263" t="s">
        <v>288</v>
      </c>
      <c r="E292" s="264" t="s">
        <v>819</v>
      </c>
      <c r="F292" s="265" t="s">
        <v>820</v>
      </c>
      <c r="G292" s="266" t="s">
        <v>332</v>
      </c>
      <c r="H292" s="267" t="n">
        <v>20</v>
      </c>
      <c r="I292" s="268"/>
      <c r="J292" s="269" t="n">
        <f aca="false">ROUND(I292*H292,2)</f>
        <v>0</v>
      </c>
      <c r="K292" s="270"/>
      <c r="L292" s="271"/>
      <c r="M292" s="272"/>
      <c r="N292" s="273" t="s">
        <v>39</v>
      </c>
      <c r="O292" s="76"/>
      <c r="P292" s="256" t="n">
        <f aca="false">O292*H292</f>
        <v>0</v>
      </c>
      <c r="Q292" s="256" t="n">
        <v>7E-005</v>
      </c>
      <c r="R292" s="256" t="n">
        <f aca="false">Q292*H292</f>
        <v>0.0014</v>
      </c>
      <c r="S292" s="256" t="n">
        <v>0</v>
      </c>
      <c r="T292" s="257" t="n">
        <f aca="false">S292*H292</f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258" t="s">
        <v>324</v>
      </c>
      <c r="AT292" s="258" t="s">
        <v>288</v>
      </c>
      <c r="AU292" s="258" t="s">
        <v>265</v>
      </c>
      <c r="AY292" s="3" t="s">
        <v>247</v>
      </c>
      <c r="BE292" s="137" t="n">
        <f aca="false">IF(N292="základní",J292,0)</f>
        <v>0</v>
      </c>
      <c r="BF292" s="137" t="n">
        <f aca="false">IF(N292="snížená",J292,0)</f>
        <v>0</v>
      </c>
      <c r="BG292" s="137" t="n">
        <f aca="false">IF(N292="zákl. přenesená",J292,0)</f>
        <v>0</v>
      </c>
      <c r="BH292" s="137" t="n">
        <f aca="false">IF(N292="sníž. přenesená",J292,0)</f>
        <v>0</v>
      </c>
      <c r="BI292" s="137" t="n">
        <f aca="false">IF(N292="nulová",J292,0)</f>
        <v>0</v>
      </c>
      <c r="BJ292" s="3" t="s">
        <v>81</v>
      </c>
      <c r="BK292" s="137" t="n">
        <f aca="false">ROUND(I292*H292,2)</f>
        <v>0</v>
      </c>
      <c r="BL292" s="3" t="s">
        <v>302</v>
      </c>
      <c r="BM292" s="258" t="s">
        <v>821</v>
      </c>
    </row>
    <row r="293" s="30" customFormat="true" ht="19.2" hidden="false" customHeight="false" outlineLevel="0" collapsed="false">
      <c r="A293" s="26"/>
      <c r="B293" s="27"/>
      <c r="C293" s="28"/>
      <c r="D293" s="259" t="s">
        <v>256</v>
      </c>
      <c r="E293" s="28"/>
      <c r="F293" s="260" t="s">
        <v>820</v>
      </c>
      <c r="G293" s="28"/>
      <c r="H293" s="28"/>
      <c r="I293" s="211"/>
      <c r="J293" s="28"/>
      <c r="K293" s="28"/>
      <c r="L293" s="29"/>
      <c r="M293" s="261"/>
      <c r="N293" s="262"/>
      <c r="O293" s="76"/>
      <c r="P293" s="76"/>
      <c r="Q293" s="76"/>
      <c r="R293" s="76"/>
      <c r="S293" s="76"/>
      <c r="T293" s="77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T293" s="3" t="s">
        <v>256</v>
      </c>
      <c r="AU293" s="3" t="s">
        <v>265</v>
      </c>
    </row>
    <row r="294" s="30" customFormat="true" ht="24.15" hidden="false" customHeight="true" outlineLevel="0" collapsed="false">
      <c r="A294" s="26"/>
      <c r="B294" s="27"/>
      <c r="C294" s="246" t="s">
        <v>822</v>
      </c>
      <c r="D294" s="246" t="s">
        <v>250</v>
      </c>
      <c r="E294" s="247" t="s">
        <v>823</v>
      </c>
      <c r="F294" s="248" t="s">
        <v>824</v>
      </c>
      <c r="G294" s="249" t="s">
        <v>291</v>
      </c>
      <c r="H294" s="250" t="n">
        <v>1</v>
      </c>
      <c r="I294" s="251"/>
      <c r="J294" s="252" t="n">
        <f aca="false">ROUND(I294*H294,2)</f>
        <v>0</v>
      </c>
      <c r="K294" s="253"/>
      <c r="L294" s="29"/>
      <c r="M294" s="254"/>
      <c r="N294" s="255" t="s">
        <v>39</v>
      </c>
      <c r="O294" s="76"/>
      <c r="P294" s="256" t="n">
        <f aca="false">O294*H294</f>
        <v>0</v>
      </c>
      <c r="Q294" s="256" t="n">
        <v>0</v>
      </c>
      <c r="R294" s="256" t="n">
        <f aca="false">Q294*H294</f>
        <v>0</v>
      </c>
      <c r="S294" s="256" t="n">
        <v>5E-005</v>
      </c>
      <c r="T294" s="257" t="n">
        <f aca="false">S294*H294</f>
        <v>5E-005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258" t="s">
        <v>302</v>
      </c>
      <c r="AT294" s="258" t="s">
        <v>250</v>
      </c>
      <c r="AU294" s="258" t="s">
        <v>265</v>
      </c>
      <c r="AY294" s="3" t="s">
        <v>247</v>
      </c>
      <c r="BE294" s="137" t="n">
        <f aca="false">IF(N294="základní",J294,0)</f>
        <v>0</v>
      </c>
      <c r="BF294" s="137" t="n">
        <f aca="false">IF(N294="snížená",J294,0)</f>
        <v>0</v>
      </c>
      <c r="BG294" s="137" t="n">
        <f aca="false">IF(N294="zákl. přenesená",J294,0)</f>
        <v>0</v>
      </c>
      <c r="BH294" s="137" t="n">
        <f aca="false">IF(N294="sníž. přenesená",J294,0)</f>
        <v>0</v>
      </c>
      <c r="BI294" s="137" t="n">
        <f aca="false">IF(N294="nulová",J294,0)</f>
        <v>0</v>
      </c>
      <c r="BJ294" s="3" t="s">
        <v>81</v>
      </c>
      <c r="BK294" s="137" t="n">
        <f aca="false">ROUND(I294*H294,2)</f>
        <v>0</v>
      </c>
      <c r="BL294" s="3" t="s">
        <v>302</v>
      </c>
      <c r="BM294" s="258" t="s">
        <v>825</v>
      </c>
    </row>
    <row r="295" s="30" customFormat="true" ht="76.8" hidden="false" customHeight="false" outlineLevel="0" collapsed="false">
      <c r="A295" s="26"/>
      <c r="B295" s="27"/>
      <c r="C295" s="28"/>
      <c r="D295" s="259" t="s">
        <v>256</v>
      </c>
      <c r="E295" s="28"/>
      <c r="F295" s="260" t="s">
        <v>826</v>
      </c>
      <c r="G295" s="28"/>
      <c r="H295" s="28"/>
      <c r="I295" s="211"/>
      <c r="J295" s="28"/>
      <c r="K295" s="28"/>
      <c r="L295" s="29"/>
      <c r="M295" s="261"/>
      <c r="N295" s="262"/>
      <c r="O295" s="76"/>
      <c r="P295" s="76"/>
      <c r="Q295" s="76"/>
      <c r="R295" s="76"/>
      <c r="S295" s="76"/>
      <c r="T295" s="77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T295" s="3" t="s">
        <v>256</v>
      </c>
      <c r="AU295" s="3" t="s">
        <v>265</v>
      </c>
    </row>
    <row r="296" s="30" customFormat="true" ht="37.8" hidden="false" customHeight="true" outlineLevel="0" collapsed="false">
      <c r="A296" s="26"/>
      <c r="B296" s="27"/>
      <c r="C296" s="246" t="s">
        <v>827</v>
      </c>
      <c r="D296" s="246" t="s">
        <v>250</v>
      </c>
      <c r="E296" s="247" t="s">
        <v>828</v>
      </c>
      <c r="F296" s="248" t="s">
        <v>829</v>
      </c>
      <c r="G296" s="249" t="s">
        <v>291</v>
      </c>
      <c r="H296" s="250" t="n">
        <v>1</v>
      </c>
      <c r="I296" s="251"/>
      <c r="J296" s="252" t="n">
        <f aca="false">ROUND(I296*H296,2)</f>
        <v>0</v>
      </c>
      <c r="K296" s="253"/>
      <c r="L296" s="29"/>
      <c r="M296" s="254"/>
      <c r="N296" s="255" t="s">
        <v>39</v>
      </c>
      <c r="O296" s="76"/>
      <c r="P296" s="256" t="n">
        <f aca="false">O296*H296</f>
        <v>0</v>
      </c>
      <c r="Q296" s="256" t="n">
        <v>0</v>
      </c>
      <c r="R296" s="256" t="n">
        <f aca="false">Q296*H296</f>
        <v>0</v>
      </c>
      <c r="S296" s="256" t="n">
        <v>5E-005</v>
      </c>
      <c r="T296" s="257" t="n">
        <f aca="false">S296*H296</f>
        <v>5E-005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258" t="s">
        <v>302</v>
      </c>
      <c r="AT296" s="258" t="s">
        <v>250</v>
      </c>
      <c r="AU296" s="258" t="s">
        <v>265</v>
      </c>
      <c r="AY296" s="3" t="s">
        <v>247</v>
      </c>
      <c r="BE296" s="137" t="n">
        <f aca="false">IF(N296="základní",J296,0)</f>
        <v>0</v>
      </c>
      <c r="BF296" s="137" t="n">
        <f aca="false">IF(N296="snížená",J296,0)</f>
        <v>0</v>
      </c>
      <c r="BG296" s="137" t="n">
        <f aca="false">IF(N296="zákl. přenesená",J296,0)</f>
        <v>0</v>
      </c>
      <c r="BH296" s="137" t="n">
        <f aca="false">IF(N296="sníž. přenesená",J296,0)</f>
        <v>0</v>
      </c>
      <c r="BI296" s="137" t="n">
        <f aca="false">IF(N296="nulová",J296,0)</f>
        <v>0</v>
      </c>
      <c r="BJ296" s="3" t="s">
        <v>81</v>
      </c>
      <c r="BK296" s="137" t="n">
        <f aca="false">ROUND(I296*H296,2)</f>
        <v>0</v>
      </c>
      <c r="BL296" s="3" t="s">
        <v>302</v>
      </c>
      <c r="BM296" s="258" t="s">
        <v>830</v>
      </c>
    </row>
    <row r="297" s="30" customFormat="true" ht="86.4" hidden="false" customHeight="false" outlineLevel="0" collapsed="false">
      <c r="A297" s="26"/>
      <c r="B297" s="27"/>
      <c r="C297" s="28"/>
      <c r="D297" s="259" t="s">
        <v>256</v>
      </c>
      <c r="E297" s="28"/>
      <c r="F297" s="260" t="s">
        <v>831</v>
      </c>
      <c r="G297" s="28"/>
      <c r="H297" s="28"/>
      <c r="I297" s="211"/>
      <c r="J297" s="28"/>
      <c r="K297" s="28"/>
      <c r="L297" s="29"/>
      <c r="M297" s="261"/>
      <c r="N297" s="262"/>
      <c r="O297" s="76"/>
      <c r="P297" s="76"/>
      <c r="Q297" s="76"/>
      <c r="R297" s="76"/>
      <c r="S297" s="76"/>
      <c r="T297" s="77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T297" s="3" t="s">
        <v>256</v>
      </c>
      <c r="AU297" s="3" t="s">
        <v>265</v>
      </c>
    </row>
    <row r="298" s="30" customFormat="true" ht="21.75" hidden="false" customHeight="true" outlineLevel="0" collapsed="false">
      <c r="A298" s="26"/>
      <c r="B298" s="27"/>
      <c r="C298" s="246" t="s">
        <v>832</v>
      </c>
      <c r="D298" s="246" t="s">
        <v>250</v>
      </c>
      <c r="E298" s="247" t="s">
        <v>833</v>
      </c>
      <c r="F298" s="248" t="s">
        <v>834</v>
      </c>
      <c r="G298" s="249" t="s">
        <v>291</v>
      </c>
      <c r="H298" s="250" t="n">
        <v>1</v>
      </c>
      <c r="I298" s="251"/>
      <c r="J298" s="252" t="n">
        <f aca="false">ROUND(I298*H298,2)</f>
        <v>0</v>
      </c>
      <c r="K298" s="253"/>
      <c r="L298" s="29"/>
      <c r="M298" s="254"/>
      <c r="N298" s="255" t="s">
        <v>39</v>
      </c>
      <c r="O298" s="76"/>
      <c r="P298" s="256" t="n">
        <f aca="false">O298*H298</f>
        <v>0</v>
      </c>
      <c r="Q298" s="256" t="n">
        <v>0</v>
      </c>
      <c r="R298" s="256" t="n">
        <f aca="false">Q298*H298</f>
        <v>0</v>
      </c>
      <c r="S298" s="256" t="n">
        <v>5E-005</v>
      </c>
      <c r="T298" s="257" t="n">
        <f aca="false">S298*H298</f>
        <v>5E-005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258" t="s">
        <v>302</v>
      </c>
      <c r="AT298" s="258" t="s">
        <v>250</v>
      </c>
      <c r="AU298" s="258" t="s">
        <v>265</v>
      </c>
      <c r="AY298" s="3" t="s">
        <v>247</v>
      </c>
      <c r="BE298" s="137" t="n">
        <f aca="false">IF(N298="základní",J298,0)</f>
        <v>0</v>
      </c>
      <c r="BF298" s="137" t="n">
        <f aca="false">IF(N298="snížená",J298,0)</f>
        <v>0</v>
      </c>
      <c r="BG298" s="137" t="n">
        <f aca="false">IF(N298="zákl. přenesená",J298,0)</f>
        <v>0</v>
      </c>
      <c r="BH298" s="137" t="n">
        <f aca="false">IF(N298="sníž. přenesená",J298,0)</f>
        <v>0</v>
      </c>
      <c r="BI298" s="137" t="n">
        <f aca="false">IF(N298="nulová",J298,0)</f>
        <v>0</v>
      </c>
      <c r="BJ298" s="3" t="s">
        <v>81</v>
      </c>
      <c r="BK298" s="137" t="n">
        <f aca="false">ROUND(I298*H298,2)</f>
        <v>0</v>
      </c>
      <c r="BL298" s="3" t="s">
        <v>302</v>
      </c>
      <c r="BM298" s="258" t="s">
        <v>835</v>
      </c>
    </row>
    <row r="299" s="30" customFormat="true" ht="10.2" hidden="false" customHeight="false" outlineLevel="0" collapsed="false">
      <c r="A299" s="26"/>
      <c r="B299" s="27"/>
      <c r="C299" s="28"/>
      <c r="D299" s="259" t="s">
        <v>256</v>
      </c>
      <c r="E299" s="28"/>
      <c r="F299" s="260" t="s">
        <v>834</v>
      </c>
      <c r="G299" s="28"/>
      <c r="H299" s="28"/>
      <c r="I299" s="211"/>
      <c r="J299" s="28"/>
      <c r="K299" s="28"/>
      <c r="L299" s="29"/>
      <c r="M299" s="261"/>
      <c r="N299" s="262"/>
      <c r="O299" s="76"/>
      <c r="P299" s="76"/>
      <c r="Q299" s="76"/>
      <c r="R299" s="76"/>
      <c r="S299" s="76"/>
      <c r="T299" s="77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T299" s="3" t="s">
        <v>256</v>
      </c>
      <c r="AU299" s="3" t="s">
        <v>265</v>
      </c>
    </row>
    <row r="300" s="30" customFormat="true" ht="16.5" hidden="false" customHeight="true" outlineLevel="0" collapsed="false">
      <c r="A300" s="26"/>
      <c r="B300" s="27"/>
      <c r="C300" s="263" t="s">
        <v>836</v>
      </c>
      <c r="D300" s="263" t="s">
        <v>288</v>
      </c>
      <c r="E300" s="264" t="s">
        <v>837</v>
      </c>
      <c r="F300" s="265" t="s">
        <v>838</v>
      </c>
      <c r="G300" s="266" t="s">
        <v>332</v>
      </c>
      <c r="H300" s="267" t="n">
        <v>1</v>
      </c>
      <c r="I300" s="268"/>
      <c r="J300" s="269" t="n">
        <f aca="false">ROUND(I300*H300,2)</f>
        <v>0</v>
      </c>
      <c r="K300" s="270"/>
      <c r="L300" s="271"/>
      <c r="M300" s="272"/>
      <c r="N300" s="273" t="s">
        <v>39</v>
      </c>
      <c r="O300" s="76"/>
      <c r="P300" s="256" t="n">
        <f aca="false">O300*H300</f>
        <v>0</v>
      </c>
      <c r="Q300" s="256" t="n">
        <v>7E-005</v>
      </c>
      <c r="R300" s="256" t="n">
        <f aca="false">Q300*H300</f>
        <v>7E-005</v>
      </c>
      <c r="S300" s="256" t="n">
        <v>0</v>
      </c>
      <c r="T300" s="257" t="n">
        <f aca="false">S300*H300</f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258" t="s">
        <v>324</v>
      </c>
      <c r="AT300" s="258" t="s">
        <v>288</v>
      </c>
      <c r="AU300" s="258" t="s">
        <v>265</v>
      </c>
      <c r="AY300" s="3" t="s">
        <v>247</v>
      </c>
      <c r="BE300" s="137" t="n">
        <f aca="false">IF(N300="základní",J300,0)</f>
        <v>0</v>
      </c>
      <c r="BF300" s="137" t="n">
        <f aca="false">IF(N300="snížená",J300,0)</f>
        <v>0</v>
      </c>
      <c r="BG300" s="137" t="n">
        <f aca="false">IF(N300="zákl. přenesená",J300,0)</f>
        <v>0</v>
      </c>
      <c r="BH300" s="137" t="n">
        <f aca="false">IF(N300="sníž. přenesená",J300,0)</f>
        <v>0</v>
      </c>
      <c r="BI300" s="137" t="n">
        <f aca="false">IF(N300="nulová",J300,0)</f>
        <v>0</v>
      </c>
      <c r="BJ300" s="3" t="s">
        <v>81</v>
      </c>
      <c r="BK300" s="137" t="n">
        <f aca="false">ROUND(I300*H300,2)</f>
        <v>0</v>
      </c>
      <c r="BL300" s="3" t="s">
        <v>302</v>
      </c>
      <c r="BM300" s="258" t="s">
        <v>839</v>
      </c>
    </row>
    <row r="301" s="30" customFormat="true" ht="10.2" hidden="false" customHeight="false" outlineLevel="0" collapsed="false">
      <c r="A301" s="26"/>
      <c r="B301" s="27"/>
      <c r="C301" s="28"/>
      <c r="D301" s="259" t="s">
        <v>256</v>
      </c>
      <c r="E301" s="28"/>
      <c r="F301" s="260" t="s">
        <v>840</v>
      </c>
      <c r="G301" s="28"/>
      <c r="H301" s="28"/>
      <c r="I301" s="211"/>
      <c r="J301" s="28"/>
      <c r="K301" s="28"/>
      <c r="L301" s="29"/>
      <c r="M301" s="261"/>
      <c r="N301" s="262"/>
      <c r="O301" s="76"/>
      <c r="P301" s="76"/>
      <c r="Q301" s="76"/>
      <c r="R301" s="76"/>
      <c r="S301" s="76"/>
      <c r="T301" s="77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T301" s="3" t="s">
        <v>256</v>
      </c>
      <c r="AU301" s="3" t="s">
        <v>265</v>
      </c>
    </row>
    <row r="302" s="229" customFormat="true" ht="20.85" hidden="false" customHeight="true" outlineLevel="0" collapsed="false">
      <c r="B302" s="230"/>
      <c r="C302" s="231"/>
      <c r="D302" s="232" t="s">
        <v>73</v>
      </c>
      <c r="E302" s="244" t="s">
        <v>841</v>
      </c>
      <c r="F302" s="244" t="s">
        <v>842</v>
      </c>
      <c r="G302" s="231"/>
      <c r="H302" s="231"/>
      <c r="I302" s="234"/>
      <c r="J302" s="245" t="n">
        <f aca="false">BK302</f>
        <v>0</v>
      </c>
      <c r="K302" s="231"/>
      <c r="L302" s="236"/>
      <c r="M302" s="237"/>
      <c r="N302" s="238"/>
      <c r="O302" s="238"/>
      <c r="P302" s="239" t="n">
        <f aca="false">SUM(P303:P320)</f>
        <v>0</v>
      </c>
      <c r="Q302" s="238"/>
      <c r="R302" s="239" t="n">
        <f aca="false">SUM(R303:R320)</f>
        <v>0.02935</v>
      </c>
      <c r="S302" s="238"/>
      <c r="T302" s="240" t="n">
        <f aca="false">SUM(T303:T320)</f>
        <v>0</v>
      </c>
      <c r="AR302" s="241" t="s">
        <v>83</v>
      </c>
      <c r="AT302" s="242" t="s">
        <v>73</v>
      </c>
      <c r="AU302" s="242" t="s">
        <v>83</v>
      </c>
      <c r="AY302" s="241" t="s">
        <v>247</v>
      </c>
      <c r="BK302" s="243" t="n">
        <f aca="false">SUM(BK303:BK320)</f>
        <v>0</v>
      </c>
    </row>
    <row r="303" s="30" customFormat="true" ht="33" hidden="false" customHeight="true" outlineLevel="0" collapsed="false">
      <c r="A303" s="26"/>
      <c r="B303" s="27"/>
      <c r="C303" s="246" t="s">
        <v>843</v>
      </c>
      <c r="D303" s="246" t="s">
        <v>250</v>
      </c>
      <c r="E303" s="247" t="s">
        <v>844</v>
      </c>
      <c r="F303" s="248" t="s">
        <v>845</v>
      </c>
      <c r="G303" s="249" t="s">
        <v>332</v>
      </c>
      <c r="H303" s="250" t="n">
        <v>40</v>
      </c>
      <c r="I303" s="251"/>
      <c r="J303" s="252" t="n">
        <f aca="false">ROUND(I303*H303,2)</f>
        <v>0</v>
      </c>
      <c r="K303" s="253"/>
      <c r="L303" s="29"/>
      <c r="M303" s="254"/>
      <c r="N303" s="255" t="s">
        <v>39</v>
      </c>
      <c r="O303" s="76"/>
      <c r="P303" s="256" t="n">
        <f aca="false">O303*H303</f>
        <v>0</v>
      </c>
      <c r="Q303" s="256" t="n">
        <v>0</v>
      </c>
      <c r="R303" s="256" t="n">
        <f aca="false">Q303*H303</f>
        <v>0</v>
      </c>
      <c r="S303" s="256" t="n">
        <v>0</v>
      </c>
      <c r="T303" s="257" t="n">
        <f aca="false">S303*H303</f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258" t="s">
        <v>302</v>
      </c>
      <c r="AT303" s="258" t="s">
        <v>250</v>
      </c>
      <c r="AU303" s="258" t="s">
        <v>265</v>
      </c>
      <c r="AY303" s="3" t="s">
        <v>247</v>
      </c>
      <c r="BE303" s="137" t="n">
        <f aca="false">IF(N303="základní",J303,0)</f>
        <v>0</v>
      </c>
      <c r="BF303" s="137" t="n">
        <f aca="false">IF(N303="snížená",J303,0)</f>
        <v>0</v>
      </c>
      <c r="BG303" s="137" t="n">
        <f aca="false">IF(N303="zákl. přenesená",J303,0)</f>
        <v>0</v>
      </c>
      <c r="BH303" s="137" t="n">
        <f aca="false">IF(N303="sníž. přenesená",J303,0)</f>
        <v>0</v>
      </c>
      <c r="BI303" s="137" t="n">
        <f aca="false">IF(N303="nulová",J303,0)</f>
        <v>0</v>
      </c>
      <c r="BJ303" s="3" t="s">
        <v>81</v>
      </c>
      <c r="BK303" s="137" t="n">
        <f aca="false">ROUND(I303*H303,2)</f>
        <v>0</v>
      </c>
      <c r="BL303" s="3" t="s">
        <v>302</v>
      </c>
      <c r="BM303" s="258" t="s">
        <v>846</v>
      </c>
    </row>
    <row r="304" s="30" customFormat="true" ht="38.4" hidden="false" customHeight="false" outlineLevel="0" collapsed="false">
      <c r="A304" s="26"/>
      <c r="B304" s="27"/>
      <c r="C304" s="28"/>
      <c r="D304" s="259" t="s">
        <v>256</v>
      </c>
      <c r="E304" s="28"/>
      <c r="F304" s="260" t="s">
        <v>847</v>
      </c>
      <c r="G304" s="28"/>
      <c r="H304" s="28"/>
      <c r="I304" s="211"/>
      <c r="J304" s="28"/>
      <c r="K304" s="28"/>
      <c r="L304" s="29"/>
      <c r="M304" s="261"/>
      <c r="N304" s="262"/>
      <c r="O304" s="76"/>
      <c r="P304" s="76"/>
      <c r="Q304" s="76"/>
      <c r="R304" s="76"/>
      <c r="S304" s="76"/>
      <c r="T304" s="77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T304" s="3" t="s">
        <v>256</v>
      </c>
      <c r="AU304" s="3" t="s">
        <v>265</v>
      </c>
    </row>
    <row r="305" s="30" customFormat="true" ht="33" hidden="false" customHeight="true" outlineLevel="0" collapsed="false">
      <c r="A305" s="26"/>
      <c r="B305" s="27"/>
      <c r="C305" s="263" t="s">
        <v>848</v>
      </c>
      <c r="D305" s="263" t="s">
        <v>288</v>
      </c>
      <c r="E305" s="264" t="s">
        <v>849</v>
      </c>
      <c r="F305" s="265" t="s">
        <v>850</v>
      </c>
      <c r="G305" s="266" t="s">
        <v>332</v>
      </c>
      <c r="H305" s="267" t="n">
        <v>40</v>
      </c>
      <c r="I305" s="268"/>
      <c r="J305" s="269" t="n">
        <f aca="false">ROUND(I305*H305,2)</f>
        <v>0</v>
      </c>
      <c r="K305" s="270"/>
      <c r="L305" s="271"/>
      <c r="M305" s="272"/>
      <c r="N305" s="273" t="s">
        <v>39</v>
      </c>
      <c r="O305" s="76"/>
      <c r="P305" s="256" t="n">
        <f aca="false">O305*H305</f>
        <v>0</v>
      </c>
      <c r="Q305" s="256" t="n">
        <v>0.00053</v>
      </c>
      <c r="R305" s="256" t="n">
        <f aca="false">Q305*H305</f>
        <v>0.0212</v>
      </c>
      <c r="S305" s="256" t="n">
        <v>0</v>
      </c>
      <c r="T305" s="257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258" t="s">
        <v>324</v>
      </c>
      <c r="AT305" s="258" t="s">
        <v>288</v>
      </c>
      <c r="AU305" s="258" t="s">
        <v>265</v>
      </c>
      <c r="AY305" s="3" t="s">
        <v>247</v>
      </c>
      <c r="BE305" s="137" t="n">
        <f aca="false">IF(N305="základní",J305,0)</f>
        <v>0</v>
      </c>
      <c r="BF305" s="137" t="n">
        <f aca="false">IF(N305="snížená",J305,0)</f>
        <v>0</v>
      </c>
      <c r="BG305" s="137" t="n">
        <f aca="false">IF(N305="zákl. přenesená",J305,0)</f>
        <v>0</v>
      </c>
      <c r="BH305" s="137" t="n">
        <f aca="false">IF(N305="sníž. přenesená",J305,0)</f>
        <v>0</v>
      </c>
      <c r="BI305" s="137" t="n">
        <f aca="false">IF(N305="nulová",J305,0)</f>
        <v>0</v>
      </c>
      <c r="BJ305" s="3" t="s">
        <v>81</v>
      </c>
      <c r="BK305" s="137" t="n">
        <f aca="false">ROUND(I305*H305,2)</f>
        <v>0</v>
      </c>
      <c r="BL305" s="3" t="s">
        <v>302</v>
      </c>
      <c r="BM305" s="258" t="s">
        <v>851</v>
      </c>
    </row>
    <row r="306" s="30" customFormat="true" ht="19.2" hidden="false" customHeight="false" outlineLevel="0" collapsed="false">
      <c r="A306" s="26"/>
      <c r="B306" s="27"/>
      <c r="C306" s="28"/>
      <c r="D306" s="259" t="s">
        <v>256</v>
      </c>
      <c r="E306" s="28"/>
      <c r="F306" s="260" t="s">
        <v>850</v>
      </c>
      <c r="G306" s="28"/>
      <c r="H306" s="28"/>
      <c r="I306" s="211"/>
      <c r="J306" s="28"/>
      <c r="K306" s="28"/>
      <c r="L306" s="29"/>
      <c r="M306" s="261"/>
      <c r="N306" s="262"/>
      <c r="O306" s="76"/>
      <c r="P306" s="76"/>
      <c r="Q306" s="76"/>
      <c r="R306" s="76"/>
      <c r="S306" s="76"/>
      <c r="T306" s="77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T306" s="3" t="s">
        <v>256</v>
      </c>
      <c r="AU306" s="3" t="s">
        <v>265</v>
      </c>
    </row>
    <row r="307" s="274" customFormat="true" ht="20.4" hidden="false" customHeight="false" outlineLevel="0" collapsed="false">
      <c r="B307" s="275"/>
      <c r="C307" s="276"/>
      <c r="D307" s="259" t="s">
        <v>327</v>
      </c>
      <c r="E307" s="276"/>
      <c r="F307" s="277" t="s">
        <v>1487</v>
      </c>
      <c r="G307" s="276"/>
      <c r="H307" s="278" t="n">
        <v>40</v>
      </c>
      <c r="I307" s="279"/>
      <c r="J307" s="276"/>
      <c r="K307" s="276"/>
      <c r="L307" s="280"/>
      <c r="M307" s="281"/>
      <c r="N307" s="282"/>
      <c r="O307" s="282"/>
      <c r="P307" s="282"/>
      <c r="Q307" s="282"/>
      <c r="R307" s="282"/>
      <c r="S307" s="282"/>
      <c r="T307" s="283"/>
      <c r="AT307" s="284" t="s">
        <v>327</v>
      </c>
      <c r="AU307" s="284" t="s">
        <v>265</v>
      </c>
      <c r="AV307" s="274" t="s">
        <v>83</v>
      </c>
      <c r="AW307" s="274" t="s">
        <v>3</v>
      </c>
      <c r="AX307" s="274" t="s">
        <v>81</v>
      </c>
      <c r="AY307" s="284" t="s">
        <v>247</v>
      </c>
    </row>
    <row r="308" s="30" customFormat="true" ht="37.8" hidden="false" customHeight="true" outlineLevel="0" collapsed="false">
      <c r="A308" s="26"/>
      <c r="B308" s="27"/>
      <c r="C308" s="246" t="s">
        <v>853</v>
      </c>
      <c r="D308" s="246" t="s">
        <v>250</v>
      </c>
      <c r="E308" s="247" t="s">
        <v>854</v>
      </c>
      <c r="F308" s="248" t="s">
        <v>855</v>
      </c>
      <c r="G308" s="249" t="s">
        <v>332</v>
      </c>
      <c r="H308" s="250" t="n">
        <v>40</v>
      </c>
      <c r="I308" s="251"/>
      <c r="J308" s="252" t="n">
        <f aca="false">ROUND(I308*H308,2)</f>
        <v>0</v>
      </c>
      <c r="K308" s="253"/>
      <c r="L308" s="29"/>
      <c r="M308" s="254"/>
      <c r="N308" s="255" t="s">
        <v>39</v>
      </c>
      <c r="O308" s="76"/>
      <c r="P308" s="256" t="n">
        <f aca="false">O308*H308</f>
        <v>0</v>
      </c>
      <c r="Q308" s="256" t="n">
        <v>0</v>
      </c>
      <c r="R308" s="256" t="n">
        <f aca="false">Q308*H308</f>
        <v>0</v>
      </c>
      <c r="S308" s="256" t="n">
        <v>0</v>
      </c>
      <c r="T308" s="257" t="n">
        <f aca="false">S308*H308</f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258" t="s">
        <v>302</v>
      </c>
      <c r="AT308" s="258" t="s">
        <v>250</v>
      </c>
      <c r="AU308" s="258" t="s">
        <v>265</v>
      </c>
      <c r="AY308" s="3" t="s">
        <v>247</v>
      </c>
      <c r="BE308" s="137" t="n">
        <f aca="false">IF(N308="základní",J308,0)</f>
        <v>0</v>
      </c>
      <c r="BF308" s="137" t="n">
        <f aca="false">IF(N308="snížená",J308,0)</f>
        <v>0</v>
      </c>
      <c r="BG308" s="137" t="n">
        <f aca="false">IF(N308="zákl. přenesená",J308,0)</f>
        <v>0</v>
      </c>
      <c r="BH308" s="137" t="n">
        <f aca="false">IF(N308="sníž. přenesená",J308,0)</f>
        <v>0</v>
      </c>
      <c r="BI308" s="137" t="n">
        <f aca="false">IF(N308="nulová",J308,0)</f>
        <v>0</v>
      </c>
      <c r="BJ308" s="3" t="s">
        <v>81</v>
      </c>
      <c r="BK308" s="137" t="n">
        <f aca="false">ROUND(I308*H308,2)</f>
        <v>0</v>
      </c>
      <c r="BL308" s="3" t="s">
        <v>302</v>
      </c>
      <c r="BM308" s="258" t="s">
        <v>856</v>
      </c>
    </row>
    <row r="309" s="30" customFormat="true" ht="48" hidden="false" customHeight="false" outlineLevel="0" collapsed="false">
      <c r="A309" s="26"/>
      <c r="B309" s="27"/>
      <c r="C309" s="28"/>
      <c r="D309" s="259" t="s">
        <v>256</v>
      </c>
      <c r="E309" s="28"/>
      <c r="F309" s="260" t="s">
        <v>857</v>
      </c>
      <c r="G309" s="28"/>
      <c r="H309" s="28"/>
      <c r="I309" s="211"/>
      <c r="J309" s="28"/>
      <c r="K309" s="28"/>
      <c r="L309" s="29"/>
      <c r="M309" s="261"/>
      <c r="N309" s="262"/>
      <c r="O309" s="76"/>
      <c r="P309" s="76"/>
      <c r="Q309" s="76"/>
      <c r="R309" s="76"/>
      <c r="S309" s="76"/>
      <c r="T309" s="77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T309" s="3" t="s">
        <v>256</v>
      </c>
      <c r="AU309" s="3" t="s">
        <v>265</v>
      </c>
    </row>
    <row r="310" s="30" customFormat="true" ht="33" hidden="false" customHeight="true" outlineLevel="0" collapsed="false">
      <c r="A310" s="26"/>
      <c r="B310" s="27"/>
      <c r="C310" s="263" t="s">
        <v>858</v>
      </c>
      <c r="D310" s="263" t="s">
        <v>288</v>
      </c>
      <c r="E310" s="264" t="s">
        <v>859</v>
      </c>
      <c r="F310" s="265" t="s">
        <v>860</v>
      </c>
      <c r="G310" s="266" t="s">
        <v>332</v>
      </c>
      <c r="H310" s="267" t="n">
        <v>40</v>
      </c>
      <c r="I310" s="268"/>
      <c r="J310" s="269" t="n">
        <f aca="false">ROUND(I310*H310,2)</f>
        <v>0</v>
      </c>
      <c r="K310" s="270"/>
      <c r="L310" s="271"/>
      <c r="M310" s="272"/>
      <c r="N310" s="273" t="s">
        <v>39</v>
      </c>
      <c r="O310" s="76"/>
      <c r="P310" s="256" t="n">
        <f aca="false">O310*H310</f>
        <v>0</v>
      </c>
      <c r="Q310" s="256" t="n">
        <v>0.00011</v>
      </c>
      <c r="R310" s="256" t="n">
        <f aca="false">Q310*H310</f>
        <v>0.0044</v>
      </c>
      <c r="S310" s="256" t="n">
        <v>0</v>
      </c>
      <c r="T310" s="257" t="n">
        <f aca="false">S310*H310</f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258" t="s">
        <v>324</v>
      </c>
      <c r="AT310" s="258" t="s">
        <v>288</v>
      </c>
      <c r="AU310" s="258" t="s">
        <v>265</v>
      </c>
      <c r="AY310" s="3" t="s">
        <v>247</v>
      </c>
      <c r="BE310" s="137" t="n">
        <f aca="false">IF(N310="základní",J310,0)</f>
        <v>0</v>
      </c>
      <c r="BF310" s="137" t="n">
        <f aca="false">IF(N310="snížená",J310,0)</f>
        <v>0</v>
      </c>
      <c r="BG310" s="137" t="n">
        <f aca="false">IF(N310="zákl. přenesená",J310,0)</f>
        <v>0</v>
      </c>
      <c r="BH310" s="137" t="n">
        <f aca="false">IF(N310="sníž. přenesená",J310,0)</f>
        <v>0</v>
      </c>
      <c r="BI310" s="137" t="n">
        <f aca="false">IF(N310="nulová",J310,0)</f>
        <v>0</v>
      </c>
      <c r="BJ310" s="3" t="s">
        <v>81</v>
      </c>
      <c r="BK310" s="137" t="n">
        <f aca="false">ROUND(I310*H310,2)</f>
        <v>0</v>
      </c>
      <c r="BL310" s="3" t="s">
        <v>302</v>
      </c>
      <c r="BM310" s="258" t="s">
        <v>861</v>
      </c>
    </row>
    <row r="311" s="30" customFormat="true" ht="19.2" hidden="false" customHeight="false" outlineLevel="0" collapsed="false">
      <c r="A311" s="26"/>
      <c r="B311" s="27"/>
      <c r="C311" s="28"/>
      <c r="D311" s="259" t="s">
        <v>256</v>
      </c>
      <c r="E311" s="28"/>
      <c r="F311" s="260" t="s">
        <v>860</v>
      </c>
      <c r="G311" s="28"/>
      <c r="H311" s="28"/>
      <c r="I311" s="211"/>
      <c r="J311" s="28"/>
      <c r="K311" s="28"/>
      <c r="L311" s="29"/>
      <c r="M311" s="261"/>
      <c r="N311" s="262"/>
      <c r="O311" s="76"/>
      <c r="P311" s="76"/>
      <c r="Q311" s="76"/>
      <c r="R311" s="76"/>
      <c r="S311" s="76"/>
      <c r="T311" s="77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T311" s="3" t="s">
        <v>256</v>
      </c>
      <c r="AU311" s="3" t="s">
        <v>265</v>
      </c>
    </row>
    <row r="312" s="274" customFormat="true" ht="20.4" hidden="false" customHeight="false" outlineLevel="0" collapsed="false">
      <c r="B312" s="275"/>
      <c r="C312" s="276"/>
      <c r="D312" s="259" t="s">
        <v>327</v>
      </c>
      <c r="E312" s="276"/>
      <c r="F312" s="277" t="s">
        <v>1487</v>
      </c>
      <c r="G312" s="276"/>
      <c r="H312" s="278" t="n">
        <v>40</v>
      </c>
      <c r="I312" s="279"/>
      <c r="J312" s="276"/>
      <c r="K312" s="276"/>
      <c r="L312" s="280"/>
      <c r="M312" s="281"/>
      <c r="N312" s="282"/>
      <c r="O312" s="282"/>
      <c r="P312" s="282"/>
      <c r="Q312" s="282"/>
      <c r="R312" s="282"/>
      <c r="S312" s="282"/>
      <c r="T312" s="283"/>
      <c r="AT312" s="284" t="s">
        <v>327</v>
      </c>
      <c r="AU312" s="284" t="s">
        <v>265</v>
      </c>
      <c r="AV312" s="274" t="s">
        <v>83</v>
      </c>
      <c r="AW312" s="274" t="s">
        <v>3</v>
      </c>
      <c r="AX312" s="274" t="s">
        <v>81</v>
      </c>
      <c r="AY312" s="284" t="s">
        <v>247</v>
      </c>
    </row>
    <row r="313" s="30" customFormat="true" ht="24.15" hidden="false" customHeight="true" outlineLevel="0" collapsed="false">
      <c r="A313" s="26"/>
      <c r="B313" s="27"/>
      <c r="C313" s="246" t="s">
        <v>862</v>
      </c>
      <c r="D313" s="246" t="s">
        <v>250</v>
      </c>
      <c r="E313" s="247" t="s">
        <v>863</v>
      </c>
      <c r="F313" s="248" t="s">
        <v>864</v>
      </c>
      <c r="G313" s="249" t="s">
        <v>291</v>
      </c>
      <c r="H313" s="250" t="n">
        <v>1</v>
      </c>
      <c r="I313" s="251"/>
      <c r="J313" s="252" t="n">
        <f aca="false">ROUND(I313*H313,2)</f>
        <v>0</v>
      </c>
      <c r="K313" s="253"/>
      <c r="L313" s="29"/>
      <c r="M313" s="254"/>
      <c r="N313" s="255" t="s">
        <v>39</v>
      </c>
      <c r="O313" s="76"/>
      <c r="P313" s="256" t="n">
        <f aca="false">O313*H313</f>
        <v>0</v>
      </c>
      <c r="Q313" s="256" t="n">
        <v>0</v>
      </c>
      <c r="R313" s="256" t="n">
        <f aca="false">Q313*H313</f>
        <v>0</v>
      </c>
      <c r="S313" s="256" t="n">
        <v>0</v>
      </c>
      <c r="T313" s="257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258" t="s">
        <v>302</v>
      </c>
      <c r="AT313" s="258" t="s">
        <v>250</v>
      </c>
      <c r="AU313" s="258" t="s">
        <v>265</v>
      </c>
      <c r="AY313" s="3" t="s">
        <v>247</v>
      </c>
      <c r="BE313" s="137" t="n">
        <f aca="false">IF(N313="základní",J313,0)</f>
        <v>0</v>
      </c>
      <c r="BF313" s="137" t="n">
        <f aca="false">IF(N313="snížená",J313,0)</f>
        <v>0</v>
      </c>
      <c r="BG313" s="137" t="n">
        <f aca="false">IF(N313="zákl. přenesená",J313,0)</f>
        <v>0</v>
      </c>
      <c r="BH313" s="137" t="n">
        <f aca="false">IF(N313="sníž. přenesená",J313,0)</f>
        <v>0</v>
      </c>
      <c r="BI313" s="137" t="n">
        <f aca="false">IF(N313="nulová",J313,0)</f>
        <v>0</v>
      </c>
      <c r="BJ313" s="3" t="s">
        <v>81</v>
      </c>
      <c r="BK313" s="137" t="n">
        <f aca="false">ROUND(I313*H313,2)</f>
        <v>0</v>
      </c>
      <c r="BL313" s="3" t="s">
        <v>302</v>
      </c>
      <c r="BM313" s="258" t="s">
        <v>865</v>
      </c>
    </row>
    <row r="314" s="30" customFormat="true" ht="19.2" hidden="false" customHeight="false" outlineLevel="0" collapsed="false">
      <c r="A314" s="26"/>
      <c r="B314" s="27"/>
      <c r="C314" s="28"/>
      <c r="D314" s="259" t="s">
        <v>256</v>
      </c>
      <c r="E314" s="28"/>
      <c r="F314" s="260" t="s">
        <v>866</v>
      </c>
      <c r="G314" s="28"/>
      <c r="H314" s="28"/>
      <c r="I314" s="211"/>
      <c r="J314" s="28"/>
      <c r="K314" s="28"/>
      <c r="L314" s="29"/>
      <c r="M314" s="261"/>
      <c r="N314" s="262"/>
      <c r="O314" s="76"/>
      <c r="P314" s="76"/>
      <c r="Q314" s="76"/>
      <c r="R314" s="76"/>
      <c r="S314" s="76"/>
      <c r="T314" s="77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T314" s="3" t="s">
        <v>256</v>
      </c>
      <c r="AU314" s="3" t="s">
        <v>265</v>
      </c>
    </row>
    <row r="315" s="30" customFormat="true" ht="24.15" hidden="false" customHeight="true" outlineLevel="0" collapsed="false">
      <c r="A315" s="26"/>
      <c r="B315" s="27"/>
      <c r="C315" s="263" t="s">
        <v>867</v>
      </c>
      <c r="D315" s="263" t="s">
        <v>288</v>
      </c>
      <c r="E315" s="264" t="s">
        <v>868</v>
      </c>
      <c r="F315" s="265" t="s">
        <v>869</v>
      </c>
      <c r="G315" s="266" t="s">
        <v>291</v>
      </c>
      <c r="H315" s="267" t="n">
        <v>1</v>
      </c>
      <c r="I315" s="268"/>
      <c r="J315" s="269" t="n">
        <f aca="false">ROUND(I315*H315,2)</f>
        <v>0</v>
      </c>
      <c r="K315" s="270"/>
      <c r="L315" s="271"/>
      <c r="M315" s="272"/>
      <c r="N315" s="273" t="s">
        <v>39</v>
      </c>
      <c r="O315" s="76"/>
      <c r="P315" s="256" t="n">
        <f aca="false">O315*H315</f>
        <v>0</v>
      </c>
      <c r="Q315" s="256" t="n">
        <v>0.00105</v>
      </c>
      <c r="R315" s="256" t="n">
        <f aca="false">Q315*H315</f>
        <v>0.00105</v>
      </c>
      <c r="S315" s="256" t="n">
        <v>0</v>
      </c>
      <c r="T315" s="257" t="n">
        <f aca="false">S315*H315</f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258" t="s">
        <v>324</v>
      </c>
      <c r="AT315" s="258" t="s">
        <v>288</v>
      </c>
      <c r="AU315" s="258" t="s">
        <v>265</v>
      </c>
      <c r="AY315" s="3" t="s">
        <v>247</v>
      </c>
      <c r="BE315" s="137" t="n">
        <f aca="false">IF(N315="základní",J315,0)</f>
        <v>0</v>
      </c>
      <c r="BF315" s="137" t="n">
        <f aca="false">IF(N315="snížená",J315,0)</f>
        <v>0</v>
      </c>
      <c r="BG315" s="137" t="n">
        <f aca="false">IF(N315="zákl. přenesená",J315,0)</f>
        <v>0</v>
      </c>
      <c r="BH315" s="137" t="n">
        <f aca="false">IF(N315="sníž. přenesená",J315,0)</f>
        <v>0</v>
      </c>
      <c r="BI315" s="137" t="n">
        <f aca="false">IF(N315="nulová",J315,0)</f>
        <v>0</v>
      </c>
      <c r="BJ315" s="3" t="s">
        <v>81</v>
      </c>
      <c r="BK315" s="137" t="n">
        <f aca="false">ROUND(I315*H315,2)</f>
        <v>0</v>
      </c>
      <c r="BL315" s="3" t="s">
        <v>302</v>
      </c>
      <c r="BM315" s="258" t="s">
        <v>870</v>
      </c>
    </row>
    <row r="316" s="30" customFormat="true" ht="19.2" hidden="false" customHeight="false" outlineLevel="0" collapsed="false">
      <c r="A316" s="26"/>
      <c r="B316" s="27"/>
      <c r="C316" s="28"/>
      <c r="D316" s="259" t="s">
        <v>256</v>
      </c>
      <c r="E316" s="28"/>
      <c r="F316" s="260" t="s">
        <v>869</v>
      </c>
      <c r="G316" s="28"/>
      <c r="H316" s="28"/>
      <c r="I316" s="211"/>
      <c r="J316" s="28"/>
      <c r="K316" s="28"/>
      <c r="L316" s="29"/>
      <c r="M316" s="261"/>
      <c r="N316" s="262"/>
      <c r="O316" s="76"/>
      <c r="P316" s="76"/>
      <c r="Q316" s="76"/>
      <c r="R316" s="76"/>
      <c r="S316" s="76"/>
      <c r="T316" s="77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T316" s="3" t="s">
        <v>256</v>
      </c>
      <c r="AU316" s="3" t="s">
        <v>265</v>
      </c>
    </row>
    <row r="317" s="30" customFormat="true" ht="24.15" hidden="false" customHeight="true" outlineLevel="0" collapsed="false">
      <c r="A317" s="26"/>
      <c r="B317" s="27"/>
      <c r="C317" s="246" t="s">
        <v>892</v>
      </c>
      <c r="D317" s="246" t="s">
        <v>250</v>
      </c>
      <c r="E317" s="247" t="s">
        <v>893</v>
      </c>
      <c r="F317" s="248" t="s">
        <v>894</v>
      </c>
      <c r="G317" s="249" t="s">
        <v>291</v>
      </c>
      <c r="H317" s="250" t="n">
        <v>30</v>
      </c>
      <c r="I317" s="251"/>
      <c r="J317" s="252" t="n">
        <f aca="false">ROUND(I317*H317,2)</f>
        <v>0</v>
      </c>
      <c r="K317" s="253"/>
      <c r="L317" s="29"/>
      <c r="M317" s="254"/>
      <c r="N317" s="255" t="s">
        <v>39</v>
      </c>
      <c r="O317" s="76"/>
      <c r="P317" s="256" t="n">
        <f aca="false">O317*H317</f>
        <v>0</v>
      </c>
      <c r="Q317" s="256" t="n">
        <v>0</v>
      </c>
      <c r="R317" s="256" t="n">
        <f aca="false">Q317*H317</f>
        <v>0</v>
      </c>
      <c r="S317" s="256" t="n">
        <v>0</v>
      </c>
      <c r="T317" s="257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258" t="s">
        <v>302</v>
      </c>
      <c r="AT317" s="258" t="s">
        <v>250</v>
      </c>
      <c r="AU317" s="258" t="s">
        <v>265</v>
      </c>
      <c r="AY317" s="3" t="s">
        <v>247</v>
      </c>
      <c r="BE317" s="137" t="n">
        <f aca="false">IF(N317="základní",J317,0)</f>
        <v>0</v>
      </c>
      <c r="BF317" s="137" t="n">
        <f aca="false">IF(N317="snížená",J317,0)</f>
        <v>0</v>
      </c>
      <c r="BG317" s="137" t="n">
        <f aca="false">IF(N317="zákl. přenesená",J317,0)</f>
        <v>0</v>
      </c>
      <c r="BH317" s="137" t="n">
        <f aca="false">IF(N317="sníž. přenesená",J317,0)</f>
        <v>0</v>
      </c>
      <c r="BI317" s="137" t="n">
        <f aca="false">IF(N317="nulová",J317,0)</f>
        <v>0</v>
      </c>
      <c r="BJ317" s="3" t="s">
        <v>81</v>
      </c>
      <c r="BK317" s="137" t="n">
        <f aca="false">ROUND(I317*H317,2)</f>
        <v>0</v>
      </c>
      <c r="BL317" s="3" t="s">
        <v>302</v>
      </c>
      <c r="BM317" s="258" t="s">
        <v>895</v>
      </c>
    </row>
    <row r="318" s="30" customFormat="true" ht="19.2" hidden="false" customHeight="false" outlineLevel="0" collapsed="false">
      <c r="A318" s="26"/>
      <c r="B318" s="27"/>
      <c r="C318" s="28"/>
      <c r="D318" s="259" t="s">
        <v>256</v>
      </c>
      <c r="E318" s="28"/>
      <c r="F318" s="260" t="s">
        <v>896</v>
      </c>
      <c r="G318" s="28"/>
      <c r="H318" s="28"/>
      <c r="I318" s="211"/>
      <c r="J318" s="28"/>
      <c r="K318" s="28"/>
      <c r="L318" s="29"/>
      <c r="M318" s="261"/>
      <c r="N318" s="262"/>
      <c r="O318" s="76"/>
      <c r="P318" s="76"/>
      <c r="Q318" s="76"/>
      <c r="R318" s="76"/>
      <c r="S318" s="76"/>
      <c r="T318" s="77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T318" s="3" t="s">
        <v>256</v>
      </c>
      <c r="AU318" s="3" t="s">
        <v>265</v>
      </c>
    </row>
    <row r="319" s="30" customFormat="true" ht="16.5" hidden="false" customHeight="true" outlineLevel="0" collapsed="false">
      <c r="A319" s="26"/>
      <c r="B319" s="27"/>
      <c r="C319" s="263" t="s">
        <v>897</v>
      </c>
      <c r="D319" s="263" t="s">
        <v>288</v>
      </c>
      <c r="E319" s="264" t="s">
        <v>898</v>
      </c>
      <c r="F319" s="265" t="s">
        <v>899</v>
      </c>
      <c r="G319" s="266" t="s">
        <v>291</v>
      </c>
      <c r="H319" s="267" t="n">
        <v>30</v>
      </c>
      <c r="I319" s="268"/>
      <c r="J319" s="269" t="n">
        <f aca="false">ROUND(I319*H319,2)</f>
        <v>0</v>
      </c>
      <c r="K319" s="270"/>
      <c r="L319" s="271"/>
      <c r="M319" s="272"/>
      <c r="N319" s="273" t="s">
        <v>39</v>
      </c>
      <c r="O319" s="76"/>
      <c r="P319" s="256" t="n">
        <f aca="false">O319*H319</f>
        <v>0</v>
      </c>
      <c r="Q319" s="256" t="n">
        <v>9E-005</v>
      </c>
      <c r="R319" s="256" t="n">
        <f aca="false">Q319*H319</f>
        <v>0.0027</v>
      </c>
      <c r="S319" s="256" t="n">
        <v>0</v>
      </c>
      <c r="T319" s="257" t="n">
        <f aca="false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258" t="s">
        <v>324</v>
      </c>
      <c r="AT319" s="258" t="s">
        <v>288</v>
      </c>
      <c r="AU319" s="258" t="s">
        <v>265</v>
      </c>
      <c r="AY319" s="3" t="s">
        <v>247</v>
      </c>
      <c r="BE319" s="137" t="n">
        <f aca="false">IF(N319="základní",J319,0)</f>
        <v>0</v>
      </c>
      <c r="BF319" s="137" t="n">
        <f aca="false">IF(N319="snížená",J319,0)</f>
        <v>0</v>
      </c>
      <c r="BG319" s="137" t="n">
        <f aca="false">IF(N319="zákl. přenesená",J319,0)</f>
        <v>0</v>
      </c>
      <c r="BH319" s="137" t="n">
        <f aca="false">IF(N319="sníž. přenesená",J319,0)</f>
        <v>0</v>
      </c>
      <c r="BI319" s="137" t="n">
        <f aca="false">IF(N319="nulová",J319,0)</f>
        <v>0</v>
      </c>
      <c r="BJ319" s="3" t="s">
        <v>81</v>
      </c>
      <c r="BK319" s="137" t="n">
        <f aca="false">ROUND(I319*H319,2)</f>
        <v>0</v>
      </c>
      <c r="BL319" s="3" t="s">
        <v>302</v>
      </c>
      <c r="BM319" s="258" t="s">
        <v>900</v>
      </c>
    </row>
    <row r="320" s="30" customFormat="true" ht="10.2" hidden="false" customHeight="false" outlineLevel="0" collapsed="false">
      <c r="A320" s="26"/>
      <c r="B320" s="27"/>
      <c r="C320" s="28"/>
      <c r="D320" s="259" t="s">
        <v>256</v>
      </c>
      <c r="E320" s="28"/>
      <c r="F320" s="260" t="s">
        <v>899</v>
      </c>
      <c r="G320" s="28"/>
      <c r="H320" s="28"/>
      <c r="I320" s="211"/>
      <c r="J320" s="28"/>
      <c r="K320" s="28"/>
      <c r="L320" s="29"/>
      <c r="M320" s="261"/>
      <c r="N320" s="262"/>
      <c r="O320" s="76"/>
      <c r="P320" s="76"/>
      <c r="Q320" s="76"/>
      <c r="R320" s="76"/>
      <c r="S320" s="76"/>
      <c r="T320" s="77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T320" s="3" t="s">
        <v>256</v>
      </c>
      <c r="AU320" s="3" t="s">
        <v>265</v>
      </c>
    </row>
    <row r="321" s="229" customFormat="true" ht="20.85" hidden="false" customHeight="true" outlineLevel="0" collapsed="false">
      <c r="B321" s="230"/>
      <c r="C321" s="231"/>
      <c r="D321" s="232" t="s">
        <v>73</v>
      </c>
      <c r="E321" s="244" t="s">
        <v>901</v>
      </c>
      <c r="F321" s="244" t="s">
        <v>1324</v>
      </c>
      <c r="G321" s="231"/>
      <c r="H321" s="231"/>
      <c r="I321" s="234"/>
      <c r="J321" s="245" t="n">
        <f aca="false">BK321</f>
        <v>0</v>
      </c>
      <c r="K321" s="231"/>
      <c r="L321" s="236"/>
      <c r="M321" s="237"/>
      <c r="N321" s="238"/>
      <c r="O321" s="238"/>
      <c r="P321" s="239" t="n">
        <f aca="false">SUM(P322:P367)</f>
        <v>0</v>
      </c>
      <c r="Q321" s="238"/>
      <c r="R321" s="239" t="n">
        <f aca="false">SUM(R322:R367)</f>
        <v>0.00701</v>
      </c>
      <c r="S321" s="238"/>
      <c r="T321" s="240" t="n">
        <f aca="false">SUM(T322:T367)</f>
        <v>0.0232</v>
      </c>
      <c r="AR321" s="241" t="s">
        <v>83</v>
      </c>
      <c r="AT321" s="242" t="s">
        <v>73</v>
      </c>
      <c r="AU321" s="242" t="s">
        <v>83</v>
      </c>
      <c r="AY321" s="241" t="s">
        <v>247</v>
      </c>
      <c r="BK321" s="243" t="n">
        <f aca="false">SUM(BK322:BK367)</f>
        <v>0</v>
      </c>
    </row>
    <row r="322" s="30" customFormat="true" ht="33" hidden="false" customHeight="true" outlineLevel="0" collapsed="false">
      <c r="A322" s="26"/>
      <c r="B322" s="27"/>
      <c r="C322" s="246" t="s">
        <v>903</v>
      </c>
      <c r="D322" s="246" t="s">
        <v>250</v>
      </c>
      <c r="E322" s="247" t="s">
        <v>904</v>
      </c>
      <c r="F322" s="248" t="s">
        <v>905</v>
      </c>
      <c r="G322" s="249" t="s">
        <v>291</v>
      </c>
      <c r="H322" s="250" t="n">
        <v>0.2</v>
      </c>
      <c r="I322" s="251"/>
      <c r="J322" s="252" t="n">
        <f aca="false">ROUND(I322*H322,2)</f>
        <v>0</v>
      </c>
      <c r="K322" s="253"/>
      <c r="L322" s="29"/>
      <c r="M322" s="254"/>
      <c r="N322" s="255" t="s">
        <v>39</v>
      </c>
      <c r="O322" s="76"/>
      <c r="P322" s="256" t="n">
        <f aca="false">O322*H322</f>
        <v>0</v>
      </c>
      <c r="Q322" s="256" t="n">
        <v>0</v>
      </c>
      <c r="R322" s="256" t="n">
        <f aca="false">Q322*H322</f>
        <v>0</v>
      </c>
      <c r="S322" s="256" t="n">
        <v>0</v>
      </c>
      <c r="T322" s="257" t="n">
        <f aca="false">S322*H322</f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258" t="s">
        <v>302</v>
      </c>
      <c r="AT322" s="258" t="s">
        <v>250</v>
      </c>
      <c r="AU322" s="258" t="s">
        <v>265</v>
      </c>
      <c r="AY322" s="3" t="s">
        <v>247</v>
      </c>
      <c r="BE322" s="137" t="n">
        <f aca="false">IF(N322="základní",J322,0)</f>
        <v>0</v>
      </c>
      <c r="BF322" s="137" t="n">
        <f aca="false">IF(N322="snížená",J322,0)</f>
        <v>0</v>
      </c>
      <c r="BG322" s="137" t="n">
        <f aca="false">IF(N322="zákl. přenesená",J322,0)</f>
        <v>0</v>
      </c>
      <c r="BH322" s="137" t="n">
        <f aca="false">IF(N322="sníž. přenesená",J322,0)</f>
        <v>0</v>
      </c>
      <c r="BI322" s="137" t="n">
        <f aca="false">IF(N322="nulová",J322,0)</f>
        <v>0</v>
      </c>
      <c r="BJ322" s="3" t="s">
        <v>81</v>
      </c>
      <c r="BK322" s="137" t="n">
        <f aca="false">ROUND(I322*H322,2)</f>
        <v>0</v>
      </c>
      <c r="BL322" s="3" t="s">
        <v>302</v>
      </c>
      <c r="BM322" s="258" t="s">
        <v>906</v>
      </c>
    </row>
    <row r="323" s="30" customFormat="true" ht="28.8" hidden="false" customHeight="false" outlineLevel="0" collapsed="false">
      <c r="A323" s="26"/>
      <c r="B323" s="27"/>
      <c r="C323" s="28"/>
      <c r="D323" s="259" t="s">
        <v>256</v>
      </c>
      <c r="E323" s="28"/>
      <c r="F323" s="260" t="s">
        <v>907</v>
      </c>
      <c r="G323" s="28"/>
      <c r="H323" s="28"/>
      <c r="I323" s="211"/>
      <c r="J323" s="28"/>
      <c r="K323" s="28"/>
      <c r="L323" s="29"/>
      <c r="M323" s="261"/>
      <c r="N323" s="262"/>
      <c r="O323" s="76"/>
      <c r="P323" s="76"/>
      <c r="Q323" s="76"/>
      <c r="R323" s="76"/>
      <c r="S323" s="76"/>
      <c r="T323" s="77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T323" s="3" t="s">
        <v>256</v>
      </c>
      <c r="AU323" s="3" t="s">
        <v>265</v>
      </c>
    </row>
    <row r="324" s="30" customFormat="true" ht="24.15" hidden="false" customHeight="true" outlineLevel="0" collapsed="false">
      <c r="A324" s="26"/>
      <c r="B324" s="27"/>
      <c r="C324" s="263" t="s">
        <v>908</v>
      </c>
      <c r="D324" s="263" t="s">
        <v>288</v>
      </c>
      <c r="E324" s="264" t="s">
        <v>909</v>
      </c>
      <c r="F324" s="265" t="s">
        <v>910</v>
      </c>
      <c r="G324" s="266" t="s">
        <v>332</v>
      </c>
      <c r="H324" s="267" t="n">
        <v>0.2</v>
      </c>
      <c r="I324" s="268"/>
      <c r="J324" s="269" t="n">
        <f aca="false">ROUND(I324*H324,2)</f>
        <v>0</v>
      </c>
      <c r="K324" s="270"/>
      <c r="L324" s="271"/>
      <c r="M324" s="272"/>
      <c r="N324" s="273" t="s">
        <v>39</v>
      </c>
      <c r="O324" s="76"/>
      <c r="P324" s="256" t="n">
        <f aca="false">O324*H324</f>
        <v>0</v>
      </c>
      <c r="Q324" s="256" t="n">
        <v>0.0006</v>
      </c>
      <c r="R324" s="256" t="n">
        <f aca="false">Q324*H324</f>
        <v>0.00012</v>
      </c>
      <c r="S324" s="256" t="n">
        <v>0</v>
      </c>
      <c r="T324" s="257" t="n">
        <f aca="false">S324*H324</f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258" t="s">
        <v>324</v>
      </c>
      <c r="AT324" s="258" t="s">
        <v>288</v>
      </c>
      <c r="AU324" s="258" t="s">
        <v>265</v>
      </c>
      <c r="AY324" s="3" t="s">
        <v>247</v>
      </c>
      <c r="BE324" s="137" t="n">
        <f aca="false">IF(N324="základní",J324,0)</f>
        <v>0</v>
      </c>
      <c r="BF324" s="137" t="n">
        <f aca="false">IF(N324="snížená",J324,0)</f>
        <v>0</v>
      </c>
      <c r="BG324" s="137" t="n">
        <f aca="false">IF(N324="zákl. přenesená",J324,0)</f>
        <v>0</v>
      </c>
      <c r="BH324" s="137" t="n">
        <f aca="false">IF(N324="sníž. přenesená",J324,0)</f>
        <v>0</v>
      </c>
      <c r="BI324" s="137" t="n">
        <f aca="false">IF(N324="nulová",J324,0)</f>
        <v>0</v>
      </c>
      <c r="BJ324" s="3" t="s">
        <v>81</v>
      </c>
      <c r="BK324" s="137" t="n">
        <f aca="false">ROUND(I324*H324,2)</f>
        <v>0</v>
      </c>
      <c r="BL324" s="3" t="s">
        <v>302</v>
      </c>
      <c r="BM324" s="258" t="s">
        <v>911</v>
      </c>
    </row>
    <row r="325" s="30" customFormat="true" ht="28.8" hidden="false" customHeight="false" outlineLevel="0" collapsed="false">
      <c r="A325" s="26"/>
      <c r="B325" s="27"/>
      <c r="C325" s="28"/>
      <c r="D325" s="259" t="s">
        <v>256</v>
      </c>
      <c r="E325" s="28"/>
      <c r="F325" s="260" t="s">
        <v>912</v>
      </c>
      <c r="G325" s="28"/>
      <c r="H325" s="28"/>
      <c r="I325" s="211"/>
      <c r="J325" s="28"/>
      <c r="K325" s="28"/>
      <c r="L325" s="29"/>
      <c r="M325" s="261"/>
      <c r="N325" s="262"/>
      <c r="O325" s="76"/>
      <c r="P325" s="76"/>
      <c r="Q325" s="76"/>
      <c r="R325" s="76"/>
      <c r="S325" s="76"/>
      <c r="T325" s="77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T325" s="3" t="s">
        <v>256</v>
      </c>
      <c r="AU325" s="3" t="s">
        <v>265</v>
      </c>
    </row>
    <row r="326" s="30" customFormat="true" ht="24.15" hidden="false" customHeight="true" outlineLevel="0" collapsed="false">
      <c r="A326" s="26"/>
      <c r="B326" s="27"/>
      <c r="C326" s="246" t="s">
        <v>1325</v>
      </c>
      <c r="D326" s="246" t="s">
        <v>250</v>
      </c>
      <c r="E326" s="247" t="s">
        <v>610</v>
      </c>
      <c r="F326" s="248" t="s">
        <v>611</v>
      </c>
      <c r="G326" s="249" t="s">
        <v>291</v>
      </c>
      <c r="H326" s="250" t="n">
        <v>0.2</v>
      </c>
      <c r="I326" s="251"/>
      <c r="J326" s="252" t="n">
        <f aca="false">ROUND(I326*H326,2)</f>
        <v>0</v>
      </c>
      <c r="K326" s="253"/>
      <c r="L326" s="29"/>
      <c r="M326" s="254"/>
      <c r="N326" s="255" t="s">
        <v>39</v>
      </c>
      <c r="O326" s="76"/>
      <c r="P326" s="256" t="n">
        <f aca="false">O326*H326</f>
        <v>0</v>
      </c>
      <c r="Q326" s="256" t="n">
        <v>0</v>
      </c>
      <c r="R326" s="256" t="n">
        <f aca="false">Q326*H326</f>
        <v>0</v>
      </c>
      <c r="S326" s="256" t="n">
        <v>0</v>
      </c>
      <c r="T326" s="257" t="n">
        <f aca="false">S326*H326</f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258" t="s">
        <v>302</v>
      </c>
      <c r="AT326" s="258" t="s">
        <v>250</v>
      </c>
      <c r="AU326" s="258" t="s">
        <v>265</v>
      </c>
      <c r="AY326" s="3" t="s">
        <v>247</v>
      </c>
      <c r="BE326" s="137" t="n">
        <f aca="false">IF(N326="základní",J326,0)</f>
        <v>0</v>
      </c>
      <c r="BF326" s="137" t="n">
        <f aca="false">IF(N326="snížená",J326,0)</f>
        <v>0</v>
      </c>
      <c r="BG326" s="137" t="n">
        <f aca="false">IF(N326="zákl. přenesená",J326,0)</f>
        <v>0</v>
      </c>
      <c r="BH326" s="137" t="n">
        <f aca="false">IF(N326="sníž. přenesená",J326,0)</f>
        <v>0</v>
      </c>
      <c r="BI326" s="137" t="n">
        <f aca="false">IF(N326="nulová",J326,0)</f>
        <v>0</v>
      </c>
      <c r="BJ326" s="3" t="s">
        <v>81</v>
      </c>
      <c r="BK326" s="137" t="n">
        <f aca="false">ROUND(I326*H326,2)</f>
        <v>0</v>
      </c>
      <c r="BL326" s="3" t="s">
        <v>302</v>
      </c>
      <c r="BM326" s="258" t="s">
        <v>1326</v>
      </c>
    </row>
    <row r="327" s="30" customFormat="true" ht="19.2" hidden="false" customHeight="false" outlineLevel="0" collapsed="false">
      <c r="A327" s="26"/>
      <c r="B327" s="27"/>
      <c r="C327" s="28"/>
      <c r="D327" s="259" t="s">
        <v>256</v>
      </c>
      <c r="E327" s="28"/>
      <c r="F327" s="260" t="s">
        <v>613</v>
      </c>
      <c r="G327" s="28"/>
      <c r="H327" s="28"/>
      <c r="I327" s="211"/>
      <c r="J327" s="28"/>
      <c r="K327" s="28"/>
      <c r="L327" s="29"/>
      <c r="M327" s="261"/>
      <c r="N327" s="262"/>
      <c r="O327" s="76"/>
      <c r="P327" s="76"/>
      <c r="Q327" s="76"/>
      <c r="R327" s="76"/>
      <c r="S327" s="76"/>
      <c r="T327" s="77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T327" s="3" t="s">
        <v>256</v>
      </c>
      <c r="AU327" s="3" t="s">
        <v>265</v>
      </c>
    </row>
    <row r="328" s="30" customFormat="true" ht="24.15" hidden="false" customHeight="true" outlineLevel="0" collapsed="false">
      <c r="A328" s="26"/>
      <c r="B328" s="27"/>
      <c r="C328" s="263" t="s">
        <v>1327</v>
      </c>
      <c r="D328" s="263" t="s">
        <v>288</v>
      </c>
      <c r="E328" s="264" t="s">
        <v>1328</v>
      </c>
      <c r="F328" s="265" t="s">
        <v>1329</v>
      </c>
      <c r="G328" s="266" t="s">
        <v>291</v>
      </c>
      <c r="H328" s="267" t="n">
        <v>0.2</v>
      </c>
      <c r="I328" s="268"/>
      <c r="J328" s="269" t="n">
        <f aca="false">ROUND(I328*H328,2)</f>
        <v>0</v>
      </c>
      <c r="K328" s="270"/>
      <c r="L328" s="271"/>
      <c r="M328" s="272"/>
      <c r="N328" s="273" t="s">
        <v>39</v>
      </c>
      <c r="O328" s="76"/>
      <c r="P328" s="256" t="n">
        <f aca="false">O328*H328</f>
        <v>0</v>
      </c>
      <c r="Q328" s="256" t="n">
        <v>0.00503</v>
      </c>
      <c r="R328" s="256" t="n">
        <f aca="false">Q328*H328</f>
        <v>0.001006</v>
      </c>
      <c r="S328" s="256" t="n">
        <v>0</v>
      </c>
      <c r="T328" s="257" t="n">
        <f aca="false">S328*H328</f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258" t="s">
        <v>324</v>
      </c>
      <c r="AT328" s="258" t="s">
        <v>288</v>
      </c>
      <c r="AU328" s="258" t="s">
        <v>265</v>
      </c>
      <c r="AY328" s="3" t="s">
        <v>247</v>
      </c>
      <c r="BE328" s="137" t="n">
        <f aca="false">IF(N328="základní",J328,0)</f>
        <v>0</v>
      </c>
      <c r="BF328" s="137" t="n">
        <f aca="false">IF(N328="snížená",J328,0)</f>
        <v>0</v>
      </c>
      <c r="BG328" s="137" t="n">
        <f aca="false">IF(N328="zákl. přenesená",J328,0)</f>
        <v>0</v>
      </c>
      <c r="BH328" s="137" t="n">
        <f aca="false">IF(N328="sníž. přenesená",J328,0)</f>
        <v>0</v>
      </c>
      <c r="BI328" s="137" t="n">
        <f aca="false">IF(N328="nulová",J328,0)</f>
        <v>0</v>
      </c>
      <c r="BJ328" s="3" t="s">
        <v>81</v>
      </c>
      <c r="BK328" s="137" t="n">
        <f aca="false">ROUND(I328*H328,2)</f>
        <v>0</v>
      </c>
      <c r="BL328" s="3" t="s">
        <v>302</v>
      </c>
      <c r="BM328" s="258" t="s">
        <v>1330</v>
      </c>
    </row>
    <row r="329" s="30" customFormat="true" ht="19.2" hidden="false" customHeight="false" outlineLevel="0" collapsed="false">
      <c r="A329" s="26"/>
      <c r="B329" s="27"/>
      <c r="C329" s="28"/>
      <c r="D329" s="259" t="s">
        <v>256</v>
      </c>
      <c r="E329" s="28"/>
      <c r="F329" s="260" t="s">
        <v>1329</v>
      </c>
      <c r="G329" s="28"/>
      <c r="H329" s="28"/>
      <c r="I329" s="211"/>
      <c r="J329" s="28"/>
      <c r="K329" s="28"/>
      <c r="L329" s="29"/>
      <c r="M329" s="261"/>
      <c r="N329" s="262"/>
      <c r="O329" s="76"/>
      <c r="P329" s="76"/>
      <c r="Q329" s="76"/>
      <c r="R329" s="76"/>
      <c r="S329" s="76"/>
      <c r="T329" s="77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T329" s="3" t="s">
        <v>256</v>
      </c>
      <c r="AU329" s="3" t="s">
        <v>265</v>
      </c>
    </row>
    <row r="330" s="30" customFormat="true" ht="24.15" hidden="false" customHeight="true" outlineLevel="0" collapsed="false">
      <c r="A330" s="26"/>
      <c r="B330" s="27"/>
      <c r="C330" s="246" t="s">
        <v>1331</v>
      </c>
      <c r="D330" s="246" t="s">
        <v>250</v>
      </c>
      <c r="E330" s="247" t="s">
        <v>601</v>
      </c>
      <c r="F330" s="248" t="s">
        <v>602</v>
      </c>
      <c r="G330" s="249" t="s">
        <v>291</v>
      </c>
      <c r="H330" s="250" t="n">
        <v>0.2</v>
      </c>
      <c r="I330" s="251"/>
      <c r="J330" s="252" t="n">
        <f aca="false">ROUND(I330*H330,2)</f>
        <v>0</v>
      </c>
      <c r="K330" s="253"/>
      <c r="L330" s="29"/>
      <c r="M330" s="254"/>
      <c r="N330" s="255" t="s">
        <v>39</v>
      </c>
      <c r="O330" s="76"/>
      <c r="P330" s="256" t="n">
        <f aca="false">O330*H330</f>
        <v>0</v>
      </c>
      <c r="Q330" s="256" t="n">
        <v>0</v>
      </c>
      <c r="R330" s="256" t="n">
        <f aca="false">Q330*H330</f>
        <v>0</v>
      </c>
      <c r="S330" s="256" t="n">
        <v>0</v>
      </c>
      <c r="T330" s="257" t="n">
        <f aca="false">S330*H330</f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258" t="s">
        <v>302</v>
      </c>
      <c r="AT330" s="258" t="s">
        <v>250</v>
      </c>
      <c r="AU330" s="258" t="s">
        <v>265</v>
      </c>
      <c r="AY330" s="3" t="s">
        <v>247</v>
      </c>
      <c r="BE330" s="137" t="n">
        <f aca="false">IF(N330="základní",J330,0)</f>
        <v>0</v>
      </c>
      <c r="BF330" s="137" t="n">
        <f aca="false">IF(N330="snížená",J330,0)</f>
        <v>0</v>
      </c>
      <c r="BG330" s="137" t="n">
        <f aca="false">IF(N330="zákl. přenesená",J330,0)</f>
        <v>0</v>
      </c>
      <c r="BH330" s="137" t="n">
        <f aca="false">IF(N330="sníž. přenesená",J330,0)</f>
        <v>0</v>
      </c>
      <c r="BI330" s="137" t="n">
        <f aca="false">IF(N330="nulová",J330,0)</f>
        <v>0</v>
      </c>
      <c r="BJ330" s="3" t="s">
        <v>81</v>
      </c>
      <c r="BK330" s="137" t="n">
        <f aca="false">ROUND(I330*H330,2)</f>
        <v>0</v>
      </c>
      <c r="BL330" s="3" t="s">
        <v>302</v>
      </c>
      <c r="BM330" s="258" t="s">
        <v>1332</v>
      </c>
    </row>
    <row r="331" s="30" customFormat="true" ht="19.2" hidden="false" customHeight="false" outlineLevel="0" collapsed="false">
      <c r="A331" s="26"/>
      <c r="B331" s="27"/>
      <c r="C331" s="28"/>
      <c r="D331" s="259" t="s">
        <v>256</v>
      </c>
      <c r="E331" s="28"/>
      <c r="F331" s="260" t="s">
        <v>604</v>
      </c>
      <c r="G331" s="28"/>
      <c r="H331" s="28"/>
      <c r="I331" s="211"/>
      <c r="J331" s="28"/>
      <c r="K331" s="28"/>
      <c r="L331" s="29"/>
      <c r="M331" s="261"/>
      <c r="N331" s="262"/>
      <c r="O331" s="76"/>
      <c r="P331" s="76"/>
      <c r="Q331" s="76"/>
      <c r="R331" s="76"/>
      <c r="S331" s="76"/>
      <c r="T331" s="77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T331" s="3" t="s">
        <v>256</v>
      </c>
      <c r="AU331" s="3" t="s">
        <v>265</v>
      </c>
    </row>
    <row r="332" s="30" customFormat="true" ht="16.5" hidden="false" customHeight="true" outlineLevel="0" collapsed="false">
      <c r="A332" s="26"/>
      <c r="B332" s="27"/>
      <c r="C332" s="263" t="s">
        <v>1333</v>
      </c>
      <c r="D332" s="263" t="s">
        <v>288</v>
      </c>
      <c r="E332" s="264" t="s">
        <v>1334</v>
      </c>
      <c r="F332" s="265" t="s">
        <v>1335</v>
      </c>
      <c r="G332" s="266" t="s">
        <v>291</v>
      </c>
      <c r="H332" s="267" t="n">
        <v>0.2</v>
      </c>
      <c r="I332" s="268"/>
      <c r="J332" s="269" t="n">
        <f aca="false">ROUND(I332*H332,2)</f>
        <v>0</v>
      </c>
      <c r="K332" s="270"/>
      <c r="L332" s="271"/>
      <c r="M332" s="272"/>
      <c r="N332" s="273" t="s">
        <v>39</v>
      </c>
      <c r="O332" s="76"/>
      <c r="P332" s="256" t="n">
        <f aca="false">O332*H332</f>
        <v>0</v>
      </c>
      <c r="Q332" s="256" t="n">
        <v>0.00023</v>
      </c>
      <c r="R332" s="256" t="n">
        <f aca="false">Q332*H332</f>
        <v>4.6E-005</v>
      </c>
      <c r="S332" s="256" t="n">
        <v>0</v>
      </c>
      <c r="T332" s="257" t="n">
        <f aca="false">S332*H332</f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258" t="s">
        <v>324</v>
      </c>
      <c r="AT332" s="258" t="s">
        <v>288</v>
      </c>
      <c r="AU332" s="258" t="s">
        <v>265</v>
      </c>
      <c r="AY332" s="3" t="s">
        <v>247</v>
      </c>
      <c r="BE332" s="137" t="n">
        <f aca="false">IF(N332="základní",J332,0)</f>
        <v>0</v>
      </c>
      <c r="BF332" s="137" t="n">
        <f aca="false">IF(N332="snížená",J332,0)</f>
        <v>0</v>
      </c>
      <c r="BG332" s="137" t="n">
        <f aca="false">IF(N332="zákl. přenesená",J332,0)</f>
        <v>0</v>
      </c>
      <c r="BH332" s="137" t="n">
        <f aca="false">IF(N332="sníž. přenesená",J332,0)</f>
        <v>0</v>
      </c>
      <c r="BI332" s="137" t="n">
        <f aca="false">IF(N332="nulová",J332,0)</f>
        <v>0</v>
      </c>
      <c r="BJ332" s="3" t="s">
        <v>81</v>
      </c>
      <c r="BK332" s="137" t="n">
        <f aca="false">ROUND(I332*H332,2)</f>
        <v>0</v>
      </c>
      <c r="BL332" s="3" t="s">
        <v>302</v>
      </c>
      <c r="BM332" s="258" t="s">
        <v>1336</v>
      </c>
    </row>
    <row r="333" s="30" customFormat="true" ht="10.2" hidden="false" customHeight="false" outlineLevel="0" collapsed="false">
      <c r="A333" s="26"/>
      <c r="B333" s="27"/>
      <c r="C333" s="28"/>
      <c r="D333" s="259" t="s">
        <v>256</v>
      </c>
      <c r="E333" s="28"/>
      <c r="F333" s="260" t="s">
        <v>1335</v>
      </c>
      <c r="G333" s="28"/>
      <c r="H333" s="28"/>
      <c r="I333" s="211"/>
      <c r="J333" s="28"/>
      <c r="K333" s="28"/>
      <c r="L333" s="29"/>
      <c r="M333" s="261"/>
      <c r="N333" s="262"/>
      <c r="O333" s="76"/>
      <c r="P333" s="76"/>
      <c r="Q333" s="76"/>
      <c r="R333" s="76"/>
      <c r="S333" s="76"/>
      <c r="T333" s="77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T333" s="3" t="s">
        <v>256</v>
      </c>
      <c r="AU333" s="3" t="s">
        <v>265</v>
      </c>
    </row>
    <row r="334" s="30" customFormat="true" ht="24.15" hidden="false" customHeight="true" outlineLevel="0" collapsed="false">
      <c r="A334" s="26"/>
      <c r="B334" s="27"/>
      <c r="C334" s="246" t="s">
        <v>1337</v>
      </c>
      <c r="D334" s="246" t="s">
        <v>250</v>
      </c>
      <c r="E334" s="247" t="s">
        <v>1338</v>
      </c>
      <c r="F334" s="248" t="s">
        <v>1339</v>
      </c>
      <c r="G334" s="249" t="s">
        <v>291</v>
      </c>
      <c r="H334" s="250" t="n">
        <v>0.2</v>
      </c>
      <c r="I334" s="251"/>
      <c r="J334" s="252" t="n">
        <f aca="false">ROUND(I334*H334,2)</f>
        <v>0</v>
      </c>
      <c r="K334" s="253"/>
      <c r="L334" s="29"/>
      <c r="M334" s="254"/>
      <c r="N334" s="255" t="s">
        <v>39</v>
      </c>
      <c r="O334" s="76"/>
      <c r="P334" s="256" t="n">
        <f aca="false">O334*H334</f>
        <v>0</v>
      </c>
      <c r="Q334" s="256" t="n">
        <v>0</v>
      </c>
      <c r="R334" s="256" t="n">
        <f aca="false">Q334*H334</f>
        <v>0</v>
      </c>
      <c r="S334" s="256" t="n">
        <v>0.116</v>
      </c>
      <c r="T334" s="257" t="n">
        <f aca="false">S334*H334</f>
        <v>0.0232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258" t="s">
        <v>302</v>
      </c>
      <c r="AT334" s="258" t="s">
        <v>250</v>
      </c>
      <c r="AU334" s="258" t="s">
        <v>265</v>
      </c>
      <c r="AY334" s="3" t="s">
        <v>247</v>
      </c>
      <c r="BE334" s="137" t="n">
        <f aca="false">IF(N334="základní",J334,0)</f>
        <v>0</v>
      </c>
      <c r="BF334" s="137" t="n">
        <f aca="false">IF(N334="snížená",J334,0)</f>
        <v>0</v>
      </c>
      <c r="BG334" s="137" t="n">
        <f aca="false">IF(N334="zákl. přenesená",J334,0)</f>
        <v>0</v>
      </c>
      <c r="BH334" s="137" t="n">
        <f aca="false">IF(N334="sníž. přenesená",J334,0)</f>
        <v>0</v>
      </c>
      <c r="BI334" s="137" t="n">
        <f aca="false">IF(N334="nulová",J334,0)</f>
        <v>0</v>
      </c>
      <c r="BJ334" s="3" t="s">
        <v>81</v>
      </c>
      <c r="BK334" s="137" t="n">
        <f aca="false">ROUND(I334*H334,2)</f>
        <v>0</v>
      </c>
      <c r="BL334" s="3" t="s">
        <v>302</v>
      </c>
      <c r="BM334" s="258" t="s">
        <v>1340</v>
      </c>
    </row>
    <row r="335" s="30" customFormat="true" ht="19.2" hidden="false" customHeight="false" outlineLevel="0" collapsed="false">
      <c r="A335" s="26"/>
      <c r="B335" s="27"/>
      <c r="C335" s="28"/>
      <c r="D335" s="259" t="s">
        <v>256</v>
      </c>
      <c r="E335" s="28"/>
      <c r="F335" s="260" t="s">
        <v>1341</v>
      </c>
      <c r="G335" s="28"/>
      <c r="H335" s="28"/>
      <c r="I335" s="211"/>
      <c r="J335" s="28"/>
      <c r="K335" s="28"/>
      <c r="L335" s="29"/>
      <c r="M335" s="261"/>
      <c r="N335" s="262"/>
      <c r="O335" s="76"/>
      <c r="P335" s="76"/>
      <c r="Q335" s="76"/>
      <c r="R335" s="76"/>
      <c r="S335" s="76"/>
      <c r="T335" s="77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T335" s="3" t="s">
        <v>256</v>
      </c>
      <c r="AU335" s="3" t="s">
        <v>265</v>
      </c>
    </row>
    <row r="336" s="30" customFormat="true" ht="24.15" hidden="false" customHeight="true" outlineLevel="0" collapsed="false">
      <c r="A336" s="26"/>
      <c r="B336" s="27"/>
      <c r="C336" s="246" t="s">
        <v>913</v>
      </c>
      <c r="D336" s="246" t="s">
        <v>250</v>
      </c>
      <c r="E336" s="247" t="s">
        <v>914</v>
      </c>
      <c r="F336" s="248" t="s">
        <v>915</v>
      </c>
      <c r="G336" s="249" t="s">
        <v>332</v>
      </c>
      <c r="H336" s="250" t="n">
        <v>3</v>
      </c>
      <c r="I336" s="251"/>
      <c r="J336" s="252" t="n">
        <f aca="false">ROUND(I336*H336,2)</f>
        <v>0</v>
      </c>
      <c r="K336" s="253"/>
      <c r="L336" s="29"/>
      <c r="M336" s="254"/>
      <c r="N336" s="255" t="s">
        <v>39</v>
      </c>
      <c r="O336" s="76"/>
      <c r="P336" s="256" t="n">
        <f aca="false">O336*H336</f>
        <v>0</v>
      </c>
      <c r="Q336" s="256" t="n">
        <v>0</v>
      </c>
      <c r="R336" s="256" t="n">
        <f aca="false">Q336*H336</f>
        <v>0</v>
      </c>
      <c r="S336" s="256" t="n">
        <v>0</v>
      </c>
      <c r="T336" s="257" t="n">
        <f aca="false">S336*H336</f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258" t="s">
        <v>302</v>
      </c>
      <c r="AT336" s="258" t="s">
        <v>250</v>
      </c>
      <c r="AU336" s="258" t="s">
        <v>265</v>
      </c>
      <c r="AY336" s="3" t="s">
        <v>247</v>
      </c>
      <c r="BE336" s="137" t="n">
        <f aca="false">IF(N336="základní",J336,0)</f>
        <v>0</v>
      </c>
      <c r="BF336" s="137" t="n">
        <f aca="false">IF(N336="snížená",J336,0)</f>
        <v>0</v>
      </c>
      <c r="BG336" s="137" t="n">
        <f aca="false">IF(N336="zákl. přenesená",J336,0)</f>
        <v>0</v>
      </c>
      <c r="BH336" s="137" t="n">
        <f aca="false">IF(N336="sníž. přenesená",J336,0)</f>
        <v>0</v>
      </c>
      <c r="BI336" s="137" t="n">
        <f aca="false">IF(N336="nulová",J336,0)</f>
        <v>0</v>
      </c>
      <c r="BJ336" s="3" t="s">
        <v>81</v>
      </c>
      <c r="BK336" s="137" t="n">
        <f aca="false">ROUND(I336*H336,2)</f>
        <v>0</v>
      </c>
      <c r="BL336" s="3" t="s">
        <v>302</v>
      </c>
      <c r="BM336" s="258" t="s">
        <v>916</v>
      </c>
    </row>
    <row r="337" s="30" customFormat="true" ht="28.8" hidden="false" customHeight="false" outlineLevel="0" collapsed="false">
      <c r="A337" s="26"/>
      <c r="B337" s="27"/>
      <c r="C337" s="28"/>
      <c r="D337" s="259" t="s">
        <v>256</v>
      </c>
      <c r="E337" s="28"/>
      <c r="F337" s="260" t="s">
        <v>917</v>
      </c>
      <c r="G337" s="28"/>
      <c r="H337" s="28"/>
      <c r="I337" s="211"/>
      <c r="J337" s="28"/>
      <c r="K337" s="28"/>
      <c r="L337" s="29"/>
      <c r="M337" s="261"/>
      <c r="N337" s="262"/>
      <c r="O337" s="76"/>
      <c r="P337" s="76"/>
      <c r="Q337" s="76"/>
      <c r="R337" s="76"/>
      <c r="S337" s="76"/>
      <c r="T337" s="77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T337" s="3" t="s">
        <v>256</v>
      </c>
      <c r="AU337" s="3" t="s">
        <v>265</v>
      </c>
    </row>
    <row r="338" s="30" customFormat="true" ht="24.15" hidden="false" customHeight="true" outlineLevel="0" collapsed="false">
      <c r="A338" s="26"/>
      <c r="B338" s="27"/>
      <c r="C338" s="263" t="s">
        <v>918</v>
      </c>
      <c r="D338" s="263" t="s">
        <v>288</v>
      </c>
      <c r="E338" s="264" t="s">
        <v>919</v>
      </c>
      <c r="F338" s="265" t="s">
        <v>920</v>
      </c>
      <c r="G338" s="266" t="s">
        <v>332</v>
      </c>
      <c r="H338" s="267" t="n">
        <v>3</v>
      </c>
      <c r="I338" s="268"/>
      <c r="J338" s="269" t="n">
        <f aca="false">ROUND(I338*H338,2)</f>
        <v>0</v>
      </c>
      <c r="K338" s="270"/>
      <c r="L338" s="271"/>
      <c r="M338" s="272"/>
      <c r="N338" s="273" t="s">
        <v>39</v>
      </c>
      <c r="O338" s="76"/>
      <c r="P338" s="256" t="n">
        <f aca="false">O338*H338</f>
        <v>0</v>
      </c>
      <c r="Q338" s="256" t="n">
        <v>0.0011</v>
      </c>
      <c r="R338" s="256" t="n">
        <f aca="false">Q338*H338</f>
        <v>0.0033</v>
      </c>
      <c r="S338" s="256" t="n">
        <v>0</v>
      </c>
      <c r="T338" s="257" t="n">
        <f aca="false">S338*H338</f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258" t="s">
        <v>324</v>
      </c>
      <c r="AT338" s="258" t="s">
        <v>288</v>
      </c>
      <c r="AU338" s="258" t="s">
        <v>265</v>
      </c>
      <c r="AY338" s="3" t="s">
        <v>247</v>
      </c>
      <c r="BE338" s="137" t="n">
        <f aca="false">IF(N338="základní",J338,0)</f>
        <v>0</v>
      </c>
      <c r="BF338" s="137" t="n">
        <f aca="false">IF(N338="snížená",J338,0)</f>
        <v>0</v>
      </c>
      <c r="BG338" s="137" t="n">
        <f aca="false">IF(N338="zákl. přenesená",J338,0)</f>
        <v>0</v>
      </c>
      <c r="BH338" s="137" t="n">
        <f aca="false">IF(N338="sníž. přenesená",J338,0)</f>
        <v>0</v>
      </c>
      <c r="BI338" s="137" t="n">
        <f aca="false">IF(N338="nulová",J338,0)</f>
        <v>0</v>
      </c>
      <c r="BJ338" s="3" t="s">
        <v>81</v>
      </c>
      <c r="BK338" s="137" t="n">
        <f aca="false">ROUND(I338*H338,2)</f>
        <v>0</v>
      </c>
      <c r="BL338" s="3" t="s">
        <v>302</v>
      </c>
      <c r="BM338" s="258" t="s">
        <v>921</v>
      </c>
    </row>
    <row r="339" s="30" customFormat="true" ht="19.2" hidden="false" customHeight="false" outlineLevel="0" collapsed="false">
      <c r="A339" s="26"/>
      <c r="B339" s="27"/>
      <c r="C339" s="28"/>
      <c r="D339" s="259" t="s">
        <v>256</v>
      </c>
      <c r="E339" s="28"/>
      <c r="F339" s="260" t="s">
        <v>920</v>
      </c>
      <c r="G339" s="28"/>
      <c r="H339" s="28"/>
      <c r="I339" s="211"/>
      <c r="J339" s="28"/>
      <c r="K339" s="28"/>
      <c r="L339" s="29"/>
      <c r="M339" s="261"/>
      <c r="N339" s="262"/>
      <c r="O339" s="76"/>
      <c r="P339" s="76"/>
      <c r="Q339" s="76"/>
      <c r="R339" s="76"/>
      <c r="S339" s="76"/>
      <c r="T339" s="77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T339" s="3" t="s">
        <v>256</v>
      </c>
      <c r="AU339" s="3" t="s">
        <v>265</v>
      </c>
    </row>
    <row r="340" s="30" customFormat="true" ht="33" hidden="false" customHeight="true" outlineLevel="0" collapsed="false">
      <c r="A340" s="26"/>
      <c r="B340" s="27"/>
      <c r="C340" s="246" t="s">
        <v>922</v>
      </c>
      <c r="D340" s="246" t="s">
        <v>250</v>
      </c>
      <c r="E340" s="247" t="s">
        <v>923</v>
      </c>
      <c r="F340" s="248" t="s">
        <v>924</v>
      </c>
      <c r="G340" s="249" t="s">
        <v>332</v>
      </c>
      <c r="H340" s="250" t="n">
        <v>0.2</v>
      </c>
      <c r="I340" s="251"/>
      <c r="J340" s="252" t="n">
        <f aca="false">ROUND(I340*H340,2)</f>
        <v>0</v>
      </c>
      <c r="K340" s="253"/>
      <c r="L340" s="29"/>
      <c r="M340" s="254"/>
      <c r="N340" s="255" t="s">
        <v>39</v>
      </c>
      <c r="O340" s="76"/>
      <c r="P340" s="256" t="n">
        <f aca="false">O340*H340</f>
        <v>0</v>
      </c>
      <c r="Q340" s="256" t="n">
        <v>0</v>
      </c>
      <c r="R340" s="256" t="n">
        <f aca="false">Q340*H340</f>
        <v>0</v>
      </c>
      <c r="S340" s="256" t="n">
        <v>0</v>
      </c>
      <c r="T340" s="257" t="n">
        <f aca="false">S340*H340</f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258" t="s">
        <v>302</v>
      </c>
      <c r="AT340" s="258" t="s">
        <v>250</v>
      </c>
      <c r="AU340" s="258" t="s">
        <v>265</v>
      </c>
      <c r="AY340" s="3" t="s">
        <v>247</v>
      </c>
      <c r="BE340" s="137" t="n">
        <f aca="false">IF(N340="základní",J340,0)</f>
        <v>0</v>
      </c>
      <c r="BF340" s="137" t="n">
        <f aca="false">IF(N340="snížená",J340,0)</f>
        <v>0</v>
      </c>
      <c r="BG340" s="137" t="n">
        <f aca="false">IF(N340="zákl. přenesená",J340,0)</f>
        <v>0</v>
      </c>
      <c r="BH340" s="137" t="n">
        <f aca="false">IF(N340="sníž. přenesená",J340,0)</f>
        <v>0</v>
      </c>
      <c r="BI340" s="137" t="n">
        <f aca="false">IF(N340="nulová",J340,0)</f>
        <v>0</v>
      </c>
      <c r="BJ340" s="3" t="s">
        <v>81</v>
      </c>
      <c r="BK340" s="137" t="n">
        <f aca="false">ROUND(I340*H340,2)</f>
        <v>0</v>
      </c>
      <c r="BL340" s="3" t="s">
        <v>302</v>
      </c>
      <c r="BM340" s="258" t="s">
        <v>925</v>
      </c>
    </row>
    <row r="341" s="30" customFormat="true" ht="28.8" hidden="false" customHeight="false" outlineLevel="0" collapsed="false">
      <c r="A341" s="26"/>
      <c r="B341" s="27"/>
      <c r="C341" s="28"/>
      <c r="D341" s="259" t="s">
        <v>256</v>
      </c>
      <c r="E341" s="28"/>
      <c r="F341" s="260" t="s">
        <v>926</v>
      </c>
      <c r="G341" s="28"/>
      <c r="H341" s="28"/>
      <c r="I341" s="211"/>
      <c r="J341" s="28"/>
      <c r="K341" s="28"/>
      <c r="L341" s="29"/>
      <c r="M341" s="261"/>
      <c r="N341" s="262"/>
      <c r="O341" s="76"/>
      <c r="P341" s="76"/>
      <c r="Q341" s="76"/>
      <c r="R341" s="76"/>
      <c r="S341" s="76"/>
      <c r="T341" s="77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T341" s="3" t="s">
        <v>256</v>
      </c>
      <c r="AU341" s="3" t="s">
        <v>265</v>
      </c>
    </row>
    <row r="342" s="30" customFormat="true" ht="37.8" hidden="false" customHeight="true" outlineLevel="0" collapsed="false">
      <c r="A342" s="26"/>
      <c r="B342" s="27"/>
      <c r="C342" s="263" t="s">
        <v>927</v>
      </c>
      <c r="D342" s="263" t="s">
        <v>288</v>
      </c>
      <c r="E342" s="264" t="s">
        <v>928</v>
      </c>
      <c r="F342" s="265" t="s">
        <v>929</v>
      </c>
      <c r="G342" s="266" t="s">
        <v>291</v>
      </c>
      <c r="H342" s="267" t="n">
        <v>0.2</v>
      </c>
      <c r="I342" s="268"/>
      <c r="J342" s="269" t="n">
        <f aca="false">ROUND(I342*H342,2)</f>
        <v>0</v>
      </c>
      <c r="K342" s="270"/>
      <c r="L342" s="271"/>
      <c r="M342" s="272"/>
      <c r="N342" s="273" t="s">
        <v>39</v>
      </c>
      <c r="O342" s="76"/>
      <c r="P342" s="256" t="n">
        <f aca="false">O342*H342</f>
        <v>0</v>
      </c>
      <c r="Q342" s="256" t="n">
        <v>5E-005</v>
      </c>
      <c r="R342" s="256" t="n">
        <f aca="false">Q342*H342</f>
        <v>1E-005</v>
      </c>
      <c r="S342" s="256" t="n">
        <v>0</v>
      </c>
      <c r="T342" s="257" t="n">
        <f aca="false">S342*H342</f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258" t="s">
        <v>324</v>
      </c>
      <c r="AT342" s="258" t="s">
        <v>288</v>
      </c>
      <c r="AU342" s="258" t="s">
        <v>265</v>
      </c>
      <c r="AY342" s="3" t="s">
        <v>247</v>
      </c>
      <c r="BE342" s="137" t="n">
        <f aca="false">IF(N342="základní",J342,0)</f>
        <v>0</v>
      </c>
      <c r="BF342" s="137" t="n">
        <f aca="false">IF(N342="snížená",J342,0)</f>
        <v>0</v>
      </c>
      <c r="BG342" s="137" t="n">
        <f aca="false">IF(N342="zákl. přenesená",J342,0)</f>
        <v>0</v>
      </c>
      <c r="BH342" s="137" t="n">
        <f aca="false">IF(N342="sníž. přenesená",J342,0)</f>
        <v>0</v>
      </c>
      <c r="BI342" s="137" t="n">
        <f aca="false">IF(N342="nulová",J342,0)</f>
        <v>0</v>
      </c>
      <c r="BJ342" s="3" t="s">
        <v>81</v>
      </c>
      <c r="BK342" s="137" t="n">
        <f aca="false">ROUND(I342*H342,2)</f>
        <v>0</v>
      </c>
      <c r="BL342" s="3" t="s">
        <v>302</v>
      </c>
      <c r="BM342" s="258" t="s">
        <v>930</v>
      </c>
    </row>
    <row r="343" s="30" customFormat="true" ht="19.2" hidden="false" customHeight="false" outlineLevel="0" collapsed="false">
      <c r="A343" s="26"/>
      <c r="B343" s="27"/>
      <c r="C343" s="28"/>
      <c r="D343" s="259" t="s">
        <v>256</v>
      </c>
      <c r="E343" s="28"/>
      <c r="F343" s="260" t="s">
        <v>929</v>
      </c>
      <c r="G343" s="28"/>
      <c r="H343" s="28"/>
      <c r="I343" s="211"/>
      <c r="J343" s="28"/>
      <c r="K343" s="28"/>
      <c r="L343" s="29"/>
      <c r="M343" s="261"/>
      <c r="N343" s="262"/>
      <c r="O343" s="76"/>
      <c r="P343" s="76"/>
      <c r="Q343" s="76"/>
      <c r="R343" s="76"/>
      <c r="S343" s="76"/>
      <c r="T343" s="77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T343" s="3" t="s">
        <v>256</v>
      </c>
      <c r="AU343" s="3" t="s">
        <v>265</v>
      </c>
    </row>
    <row r="344" s="30" customFormat="true" ht="37.8" hidden="false" customHeight="true" outlineLevel="0" collapsed="false">
      <c r="A344" s="26"/>
      <c r="B344" s="27"/>
      <c r="C344" s="263" t="s">
        <v>931</v>
      </c>
      <c r="D344" s="263" t="s">
        <v>288</v>
      </c>
      <c r="E344" s="264" t="s">
        <v>670</v>
      </c>
      <c r="F344" s="265" t="s">
        <v>671</v>
      </c>
      <c r="G344" s="266" t="s">
        <v>332</v>
      </c>
      <c r="H344" s="267" t="n">
        <v>1</v>
      </c>
      <c r="I344" s="268"/>
      <c r="J344" s="269" t="n">
        <f aca="false">ROUND(I344*H344,2)</f>
        <v>0</v>
      </c>
      <c r="K344" s="270"/>
      <c r="L344" s="271"/>
      <c r="M344" s="272"/>
      <c r="N344" s="273" t="s">
        <v>39</v>
      </c>
      <c r="O344" s="76"/>
      <c r="P344" s="256" t="n">
        <f aca="false">O344*H344</f>
        <v>0</v>
      </c>
      <c r="Q344" s="256" t="n">
        <v>7E-005</v>
      </c>
      <c r="R344" s="256" t="n">
        <f aca="false">Q344*H344</f>
        <v>7E-005</v>
      </c>
      <c r="S344" s="256" t="n">
        <v>0</v>
      </c>
      <c r="T344" s="257" t="n">
        <f aca="false">S344*H344</f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258" t="s">
        <v>324</v>
      </c>
      <c r="AT344" s="258" t="s">
        <v>288</v>
      </c>
      <c r="AU344" s="258" t="s">
        <v>265</v>
      </c>
      <c r="AY344" s="3" t="s">
        <v>247</v>
      </c>
      <c r="BE344" s="137" t="n">
        <f aca="false">IF(N344="základní",J344,0)</f>
        <v>0</v>
      </c>
      <c r="BF344" s="137" t="n">
        <f aca="false">IF(N344="snížená",J344,0)</f>
        <v>0</v>
      </c>
      <c r="BG344" s="137" t="n">
        <f aca="false">IF(N344="zákl. přenesená",J344,0)</f>
        <v>0</v>
      </c>
      <c r="BH344" s="137" t="n">
        <f aca="false">IF(N344="sníž. přenesená",J344,0)</f>
        <v>0</v>
      </c>
      <c r="BI344" s="137" t="n">
        <f aca="false">IF(N344="nulová",J344,0)</f>
        <v>0</v>
      </c>
      <c r="BJ344" s="3" t="s">
        <v>81</v>
      </c>
      <c r="BK344" s="137" t="n">
        <f aca="false">ROUND(I344*H344,2)</f>
        <v>0</v>
      </c>
      <c r="BL344" s="3" t="s">
        <v>302</v>
      </c>
      <c r="BM344" s="258" t="s">
        <v>932</v>
      </c>
    </row>
    <row r="345" s="30" customFormat="true" ht="28.8" hidden="false" customHeight="false" outlineLevel="0" collapsed="false">
      <c r="A345" s="26"/>
      <c r="B345" s="27"/>
      <c r="C345" s="28"/>
      <c r="D345" s="259" t="s">
        <v>256</v>
      </c>
      <c r="E345" s="28"/>
      <c r="F345" s="260" t="s">
        <v>671</v>
      </c>
      <c r="G345" s="28"/>
      <c r="H345" s="28"/>
      <c r="I345" s="211"/>
      <c r="J345" s="28"/>
      <c r="K345" s="28"/>
      <c r="L345" s="29"/>
      <c r="M345" s="261"/>
      <c r="N345" s="262"/>
      <c r="O345" s="76"/>
      <c r="P345" s="76"/>
      <c r="Q345" s="76"/>
      <c r="R345" s="76"/>
      <c r="S345" s="76"/>
      <c r="T345" s="77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T345" s="3" t="s">
        <v>256</v>
      </c>
      <c r="AU345" s="3" t="s">
        <v>265</v>
      </c>
    </row>
    <row r="346" s="30" customFormat="true" ht="33" hidden="false" customHeight="true" outlineLevel="0" collapsed="false">
      <c r="A346" s="26"/>
      <c r="B346" s="27"/>
      <c r="C346" s="263" t="s">
        <v>933</v>
      </c>
      <c r="D346" s="263" t="s">
        <v>288</v>
      </c>
      <c r="E346" s="264" t="s">
        <v>674</v>
      </c>
      <c r="F346" s="265" t="s">
        <v>675</v>
      </c>
      <c r="G346" s="266" t="s">
        <v>332</v>
      </c>
      <c r="H346" s="267" t="n">
        <v>1</v>
      </c>
      <c r="I346" s="268"/>
      <c r="J346" s="269" t="n">
        <f aca="false">ROUND(I346*H346,2)</f>
        <v>0</v>
      </c>
      <c r="K346" s="270"/>
      <c r="L346" s="271"/>
      <c r="M346" s="272"/>
      <c r="N346" s="273" t="s">
        <v>39</v>
      </c>
      <c r="O346" s="76"/>
      <c r="P346" s="256" t="n">
        <f aca="false">O346*H346</f>
        <v>0</v>
      </c>
      <c r="Q346" s="256" t="n">
        <v>7E-005</v>
      </c>
      <c r="R346" s="256" t="n">
        <f aca="false">Q346*H346</f>
        <v>7E-005</v>
      </c>
      <c r="S346" s="256" t="n">
        <v>0</v>
      </c>
      <c r="T346" s="257" t="n">
        <f aca="false">S346*H346</f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258" t="s">
        <v>324</v>
      </c>
      <c r="AT346" s="258" t="s">
        <v>288</v>
      </c>
      <c r="AU346" s="258" t="s">
        <v>265</v>
      </c>
      <c r="AY346" s="3" t="s">
        <v>247</v>
      </c>
      <c r="BE346" s="137" t="n">
        <f aca="false">IF(N346="základní",J346,0)</f>
        <v>0</v>
      </c>
      <c r="BF346" s="137" t="n">
        <f aca="false">IF(N346="snížená",J346,0)</f>
        <v>0</v>
      </c>
      <c r="BG346" s="137" t="n">
        <f aca="false">IF(N346="zákl. přenesená",J346,0)</f>
        <v>0</v>
      </c>
      <c r="BH346" s="137" t="n">
        <f aca="false">IF(N346="sníž. přenesená",J346,0)</f>
        <v>0</v>
      </c>
      <c r="BI346" s="137" t="n">
        <f aca="false">IF(N346="nulová",J346,0)</f>
        <v>0</v>
      </c>
      <c r="BJ346" s="3" t="s">
        <v>81</v>
      </c>
      <c r="BK346" s="137" t="n">
        <f aca="false">ROUND(I346*H346,2)</f>
        <v>0</v>
      </c>
      <c r="BL346" s="3" t="s">
        <v>302</v>
      </c>
      <c r="BM346" s="258" t="s">
        <v>934</v>
      </c>
    </row>
    <row r="347" s="30" customFormat="true" ht="19.2" hidden="false" customHeight="false" outlineLevel="0" collapsed="false">
      <c r="A347" s="26"/>
      <c r="B347" s="27"/>
      <c r="C347" s="28"/>
      <c r="D347" s="259" t="s">
        <v>256</v>
      </c>
      <c r="E347" s="28"/>
      <c r="F347" s="260" t="s">
        <v>675</v>
      </c>
      <c r="G347" s="28"/>
      <c r="H347" s="28"/>
      <c r="I347" s="211"/>
      <c r="J347" s="28"/>
      <c r="K347" s="28"/>
      <c r="L347" s="29"/>
      <c r="M347" s="261"/>
      <c r="N347" s="262"/>
      <c r="O347" s="76"/>
      <c r="P347" s="76"/>
      <c r="Q347" s="76"/>
      <c r="R347" s="76"/>
      <c r="S347" s="76"/>
      <c r="T347" s="77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T347" s="3" t="s">
        <v>256</v>
      </c>
      <c r="AU347" s="3" t="s">
        <v>265</v>
      </c>
    </row>
    <row r="348" s="30" customFormat="true" ht="37.8" hidden="false" customHeight="true" outlineLevel="0" collapsed="false">
      <c r="A348" s="26"/>
      <c r="B348" s="27"/>
      <c r="C348" s="263" t="s">
        <v>935</v>
      </c>
      <c r="D348" s="263" t="s">
        <v>288</v>
      </c>
      <c r="E348" s="264" t="s">
        <v>678</v>
      </c>
      <c r="F348" s="265" t="s">
        <v>679</v>
      </c>
      <c r="G348" s="266" t="s">
        <v>332</v>
      </c>
      <c r="H348" s="267" t="n">
        <v>1</v>
      </c>
      <c r="I348" s="268"/>
      <c r="J348" s="269" t="n">
        <f aca="false">ROUND(I348*H348,2)</f>
        <v>0</v>
      </c>
      <c r="K348" s="270"/>
      <c r="L348" s="271"/>
      <c r="M348" s="272"/>
      <c r="N348" s="273" t="s">
        <v>39</v>
      </c>
      <c r="O348" s="76"/>
      <c r="P348" s="256" t="n">
        <f aca="false">O348*H348</f>
        <v>0</v>
      </c>
      <c r="Q348" s="256" t="n">
        <v>7E-005</v>
      </c>
      <c r="R348" s="256" t="n">
        <f aca="false">Q348*H348</f>
        <v>7E-005</v>
      </c>
      <c r="S348" s="256" t="n">
        <v>0</v>
      </c>
      <c r="T348" s="257" t="n">
        <f aca="false">S348*H348</f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258" t="s">
        <v>324</v>
      </c>
      <c r="AT348" s="258" t="s">
        <v>288</v>
      </c>
      <c r="AU348" s="258" t="s">
        <v>265</v>
      </c>
      <c r="AY348" s="3" t="s">
        <v>247</v>
      </c>
      <c r="BE348" s="137" t="n">
        <f aca="false">IF(N348="základní",J348,0)</f>
        <v>0</v>
      </c>
      <c r="BF348" s="137" t="n">
        <f aca="false">IF(N348="snížená",J348,0)</f>
        <v>0</v>
      </c>
      <c r="BG348" s="137" t="n">
        <f aca="false">IF(N348="zákl. přenesená",J348,0)</f>
        <v>0</v>
      </c>
      <c r="BH348" s="137" t="n">
        <f aca="false">IF(N348="sníž. přenesená",J348,0)</f>
        <v>0</v>
      </c>
      <c r="BI348" s="137" t="n">
        <f aca="false">IF(N348="nulová",J348,0)</f>
        <v>0</v>
      </c>
      <c r="BJ348" s="3" t="s">
        <v>81</v>
      </c>
      <c r="BK348" s="137" t="n">
        <f aca="false">ROUND(I348*H348,2)</f>
        <v>0</v>
      </c>
      <c r="BL348" s="3" t="s">
        <v>302</v>
      </c>
      <c r="BM348" s="258" t="s">
        <v>936</v>
      </c>
    </row>
    <row r="349" s="30" customFormat="true" ht="19.2" hidden="false" customHeight="false" outlineLevel="0" collapsed="false">
      <c r="A349" s="26"/>
      <c r="B349" s="27"/>
      <c r="C349" s="28"/>
      <c r="D349" s="259" t="s">
        <v>256</v>
      </c>
      <c r="E349" s="28"/>
      <c r="F349" s="260" t="s">
        <v>679</v>
      </c>
      <c r="G349" s="28"/>
      <c r="H349" s="28"/>
      <c r="I349" s="211"/>
      <c r="J349" s="28"/>
      <c r="K349" s="28"/>
      <c r="L349" s="29"/>
      <c r="M349" s="261"/>
      <c r="N349" s="262"/>
      <c r="O349" s="76"/>
      <c r="P349" s="76"/>
      <c r="Q349" s="76"/>
      <c r="R349" s="76"/>
      <c r="S349" s="76"/>
      <c r="T349" s="77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T349" s="3" t="s">
        <v>256</v>
      </c>
      <c r="AU349" s="3" t="s">
        <v>265</v>
      </c>
    </row>
    <row r="350" s="30" customFormat="true" ht="24.15" hidden="false" customHeight="true" outlineLevel="0" collapsed="false">
      <c r="A350" s="26"/>
      <c r="B350" s="27"/>
      <c r="C350" s="246" t="s">
        <v>871</v>
      </c>
      <c r="D350" s="246" t="s">
        <v>250</v>
      </c>
      <c r="E350" s="247" t="s">
        <v>872</v>
      </c>
      <c r="F350" s="248" t="s">
        <v>873</v>
      </c>
      <c r="G350" s="249" t="s">
        <v>332</v>
      </c>
      <c r="H350" s="250" t="n">
        <v>4</v>
      </c>
      <c r="I350" s="251"/>
      <c r="J350" s="252" t="n">
        <f aca="false">ROUND(I350*H350,2)</f>
        <v>0</v>
      </c>
      <c r="K350" s="253"/>
      <c r="L350" s="29"/>
      <c r="M350" s="254"/>
      <c r="N350" s="255" t="s">
        <v>39</v>
      </c>
      <c r="O350" s="76"/>
      <c r="P350" s="256" t="n">
        <f aca="false">O350*H350</f>
        <v>0</v>
      </c>
      <c r="Q350" s="256" t="n">
        <v>0</v>
      </c>
      <c r="R350" s="256" t="n">
        <f aca="false">Q350*H350</f>
        <v>0</v>
      </c>
      <c r="S350" s="256" t="n">
        <v>0</v>
      </c>
      <c r="T350" s="257" t="n">
        <f aca="false">S350*H350</f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258" t="s">
        <v>302</v>
      </c>
      <c r="AT350" s="258" t="s">
        <v>250</v>
      </c>
      <c r="AU350" s="258" t="s">
        <v>265</v>
      </c>
      <c r="AY350" s="3" t="s">
        <v>247</v>
      </c>
      <c r="BE350" s="137" t="n">
        <f aca="false">IF(N350="základní",J350,0)</f>
        <v>0</v>
      </c>
      <c r="BF350" s="137" t="n">
        <f aca="false">IF(N350="snížená",J350,0)</f>
        <v>0</v>
      </c>
      <c r="BG350" s="137" t="n">
        <f aca="false">IF(N350="zákl. přenesená",J350,0)</f>
        <v>0</v>
      </c>
      <c r="BH350" s="137" t="n">
        <f aca="false">IF(N350="sníž. přenesená",J350,0)</f>
        <v>0</v>
      </c>
      <c r="BI350" s="137" t="n">
        <f aca="false">IF(N350="nulová",J350,0)</f>
        <v>0</v>
      </c>
      <c r="BJ350" s="3" t="s">
        <v>81</v>
      </c>
      <c r="BK350" s="137" t="n">
        <f aca="false">ROUND(I350*H350,2)</f>
        <v>0</v>
      </c>
      <c r="BL350" s="3" t="s">
        <v>302</v>
      </c>
      <c r="BM350" s="258" t="s">
        <v>874</v>
      </c>
    </row>
    <row r="351" s="30" customFormat="true" ht="28.8" hidden="false" customHeight="false" outlineLevel="0" collapsed="false">
      <c r="A351" s="26"/>
      <c r="B351" s="27"/>
      <c r="C351" s="28"/>
      <c r="D351" s="259" t="s">
        <v>256</v>
      </c>
      <c r="E351" s="28"/>
      <c r="F351" s="260" t="s">
        <v>875</v>
      </c>
      <c r="G351" s="28"/>
      <c r="H351" s="28"/>
      <c r="I351" s="211"/>
      <c r="J351" s="28"/>
      <c r="K351" s="28"/>
      <c r="L351" s="29"/>
      <c r="M351" s="261"/>
      <c r="N351" s="262"/>
      <c r="O351" s="76"/>
      <c r="P351" s="76"/>
      <c r="Q351" s="76"/>
      <c r="R351" s="76"/>
      <c r="S351" s="76"/>
      <c r="T351" s="77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T351" s="3" t="s">
        <v>256</v>
      </c>
      <c r="AU351" s="3" t="s">
        <v>265</v>
      </c>
    </row>
    <row r="352" s="30" customFormat="true" ht="16.5" hidden="false" customHeight="true" outlineLevel="0" collapsed="false">
      <c r="A352" s="26"/>
      <c r="B352" s="27"/>
      <c r="C352" s="263" t="s">
        <v>876</v>
      </c>
      <c r="D352" s="263" t="s">
        <v>288</v>
      </c>
      <c r="E352" s="264" t="s">
        <v>877</v>
      </c>
      <c r="F352" s="265" t="s">
        <v>878</v>
      </c>
      <c r="G352" s="266" t="s">
        <v>332</v>
      </c>
      <c r="H352" s="267" t="n">
        <v>4</v>
      </c>
      <c r="I352" s="268"/>
      <c r="J352" s="269" t="n">
        <f aca="false">ROUND(I352*H352,2)</f>
        <v>0</v>
      </c>
      <c r="K352" s="270"/>
      <c r="L352" s="271"/>
      <c r="M352" s="272"/>
      <c r="N352" s="273" t="s">
        <v>39</v>
      </c>
      <c r="O352" s="76"/>
      <c r="P352" s="256" t="n">
        <f aca="false">O352*H352</f>
        <v>0</v>
      </c>
      <c r="Q352" s="256" t="n">
        <v>0.00054</v>
      </c>
      <c r="R352" s="256" t="n">
        <f aca="false">Q352*H352</f>
        <v>0.00216</v>
      </c>
      <c r="S352" s="256" t="n">
        <v>0</v>
      </c>
      <c r="T352" s="257" t="n">
        <f aca="false">S352*H352</f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258" t="s">
        <v>324</v>
      </c>
      <c r="AT352" s="258" t="s">
        <v>288</v>
      </c>
      <c r="AU352" s="258" t="s">
        <v>265</v>
      </c>
      <c r="AY352" s="3" t="s">
        <v>247</v>
      </c>
      <c r="BE352" s="137" t="n">
        <f aca="false">IF(N352="základní",J352,0)</f>
        <v>0</v>
      </c>
      <c r="BF352" s="137" t="n">
        <f aca="false">IF(N352="snížená",J352,0)</f>
        <v>0</v>
      </c>
      <c r="BG352" s="137" t="n">
        <f aca="false">IF(N352="zákl. přenesená",J352,0)</f>
        <v>0</v>
      </c>
      <c r="BH352" s="137" t="n">
        <f aca="false">IF(N352="sníž. přenesená",J352,0)</f>
        <v>0</v>
      </c>
      <c r="BI352" s="137" t="n">
        <f aca="false">IF(N352="nulová",J352,0)</f>
        <v>0</v>
      </c>
      <c r="BJ352" s="3" t="s">
        <v>81</v>
      </c>
      <c r="BK352" s="137" t="n">
        <f aca="false">ROUND(I352*H352,2)</f>
        <v>0</v>
      </c>
      <c r="BL352" s="3" t="s">
        <v>302</v>
      </c>
      <c r="BM352" s="258" t="s">
        <v>879</v>
      </c>
    </row>
    <row r="353" s="30" customFormat="true" ht="10.2" hidden="false" customHeight="false" outlineLevel="0" collapsed="false">
      <c r="A353" s="26"/>
      <c r="B353" s="27"/>
      <c r="C353" s="28"/>
      <c r="D353" s="259" t="s">
        <v>256</v>
      </c>
      <c r="E353" s="28"/>
      <c r="F353" s="260" t="s">
        <v>878</v>
      </c>
      <c r="G353" s="28"/>
      <c r="H353" s="28"/>
      <c r="I353" s="211"/>
      <c r="J353" s="28"/>
      <c r="K353" s="28"/>
      <c r="L353" s="29"/>
      <c r="M353" s="261"/>
      <c r="N353" s="262"/>
      <c r="O353" s="76"/>
      <c r="P353" s="76"/>
      <c r="Q353" s="76"/>
      <c r="R353" s="76"/>
      <c r="S353" s="76"/>
      <c r="T353" s="77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T353" s="3" t="s">
        <v>256</v>
      </c>
      <c r="AU353" s="3" t="s">
        <v>265</v>
      </c>
    </row>
    <row r="354" s="30" customFormat="true" ht="24.15" hidden="false" customHeight="true" outlineLevel="0" collapsed="false">
      <c r="A354" s="26"/>
      <c r="B354" s="27"/>
      <c r="C354" s="263" t="s">
        <v>880</v>
      </c>
      <c r="D354" s="263" t="s">
        <v>288</v>
      </c>
      <c r="E354" s="264" t="s">
        <v>881</v>
      </c>
      <c r="F354" s="265" t="s">
        <v>882</v>
      </c>
      <c r="G354" s="266" t="s">
        <v>291</v>
      </c>
      <c r="H354" s="267" t="n">
        <v>1</v>
      </c>
      <c r="I354" s="268"/>
      <c r="J354" s="269" t="n">
        <f aca="false">ROUND(I354*H354,2)</f>
        <v>0</v>
      </c>
      <c r="K354" s="270"/>
      <c r="L354" s="271"/>
      <c r="M354" s="272"/>
      <c r="N354" s="273" t="s">
        <v>39</v>
      </c>
      <c r="O354" s="76"/>
      <c r="P354" s="256" t="n">
        <f aca="false">O354*H354</f>
        <v>0</v>
      </c>
      <c r="Q354" s="256" t="n">
        <v>1E-005</v>
      </c>
      <c r="R354" s="256" t="n">
        <f aca="false">Q354*H354</f>
        <v>1E-005</v>
      </c>
      <c r="S354" s="256" t="n">
        <v>0</v>
      </c>
      <c r="T354" s="257" t="n">
        <f aca="false">S354*H354</f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258" t="s">
        <v>324</v>
      </c>
      <c r="AT354" s="258" t="s">
        <v>288</v>
      </c>
      <c r="AU354" s="258" t="s">
        <v>265</v>
      </c>
      <c r="AY354" s="3" t="s">
        <v>247</v>
      </c>
      <c r="BE354" s="137" t="n">
        <f aca="false">IF(N354="základní",J354,0)</f>
        <v>0</v>
      </c>
      <c r="BF354" s="137" t="n">
        <f aca="false">IF(N354="snížená",J354,0)</f>
        <v>0</v>
      </c>
      <c r="BG354" s="137" t="n">
        <f aca="false">IF(N354="zákl. přenesená",J354,0)</f>
        <v>0</v>
      </c>
      <c r="BH354" s="137" t="n">
        <f aca="false">IF(N354="sníž. přenesená",J354,0)</f>
        <v>0</v>
      </c>
      <c r="BI354" s="137" t="n">
        <f aca="false">IF(N354="nulová",J354,0)</f>
        <v>0</v>
      </c>
      <c r="BJ354" s="3" t="s">
        <v>81</v>
      </c>
      <c r="BK354" s="137" t="n">
        <f aca="false">ROUND(I354*H354,2)</f>
        <v>0</v>
      </c>
      <c r="BL354" s="3" t="s">
        <v>302</v>
      </c>
      <c r="BM354" s="258" t="s">
        <v>883</v>
      </c>
    </row>
    <row r="355" s="30" customFormat="true" ht="10.2" hidden="false" customHeight="false" outlineLevel="0" collapsed="false">
      <c r="A355" s="26"/>
      <c r="B355" s="27"/>
      <c r="C355" s="28"/>
      <c r="D355" s="259" t="s">
        <v>256</v>
      </c>
      <c r="E355" s="28"/>
      <c r="F355" s="260" t="s">
        <v>882</v>
      </c>
      <c r="G355" s="28"/>
      <c r="H355" s="28"/>
      <c r="I355" s="211"/>
      <c r="J355" s="28"/>
      <c r="K355" s="28"/>
      <c r="L355" s="29"/>
      <c r="M355" s="261"/>
      <c r="N355" s="262"/>
      <c r="O355" s="76"/>
      <c r="P355" s="76"/>
      <c r="Q355" s="76"/>
      <c r="R355" s="76"/>
      <c r="S355" s="76"/>
      <c r="T355" s="77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T355" s="3" t="s">
        <v>256</v>
      </c>
      <c r="AU355" s="3" t="s">
        <v>265</v>
      </c>
    </row>
    <row r="356" s="30" customFormat="true" ht="24.15" hidden="false" customHeight="true" outlineLevel="0" collapsed="false">
      <c r="A356" s="26"/>
      <c r="B356" s="27"/>
      <c r="C356" s="263" t="s">
        <v>884</v>
      </c>
      <c r="D356" s="263" t="s">
        <v>288</v>
      </c>
      <c r="E356" s="264" t="s">
        <v>885</v>
      </c>
      <c r="F356" s="265" t="s">
        <v>886</v>
      </c>
      <c r="G356" s="266" t="s">
        <v>291</v>
      </c>
      <c r="H356" s="267" t="n">
        <v>1</v>
      </c>
      <c r="I356" s="268"/>
      <c r="J356" s="269" t="n">
        <f aca="false">ROUND(I356*H356,2)</f>
        <v>0</v>
      </c>
      <c r="K356" s="270"/>
      <c r="L356" s="271"/>
      <c r="M356" s="272"/>
      <c r="N356" s="273" t="s">
        <v>39</v>
      </c>
      <c r="O356" s="76"/>
      <c r="P356" s="256" t="n">
        <f aca="false">O356*H356</f>
        <v>0</v>
      </c>
      <c r="Q356" s="256" t="n">
        <v>1E-005</v>
      </c>
      <c r="R356" s="256" t="n">
        <f aca="false">Q356*H356</f>
        <v>1E-005</v>
      </c>
      <c r="S356" s="256" t="n">
        <v>0</v>
      </c>
      <c r="T356" s="257" t="n">
        <f aca="false">S356*H356</f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258" t="s">
        <v>324</v>
      </c>
      <c r="AT356" s="258" t="s">
        <v>288</v>
      </c>
      <c r="AU356" s="258" t="s">
        <v>265</v>
      </c>
      <c r="AY356" s="3" t="s">
        <v>247</v>
      </c>
      <c r="BE356" s="137" t="n">
        <f aca="false">IF(N356="základní",J356,0)</f>
        <v>0</v>
      </c>
      <c r="BF356" s="137" t="n">
        <f aca="false">IF(N356="snížená",J356,0)</f>
        <v>0</v>
      </c>
      <c r="BG356" s="137" t="n">
        <f aca="false">IF(N356="zákl. přenesená",J356,0)</f>
        <v>0</v>
      </c>
      <c r="BH356" s="137" t="n">
        <f aca="false">IF(N356="sníž. přenesená",J356,0)</f>
        <v>0</v>
      </c>
      <c r="BI356" s="137" t="n">
        <f aca="false">IF(N356="nulová",J356,0)</f>
        <v>0</v>
      </c>
      <c r="BJ356" s="3" t="s">
        <v>81</v>
      </c>
      <c r="BK356" s="137" t="n">
        <f aca="false">ROUND(I356*H356,2)</f>
        <v>0</v>
      </c>
      <c r="BL356" s="3" t="s">
        <v>302</v>
      </c>
      <c r="BM356" s="258" t="s">
        <v>887</v>
      </c>
    </row>
    <row r="357" s="30" customFormat="true" ht="10.2" hidden="false" customHeight="false" outlineLevel="0" collapsed="false">
      <c r="A357" s="26"/>
      <c r="B357" s="27"/>
      <c r="C357" s="28"/>
      <c r="D357" s="259" t="s">
        <v>256</v>
      </c>
      <c r="E357" s="28"/>
      <c r="F357" s="260" t="s">
        <v>886</v>
      </c>
      <c r="G357" s="28"/>
      <c r="H357" s="28"/>
      <c r="I357" s="211"/>
      <c r="J357" s="28"/>
      <c r="K357" s="28"/>
      <c r="L357" s="29"/>
      <c r="M357" s="261"/>
      <c r="N357" s="262"/>
      <c r="O357" s="76"/>
      <c r="P357" s="76"/>
      <c r="Q357" s="76"/>
      <c r="R357" s="76"/>
      <c r="S357" s="76"/>
      <c r="T357" s="77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T357" s="3" t="s">
        <v>256</v>
      </c>
      <c r="AU357" s="3" t="s">
        <v>265</v>
      </c>
    </row>
    <row r="358" s="30" customFormat="true" ht="24.15" hidden="false" customHeight="true" outlineLevel="0" collapsed="false">
      <c r="A358" s="26"/>
      <c r="B358" s="27"/>
      <c r="C358" s="263" t="s">
        <v>888</v>
      </c>
      <c r="D358" s="263" t="s">
        <v>288</v>
      </c>
      <c r="E358" s="264" t="s">
        <v>889</v>
      </c>
      <c r="F358" s="265" t="s">
        <v>890</v>
      </c>
      <c r="G358" s="266" t="s">
        <v>291</v>
      </c>
      <c r="H358" s="267" t="n">
        <v>1</v>
      </c>
      <c r="I358" s="268"/>
      <c r="J358" s="269" t="n">
        <f aca="false">ROUND(I358*H358,2)</f>
        <v>0</v>
      </c>
      <c r="K358" s="270"/>
      <c r="L358" s="271"/>
      <c r="M358" s="272"/>
      <c r="N358" s="273" t="s">
        <v>39</v>
      </c>
      <c r="O358" s="76"/>
      <c r="P358" s="256" t="n">
        <f aca="false">O358*H358</f>
        <v>0</v>
      </c>
      <c r="Q358" s="256" t="n">
        <v>1E-005</v>
      </c>
      <c r="R358" s="256" t="n">
        <f aca="false">Q358*H358</f>
        <v>1E-005</v>
      </c>
      <c r="S358" s="256" t="n">
        <v>0</v>
      </c>
      <c r="T358" s="257" t="n">
        <f aca="false">S358*H358</f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258" t="s">
        <v>324</v>
      </c>
      <c r="AT358" s="258" t="s">
        <v>288</v>
      </c>
      <c r="AU358" s="258" t="s">
        <v>265</v>
      </c>
      <c r="AY358" s="3" t="s">
        <v>247</v>
      </c>
      <c r="BE358" s="137" t="n">
        <f aca="false">IF(N358="základní",J358,0)</f>
        <v>0</v>
      </c>
      <c r="BF358" s="137" t="n">
        <f aca="false">IF(N358="snížená",J358,0)</f>
        <v>0</v>
      </c>
      <c r="BG358" s="137" t="n">
        <f aca="false">IF(N358="zákl. přenesená",J358,0)</f>
        <v>0</v>
      </c>
      <c r="BH358" s="137" t="n">
        <f aca="false">IF(N358="sníž. přenesená",J358,0)</f>
        <v>0</v>
      </c>
      <c r="BI358" s="137" t="n">
        <f aca="false">IF(N358="nulová",J358,0)</f>
        <v>0</v>
      </c>
      <c r="BJ358" s="3" t="s">
        <v>81</v>
      </c>
      <c r="BK358" s="137" t="n">
        <f aca="false">ROUND(I358*H358,2)</f>
        <v>0</v>
      </c>
      <c r="BL358" s="3" t="s">
        <v>302</v>
      </c>
      <c r="BM358" s="258" t="s">
        <v>891</v>
      </c>
    </row>
    <row r="359" s="30" customFormat="true" ht="10.2" hidden="false" customHeight="false" outlineLevel="0" collapsed="false">
      <c r="A359" s="26"/>
      <c r="B359" s="27"/>
      <c r="C359" s="28"/>
      <c r="D359" s="259" t="s">
        <v>256</v>
      </c>
      <c r="E359" s="28"/>
      <c r="F359" s="260" t="s">
        <v>890</v>
      </c>
      <c r="G359" s="28"/>
      <c r="H359" s="28"/>
      <c r="I359" s="211"/>
      <c r="J359" s="28"/>
      <c r="K359" s="28"/>
      <c r="L359" s="29"/>
      <c r="M359" s="261"/>
      <c r="N359" s="262"/>
      <c r="O359" s="76"/>
      <c r="P359" s="76"/>
      <c r="Q359" s="76"/>
      <c r="R359" s="76"/>
      <c r="S359" s="76"/>
      <c r="T359" s="77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T359" s="3" t="s">
        <v>256</v>
      </c>
      <c r="AU359" s="3" t="s">
        <v>265</v>
      </c>
    </row>
    <row r="360" s="30" customFormat="true" ht="44.25" hidden="false" customHeight="true" outlineLevel="0" collapsed="false">
      <c r="A360" s="26"/>
      <c r="B360" s="27"/>
      <c r="C360" s="246" t="s">
        <v>937</v>
      </c>
      <c r="D360" s="246" t="s">
        <v>250</v>
      </c>
      <c r="E360" s="247" t="s">
        <v>938</v>
      </c>
      <c r="F360" s="248" t="s">
        <v>939</v>
      </c>
      <c r="G360" s="249" t="s">
        <v>332</v>
      </c>
      <c r="H360" s="250" t="n">
        <v>4</v>
      </c>
      <c r="I360" s="251"/>
      <c r="J360" s="252" t="n">
        <f aca="false">ROUND(I360*H360,2)</f>
        <v>0</v>
      </c>
      <c r="K360" s="253"/>
      <c r="L360" s="29"/>
      <c r="M360" s="254"/>
      <c r="N360" s="255" t="s">
        <v>39</v>
      </c>
      <c r="O360" s="76"/>
      <c r="P360" s="256" t="n">
        <f aca="false">O360*H360</f>
        <v>0</v>
      </c>
      <c r="Q360" s="256" t="n">
        <v>0</v>
      </c>
      <c r="R360" s="256" t="n">
        <f aca="false">Q360*H360</f>
        <v>0</v>
      </c>
      <c r="S360" s="256" t="n">
        <v>0</v>
      </c>
      <c r="T360" s="257" t="n">
        <f aca="false">S360*H360</f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258" t="s">
        <v>302</v>
      </c>
      <c r="AT360" s="258" t="s">
        <v>250</v>
      </c>
      <c r="AU360" s="258" t="s">
        <v>265</v>
      </c>
      <c r="AY360" s="3" t="s">
        <v>247</v>
      </c>
      <c r="BE360" s="137" t="n">
        <f aca="false">IF(N360="základní",J360,0)</f>
        <v>0</v>
      </c>
      <c r="BF360" s="137" t="n">
        <f aca="false">IF(N360="snížená",J360,0)</f>
        <v>0</v>
      </c>
      <c r="BG360" s="137" t="n">
        <f aca="false">IF(N360="zákl. přenesená",J360,0)</f>
        <v>0</v>
      </c>
      <c r="BH360" s="137" t="n">
        <f aca="false">IF(N360="sníž. přenesená",J360,0)</f>
        <v>0</v>
      </c>
      <c r="BI360" s="137" t="n">
        <f aca="false">IF(N360="nulová",J360,0)</f>
        <v>0</v>
      </c>
      <c r="BJ360" s="3" t="s">
        <v>81</v>
      </c>
      <c r="BK360" s="137" t="n">
        <f aca="false">ROUND(I360*H360,2)</f>
        <v>0</v>
      </c>
      <c r="BL360" s="3" t="s">
        <v>302</v>
      </c>
      <c r="BM360" s="258" t="s">
        <v>940</v>
      </c>
    </row>
    <row r="361" s="30" customFormat="true" ht="28.8" hidden="false" customHeight="false" outlineLevel="0" collapsed="false">
      <c r="A361" s="26"/>
      <c r="B361" s="27"/>
      <c r="C361" s="28"/>
      <c r="D361" s="259" t="s">
        <v>256</v>
      </c>
      <c r="E361" s="28"/>
      <c r="F361" s="260" t="s">
        <v>941</v>
      </c>
      <c r="G361" s="28"/>
      <c r="H361" s="28"/>
      <c r="I361" s="211"/>
      <c r="J361" s="28"/>
      <c r="K361" s="28"/>
      <c r="L361" s="29"/>
      <c r="M361" s="261"/>
      <c r="N361" s="262"/>
      <c r="O361" s="76"/>
      <c r="P361" s="76"/>
      <c r="Q361" s="76"/>
      <c r="R361" s="76"/>
      <c r="S361" s="76"/>
      <c r="T361" s="77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T361" s="3" t="s">
        <v>256</v>
      </c>
      <c r="AU361" s="3" t="s">
        <v>265</v>
      </c>
    </row>
    <row r="362" s="30" customFormat="true" ht="55.5" hidden="false" customHeight="true" outlineLevel="0" collapsed="false">
      <c r="A362" s="26"/>
      <c r="B362" s="27"/>
      <c r="C362" s="246" t="s">
        <v>1342</v>
      </c>
      <c r="D362" s="246" t="s">
        <v>250</v>
      </c>
      <c r="E362" s="247" t="s">
        <v>1343</v>
      </c>
      <c r="F362" s="248" t="s">
        <v>1344</v>
      </c>
      <c r="G362" s="249" t="s">
        <v>291</v>
      </c>
      <c r="H362" s="250" t="n">
        <v>0.2</v>
      </c>
      <c r="I362" s="251"/>
      <c r="J362" s="252" t="n">
        <f aca="false">ROUND(I362*H362,2)</f>
        <v>0</v>
      </c>
      <c r="K362" s="253"/>
      <c r="L362" s="29"/>
      <c r="M362" s="254"/>
      <c r="N362" s="255" t="s">
        <v>39</v>
      </c>
      <c r="O362" s="76"/>
      <c r="P362" s="256" t="n">
        <f aca="false">O362*H362</f>
        <v>0</v>
      </c>
      <c r="Q362" s="256" t="n">
        <v>0.00064</v>
      </c>
      <c r="R362" s="256" t="n">
        <f aca="false">Q362*H362</f>
        <v>0.000128</v>
      </c>
      <c r="S362" s="256" t="n">
        <v>0</v>
      </c>
      <c r="T362" s="257" t="n">
        <f aca="false">S362*H362</f>
        <v>0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258" t="s">
        <v>302</v>
      </c>
      <c r="AT362" s="258" t="s">
        <v>250</v>
      </c>
      <c r="AU362" s="258" t="s">
        <v>265</v>
      </c>
      <c r="AY362" s="3" t="s">
        <v>247</v>
      </c>
      <c r="BE362" s="137" t="n">
        <f aca="false">IF(N362="základní",J362,0)</f>
        <v>0</v>
      </c>
      <c r="BF362" s="137" t="n">
        <f aca="false">IF(N362="snížená",J362,0)</f>
        <v>0</v>
      </c>
      <c r="BG362" s="137" t="n">
        <f aca="false">IF(N362="zákl. přenesená",J362,0)</f>
        <v>0</v>
      </c>
      <c r="BH362" s="137" t="n">
        <f aca="false">IF(N362="sníž. přenesená",J362,0)</f>
        <v>0</v>
      </c>
      <c r="BI362" s="137" t="n">
        <f aca="false">IF(N362="nulová",J362,0)</f>
        <v>0</v>
      </c>
      <c r="BJ362" s="3" t="s">
        <v>81</v>
      </c>
      <c r="BK362" s="137" t="n">
        <f aca="false">ROUND(I362*H362,2)</f>
        <v>0</v>
      </c>
      <c r="BL362" s="3" t="s">
        <v>302</v>
      </c>
      <c r="BM362" s="258" t="s">
        <v>1345</v>
      </c>
    </row>
    <row r="363" s="30" customFormat="true" ht="38.4" hidden="false" customHeight="false" outlineLevel="0" collapsed="false">
      <c r="A363" s="26"/>
      <c r="B363" s="27"/>
      <c r="C363" s="28"/>
      <c r="D363" s="259" t="s">
        <v>256</v>
      </c>
      <c r="E363" s="28"/>
      <c r="F363" s="260" t="s">
        <v>1344</v>
      </c>
      <c r="G363" s="28"/>
      <c r="H363" s="28"/>
      <c r="I363" s="211"/>
      <c r="J363" s="28"/>
      <c r="K363" s="28"/>
      <c r="L363" s="29"/>
      <c r="M363" s="261"/>
      <c r="N363" s="262"/>
      <c r="O363" s="76"/>
      <c r="P363" s="76"/>
      <c r="Q363" s="76"/>
      <c r="R363" s="76"/>
      <c r="S363" s="76"/>
      <c r="T363" s="77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T363" s="3" t="s">
        <v>256</v>
      </c>
      <c r="AU363" s="3" t="s">
        <v>265</v>
      </c>
    </row>
    <row r="364" s="30" customFormat="true" ht="37.8" hidden="false" customHeight="true" outlineLevel="0" collapsed="false">
      <c r="A364" s="26"/>
      <c r="B364" s="27"/>
      <c r="C364" s="263" t="s">
        <v>1346</v>
      </c>
      <c r="D364" s="263" t="s">
        <v>288</v>
      </c>
      <c r="E364" s="264" t="s">
        <v>1347</v>
      </c>
      <c r="F364" s="265" t="s">
        <v>1348</v>
      </c>
      <c r="G364" s="266"/>
      <c r="H364" s="267" t="n">
        <v>0.2</v>
      </c>
      <c r="I364" s="268"/>
      <c r="J364" s="269" t="n">
        <f aca="false">ROUND(I364*H364,2)</f>
        <v>0</v>
      </c>
      <c r="K364" s="270"/>
      <c r="L364" s="271"/>
      <c r="M364" s="272"/>
      <c r="N364" s="273" t="s">
        <v>39</v>
      </c>
      <c r="O364" s="76"/>
      <c r="P364" s="256" t="n">
        <f aca="false">O364*H364</f>
        <v>0</v>
      </c>
      <c r="Q364" s="256" t="n">
        <v>0</v>
      </c>
      <c r="R364" s="256" t="n">
        <f aca="false">Q364*H364</f>
        <v>0</v>
      </c>
      <c r="S364" s="256" t="n">
        <v>0</v>
      </c>
      <c r="T364" s="257" t="n">
        <f aca="false">S364*H364</f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258" t="s">
        <v>324</v>
      </c>
      <c r="AT364" s="258" t="s">
        <v>288</v>
      </c>
      <c r="AU364" s="258" t="s">
        <v>265</v>
      </c>
      <c r="AY364" s="3" t="s">
        <v>247</v>
      </c>
      <c r="BE364" s="137" t="n">
        <f aca="false">IF(N364="základní",J364,0)</f>
        <v>0</v>
      </c>
      <c r="BF364" s="137" t="n">
        <f aca="false">IF(N364="snížená",J364,0)</f>
        <v>0</v>
      </c>
      <c r="BG364" s="137" t="n">
        <f aca="false">IF(N364="zákl. přenesená",J364,0)</f>
        <v>0</v>
      </c>
      <c r="BH364" s="137" t="n">
        <f aca="false">IF(N364="sníž. přenesená",J364,0)</f>
        <v>0</v>
      </c>
      <c r="BI364" s="137" t="n">
        <f aca="false">IF(N364="nulová",J364,0)</f>
        <v>0</v>
      </c>
      <c r="BJ364" s="3" t="s">
        <v>81</v>
      </c>
      <c r="BK364" s="137" t="n">
        <f aca="false">ROUND(I364*H364,2)</f>
        <v>0</v>
      </c>
      <c r="BL364" s="3" t="s">
        <v>302</v>
      </c>
      <c r="BM364" s="258" t="s">
        <v>1349</v>
      </c>
    </row>
    <row r="365" s="30" customFormat="true" ht="19.2" hidden="false" customHeight="false" outlineLevel="0" collapsed="false">
      <c r="A365" s="26"/>
      <c r="B365" s="27"/>
      <c r="C365" s="28"/>
      <c r="D365" s="259" t="s">
        <v>256</v>
      </c>
      <c r="E365" s="28"/>
      <c r="F365" s="260" t="s">
        <v>1348</v>
      </c>
      <c r="G365" s="28"/>
      <c r="H365" s="28"/>
      <c r="I365" s="211"/>
      <c r="J365" s="28"/>
      <c r="K365" s="28"/>
      <c r="L365" s="29"/>
      <c r="M365" s="261"/>
      <c r="N365" s="262"/>
      <c r="O365" s="76"/>
      <c r="P365" s="76"/>
      <c r="Q365" s="76"/>
      <c r="R365" s="76"/>
      <c r="S365" s="76"/>
      <c r="T365" s="77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T365" s="3" t="s">
        <v>256</v>
      </c>
      <c r="AU365" s="3" t="s">
        <v>265</v>
      </c>
    </row>
    <row r="366" s="30" customFormat="true" ht="21.75" hidden="false" customHeight="true" outlineLevel="0" collapsed="false">
      <c r="A366" s="26"/>
      <c r="B366" s="27"/>
      <c r="C366" s="246" t="s">
        <v>942</v>
      </c>
      <c r="D366" s="246" t="s">
        <v>250</v>
      </c>
      <c r="E366" s="247" t="s">
        <v>943</v>
      </c>
      <c r="F366" s="248" t="s">
        <v>944</v>
      </c>
      <c r="G366" s="249" t="s">
        <v>291</v>
      </c>
      <c r="H366" s="250" t="n">
        <v>0.2</v>
      </c>
      <c r="I366" s="251"/>
      <c r="J366" s="252" t="n">
        <f aca="false">ROUND(I366*H366,2)</f>
        <v>0</v>
      </c>
      <c r="K366" s="253"/>
      <c r="L366" s="29"/>
      <c r="M366" s="254"/>
      <c r="N366" s="255" t="s">
        <v>39</v>
      </c>
      <c r="O366" s="76"/>
      <c r="P366" s="256" t="n">
        <f aca="false">O366*H366</f>
        <v>0</v>
      </c>
      <c r="Q366" s="256" t="n">
        <v>0</v>
      </c>
      <c r="R366" s="256" t="n">
        <f aca="false">Q366*H366</f>
        <v>0</v>
      </c>
      <c r="S366" s="256" t="n">
        <v>0</v>
      </c>
      <c r="T366" s="257" t="n">
        <f aca="false">S366*H366</f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258" t="s">
        <v>302</v>
      </c>
      <c r="AT366" s="258" t="s">
        <v>250</v>
      </c>
      <c r="AU366" s="258" t="s">
        <v>265</v>
      </c>
      <c r="AY366" s="3" t="s">
        <v>247</v>
      </c>
      <c r="BE366" s="137" t="n">
        <f aca="false">IF(N366="základní",J366,0)</f>
        <v>0</v>
      </c>
      <c r="BF366" s="137" t="n">
        <f aca="false">IF(N366="snížená",J366,0)</f>
        <v>0</v>
      </c>
      <c r="BG366" s="137" t="n">
        <f aca="false">IF(N366="zákl. přenesená",J366,0)</f>
        <v>0</v>
      </c>
      <c r="BH366" s="137" t="n">
        <f aca="false">IF(N366="sníž. přenesená",J366,0)</f>
        <v>0</v>
      </c>
      <c r="BI366" s="137" t="n">
        <f aca="false">IF(N366="nulová",J366,0)</f>
        <v>0</v>
      </c>
      <c r="BJ366" s="3" t="s">
        <v>81</v>
      </c>
      <c r="BK366" s="137" t="n">
        <f aca="false">ROUND(I366*H366,2)</f>
        <v>0</v>
      </c>
      <c r="BL366" s="3" t="s">
        <v>302</v>
      </c>
      <c r="BM366" s="258" t="s">
        <v>945</v>
      </c>
    </row>
    <row r="367" s="30" customFormat="true" ht="19.2" hidden="false" customHeight="false" outlineLevel="0" collapsed="false">
      <c r="A367" s="26"/>
      <c r="B367" s="27"/>
      <c r="C367" s="28"/>
      <c r="D367" s="259" t="s">
        <v>256</v>
      </c>
      <c r="E367" s="28"/>
      <c r="F367" s="260" t="s">
        <v>946</v>
      </c>
      <c r="G367" s="28"/>
      <c r="H367" s="28"/>
      <c r="I367" s="211"/>
      <c r="J367" s="28"/>
      <c r="K367" s="28"/>
      <c r="L367" s="29"/>
      <c r="M367" s="261"/>
      <c r="N367" s="262"/>
      <c r="O367" s="76"/>
      <c r="P367" s="76"/>
      <c r="Q367" s="76"/>
      <c r="R367" s="76"/>
      <c r="S367" s="76"/>
      <c r="T367" s="77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T367" s="3" t="s">
        <v>256</v>
      </c>
      <c r="AU367" s="3" t="s">
        <v>265</v>
      </c>
    </row>
    <row r="368" s="229" customFormat="true" ht="20.85" hidden="false" customHeight="true" outlineLevel="0" collapsed="false">
      <c r="B368" s="230"/>
      <c r="C368" s="231"/>
      <c r="D368" s="232" t="s">
        <v>73</v>
      </c>
      <c r="E368" s="244" t="s">
        <v>947</v>
      </c>
      <c r="F368" s="244" t="s">
        <v>948</v>
      </c>
      <c r="G368" s="231"/>
      <c r="H368" s="231"/>
      <c r="I368" s="234"/>
      <c r="J368" s="245" t="n">
        <f aca="false">BK368</f>
        <v>0</v>
      </c>
      <c r="K368" s="231"/>
      <c r="L368" s="236"/>
      <c r="M368" s="237"/>
      <c r="N368" s="238"/>
      <c r="O368" s="238"/>
      <c r="P368" s="239" t="n">
        <f aca="false">SUM(P369:P392)</f>
        <v>0</v>
      </c>
      <c r="Q368" s="238"/>
      <c r="R368" s="239" t="n">
        <f aca="false">SUM(R369:R392)</f>
        <v>0.0505</v>
      </c>
      <c r="S368" s="238"/>
      <c r="T368" s="240" t="n">
        <f aca="false">SUM(T369:T392)</f>
        <v>0.042</v>
      </c>
      <c r="AR368" s="241" t="s">
        <v>83</v>
      </c>
      <c r="AT368" s="242" t="s">
        <v>73</v>
      </c>
      <c r="AU368" s="242" t="s">
        <v>83</v>
      </c>
      <c r="AY368" s="241" t="s">
        <v>247</v>
      </c>
      <c r="BK368" s="243" t="n">
        <f aca="false">SUM(BK369:BK392)</f>
        <v>0</v>
      </c>
    </row>
    <row r="369" s="30" customFormat="true" ht="33" hidden="false" customHeight="true" outlineLevel="0" collapsed="false">
      <c r="A369" s="26"/>
      <c r="B369" s="27"/>
      <c r="C369" s="246" t="s">
        <v>949</v>
      </c>
      <c r="D369" s="246" t="s">
        <v>250</v>
      </c>
      <c r="E369" s="247" t="s">
        <v>623</v>
      </c>
      <c r="F369" s="248" t="s">
        <v>624</v>
      </c>
      <c r="G369" s="249" t="s">
        <v>291</v>
      </c>
      <c r="H369" s="250" t="n">
        <v>1</v>
      </c>
      <c r="I369" s="251"/>
      <c r="J369" s="252" t="n">
        <f aca="false">ROUND(I369*H369,2)</f>
        <v>0</v>
      </c>
      <c r="K369" s="253"/>
      <c r="L369" s="29"/>
      <c r="M369" s="254"/>
      <c r="N369" s="255" t="s">
        <v>39</v>
      </c>
      <c r="O369" s="76"/>
      <c r="P369" s="256" t="n">
        <f aca="false">O369*H369</f>
        <v>0</v>
      </c>
      <c r="Q369" s="256" t="n">
        <v>0</v>
      </c>
      <c r="R369" s="256" t="n">
        <f aca="false">Q369*H369</f>
        <v>0</v>
      </c>
      <c r="S369" s="256" t="n">
        <v>0</v>
      </c>
      <c r="T369" s="257" t="n">
        <f aca="false">S369*H369</f>
        <v>0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258" t="s">
        <v>302</v>
      </c>
      <c r="AT369" s="258" t="s">
        <v>250</v>
      </c>
      <c r="AU369" s="258" t="s">
        <v>265</v>
      </c>
      <c r="AY369" s="3" t="s">
        <v>247</v>
      </c>
      <c r="BE369" s="137" t="n">
        <f aca="false">IF(N369="základní",J369,0)</f>
        <v>0</v>
      </c>
      <c r="BF369" s="137" t="n">
        <f aca="false">IF(N369="snížená",J369,0)</f>
        <v>0</v>
      </c>
      <c r="BG369" s="137" t="n">
        <f aca="false">IF(N369="zákl. přenesená",J369,0)</f>
        <v>0</v>
      </c>
      <c r="BH369" s="137" t="n">
        <f aca="false">IF(N369="sníž. přenesená",J369,0)</f>
        <v>0</v>
      </c>
      <c r="BI369" s="137" t="n">
        <f aca="false">IF(N369="nulová",J369,0)</f>
        <v>0</v>
      </c>
      <c r="BJ369" s="3" t="s">
        <v>81</v>
      </c>
      <c r="BK369" s="137" t="n">
        <f aca="false">ROUND(I369*H369,2)</f>
        <v>0</v>
      </c>
      <c r="BL369" s="3" t="s">
        <v>302</v>
      </c>
      <c r="BM369" s="258" t="s">
        <v>950</v>
      </c>
    </row>
    <row r="370" s="30" customFormat="true" ht="19.2" hidden="false" customHeight="false" outlineLevel="0" collapsed="false">
      <c r="A370" s="26"/>
      <c r="B370" s="27"/>
      <c r="C370" s="28"/>
      <c r="D370" s="259" t="s">
        <v>256</v>
      </c>
      <c r="E370" s="28"/>
      <c r="F370" s="260" t="s">
        <v>624</v>
      </c>
      <c r="G370" s="28"/>
      <c r="H370" s="28"/>
      <c r="I370" s="211"/>
      <c r="J370" s="28"/>
      <c r="K370" s="28"/>
      <c r="L370" s="29"/>
      <c r="M370" s="261"/>
      <c r="N370" s="262"/>
      <c r="O370" s="76"/>
      <c r="P370" s="76"/>
      <c r="Q370" s="76"/>
      <c r="R370" s="76"/>
      <c r="S370" s="76"/>
      <c r="T370" s="77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T370" s="3" t="s">
        <v>256</v>
      </c>
      <c r="AU370" s="3" t="s">
        <v>265</v>
      </c>
    </row>
    <row r="371" s="30" customFormat="true" ht="24.15" hidden="false" customHeight="true" outlineLevel="0" collapsed="false">
      <c r="A371" s="26"/>
      <c r="B371" s="27"/>
      <c r="C371" s="263" t="s">
        <v>951</v>
      </c>
      <c r="D371" s="263" t="s">
        <v>288</v>
      </c>
      <c r="E371" s="264" t="s">
        <v>952</v>
      </c>
      <c r="F371" s="265" t="s">
        <v>953</v>
      </c>
      <c r="G371" s="266" t="s">
        <v>291</v>
      </c>
      <c r="H371" s="267" t="n">
        <v>1</v>
      </c>
      <c r="I371" s="268"/>
      <c r="J371" s="269" t="n">
        <f aca="false">ROUND(I371*H371,2)</f>
        <v>0</v>
      </c>
      <c r="K371" s="270"/>
      <c r="L371" s="271"/>
      <c r="M371" s="272"/>
      <c r="N371" s="273" t="s">
        <v>39</v>
      </c>
      <c r="O371" s="76"/>
      <c r="P371" s="256" t="n">
        <f aca="false">O371*H371</f>
        <v>0</v>
      </c>
      <c r="Q371" s="256" t="n">
        <v>0</v>
      </c>
      <c r="R371" s="256" t="n">
        <f aca="false">Q371*H371</f>
        <v>0</v>
      </c>
      <c r="S371" s="256" t="n">
        <v>0</v>
      </c>
      <c r="T371" s="257" t="n">
        <f aca="false">S371*H371</f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258" t="s">
        <v>324</v>
      </c>
      <c r="AT371" s="258" t="s">
        <v>288</v>
      </c>
      <c r="AU371" s="258" t="s">
        <v>265</v>
      </c>
      <c r="AY371" s="3" t="s">
        <v>247</v>
      </c>
      <c r="BE371" s="137" t="n">
        <f aca="false">IF(N371="základní",J371,0)</f>
        <v>0</v>
      </c>
      <c r="BF371" s="137" t="n">
        <f aca="false">IF(N371="snížená",J371,0)</f>
        <v>0</v>
      </c>
      <c r="BG371" s="137" t="n">
        <f aca="false">IF(N371="zákl. přenesená",J371,0)</f>
        <v>0</v>
      </c>
      <c r="BH371" s="137" t="n">
        <f aca="false">IF(N371="sníž. přenesená",J371,0)</f>
        <v>0</v>
      </c>
      <c r="BI371" s="137" t="n">
        <f aca="false">IF(N371="nulová",J371,0)</f>
        <v>0</v>
      </c>
      <c r="BJ371" s="3" t="s">
        <v>81</v>
      </c>
      <c r="BK371" s="137" t="n">
        <f aca="false">ROUND(I371*H371,2)</f>
        <v>0</v>
      </c>
      <c r="BL371" s="3" t="s">
        <v>302</v>
      </c>
      <c r="BM371" s="258" t="s">
        <v>954</v>
      </c>
    </row>
    <row r="372" s="30" customFormat="true" ht="19.2" hidden="false" customHeight="false" outlineLevel="0" collapsed="false">
      <c r="A372" s="26"/>
      <c r="B372" s="27"/>
      <c r="C372" s="28"/>
      <c r="D372" s="259" t="s">
        <v>256</v>
      </c>
      <c r="E372" s="28"/>
      <c r="F372" s="260" t="s">
        <v>953</v>
      </c>
      <c r="G372" s="28"/>
      <c r="H372" s="28"/>
      <c r="I372" s="211"/>
      <c r="J372" s="28"/>
      <c r="K372" s="28"/>
      <c r="L372" s="29"/>
      <c r="M372" s="261"/>
      <c r="N372" s="262"/>
      <c r="O372" s="76"/>
      <c r="P372" s="76"/>
      <c r="Q372" s="76"/>
      <c r="R372" s="76"/>
      <c r="S372" s="76"/>
      <c r="T372" s="77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T372" s="3" t="s">
        <v>256</v>
      </c>
      <c r="AU372" s="3" t="s">
        <v>265</v>
      </c>
    </row>
    <row r="373" s="30" customFormat="true" ht="37.8" hidden="false" customHeight="true" outlineLevel="0" collapsed="false">
      <c r="A373" s="26"/>
      <c r="B373" s="27"/>
      <c r="C373" s="246" t="s">
        <v>955</v>
      </c>
      <c r="D373" s="246" t="s">
        <v>250</v>
      </c>
      <c r="E373" s="247" t="s">
        <v>956</v>
      </c>
      <c r="F373" s="248" t="s">
        <v>957</v>
      </c>
      <c r="G373" s="249" t="s">
        <v>291</v>
      </c>
      <c r="H373" s="250" t="n">
        <v>12</v>
      </c>
      <c r="I373" s="251"/>
      <c r="J373" s="252" t="n">
        <f aca="false">ROUND(I373*H373,2)</f>
        <v>0</v>
      </c>
      <c r="K373" s="253"/>
      <c r="L373" s="29"/>
      <c r="M373" s="254"/>
      <c r="N373" s="255" t="s">
        <v>39</v>
      </c>
      <c r="O373" s="76"/>
      <c r="P373" s="256" t="n">
        <f aca="false">O373*H373</f>
        <v>0</v>
      </c>
      <c r="Q373" s="256" t="n">
        <v>0</v>
      </c>
      <c r="R373" s="256" t="n">
        <f aca="false">Q373*H373</f>
        <v>0</v>
      </c>
      <c r="S373" s="256" t="n">
        <v>0</v>
      </c>
      <c r="T373" s="257" t="n">
        <f aca="false">S373*H373</f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258" t="s">
        <v>302</v>
      </c>
      <c r="AT373" s="258" t="s">
        <v>250</v>
      </c>
      <c r="AU373" s="258" t="s">
        <v>265</v>
      </c>
      <c r="AY373" s="3" t="s">
        <v>247</v>
      </c>
      <c r="BE373" s="137" t="n">
        <f aca="false">IF(N373="základní",J373,0)</f>
        <v>0</v>
      </c>
      <c r="BF373" s="137" t="n">
        <f aca="false">IF(N373="snížená",J373,0)</f>
        <v>0</v>
      </c>
      <c r="BG373" s="137" t="n">
        <f aca="false">IF(N373="zákl. přenesená",J373,0)</f>
        <v>0</v>
      </c>
      <c r="BH373" s="137" t="n">
        <f aca="false">IF(N373="sníž. přenesená",J373,0)</f>
        <v>0</v>
      </c>
      <c r="BI373" s="137" t="n">
        <f aca="false">IF(N373="nulová",J373,0)</f>
        <v>0</v>
      </c>
      <c r="BJ373" s="3" t="s">
        <v>81</v>
      </c>
      <c r="BK373" s="137" t="n">
        <f aca="false">ROUND(I373*H373,2)</f>
        <v>0</v>
      </c>
      <c r="BL373" s="3" t="s">
        <v>302</v>
      </c>
      <c r="BM373" s="258" t="s">
        <v>958</v>
      </c>
    </row>
    <row r="374" s="30" customFormat="true" ht="76.8" hidden="false" customHeight="false" outlineLevel="0" collapsed="false">
      <c r="A374" s="26"/>
      <c r="B374" s="27"/>
      <c r="C374" s="28"/>
      <c r="D374" s="259" t="s">
        <v>256</v>
      </c>
      <c r="E374" s="28"/>
      <c r="F374" s="260" t="s">
        <v>959</v>
      </c>
      <c r="G374" s="28"/>
      <c r="H374" s="28"/>
      <c r="I374" s="211"/>
      <c r="J374" s="28"/>
      <c r="K374" s="28"/>
      <c r="L374" s="29"/>
      <c r="M374" s="261"/>
      <c r="N374" s="262"/>
      <c r="O374" s="76"/>
      <c r="P374" s="76"/>
      <c r="Q374" s="76"/>
      <c r="R374" s="76"/>
      <c r="S374" s="76"/>
      <c r="T374" s="77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T374" s="3" t="s">
        <v>256</v>
      </c>
      <c r="AU374" s="3" t="s">
        <v>265</v>
      </c>
    </row>
    <row r="375" s="30" customFormat="true" ht="66.75" hidden="false" customHeight="true" outlineLevel="0" collapsed="false">
      <c r="A375" s="26"/>
      <c r="B375" s="27"/>
      <c r="C375" s="263" t="s">
        <v>1350</v>
      </c>
      <c r="D375" s="263" t="s">
        <v>288</v>
      </c>
      <c r="E375" s="264" t="s">
        <v>970</v>
      </c>
      <c r="F375" s="265" t="s">
        <v>971</v>
      </c>
      <c r="G375" s="266" t="s">
        <v>291</v>
      </c>
      <c r="H375" s="267" t="n">
        <v>12</v>
      </c>
      <c r="I375" s="268"/>
      <c r="J375" s="269" t="n">
        <f aca="false">ROUND(I375*H375,2)</f>
        <v>0</v>
      </c>
      <c r="K375" s="270"/>
      <c r="L375" s="271"/>
      <c r="M375" s="272"/>
      <c r="N375" s="273" t="s">
        <v>39</v>
      </c>
      <c r="O375" s="76"/>
      <c r="P375" s="256" t="n">
        <f aca="false">O375*H375</f>
        <v>0</v>
      </c>
      <c r="Q375" s="256" t="n">
        <v>0.00255</v>
      </c>
      <c r="R375" s="256" t="n">
        <f aca="false">Q375*H375</f>
        <v>0.0306</v>
      </c>
      <c r="S375" s="256" t="n">
        <v>0</v>
      </c>
      <c r="T375" s="257" t="n">
        <f aca="false">S375*H375</f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258" t="s">
        <v>324</v>
      </c>
      <c r="AT375" s="258" t="s">
        <v>288</v>
      </c>
      <c r="AU375" s="258" t="s">
        <v>265</v>
      </c>
      <c r="AY375" s="3" t="s">
        <v>247</v>
      </c>
      <c r="BE375" s="137" t="n">
        <f aca="false">IF(N375="základní",J375,0)</f>
        <v>0</v>
      </c>
      <c r="BF375" s="137" t="n">
        <f aca="false">IF(N375="snížená",J375,0)</f>
        <v>0</v>
      </c>
      <c r="BG375" s="137" t="n">
        <f aca="false">IF(N375="zákl. přenesená",J375,0)</f>
        <v>0</v>
      </c>
      <c r="BH375" s="137" t="n">
        <f aca="false">IF(N375="sníž. přenesená",J375,0)</f>
        <v>0</v>
      </c>
      <c r="BI375" s="137" t="n">
        <f aca="false">IF(N375="nulová",J375,0)</f>
        <v>0</v>
      </c>
      <c r="BJ375" s="3" t="s">
        <v>81</v>
      </c>
      <c r="BK375" s="137" t="n">
        <f aca="false">ROUND(I375*H375,2)</f>
        <v>0</v>
      </c>
      <c r="BL375" s="3" t="s">
        <v>302</v>
      </c>
      <c r="BM375" s="258" t="s">
        <v>1351</v>
      </c>
    </row>
    <row r="376" s="30" customFormat="true" ht="115.2" hidden="false" customHeight="false" outlineLevel="0" collapsed="false">
      <c r="A376" s="26"/>
      <c r="B376" s="27"/>
      <c r="C376" s="28"/>
      <c r="D376" s="259" t="s">
        <v>256</v>
      </c>
      <c r="E376" s="28"/>
      <c r="F376" s="260" t="s">
        <v>973</v>
      </c>
      <c r="G376" s="28"/>
      <c r="H376" s="28"/>
      <c r="I376" s="211"/>
      <c r="J376" s="28"/>
      <c r="K376" s="28"/>
      <c r="L376" s="29"/>
      <c r="M376" s="261"/>
      <c r="N376" s="262"/>
      <c r="O376" s="76"/>
      <c r="P376" s="76"/>
      <c r="Q376" s="76"/>
      <c r="R376" s="76"/>
      <c r="S376" s="76"/>
      <c r="T376" s="77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T376" s="3" t="s">
        <v>256</v>
      </c>
      <c r="AU376" s="3" t="s">
        <v>265</v>
      </c>
    </row>
    <row r="377" s="30" customFormat="true" ht="24.15" hidden="false" customHeight="true" outlineLevel="0" collapsed="false">
      <c r="A377" s="26"/>
      <c r="B377" s="27"/>
      <c r="C377" s="246" t="s">
        <v>960</v>
      </c>
      <c r="D377" s="246" t="s">
        <v>250</v>
      </c>
      <c r="E377" s="247" t="s">
        <v>961</v>
      </c>
      <c r="F377" s="248" t="s">
        <v>962</v>
      </c>
      <c r="G377" s="249" t="s">
        <v>291</v>
      </c>
      <c r="H377" s="250" t="n">
        <v>12</v>
      </c>
      <c r="I377" s="251"/>
      <c r="J377" s="252" t="n">
        <f aca="false">ROUND(I377*H377,2)</f>
        <v>0</v>
      </c>
      <c r="K377" s="253"/>
      <c r="L377" s="29"/>
      <c r="M377" s="254"/>
      <c r="N377" s="255" t="s">
        <v>39</v>
      </c>
      <c r="O377" s="76"/>
      <c r="P377" s="256" t="n">
        <f aca="false">O377*H377</f>
        <v>0</v>
      </c>
      <c r="Q377" s="256" t="n">
        <v>0</v>
      </c>
      <c r="R377" s="256" t="n">
        <f aca="false">Q377*H377</f>
        <v>0</v>
      </c>
      <c r="S377" s="256" t="n">
        <v>0</v>
      </c>
      <c r="T377" s="257" t="n">
        <f aca="false">S377*H377</f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258" t="s">
        <v>302</v>
      </c>
      <c r="AT377" s="258" t="s">
        <v>250</v>
      </c>
      <c r="AU377" s="258" t="s">
        <v>265</v>
      </c>
      <c r="AY377" s="3" t="s">
        <v>247</v>
      </c>
      <c r="BE377" s="137" t="n">
        <f aca="false">IF(N377="základní",J377,0)</f>
        <v>0</v>
      </c>
      <c r="BF377" s="137" t="n">
        <f aca="false">IF(N377="snížená",J377,0)</f>
        <v>0</v>
      </c>
      <c r="BG377" s="137" t="n">
        <f aca="false">IF(N377="zákl. přenesená",J377,0)</f>
        <v>0</v>
      </c>
      <c r="BH377" s="137" t="n">
        <f aca="false">IF(N377="sníž. přenesená",J377,0)</f>
        <v>0</v>
      </c>
      <c r="BI377" s="137" t="n">
        <f aca="false">IF(N377="nulová",J377,0)</f>
        <v>0</v>
      </c>
      <c r="BJ377" s="3" t="s">
        <v>81</v>
      </c>
      <c r="BK377" s="137" t="n">
        <f aca="false">ROUND(I377*H377,2)</f>
        <v>0</v>
      </c>
      <c r="BL377" s="3" t="s">
        <v>302</v>
      </c>
      <c r="BM377" s="258" t="s">
        <v>963</v>
      </c>
    </row>
    <row r="378" s="30" customFormat="true" ht="38.4" hidden="false" customHeight="false" outlineLevel="0" collapsed="false">
      <c r="A378" s="26"/>
      <c r="B378" s="27"/>
      <c r="C378" s="28"/>
      <c r="D378" s="259" t="s">
        <v>256</v>
      </c>
      <c r="E378" s="28"/>
      <c r="F378" s="260" t="s">
        <v>964</v>
      </c>
      <c r="G378" s="28"/>
      <c r="H378" s="28"/>
      <c r="I378" s="211"/>
      <c r="J378" s="28"/>
      <c r="K378" s="28"/>
      <c r="L378" s="29"/>
      <c r="M378" s="261"/>
      <c r="N378" s="262"/>
      <c r="O378" s="76"/>
      <c r="P378" s="76"/>
      <c r="Q378" s="76"/>
      <c r="R378" s="76"/>
      <c r="S378" s="76"/>
      <c r="T378" s="77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T378" s="3" t="s">
        <v>256</v>
      </c>
      <c r="AU378" s="3" t="s">
        <v>265</v>
      </c>
    </row>
    <row r="379" s="30" customFormat="true" ht="24.15" hidden="false" customHeight="true" outlineLevel="0" collapsed="false">
      <c r="A379" s="26"/>
      <c r="B379" s="27"/>
      <c r="C379" s="263" t="s">
        <v>965</v>
      </c>
      <c r="D379" s="263" t="s">
        <v>288</v>
      </c>
      <c r="E379" s="264" t="s">
        <v>966</v>
      </c>
      <c r="F379" s="265" t="s">
        <v>967</v>
      </c>
      <c r="G379" s="266" t="s">
        <v>291</v>
      </c>
      <c r="H379" s="267" t="n">
        <v>12</v>
      </c>
      <c r="I379" s="268"/>
      <c r="J379" s="269" t="n">
        <f aca="false">ROUND(I379*H379,2)</f>
        <v>0</v>
      </c>
      <c r="K379" s="270"/>
      <c r="L379" s="271"/>
      <c r="M379" s="272"/>
      <c r="N379" s="273" t="s">
        <v>39</v>
      </c>
      <c r="O379" s="76"/>
      <c r="P379" s="256" t="n">
        <f aca="false">O379*H379</f>
        <v>0</v>
      </c>
      <c r="Q379" s="256" t="n">
        <v>0.00015</v>
      </c>
      <c r="R379" s="256" t="n">
        <f aca="false">Q379*H379</f>
        <v>0.0018</v>
      </c>
      <c r="S379" s="256" t="n">
        <v>0</v>
      </c>
      <c r="T379" s="257" t="n">
        <f aca="false">S379*H379</f>
        <v>0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R379" s="258" t="s">
        <v>324</v>
      </c>
      <c r="AT379" s="258" t="s">
        <v>288</v>
      </c>
      <c r="AU379" s="258" t="s">
        <v>265</v>
      </c>
      <c r="AY379" s="3" t="s">
        <v>247</v>
      </c>
      <c r="BE379" s="137" t="n">
        <f aca="false">IF(N379="základní",J379,0)</f>
        <v>0</v>
      </c>
      <c r="BF379" s="137" t="n">
        <f aca="false">IF(N379="snížená",J379,0)</f>
        <v>0</v>
      </c>
      <c r="BG379" s="137" t="n">
        <f aca="false">IF(N379="zákl. přenesená",J379,0)</f>
        <v>0</v>
      </c>
      <c r="BH379" s="137" t="n">
        <f aca="false">IF(N379="sníž. přenesená",J379,0)</f>
        <v>0</v>
      </c>
      <c r="BI379" s="137" t="n">
        <f aca="false">IF(N379="nulová",J379,0)</f>
        <v>0</v>
      </c>
      <c r="BJ379" s="3" t="s">
        <v>81</v>
      </c>
      <c r="BK379" s="137" t="n">
        <f aca="false">ROUND(I379*H379,2)</f>
        <v>0</v>
      </c>
      <c r="BL379" s="3" t="s">
        <v>302</v>
      </c>
      <c r="BM379" s="258" t="s">
        <v>968</v>
      </c>
    </row>
    <row r="380" s="30" customFormat="true" ht="19.2" hidden="false" customHeight="false" outlineLevel="0" collapsed="false">
      <c r="A380" s="26"/>
      <c r="B380" s="27"/>
      <c r="C380" s="28"/>
      <c r="D380" s="259" t="s">
        <v>256</v>
      </c>
      <c r="E380" s="28"/>
      <c r="F380" s="260" t="s">
        <v>967</v>
      </c>
      <c r="G380" s="28"/>
      <c r="H380" s="28"/>
      <c r="I380" s="211"/>
      <c r="J380" s="28"/>
      <c r="K380" s="28"/>
      <c r="L380" s="29"/>
      <c r="M380" s="261"/>
      <c r="N380" s="262"/>
      <c r="O380" s="76"/>
      <c r="P380" s="76"/>
      <c r="Q380" s="76"/>
      <c r="R380" s="76"/>
      <c r="S380" s="76"/>
      <c r="T380" s="77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T380" s="3" t="s">
        <v>256</v>
      </c>
      <c r="AU380" s="3" t="s">
        <v>265</v>
      </c>
    </row>
    <row r="381" s="30" customFormat="true" ht="24.15" hidden="false" customHeight="true" outlineLevel="0" collapsed="false">
      <c r="A381" s="26"/>
      <c r="B381" s="27"/>
      <c r="C381" s="246" t="s">
        <v>983</v>
      </c>
      <c r="D381" s="246" t="s">
        <v>250</v>
      </c>
      <c r="E381" s="247" t="s">
        <v>984</v>
      </c>
      <c r="F381" s="248" t="s">
        <v>985</v>
      </c>
      <c r="G381" s="249" t="s">
        <v>291</v>
      </c>
      <c r="H381" s="250" t="n">
        <v>2</v>
      </c>
      <c r="I381" s="251"/>
      <c r="J381" s="252" t="n">
        <f aca="false">ROUND(I381*H381,2)</f>
        <v>0</v>
      </c>
      <c r="K381" s="253"/>
      <c r="L381" s="29"/>
      <c r="M381" s="254"/>
      <c r="N381" s="255" t="s">
        <v>39</v>
      </c>
      <c r="O381" s="76"/>
      <c r="P381" s="256" t="n">
        <f aca="false">O381*H381</f>
        <v>0</v>
      </c>
      <c r="Q381" s="256" t="n">
        <v>0</v>
      </c>
      <c r="R381" s="256" t="n">
        <f aca="false">Q381*H381</f>
        <v>0</v>
      </c>
      <c r="S381" s="256" t="n">
        <v>0</v>
      </c>
      <c r="T381" s="257" t="n">
        <f aca="false">S381*H381</f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258" t="s">
        <v>302</v>
      </c>
      <c r="AT381" s="258" t="s">
        <v>250</v>
      </c>
      <c r="AU381" s="258" t="s">
        <v>265</v>
      </c>
      <c r="AY381" s="3" t="s">
        <v>247</v>
      </c>
      <c r="BE381" s="137" t="n">
        <f aca="false">IF(N381="základní",J381,0)</f>
        <v>0</v>
      </c>
      <c r="BF381" s="137" t="n">
        <f aca="false">IF(N381="snížená",J381,0)</f>
        <v>0</v>
      </c>
      <c r="BG381" s="137" t="n">
        <f aca="false">IF(N381="zákl. přenesená",J381,0)</f>
        <v>0</v>
      </c>
      <c r="BH381" s="137" t="n">
        <f aca="false">IF(N381="sníž. přenesená",J381,0)</f>
        <v>0</v>
      </c>
      <c r="BI381" s="137" t="n">
        <f aca="false">IF(N381="nulová",J381,0)</f>
        <v>0</v>
      </c>
      <c r="BJ381" s="3" t="s">
        <v>81</v>
      </c>
      <c r="BK381" s="137" t="n">
        <f aca="false">ROUND(I381*H381,2)</f>
        <v>0</v>
      </c>
      <c r="BL381" s="3" t="s">
        <v>302</v>
      </c>
      <c r="BM381" s="258" t="s">
        <v>986</v>
      </c>
    </row>
    <row r="382" s="30" customFormat="true" ht="28.8" hidden="false" customHeight="false" outlineLevel="0" collapsed="false">
      <c r="A382" s="26"/>
      <c r="B382" s="27"/>
      <c r="C382" s="28"/>
      <c r="D382" s="259" t="s">
        <v>256</v>
      </c>
      <c r="E382" s="28"/>
      <c r="F382" s="260" t="s">
        <v>987</v>
      </c>
      <c r="G382" s="28"/>
      <c r="H382" s="28"/>
      <c r="I382" s="211"/>
      <c r="J382" s="28"/>
      <c r="K382" s="28"/>
      <c r="L382" s="29"/>
      <c r="M382" s="261"/>
      <c r="N382" s="262"/>
      <c r="O382" s="76"/>
      <c r="P382" s="76"/>
      <c r="Q382" s="76"/>
      <c r="R382" s="76"/>
      <c r="S382" s="76"/>
      <c r="T382" s="77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T382" s="3" t="s">
        <v>256</v>
      </c>
      <c r="AU382" s="3" t="s">
        <v>265</v>
      </c>
    </row>
    <row r="383" s="30" customFormat="true" ht="21.75" hidden="false" customHeight="true" outlineLevel="0" collapsed="false">
      <c r="A383" s="26"/>
      <c r="B383" s="27"/>
      <c r="C383" s="263" t="s">
        <v>988</v>
      </c>
      <c r="D383" s="263" t="s">
        <v>288</v>
      </c>
      <c r="E383" s="264" t="s">
        <v>989</v>
      </c>
      <c r="F383" s="265" t="s">
        <v>990</v>
      </c>
      <c r="G383" s="266" t="s">
        <v>291</v>
      </c>
      <c r="H383" s="267" t="n">
        <v>2</v>
      </c>
      <c r="I383" s="268"/>
      <c r="J383" s="269" t="n">
        <f aca="false">ROUND(I383*H383,2)</f>
        <v>0</v>
      </c>
      <c r="K383" s="270"/>
      <c r="L383" s="271"/>
      <c r="M383" s="272"/>
      <c r="N383" s="273" t="s">
        <v>39</v>
      </c>
      <c r="O383" s="76"/>
      <c r="P383" s="256" t="n">
        <f aca="false">O383*H383</f>
        <v>0</v>
      </c>
      <c r="Q383" s="256" t="n">
        <v>4E-005</v>
      </c>
      <c r="R383" s="256" t="n">
        <f aca="false">Q383*H383</f>
        <v>8E-005</v>
      </c>
      <c r="S383" s="256" t="n">
        <v>0</v>
      </c>
      <c r="T383" s="257" t="n">
        <f aca="false">S383*H383</f>
        <v>0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R383" s="258" t="s">
        <v>324</v>
      </c>
      <c r="AT383" s="258" t="s">
        <v>288</v>
      </c>
      <c r="AU383" s="258" t="s">
        <v>265</v>
      </c>
      <c r="AY383" s="3" t="s">
        <v>247</v>
      </c>
      <c r="BE383" s="137" t="n">
        <f aca="false">IF(N383="základní",J383,0)</f>
        <v>0</v>
      </c>
      <c r="BF383" s="137" t="n">
        <f aca="false">IF(N383="snížená",J383,0)</f>
        <v>0</v>
      </c>
      <c r="BG383" s="137" t="n">
        <f aca="false">IF(N383="zákl. přenesená",J383,0)</f>
        <v>0</v>
      </c>
      <c r="BH383" s="137" t="n">
        <f aca="false">IF(N383="sníž. přenesená",J383,0)</f>
        <v>0</v>
      </c>
      <c r="BI383" s="137" t="n">
        <f aca="false">IF(N383="nulová",J383,0)</f>
        <v>0</v>
      </c>
      <c r="BJ383" s="3" t="s">
        <v>81</v>
      </c>
      <c r="BK383" s="137" t="n">
        <f aca="false">ROUND(I383*H383,2)</f>
        <v>0</v>
      </c>
      <c r="BL383" s="3" t="s">
        <v>302</v>
      </c>
      <c r="BM383" s="258" t="s">
        <v>991</v>
      </c>
    </row>
    <row r="384" s="30" customFormat="true" ht="10.2" hidden="false" customHeight="false" outlineLevel="0" collapsed="false">
      <c r="A384" s="26"/>
      <c r="B384" s="27"/>
      <c r="C384" s="28"/>
      <c r="D384" s="259" t="s">
        <v>256</v>
      </c>
      <c r="E384" s="28"/>
      <c r="F384" s="260" t="s">
        <v>990</v>
      </c>
      <c r="G384" s="28"/>
      <c r="H384" s="28"/>
      <c r="I384" s="211"/>
      <c r="J384" s="28"/>
      <c r="K384" s="28"/>
      <c r="L384" s="29"/>
      <c r="M384" s="261"/>
      <c r="N384" s="262"/>
      <c r="O384" s="76"/>
      <c r="P384" s="76"/>
      <c r="Q384" s="76"/>
      <c r="R384" s="76"/>
      <c r="S384" s="76"/>
      <c r="T384" s="77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T384" s="3" t="s">
        <v>256</v>
      </c>
      <c r="AU384" s="3" t="s">
        <v>265</v>
      </c>
    </row>
    <row r="385" s="30" customFormat="true" ht="24.15" hidden="false" customHeight="true" outlineLevel="0" collapsed="false">
      <c r="A385" s="26"/>
      <c r="B385" s="27"/>
      <c r="C385" s="263" t="s">
        <v>992</v>
      </c>
      <c r="D385" s="263" t="s">
        <v>288</v>
      </c>
      <c r="E385" s="264" t="s">
        <v>993</v>
      </c>
      <c r="F385" s="265" t="s">
        <v>994</v>
      </c>
      <c r="G385" s="266" t="s">
        <v>291</v>
      </c>
      <c r="H385" s="267" t="n">
        <v>1</v>
      </c>
      <c r="I385" s="268"/>
      <c r="J385" s="269" t="n">
        <f aca="false">ROUND(I385*H385,2)</f>
        <v>0</v>
      </c>
      <c r="K385" s="270"/>
      <c r="L385" s="271"/>
      <c r="M385" s="272"/>
      <c r="N385" s="273" t="s">
        <v>39</v>
      </c>
      <c r="O385" s="76"/>
      <c r="P385" s="256" t="n">
        <f aca="false">O385*H385</f>
        <v>0</v>
      </c>
      <c r="Q385" s="256" t="n">
        <v>2E-005</v>
      </c>
      <c r="R385" s="256" t="n">
        <f aca="false">Q385*H385</f>
        <v>2E-005</v>
      </c>
      <c r="S385" s="256" t="n">
        <v>0</v>
      </c>
      <c r="T385" s="257" t="n">
        <f aca="false">S385*H385</f>
        <v>0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258" t="s">
        <v>324</v>
      </c>
      <c r="AT385" s="258" t="s">
        <v>288</v>
      </c>
      <c r="AU385" s="258" t="s">
        <v>265</v>
      </c>
      <c r="AY385" s="3" t="s">
        <v>247</v>
      </c>
      <c r="BE385" s="137" t="n">
        <f aca="false">IF(N385="základní",J385,0)</f>
        <v>0</v>
      </c>
      <c r="BF385" s="137" t="n">
        <f aca="false">IF(N385="snížená",J385,0)</f>
        <v>0</v>
      </c>
      <c r="BG385" s="137" t="n">
        <f aca="false">IF(N385="zákl. přenesená",J385,0)</f>
        <v>0</v>
      </c>
      <c r="BH385" s="137" t="n">
        <f aca="false">IF(N385="sníž. přenesená",J385,0)</f>
        <v>0</v>
      </c>
      <c r="BI385" s="137" t="n">
        <f aca="false">IF(N385="nulová",J385,0)</f>
        <v>0</v>
      </c>
      <c r="BJ385" s="3" t="s">
        <v>81</v>
      </c>
      <c r="BK385" s="137" t="n">
        <f aca="false">ROUND(I385*H385,2)</f>
        <v>0</v>
      </c>
      <c r="BL385" s="3" t="s">
        <v>302</v>
      </c>
      <c r="BM385" s="258" t="s">
        <v>995</v>
      </c>
    </row>
    <row r="386" s="30" customFormat="true" ht="10.2" hidden="false" customHeight="false" outlineLevel="0" collapsed="false">
      <c r="A386" s="26"/>
      <c r="B386" s="27"/>
      <c r="C386" s="28"/>
      <c r="D386" s="259" t="s">
        <v>256</v>
      </c>
      <c r="E386" s="28"/>
      <c r="F386" s="260" t="s">
        <v>994</v>
      </c>
      <c r="G386" s="28"/>
      <c r="H386" s="28"/>
      <c r="I386" s="211"/>
      <c r="J386" s="28"/>
      <c r="K386" s="28"/>
      <c r="L386" s="29"/>
      <c r="M386" s="261"/>
      <c r="N386" s="262"/>
      <c r="O386" s="76"/>
      <c r="P386" s="76"/>
      <c r="Q386" s="76"/>
      <c r="R386" s="76"/>
      <c r="S386" s="76"/>
      <c r="T386" s="77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T386" s="3" t="s">
        <v>256</v>
      </c>
      <c r="AU386" s="3" t="s">
        <v>265</v>
      </c>
    </row>
    <row r="387" s="30" customFormat="true" ht="24.15" hidden="false" customHeight="true" outlineLevel="0" collapsed="false">
      <c r="A387" s="26"/>
      <c r="B387" s="27"/>
      <c r="C387" s="246" t="s">
        <v>996</v>
      </c>
      <c r="D387" s="246" t="s">
        <v>250</v>
      </c>
      <c r="E387" s="247" t="s">
        <v>997</v>
      </c>
      <c r="F387" s="248" t="s">
        <v>998</v>
      </c>
      <c r="G387" s="249" t="s">
        <v>332</v>
      </c>
      <c r="H387" s="250" t="n">
        <v>150</v>
      </c>
      <c r="I387" s="251"/>
      <c r="J387" s="252" t="n">
        <f aca="false">ROUND(I387*H387,2)</f>
        <v>0</v>
      </c>
      <c r="K387" s="253"/>
      <c r="L387" s="29"/>
      <c r="M387" s="254"/>
      <c r="N387" s="255" t="s">
        <v>39</v>
      </c>
      <c r="O387" s="76"/>
      <c r="P387" s="256" t="n">
        <f aca="false">O387*H387</f>
        <v>0</v>
      </c>
      <c r="Q387" s="256" t="n">
        <v>0</v>
      </c>
      <c r="R387" s="256" t="n">
        <f aca="false">Q387*H387</f>
        <v>0</v>
      </c>
      <c r="S387" s="256" t="n">
        <v>0</v>
      </c>
      <c r="T387" s="257" t="n">
        <f aca="false">S387*H387</f>
        <v>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R387" s="258" t="s">
        <v>302</v>
      </c>
      <c r="AT387" s="258" t="s">
        <v>250</v>
      </c>
      <c r="AU387" s="258" t="s">
        <v>265</v>
      </c>
      <c r="AY387" s="3" t="s">
        <v>247</v>
      </c>
      <c r="BE387" s="137" t="n">
        <f aca="false">IF(N387="základní",J387,0)</f>
        <v>0</v>
      </c>
      <c r="BF387" s="137" t="n">
        <f aca="false">IF(N387="snížená",J387,0)</f>
        <v>0</v>
      </c>
      <c r="BG387" s="137" t="n">
        <f aca="false">IF(N387="zákl. přenesená",J387,0)</f>
        <v>0</v>
      </c>
      <c r="BH387" s="137" t="n">
        <f aca="false">IF(N387="sníž. přenesená",J387,0)</f>
        <v>0</v>
      </c>
      <c r="BI387" s="137" t="n">
        <f aca="false">IF(N387="nulová",J387,0)</f>
        <v>0</v>
      </c>
      <c r="BJ387" s="3" t="s">
        <v>81</v>
      </c>
      <c r="BK387" s="137" t="n">
        <f aca="false">ROUND(I387*H387,2)</f>
        <v>0</v>
      </c>
      <c r="BL387" s="3" t="s">
        <v>302</v>
      </c>
      <c r="BM387" s="258" t="s">
        <v>999</v>
      </c>
    </row>
    <row r="388" s="30" customFormat="true" ht="28.8" hidden="false" customHeight="false" outlineLevel="0" collapsed="false">
      <c r="A388" s="26"/>
      <c r="B388" s="27"/>
      <c r="C388" s="28"/>
      <c r="D388" s="259" t="s">
        <v>256</v>
      </c>
      <c r="E388" s="28"/>
      <c r="F388" s="260" t="s">
        <v>1000</v>
      </c>
      <c r="G388" s="28"/>
      <c r="H388" s="28"/>
      <c r="I388" s="211"/>
      <c r="J388" s="28"/>
      <c r="K388" s="28"/>
      <c r="L388" s="29"/>
      <c r="M388" s="261"/>
      <c r="N388" s="262"/>
      <c r="O388" s="76"/>
      <c r="P388" s="76"/>
      <c r="Q388" s="76"/>
      <c r="R388" s="76"/>
      <c r="S388" s="76"/>
      <c r="T388" s="77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T388" s="3" t="s">
        <v>256</v>
      </c>
      <c r="AU388" s="3" t="s">
        <v>265</v>
      </c>
    </row>
    <row r="389" s="30" customFormat="true" ht="24.15" hidden="false" customHeight="true" outlineLevel="0" collapsed="false">
      <c r="A389" s="26"/>
      <c r="B389" s="27"/>
      <c r="C389" s="263" t="s">
        <v>1001</v>
      </c>
      <c r="D389" s="263" t="s">
        <v>288</v>
      </c>
      <c r="E389" s="264" t="s">
        <v>1002</v>
      </c>
      <c r="F389" s="265" t="s">
        <v>1003</v>
      </c>
      <c r="G389" s="266" t="s">
        <v>332</v>
      </c>
      <c r="H389" s="267" t="n">
        <v>150</v>
      </c>
      <c r="I389" s="268"/>
      <c r="J389" s="269" t="n">
        <f aca="false">ROUND(I389*H389,2)</f>
        <v>0</v>
      </c>
      <c r="K389" s="270"/>
      <c r="L389" s="271"/>
      <c r="M389" s="272"/>
      <c r="N389" s="273" t="s">
        <v>39</v>
      </c>
      <c r="O389" s="76"/>
      <c r="P389" s="256" t="n">
        <f aca="false">O389*H389</f>
        <v>0</v>
      </c>
      <c r="Q389" s="256" t="n">
        <v>0.00012</v>
      </c>
      <c r="R389" s="256" t="n">
        <f aca="false">Q389*H389</f>
        <v>0.018</v>
      </c>
      <c r="S389" s="256" t="n">
        <v>0</v>
      </c>
      <c r="T389" s="257" t="n">
        <f aca="false">S389*H389</f>
        <v>0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R389" s="258" t="s">
        <v>324</v>
      </c>
      <c r="AT389" s="258" t="s">
        <v>288</v>
      </c>
      <c r="AU389" s="258" t="s">
        <v>265</v>
      </c>
      <c r="AY389" s="3" t="s">
        <v>247</v>
      </c>
      <c r="BE389" s="137" t="n">
        <f aca="false">IF(N389="základní",J389,0)</f>
        <v>0</v>
      </c>
      <c r="BF389" s="137" t="n">
        <f aca="false">IF(N389="snížená",J389,0)</f>
        <v>0</v>
      </c>
      <c r="BG389" s="137" t="n">
        <f aca="false">IF(N389="zákl. přenesená",J389,0)</f>
        <v>0</v>
      </c>
      <c r="BH389" s="137" t="n">
        <f aca="false">IF(N389="sníž. přenesená",J389,0)</f>
        <v>0</v>
      </c>
      <c r="BI389" s="137" t="n">
        <f aca="false">IF(N389="nulová",J389,0)</f>
        <v>0</v>
      </c>
      <c r="BJ389" s="3" t="s">
        <v>81</v>
      </c>
      <c r="BK389" s="137" t="n">
        <f aca="false">ROUND(I389*H389,2)</f>
        <v>0</v>
      </c>
      <c r="BL389" s="3" t="s">
        <v>302</v>
      </c>
      <c r="BM389" s="258" t="s">
        <v>1004</v>
      </c>
    </row>
    <row r="390" s="30" customFormat="true" ht="19.2" hidden="false" customHeight="false" outlineLevel="0" collapsed="false">
      <c r="A390" s="26"/>
      <c r="B390" s="27"/>
      <c r="C390" s="28"/>
      <c r="D390" s="259" t="s">
        <v>256</v>
      </c>
      <c r="E390" s="28"/>
      <c r="F390" s="260" t="s">
        <v>1003</v>
      </c>
      <c r="G390" s="28"/>
      <c r="H390" s="28"/>
      <c r="I390" s="211"/>
      <c r="J390" s="28"/>
      <c r="K390" s="28"/>
      <c r="L390" s="29"/>
      <c r="M390" s="261"/>
      <c r="N390" s="262"/>
      <c r="O390" s="76"/>
      <c r="P390" s="76"/>
      <c r="Q390" s="76"/>
      <c r="R390" s="76"/>
      <c r="S390" s="76"/>
      <c r="T390" s="77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T390" s="3" t="s">
        <v>256</v>
      </c>
      <c r="AU390" s="3" t="s">
        <v>265</v>
      </c>
    </row>
    <row r="391" s="30" customFormat="true" ht="24.15" hidden="false" customHeight="true" outlineLevel="0" collapsed="false">
      <c r="A391" s="26"/>
      <c r="B391" s="27"/>
      <c r="C391" s="246" t="s">
        <v>1005</v>
      </c>
      <c r="D391" s="246" t="s">
        <v>250</v>
      </c>
      <c r="E391" s="247" t="s">
        <v>1006</v>
      </c>
      <c r="F391" s="248" t="s">
        <v>1007</v>
      </c>
      <c r="G391" s="249" t="s">
        <v>291</v>
      </c>
      <c r="H391" s="250" t="n">
        <v>14</v>
      </c>
      <c r="I391" s="251"/>
      <c r="J391" s="252" t="n">
        <f aca="false">ROUND(I391*H391,2)</f>
        <v>0</v>
      </c>
      <c r="K391" s="253"/>
      <c r="L391" s="29"/>
      <c r="M391" s="254"/>
      <c r="N391" s="255" t="s">
        <v>39</v>
      </c>
      <c r="O391" s="76"/>
      <c r="P391" s="256" t="n">
        <f aca="false">O391*H391</f>
        <v>0</v>
      </c>
      <c r="Q391" s="256" t="n">
        <v>0</v>
      </c>
      <c r="R391" s="256" t="n">
        <f aca="false">Q391*H391</f>
        <v>0</v>
      </c>
      <c r="S391" s="256" t="n">
        <v>0.003</v>
      </c>
      <c r="T391" s="257" t="n">
        <f aca="false">S391*H391</f>
        <v>0.042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R391" s="258" t="s">
        <v>302</v>
      </c>
      <c r="AT391" s="258" t="s">
        <v>250</v>
      </c>
      <c r="AU391" s="258" t="s">
        <v>265</v>
      </c>
      <c r="AY391" s="3" t="s">
        <v>247</v>
      </c>
      <c r="BE391" s="137" t="n">
        <f aca="false">IF(N391="základní",J391,0)</f>
        <v>0</v>
      </c>
      <c r="BF391" s="137" t="n">
        <f aca="false">IF(N391="snížená",J391,0)</f>
        <v>0</v>
      </c>
      <c r="BG391" s="137" t="n">
        <f aca="false">IF(N391="zákl. přenesená",J391,0)</f>
        <v>0</v>
      </c>
      <c r="BH391" s="137" t="n">
        <f aca="false">IF(N391="sníž. přenesená",J391,0)</f>
        <v>0</v>
      </c>
      <c r="BI391" s="137" t="n">
        <f aca="false">IF(N391="nulová",J391,0)</f>
        <v>0</v>
      </c>
      <c r="BJ391" s="3" t="s">
        <v>81</v>
      </c>
      <c r="BK391" s="137" t="n">
        <f aca="false">ROUND(I391*H391,2)</f>
        <v>0</v>
      </c>
      <c r="BL391" s="3" t="s">
        <v>302</v>
      </c>
      <c r="BM391" s="258" t="s">
        <v>1008</v>
      </c>
    </row>
    <row r="392" s="30" customFormat="true" ht="48" hidden="false" customHeight="false" outlineLevel="0" collapsed="false">
      <c r="A392" s="26"/>
      <c r="B392" s="27"/>
      <c r="C392" s="28"/>
      <c r="D392" s="259" t="s">
        <v>256</v>
      </c>
      <c r="E392" s="28"/>
      <c r="F392" s="260" t="s">
        <v>1009</v>
      </c>
      <c r="G392" s="28"/>
      <c r="H392" s="28"/>
      <c r="I392" s="211"/>
      <c r="J392" s="28"/>
      <c r="K392" s="28"/>
      <c r="L392" s="29"/>
      <c r="M392" s="261"/>
      <c r="N392" s="262"/>
      <c r="O392" s="76"/>
      <c r="P392" s="76"/>
      <c r="Q392" s="76"/>
      <c r="R392" s="76"/>
      <c r="S392" s="76"/>
      <c r="T392" s="77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T392" s="3" t="s">
        <v>256</v>
      </c>
      <c r="AU392" s="3" t="s">
        <v>265</v>
      </c>
    </row>
    <row r="393" s="229" customFormat="true" ht="22.8" hidden="false" customHeight="true" outlineLevel="0" collapsed="false">
      <c r="B393" s="230"/>
      <c r="C393" s="231"/>
      <c r="D393" s="232" t="s">
        <v>73</v>
      </c>
      <c r="E393" s="244" t="s">
        <v>1010</v>
      </c>
      <c r="F393" s="244" t="s">
        <v>1011</v>
      </c>
      <c r="G393" s="231"/>
      <c r="H393" s="231"/>
      <c r="I393" s="234"/>
      <c r="J393" s="245" t="n">
        <f aca="false">BK393</f>
        <v>0</v>
      </c>
      <c r="K393" s="231"/>
      <c r="L393" s="236"/>
      <c r="M393" s="237"/>
      <c r="N393" s="238"/>
      <c r="O393" s="238"/>
      <c r="P393" s="239" t="n">
        <f aca="false">P394+P481</f>
        <v>0</v>
      </c>
      <c r="Q393" s="238"/>
      <c r="R393" s="239" t="n">
        <f aca="false">R394+R481</f>
        <v>0.02668</v>
      </c>
      <c r="S393" s="238"/>
      <c r="T393" s="240" t="n">
        <f aca="false">T394+T481</f>
        <v>0.0076</v>
      </c>
      <c r="AR393" s="241" t="s">
        <v>83</v>
      </c>
      <c r="AT393" s="242" t="s">
        <v>73</v>
      </c>
      <c r="AU393" s="242" t="s">
        <v>81</v>
      </c>
      <c r="AY393" s="241" t="s">
        <v>247</v>
      </c>
      <c r="BK393" s="243" t="n">
        <f aca="false">BK394+BK481</f>
        <v>0</v>
      </c>
    </row>
    <row r="394" s="229" customFormat="true" ht="20.85" hidden="false" customHeight="true" outlineLevel="0" collapsed="false">
      <c r="B394" s="230"/>
      <c r="C394" s="231"/>
      <c r="D394" s="232" t="s">
        <v>73</v>
      </c>
      <c r="E394" s="244" t="s">
        <v>1012</v>
      </c>
      <c r="F394" s="244" t="s">
        <v>1013</v>
      </c>
      <c r="G394" s="231"/>
      <c r="H394" s="231"/>
      <c r="I394" s="234"/>
      <c r="J394" s="245" t="n">
        <f aca="false">BK394</f>
        <v>0</v>
      </c>
      <c r="K394" s="231"/>
      <c r="L394" s="236"/>
      <c r="M394" s="237"/>
      <c r="N394" s="238"/>
      <c r="O394" s="238"/>
      <c r="P394" s="239" t="n">
        <f aca="false">SUM(P395:P480)</f>
        <v>0</v>
      </c>
      <c r="Q394" s="238"/>
      <c r="R394" s="239" t="n">
        <f aca="false">SUM(R395:R480)</f>
        <v>0.0157</v>
      </c>
      <c r="S394" s="238"/>
      <c r="T394" s="240" t="n">
        <f aca="false">SUM(T395:T480)</f>
        <v>0.0076</v>
      </c>
      <c r="AR394" s="241" t="s">
        <v>83</v>
      </c>
      <c r="AT394" s="242" t="s">
        <v>73</v>
      </c>
      <c r="AU394" s="242" t="s">
        <v>83</v>
      </c>
      <c r="AY394" s="241" t="s">
        <v>247</v>
      </c>
      <c r="BK394" s="243" t="n">
        <f aca="false">SUM(BK395:BK480)</f>
        <v>0</v>
      </c>
    </row>
    <row r="395" s="30" customFormat="true" ht="24.15" hidden="false" customHeight="true" outlineLevel="0" collapsed="false">
      <c r="A395" s="26"/>
      <c r="B395" s="27"/>
      <c r="C395" s="246" t="s">
        <v>1014</v>
      </c>
      <c r="D395" s="246" t="s">
        <v>250</v>
      </c>
      <c r="E395" s="247" t="s">
        <v>1015</v>
      </c>
      <c r="F395" s="248" t="s">
        <v>1016</v>
      </c>
      <c r="G395" s="249" t="s">
        <v>332</v>
      </c>
      <c r="H395" s="250" t="n">
        <v>80</v>
      </c>
      <c r="I395" s="251"/>
      <c r="J395" s="252" t="n">
        <f aca="false">ROUND(I395*H395,2)</f>
        <v>0</v>
      </c>
      <c r="K395" s="253"/>
      <c r="L395" s="29"/>
      <c r="M395" s="254"/>
      <c r="N395" s="255" t="s">
        <v>39</v>
      </c>
      <c r="O395" s="76"/>
      <c r="P395" s="256" t="n">
        <f aca="false">O395*H395</f>
        <v>0</v>
      </c>
      <c r="Q395" s="256" t="n">
        <v>0</v>
      </c>
      <c r="R395" s="256" t="n">
        <f aca="false">Q395*H395</f>
        <v>0</v>
      </c>
      <c r="S395" s="256" t="n">
        <v>0</v>
      </c>
      <c r="T395" s="257" t="n">
        <f aca="false">S395*H395</f>
        <v>0</v>
      </c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R395" s="258" t="s">
        <v>302</v>
      </c>
      <c r="AT395" s="258" t="s">
        <v>250</v>
      </c>
      <c r="AU395" s="258" t="s">
        <v>265</v>
      </c>
      <c r="AY395" s="3" t="s">
        <v>247</v>
      </c>
      <c r="BE395" s="137" t="n">
        <f aca="false">IF(N395="základní",J395,0)</f>
        <v>0</v>
      </c>
      <c r="BF395" s="137" t="n">
        <f aca="false">IF(N395="snížená",J395,0)</f>
        <v>0</v>
      </c>
      <c r="BG395" s="137" t="n">
        <f aca="false">IF(N395="zákl. přenesená",J395,0)</f>
        <v>0</v>
      </c>
      <c r="BH395" s="137" t="n">
        <f aca="false">IF(N395="sníž. přenesená",J395,0)</f>
        <v>0</v>
      </c>
      <c r="BI395" s="137" t="n">
        <f aca="false">IF(N395="nulová",J395,0)</f>
        <v>0</v>
      </c>
      <c r="BJ395" s="3" t="s">
        <v>81</v>
      </c>
      <c r="BK395" s="137" t="n">
        <f aca="false">ROUND(I395*H395,2)</f>
        <v>0</v>
      </c>
      <c r="BL395" s="3" t="s">
        <v>302</v>
      </c>
      <c r="BM395" s="258" t="s">
        <v>1017</v>
      </c>
    </row>
    <row r="396" s="30" customFormat="true" ht="19.2" hidden="false" customHeight="false" outlineLevel="0" collapsed="false">
      <c r="A396" s="26"/>
      <c r="B396" s="27"/>
      <c r="C396" s="28"/>
      <c r="D396" s="259" t="s">
        <v>256</v>
      </c>
      <c r="E396" s="28"/>
      <c r="F396" s="260" t="s">
        <v>1018</v>
      </c>
      <c r="G396" s="28"/>
      <c r="H396" s="28"/>
      <c r="I396" s="211"/>
      <c r="J396" s="28"/>
      <c r="K396" s="28"/>
      <c r="L396" s="29"/>
      <c r="M396" s="261"/>
      <c r="N396" s="262"/>
      <c r="O396" s="76"/>
      <c r="P396" s="76"/>
      <c r="Q396" s="76"/>
      <c r="R396" s="76"/>
      <c r="S396" s="76"/>
      <c r="T396" s="77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T396" s="3" t="s">
        <v>256</v>
      </c>
      <c r="AU396" s="3" t="s">
        <v>265</v>
      </c>
    </row>
    <row r="397" s="30" customFormat="true" ht="16.5" hidden="false" customHeight="true" outlineLevel="0" collapsed="false">
      <c r="A397" s="26"/>
      <c r="B397" s="27"/>
      <c r="C397" s="263" t="s">
        <v>1019</v>
      </c>
      <c r="D397" s="263" t="s">
        <v>288</v>
      </c>
      <c r="E397" s="264" t="s">
        <v>898</v>
      </c>
      <c r="F397" s="265" t="s">
        <v>899</v>
      </c>
      <c r="G397" s="266" t="s">
        <v>291</v>
      </c>
      <c r="H397" s="267" t="n">
        <v>40</v>
      </c>
      <c r="I397" s="268"/>
      <c r="J397" s="269" t="n">
        <f aca="false">ROUND(I397*H397,2)</f>
        <v>0</v>
      </c>
      <c r="K397" s="270"/>
      <c r="L397" s="271"/>
      <c r="M397" s="272"/>
      <c r="N397" s="273" t="s">
        <v>39</v>
      </c>
      <c r="O397" s="76"/>
      <c r="P397" s="256" t="n">
        <f aca="false">O397*H397</f>
        <v>0</v>
      </c>
      <c r="Q397" s="256" t="n">
        <v>9E-005</v>
      </c>
      <c r="R397" s="256" t="n">
        <f aca="false">Q397*H397</f>
        <v>0.0036</v>
      </c>
      <c r="S397" s="256" t="n">
        <v>0</v>
      </c>
      <c r="T397" s="257" t="n">
        <f aca="false">S397*H397</f>
        <v>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R397" s="258" t="s">
        <v>324</v>
      </c>
      <c r="AT397" s="258" t="s">
        <v>288</v>
      </c>
      <c r="AU397" s="258" t="s">
        <v>265</v>
      </c>
      <c r="AY397" s="3" t="s">
        <v>247</v>
      </c>
      <c r="BE397" s="137" t="n">
        <f aca="false">IF(N397="základní",J397,0)</f>
        <v>0</v>
      </c>
      <c r="BF397" s="137" t="n">
        <f aca="false">IF(N397="snížená",J397,0)</f>
        <v>0</v>
      </c>
      <c r="BG397" s="137" t="n">
        <f aca="false">IF(N397="zákl. přenesená",J397,0)</f>
        <v>0</v>
      </c>
      <c r="BH397" s="137" t="n">
        <f aca="false">IF(N397="sníž. přenesená",J397,0)</f>
        <v>0</v>
      </c>
      <c r="BI397" s="137" t="n">
        <f aca="false">IF(N397="nulová",J397,0)</f>
        <v>0</v>
      </c>
      <c r="BJ397" s="3" t="s">
        <v>81</v>
      </c>
      <c r="BK397" s="137" t="n">
        <f aca="false">ROUND(I397*H397,2)</f>
        <v>0</v>
      </c>
      <c r="BL397" s="3" t="s">
        <v>302</v>
      </c>
      <c r="BM397" s="258" t="s">
        <v>1020</v>
      </c>
    </row>
    <row r="398" s="30" customFormat="true" ht="10.2" hidden="false" customHeight="false" outlineLevel="0" collapsed="false">
      <c r="A398" s="26"/>
      <c r="B398" s="27"/>
      <c r="C398" s="28"/>
      <c r="D398" s="259" t="s">
        <v>256</v>
      </c>
      <c r="E398" s="28"/>
      <c r="F398" s="260" t="s">
        <v>899</v>
      </c>
      <c r="G398" s="28"/>
      <c r="H398" s="28"/>
      <c r="I398" s="211"/>
      <c r="J398" s="28"/>
      <c r="K398" s="28"/>
      <c r="L398" s="29"/>
      <c r="M398" s="261"/>
      <c r="N398" s="262"/>
      <c r="O398" s="76"/>
      <c r="P398" s="76"/>
      <c r="Q398" s="76"/>
      <c r="R398" s="76"/>
      <c r="S398" s="76"/>
      <c r="T398" s="77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T398" s="3" t="s">
        <v>256</v>
      </c>
      <c r="AU398" s="3" t="s">
        <v>265</v>
      </c>
    </row>
    <row r="399" s="30" customFormat="true" ht="24.15" hidden="false" customHeight="true" outlineLevel="0" collapsed="false">
      <c r="A399" s="26"/>
      <c r="B399" s="27"/>
      <c r="C399" s="263" t="s">
        <v>1021</v>
      </c>
      <c r="D399" s="263" t="s">
        <v>288</v>
      </c>
      <c r="E399" s="264" t="s">
        <v>1022</v>
      </c>
      <c r="F399" s="265" t="s">
        <v>840</v>
      </c>
      <c r="G399" s="266" t="s">
        <v>332</v>
      </c>
      <c r="H399" s="267" t="n">
        <v>20</v>
      </c>
      <c r="I399" s="268"/>
      <c r="J399" s="269" t="n">
        <f aca="false">ROUND(I399*H399,2)</f>
        <v>0</v>
      </c>
      <c r="K399" s="270"/>
      <c r="L399" s="271"/>
      <c r="M399" s="272"/>
      <c r="N399" s="273" t="s">
        <v>39</v>
      </c>
      <c r="O399" s="76"/>
      <c r="P399" s="256" t="n">
        <f aca="false">O399*H399</f>
        <v>0</v>
      </c>
      <c r="Q399" s="256" t="n">
        <v>7E-005</v>
      </c>
      <c r="R399" s="256" t="n">
        <f aca="false">Q399*H399</f>
        <v>0.0014</v>
      </c>
      <c r="S399" s="256" t="n">
        <v>0</v>
      </c>
      <c r="T399" s="257" t="n">
        <f aca="false">S399*H399</f>
        <v>0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R399" s="258" t="s">
        <v>324</v>
      </c>
      <c r="AT399" s="258" t="s">
        <v>288</v>
      </c>
      <c r="AU399" s="258" t="s">
        <v>265</v>
      </c>
      <c r="AY399" s="3" t="s">
        <v>247</v>
      </c>
      <c r="BE399" s="137" t="n">
        <f aca="false">IF(N399="základní",J399,0)</f>
        <v>0</v>
      </c>
      <c r="BF399" s="137" t="n">
        <f aca="false">IF(N399="snížená",J399,0)</f>
        <v>0</v>
      </c>
      <c r="BG399" s="137" t="n">
        <f aca="false">IF(N399="zákl. přenesená",J399,0)</f>
        <v>0</v>
      </c>
      <c r="BH399" s="137" t="n">
        <f aca="false">IF(N399="sníž. přenesená",J399,0)</f>
        <v>0</v>
      </c>
      <c r="BI399" s="137" t="n">
        <f aca="false">IF(N399="nulová",J399,0)</f>
        <v>0</v>
      </c>
      <c r="BJ399" s="3" t="s">
        <v>81</v>
      </c>
      <c r="BK399" s="137" t="n">
        <f aca="false">ROUND(I399*H399,2)</f>
        <v>0</v>
      </c>
      <c r="BL399" s="3" t="s">
        <v>302</v>
      </c>
      <c r="BM399" s="258" t="s">
        <v>1023</v>
      </c>
    </row>
    <row r="400" s="30" customFormat="true" ht="10.2" hidden="false" customHeight="false" outlineLevel="0" collapsed="false">
      <c r="A400" s="26"/>
      <c r="B400" s="27"/>
      <c r="C400" s="28"/>
      <c r="D400" s="259" t="s">
        <v>256</v>
      </c>
      <c r="E400" s="28"/>
      <c r="F400" s="260" t="s">
        <v>840</v>
      </c>
      <c r="G400" s="28"/>
      <c r="H400" s="28"/>
      <c r="I400" s="211"/>
      <c r="J400" s="28"/>
      <c r="K400" s="28"/>
      <c r="L400" s="29"/>
      <c r="M400" s="261"/>
      <c r="N400" s="262"/>
      <c r="O400" s="76"/>
      <c r="P400" s="76"/>
      <c r="Q400" s="76"/>
      <c r="R400" s="76"/>
      <c r="S400" s="76"/>
      <c r="T400" s="77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T400" s="3" t="s">
        <v>256</v>
      </c>
      <c r="AU400" s="3" t="s">
        <v>265</v>
      </c>
    </row>
    <row r="401" s="274" customFormat="true" ht="10.2" hidden="false" customHeight="false" outlineLevel="0" collapsed="false">
      <c r="B401" s="275"/>
      <c r="C401" s="276"/>
      <c r="D401" s="259" t="s">
        <v>327</v>
      </c>
      <c r="E401" s="276"/>
      <c r="F401" s="277" t="s">
        <v>1024</v>
      </c>
      <c r="G401" s="276"/>
      <c r="H401" s="278" t="n">
        <v>20</v>
      </c>
      <c r="I401" s="279"/>
      <c r="J401" s="276"/>
      <c r="K401" s="276"/>
      <c r="L401" s="280"/>
      <c r="M401" s="281"/>
      <c r="N401" s="282"/>
      <c r="O401" s="282"/>
      <c r="P401" s="282"/>
      <c r="Q401" s="282"/>
      <c r="R401" s="282"/>
      <c r="S401" s="282"/>
      <c r="T401" s="283"/>
      <c r="AT401" s="284" t="s">
        <v>327</v>
      </c>
      <c r="AU401" s="284" t="s">
        <v>265</v>
      </c>
      <c r="AV401" s="274" t="s">
        <v>83</v>
      </c>
      <c r="AW401" s="274" t="s">
        <v>3</v>
      </c>
      <c r="AX401" s="274" t="s">
        <v>81</v>
      </c>
      <c r="AY401" s="284" t="s">
        <v>247</v>
      </c>
    </row>
    <row r="402" s="30" customFormat="true" ht="24.15" hidden="false" customHeight="true" outlineLevel="0" collapsed="false">
      <c r="A402" s="26"/>
      <c r="B402" s="27"/>
      <c r="C402" s="263" t="s">
        <v>1025</v>
      </c>
      <c r="D402" s="263" t="s">
        <v>288</v>
      </c>
      <c r="E402" s="264" t="s">
        <v>1026</v>
      </c>
      <c r="F402" s="265" t="s">
        <v>1027</v>
      </c>
      <c r="G402" s="266" t="s">
        <v>332</v>
      </c>
      <c r="H402" s="267" t="n">
        <v>20</v>
      </c>
      <c r="I402" s="268"/>
      <c r="J402" s="269" t="n">
        <f aca="false">ROUND(I402*H402,2)</f>
        <v>0</v>
      </c>
      <c r="K402" s="270"/>
      <c r="L402" s="271"/>
      <c r="M402" s="272"/>
      <c r="N402" s="273" t="s">
        <v>39</v>
      </c>
      <c r="O402" s="76"/>
      <c r="P402" s="256" t="n">
        <f aca="false">O402*H402</f>
        <v>0</v>
      </c>
      <c r="Q402" s="256" t="n">
        <v>7E-005</v>
      </c>
      <c r="R402" s="256" t="n">
        <f aca="false">Q402*H402</f>
        <v>0.0014</v>
      </c>
      <c r="S402" s="256" t="n">
        <v>0</v>
      </c>
      <c r="T402" s="257" t="n">
        <f aca="false">S402*H402</f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258" t="s">
        <v>324</v>
      </c>
      <c r="AT402" s="258" t="s">
        <v>288</v>
      </c>
      <c r="AU402" s="258" t="s">
        <v>265</v>
      </c>
      <c r="AY402" s="3" t="s">
        <v>247</v>
      </c>
      <c r="BE402" s="137" t="n">
        <f aca="false">IF(N402="základní",J402,0)</f>
        <v>0</v>
      </c>
      <c r="BF402" s="137" t="n">
        <f aca="false">IF(N402="snížená",J402,0)</f>
        <v>0</v>
      </c>
      <c r="BG402" s="137" t="n">
        <f aca="false">IF(N402="zákl. přenesená",J402,0)</f>
        <v>0</v>
      </c>
      <c r="BH402" s="137" t="n">
        <f aca="false">IF(N402="sníž. přenesená",J402,0)</f>
        <v>0</v>
      </c>
      <c r="BI402" s="137" t="n">
        <f aca="false">IF(N402="nulová",J402,0)</f>
        <v>0</v>
      </c>
      <c r="BJ402" s="3" t="s">
        <v>81</v>
      </c>
      <c r="BK402" s="137" t="n">
        <f aca="false">ROUND(I402*H402,2)</f>
        <v>0</v>
      </c>
      <c r="BL402" s="3" t="s">
        <v>302</v>
      </c>
      <c r="BM402" s="258" t="s">
        <v>1028</v>
      </c>
    </row>
    <row r="403" s="30" customFormat="true" ht="10.2" hidden="false" customHeight="false" outlineLevel="0" collapsed="false">
      <c r="A403" s="26"/>
      <c r="B403" s="27"/>
      <c r="C403" s="28"/>
      <c r="D403" s="259" t="s">
        <v>256</v>
      </c>
      <c r="E403" s="28"/>
      <c r="F403" s="260" t="s">
        <v>1027</v>
      </c>
      <c r="G403" s="28"/>
      <c r="H403" s="28"/>
      <c r="I403" s="211"/>
      <c r="J403" s="28"/>
      <c r="K403" s="28"/>
      <c r="L403" s="29"/>
      <c r="M403" s="261"/>
      <c r="N403" s="262"/>
      <c r="O403" s="76"/>
      <c r="P403" s="76"/>
      <c r="Q403" s="76"/>
      <c r="R403" s="76"/>
      <c r="S403" s="76"/>
      <c r="T403" s="77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T403" s="3" t="s">
        <v>256</v>
      </c>
      <c r="AU403" s="3" t="s">
        <v>265</v>
      </c>
    </row>
    <row r="404" s="274" customFormat="true" ht="10.2" hidden="false" customHeight="false" outlineLevel="0" collapsed="false">
      <c r="B404" s="275"/>
      <c r="C404" s="276"/>
      <c r="D404" s="259" t="s">
        <v>327</v>
      </c>
      <c r="E404" s="276"/>
      <c r="F404" s="277" t="s">
        <v>1024</v>
      </c>
      <c r="G404" s="276"/>
      <c r="H404" s="278" t="n">
        <v>20</v>
      </c>
      <c r="I404" s="279"/>
      <c r="J404" s="276"/>
      <c r="K404" s="276"/>
      <c r="L404" s="280"/>
      <c r="M404" s="281"/>
      <c r="N404" s="282"/>
      <c r="O404" s="282"/>
      <c r="P404" s="282"/>
      <c r="Q404" s="282"/>
      <c r="R404" s="282"/>
      <c r="S404" s="282"/>
      <c r="T404" s="283"/>
      <c r="AT404" s="284" t="s">
        <v>327</v>
      </c>
      <c r="AU404" s="284" t="s">
        <v>265</v>
      </c>
      <c r="AV404" s="274" t="s">
        <v>83</v>
      </c>
      <c r="AW404" s="274" t="s">
        <v>3</v>
      </c>
      <c r="AX404" s="274" t="s">
        <v>81</v>
      </c>
      <c r="AY404" s="284" t="s">
        <v>247</v>
      </c>
    </row>
    <row r="405" s="30" customFormat="true" ht="24.15" hidden="false" customHeight="true" outlineLevel="0" collapsed="false">
      <c r="A405" s="26"/>
      <c r="B405" s="27"/>
      <c r="C405" s="263" t="s">
        <v>1029</v>
      </c>
      <c r="D405" s="263" t="s">
        <v>288</v>
      </c>
      <c r="E405" s="264" t="s">
        <v>1030</v>
      </c>
      <c r="F405" s="265" t="s">
        <v>1031</v>
      </c>
      <c r="G405" s="266" t="s">
        <v>332</v>
      </c>
      <c r="H405" s="267" t="n">
        <v>20</v>
      </c>
      <c r="I405" s="268"/>
      <c r="J405" s="269" t="n">
        <f aca="false">ROUND(I405*H405,2)</f>
        <v>0</v>
      </c>
      <c r="K405" s="270"/>
      <c r="L405" s="271"/>
      <c r="M405" s="272"/>
      <c r="N405" s="273" t="s">
        <v>39</v>
      </c>
      <c r="O405" s="76"/>
      <c r="P405" s="256" t="n">
        <f aca="false">O405*H405</f>
        <v>0</v>
      </c>
      <c r="Q405" s="256" t="n">
        <v>7E-005</v>
      </c>
      <c r="R405" s="256" t="n">
        <f aca="false">Q405*H405</f>
        <v>0.0014</v>
      </c>
      <c r="S405" s="256" t="n">
        <v>0</v>
      </c>
      <c r="T405" s="257" t="n">
        <f aca="false">S405*H405</f>
        <v>0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R405" s="258" t="s">
        <v>324</v>
      </c>
      <c r="AT405" s="258" t="s">
        <v>288</v>
      </c>
      <c r="AU405" s="258" t="s">
        <v>265</v>
      </c>
      <c r="AY405" s="3" t="s">
        <v>247</v>
      </c>
      <c r="BE405" s="137" t="n">
        <f aca="false">IF(N405="základní",J405,0)</f>
        <v>0</v>
      </c>
      <c r="BF405" s="137" t="n">
        <f aca="false">IF(N405="snížená",J405,0)</f>
        <v>0</v>
      </c>
      <c r="BG405" s="137" t="n">
        <f aca="false">IF(N405="zákl. přenesená",J405,0)</f>
        <v>0</v>
      </c>
      <c r="BH405" s="137" t="n">
        <f aca="false">IF(N405="sníž. přenesená",J405,0)</f>
        <v>0</v>
      </c>
      <c r="BI405" s="137" t="n">
        <f aca="false">IF(N405="nulová",J405,0)</f>
        <v>0</v>
      </c>
      <c r="BJ405" s="3" t="s">
        <v>81</v>
      </c>
      <c r="BK405" s="137" t="n">
        <f aca="false">ROUND(I405*H405,2)</f>
        <v>0</v>
      </c>
      <c r="BL405" s="3" t="s">
        <v>302</v>
      </c>
      <c r="BM405" s="258" t="s">
        <v>1032</v>
      </c>
    </row>
    <row r="406" s="30" customFormat="true" ht="10.2" hidden="false" customHeight="false" outlineLevel="0" collapsed="false">
      <c r="A406" s="26"/>
      <c r="B406" s="27"/>
      <c r="C406" s="28"/>
      <c r="D406" s="259" t="s">
        <v>256</v>
      </c>
      <c r="E406" s="28"/>
      <c r="F406" s="260" t="s">
        <v>1031</v>
      </c>
      <c r="G406" s="28"/>
      <c r="H406" s="28"/>
      <c r="I406" s="211"/>
      <c r="J406" s="28"/>
      <c r="K406" s="28"/>
      <c r="L406" s="29"/>
      <c r="M406" s="261"/>
      <c r="N406" s="262"/>
      <c r="O406" s="76"/>
      <c r="P406" s="76"/>
      <c r="Q406" s="76"/>
      <c r="R406" s="76"/>
      <c r="S406" s="76"/>
      <c r="T406" s="77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T406" s="3" t="s">
        <v>256</v>
      </c>
      <c r="AU406" s="3" t="s">
        <v>265</v>
      </c>
    </row>
    <row r="407" s="274" customFormat="true" ht="10.2" hidden="false" customHeight="false" outlineLevel="0" collapsed="false">
      <c r="B407" s="275"/>
      <c r="C407" s="276"/>
      <c r="D407" s="259" t="s">
        <v>327</v>
      </c>
      <c r="E407" s="276"/>
      <c r="F407" s="277" t="s">
        <v>1024</v>
      </c>
      <c r="G407" s="276"/>
      <c r="H407" s="278" t="n">
        <v>20</v>
      </c>
      <c r="I407" s="279"/>
      <c r="J407" s="276"/>
      <c r="K407" s="276"/>
      <c r="L407" s="280"/>
      <c r="M407" s="281"/>
      <c r="N407" s="282"/>
      <c r="O407" s="282"/>
      <c r="P407" s="282"/>
      <c r="Q407" s="282"/>
      <c r="R407" s="282"/>
      <c r="S407" s="282"/>
      <c r="T407" s="283"/>
      <c r="AT407" s="284" t="s">
        <v>327</v>
      </c>
      <c r="AU407" s="284" t="s">
        <v>265</v>
      </c>
      <c r="AV407" s="274" t="s">
        <v>83</v>
      </c>
      <c r="AW407" s="274" t="s">
        <v>3</v>
      </c>
      <c r="AX407" s="274" t="s">
        <v>81</v>
      </c>
      <c r="AY407" s="284" t="s">
        <v>247</v>
      </c>
    </row>
    <row r="408" s="30" customFormat="true" ht="24.15" hidden="false" customHeight="true" outlineLevel="0" collapsed="false">
      <c r="A408" s="26"/>
      <c r="B408" s="27"/>
      <c r="C408" s="263" t="s">
        <v>1352</v>
      </c>
      <c r="D408" s="263" t="s">
        <v>288</v>
      </c>
      <c r="E408" s="264" t="s">
        <v>1353</v>
      </c>
      <c r="F408" s="265" t="s">
        <v>1354</v>
      </c>
      <c r="G408" s="266" t="s">
        <v>332</v>
      </c>
      <c r="H408" s="267" t="n">
        <v>20</v>
      </c>
      <c r="I408" s="268"/>
      <c r="J408" s="269" t="n">
        <f aca="false">ROUND(I408*H408,2)</f>
        <v>0</v>
      </c>
      <c r="K408" s="270"/>
      <c r="L408" s="271"/>
      <c r="M408" s="272"/>
      <c r="N408" s="273" t="s">
        <v>39</v>
      </c>
      <c r="O408" s="76"/>
      <c r="P408" s="256" t="n">
        <f aca="false">O408*H408</f>
        <v>0</v>
      </c>
      <c r="Q408" s="256" t="n">
        <v>7E-005</v>
      </c>
      <c r="R408" s="256" t="n">
        <f aca="false">Q408*H408</f>
        <v>0.0014</v>
      </c>
      <c r="S408" s="256" t="n">
        <v>0</v>
      </c>
      <c r="T408" s="257" t="n">
        <f aca="false">S408*H408</f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258" t="s">
        <v>324</v>
      </c>
      <c r="AT408" s="258" t="s">
        <v>288</v>
      </c>
      <c r="AU408" s="258" t="s">
        <v>265</v>
      </c>
      <c r="AY408" s="3" t="s">
        <v>247</v>
      </c>
      <c r="BE408" s="137" t="n">
        <f aca="false">IF(N408="základní",J408,0)</f>
        <v>0</v>
      </c>
      <c r="BF408" s="137" t="n">
        <f aca="false">IF(N408="snížená",J408,0)</f>
        <v>0</v>
      </c>
      <c r="BG408" s="137" t="n">
        <f aca="false">IF(N408="zákl. přenesená",J408,0)</f>
        <v>0</v>
      </c>
      <c r="BH408" s="137" t="n">
        <f aca="false">IF(N408="sníž. přenesená",J408,0)</f>
        <v>0</v>
      </c>
      <c r="BI408" s="137" t="n">
        <f aca="false">IF(N408="nulová",J408,0)</f>
        <v>0</v>
      </c>
      <c r="BJ408" s="3" t="s">
        <v>81</v>
      </c>
      <c r="BK408" s="137" t="n">
        <f aca="false">ROUND(I408*H408,2)</f>
        <v>0</v>
      </c>
      <c r="BL408" s="3" t="s">
        <v>302</v>
      </c>
      <c r="BM408" s="258" t="s">
        <v>1355</v>
      </c>
    </row>
    <row r="409" s="30" customFormat="true" ht="10.2" hidden="false" customHeight="false" outlineLevel="0" collapsed="false">
      <c r="A409" s="26"/>
      <c r="B409" s="27"/>
      <c r="C409" s="28"/>
      <c r="D409" s="259" t="s">
        <v>256</v>
      </c>
      <c r="E409" s="28"/>
      <c r="F409" s="260" t="s">
        <v>1354</v>
      </c>
      <c r="G409" s="28"/>
      <c r="H409" s="28"/>
      <c r="I409" s="211"/>
      <c r="J409" s="28"/>
      <c r="K409" s="28"/>
      <c r="L409" s="29"/>
      <c r="M409" s="261"/>
      <c r="N409" s="262"/>
      <c r="O409" s="76"/>
      <c r="P409" s="76"/>
      <c r="Q409" s="76"/>
      <c r="R409" s="76"/>
      <c r="S409" s="76"/>
      <c r="T409" s="77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T409" s="3" t="s">
        <v>256</v>
      </c>
      <c r="AU409" s="3" t="s">
        <v>265</v>
      </c>
    </row>
    <row r="410" s="274" customFormat="true" ht="10.2" hidden="false" customHeight="false" outlineLevel="0" collapsed="false">
      <c r="B410" s="275"/>
      <c r="C410" s="276"/>
      <c r="D410" s="259" t="s">
        <v>327</v>
      </c>
      <c r="E410" s="276"/>
      <c r="F410" s="277" t="s">
        <v>1024</v>
      </c>
      <c r="G410" s="276"/>
      <c r="H410" s="278" t="n">
        <v>20</v>
      </c>
      <c r="I410" s="279"/>
      <c r="J410" s="276"/>
      <c r="K410" s="276"/>
      <c r="L410" s="280"/>
      <c r="M410" s="281"/>
      <c r="N410" s="282"/>
      <c r="O410" s="282"/>
      <c r="P410" s="282"/>
      <c r="Q410" s="282"/>
      <c r="R410" s="282"/>
      <c r="S410" s="282"/>
      <c r="T410" s="283"/>
      <c r="AT410" s="284" t="s">
        <v>327</v>
      </c>
      <c r="AU410" s="284" t="s">
        <v>265</v>
      </c>
      <c r="AV410" s="274" t="s">
        <v>83</v>
      </c>
      <c r="AW410" s="274" t="s">
        <v>3</v>
      </c>
      <c r="AX410" s="274" t="s">
        <v>81</v>
      </c>
      <c r="AY410" s="284" t="s">
        <v>247</v>
      </c>
    </row>
    <row r="411" s="30" customFormat="true" ht="37.8" hidden="false" customHeight="true" outlineLevel="0" collapsed="false">
      <c r="A411" s="26"/>
      <c r="B411" s="27"/>
      <c r="C411" s="246" t="s">
        <v>1033</v>
      </c>
      <c r="D411" s="246" t="s">
        <v>250</v>
      </c>
      <c r="E411" s="247" t="s">
        <v>1034</v>
      </c>
      <c r="F411" s="248" t="s">
        <v>1035</v>
      </c>
      <c r="G411" s="249" t="s">
        <v>291</v>
      </c>
      <c r="H411" s="250" t="n">
        <v>4</v>
      </c>
      <c r="I411" s="251"/>
      <c r="J411" s="252" t="n">
        <f aca="false">ROUND(I411*H411,2)</f>
        <v>0</v>
      </c>
      <c r="K411" s="253"/>
      <c r="L411" s="29"/>
      <c r="M411" s="254"/>
      <c r="N411" s="255" t="s">
        <v>39</v>
      </c>
      <c r="O411" s="76"/>
      <c r="P411" s="256" t="n">
        <f aca="false">O411*H411</f>
        <v>0</v>
      </c>
      <c r="Q411" s="256" t="n">
        <v>0</v>
      </c>
      <c r="R411" s="256" t="n">
        <f aca="false">Q411*H411</f>
        <v>0</v>
      </c>
      <c r="S411" s="256" t="n">
        <v>0</v>
      </c>
      <c r="T411" s="257" t="n">
        <f aca="false">S411*H411</f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258" t="s">
        <v>302</v>
      </c>
      <c r="AT411" s="258" t="s">
        <v>250</v>
      </c>
      <c r="AU411" s="258" t="s">
        <v>265</v>
      </c>
      <c r="AY411" s="3" t="s">
        <v>247</v>
      </c>
      <c r="BE411" s="137" t="n">
        <f aca="false">IF(N411="základní",J411,0)</f>
        <v>0</v>
      </c>
      <c r="BF411" s="137" t="n">
        <f aca="false">IF(N411="snížená",J411,0)</f>
        <v>0</v>
      </c>
      <c r="BG411" s="137" t="n">
        <f aca="false">IF(N411="zákl. přenesená",J411,0)</f>
        <v>0</v>
      </c>
      <c r="BH411" s="137" t="n">
        <f aca="false">IF(N411="sníž. přenesená",J411,0)</f>
        <v>0</v>
      </c>
      <c r="BI411" s="137" t="n">
        <f aca="false">IF(N411="nulová",J411,0)</f>
        <v>0</v>
      </c>
      <c r="BJ411" s="3" t="s">
        <v>81</v>
      </c>
      <c r="BK411" s="137" t="n">
        <f aca="false">ROUND(I411*H411,2)</f>
        <v>0</v>
      </c>
      <c r="BL411" s="3" t="s">
        <v>302</v>
      </c>
      <c r="BM411" s="258" t="s">
        <v>1036</v>
      </c>
    </row>
    <row r="412" s="30" customFormat="true" ht="19.2" hidden="false" customHeight="false" outlineLevel="0" collapsed="false">
      <c r="A412" s="26"/>
      <c r="B412" s="27"/>
      <c r="C412" s="28"/>
      <c r="D412" s="259" t="s">
        <v>256</v>
      </c>
      <c r="E412" s="28"/>
      <c r="F412" s="260" t="s">
        <v>1035</v>
      </c>
      <c r="G412" s="28"/>
      <c r="H412" s="28"/>
      <c r="I412" s="211"/>
      <c r="J412" s="28"/>
      <c r="K412" s="28"/>
      <c r="L412" s="29"/>
      <c r="M412" s="261"/>
      <c r="N412" s="262"/>
      <c r="O412" s="76"/>
      <c r="P412" s="76"/>
      <c r="Q412" s="76"/>
      <c r="R412" s="76"/>
      <c r="S412" s="76"/>
      <c r="T412" s="77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T412" s="3" t="s">
        <v>256</v>
      </c>
      <c r="AU412" s="3" t="s">
        <v>265</v>
      </c>
    </row>
    <row r="413" s="30" customFormat="true" ht="24.15" hidden="false" customHeight="true" outlineLevel="0" collapsed="false">
      <c r="A413" s="26"/>
      <c r="B413" s="27"/>
      <c r="C413" s="246" t="s">
        <v>1037</v>
      </c>
      <c r="D413" s="246" t="s">
        <v>250</v>
      </c>
      <c r="E413" s="247" t="s">
        <v>1038</v>
      </c>
      <c r="F413" s="248" t="s">
        <v>1039</v>
      </c>
      <c r="G413" s="249" t="s">
        <v>291</v>
      </c>
      <c r="H413" s="250" t="n">
        <v>4</v>
      </c>
      <c r="I413" s="251"/>
      <c r="J413" s="252" t="n">
        <f aca="false">ROUND(I413*H413,2)</f>
        <v>0</v>
      </c>
      <c r="K413" s="253"/>
      <c r="L413" s="29"/>
      <c r="M413" s="254"/>
      <c r="N413" s="255" t="s">
        <v>39</v>
      </c>
      <c r="O413" s="76"/>
      <c r="P413" s="256" t="n">
        <f aca="false">O413*H413</f>
        <v>0</v>
      </c>
      <c r="Q413" s="256" t="n">
        <v>0</v>
      </c>
      <c r="R413" s="256" t="n">
        <f aca="false">Q413*H413</f>
        <v>0</v>
      </c>
      <c r="S413" s="256" t="n">
        <v>0</v>
      </c>
      <c r="T413" s="257" t="n">
        <f aca="false">S413*H413</f>
        <v>0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R413" s="258" t="s">
        <v>302</v>
      </c>
      <c r="AT413" s="258" t="s">
        <v>250</v>
      </c>
      <c r="AU413" s="258" t="s">
        <v>265</v>
      </c>
      <c r="AY413" s="3" t="s">
        <v>247</v>
      </c>
      <c r="BE413" s="137" t="n">
        <f aca="false">IF(N413="základní",J413,0)</f>
        <v>0</v>
      </c>
      <c r="BF413" s="137" t="n">
        <f aca="false">IF(N413="snížená",J413,0)</f>
        <v>0</v>
      </c>
      <c r="BG413" s="137" t="n">
        <f aca="false">IF(N413="zákl. přenesená",J413,0)</f>
        <v>0</v>
      </c>
      <c r="BH413" s="137" t="n">
        <f aca="false">IF(N413="sníž. přenesená",J413,0)</f>
        <v>0</v>
      </c>
      <c r="BI413" s="137" t="n">
        <f aca="false">IF(N413="nulová",J413,0)</f>
        <v>0</v>
      </c>
      <c r="BJ413" s="3" t="s">
        <v>81</v>
      </c>
      <c r="BK413" s="137" t="n">
        <f aca="false">ROUND(I413*H413,2)</f>
        <v>0</v>
      </c>
      <c r="BL413" s="3" t="s">
        <v>302</v>
      </c>
      <c r="BM413" s="258" t="s">
        <v>1040</v>
      </c>
    </row>
    <row r="414" s="30" customFormat="true" ht="19.2" hidden="false" customHeight="false" outlineLevel="0" collapsed="false">
      <c r="A414" s="26"/>
      <c r="B414" s="27"/>
      <c r="C414" s="28"/>
      <c r="D414" s="259" t="s">
        <v>256</v>
      </c>
      <c r="E414" s="28"/>
      <c r="F414" s="260" t="s">
        <v>1039</v>
      </c>
      <c r="G414" s="28"/>
      <c r="H414" s="28"/>
      <c r="I414" s="211"/>
      <c r="J414" s="28"/>
      <c r="K414" s="28"/>
      <c r="L414" s="29"/>
      <c r="M414" s="261"/>
      <c r="N414" s="262"/>
      <c r="O414" s="76"/>
      <c r="P414" s="76"/>
      <c r="Q414" s="76"/>
      <c r="R414" s="76"/>
      <c r="S414" s="76"/>
      <c r="T414" s="77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T414" s="3" t="s">
        <v>256</v>
      </c>
      <c r="AU414" s="3" t="s">
        <v>265</v>
      </c>
    </row>
    <row r="415" s="30" customFormat="true" ht="44.25" hidden="false" customHeight="true" outlineLevel="0" collapsed="false">
      <c r="A415" s="26"/>
      <c r="B415" s="27"/>
      <c r="C415" s="246" t="s">
        <v>1041</v>
      </c>
      <c r="D415" s="246" t="s">
        <v>250</v>
      </c>
      <c r="E415" s="247" t="s">
        <v>1042</v>
      </c>
      <c r="F415" s="248" t="s">
        <v>1043</v>
      </c>
      <c r="G415" s="249" t="s">
        <v>291</v>
      </c>
      <c r="H415" s="250" t="n">
        <v>2</v>
      </c>
      <c r="I415" s="251"/>
      <c r="J415" s="252" t="n">
        <f aca="false">ROUND(I415*H415,2)</f>
        <v>0</v>
      </c>
      <c r="K415" s="253"/>
      <c r="L415" s="29"/>
      <c r="M415" s="254"/>
      <c r="N415" s="255" t="s">
        <v>39</v>
      </c>
      <c r="O415" s="76"/>
      <c r="P415" s="256" t="n">
        <f aca="false">O415*H415</f>
        <v>0</v>
      </c>
      <c r="Q415" s="256" t="n">
        <v>0</v>
      </c>
      <c r="R415" s="256" t="n">
        <f aca="false">Q415*H415</f>
        <v>0</v>
      </c>
      <c r="S415" s="256" t="n">
        <v>0</v>
      </c>
      <c r="T415" s="257" t="n">
        <f aca="false">S415*H415</f>
        <v>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258" t="s">
        <v>302</v>
      </c>
      <c r="AT415" s="258" t="s">
        <v>250</v>
      </c>
      <c r="AU415" s="258" t="s">
        <v>265</v>
      </c>
      <c r="AY415" s="3" t="s">
        <v>247</v>
      </c>
      <c r="BE415" s="137" t="n">
        <f aca="false">IF(N415="základní",J415,0)</f>
        <v>0</v>
      </c>
      <c r="BF415" s="137" t="n">
        <f aca="false">IF(N415="snížená",J415,0)</f>
        <v>0</v>
      </c>
      <c r="BG415" s="137" t="n">
        <f aca="false">IF(N415="zákl. přenesená",J415,0)</f>
        <v>0</v>
      </c>
      <c r="BH415" s="137" t="n">
        <f aca="false">IF(N415="sníž. přenesená",J415,0)</f>
        <v>0</v>
      </c>
      <c r="BI415" s="137" t="n">
        <f aca="false">IF(N415="nulová",J415,0)</f>
        <v>0</v>
      </c>
      <c r="BJ415" s="3" t="s">
        <v>81</v>
      </c>
      <c r="BK415" s="137" t="n">
        <f aca="false">ROUND(I415*H415,2)</f>
        <v>0</v>
      </c>
      <c r="BL415" s="3" t="s">
        <v>302</v>
      </c>
      <c r="BM415" s="258" t="s">
        <v>1044</v>
      </c>
    </row>
    <row r="416" s="30" customFormat="true" ht="28.8" hidden="false" customHeight="false" outlineLevel="0" collapsed="false">
      <c r="A416" s="26"/>
      <c r="B416" s="27"/>
      <c r="C416" s="28"/>
      <c r="D416" s="259" t="s">
        <v>256</v>
      </c>
      <c r="E416" s="28"/>
      <c r="F416" s="260" t="s">
        <v>1043</v>
      </c>
      <c r="G416" s="28"/>
      <c r="H416" s="28"/>
      <c r="I416" s="211"/>
      <c r="J416" s="28"/>
      <c r="K416" s="28"/>
      <c r="L416" s="29"/>
      <c r="M416" s="261"/>
      <c r="N416" s="262"/>
      <c r="O416" s="76"/>
      <c r="P416" s="76"/>
      <c r="Q416" s="76"/>
      <c r="R416" s="76"/>
      <c r="S416" s="76"/>
      <c r="T416" s="77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T416" s="3" t="s">
        <v>256</v>
      </c>
      <c r="AU416" s="3" t="s">
        <v>265</v>
      </c>
    </row>
    <row r="417" s="30" customFormat="true" ht="24.15" hidden="false" customHeight="true" outlineLevel="0" collapsed="false">
      <c r="A417" s="26"/>
      <c r="B417" s="27"/>
      <c r="C417" s="263" t="s">
        <v>1045</v>
      </c>
      <c r="D417" s="263" t="s">
        <v>288</v>
      </c>
      <c r="E417" s="264" t="s">
        <v>772</v>
      </c>
      <c r="F417" s="265" t="s">
        <v>773</v>
      </c>
      <c r="G417" s="266" t="s">
        <v>291</v>
      </c>
      <c r="H417" s="267" t="n">
        <v>4</v>
      </c>
      <c r="I417" s="268"/>
      <c r="J417" s="269" t="n">
        <f aca="false">ROUND(I417*H417,2)</f>
        <v>0</v>
      </c>
      <c r="K417" s="270"/>
      <c r="L417" s="271"/>
      <c r="M417" s="272"/>
      <c r="N417" s="273" t="s">
        <v>39</v>
      </c>
      <c r="O417" s="76"/>
      <c r="P417" s="256" t="n">
        <f aca="false">O417*H417</f>
        <v>0</v>
      </c>
      <c r="Q417" s="256" t="n">
        <v>5E-005</v>
      </c>
      <c r="R417" s="256" t="n">
        <f aca="false">Q417*H417</f>
        <v>0.0002</v>
      </c>
      <c r="S417" s="256" t="n">
        <v>0</v>
      </c>
      <c r="T417" s="257" t="n">
        <f aca="false">S417*H417</f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258" t="s">
        <v>324</v>
      </c>
      <c r="AT417" s="258" t="s">
        <v>288</v>
      </c>
      <c r="AU417" s="258" t="s">
        <v>265</v>
      </c>
      <c r="AY417" s="3" t="s">
        <v>247</v>
      </c>
      <c r="BE417" s="137" t="n">
        <f aca="false">IF(N417="základní",J417,0)</f>
        <v>0</v>
      </c>
      <c r="BF417" s="137" t="n">
        <f aca="false">IF(N417="snížená",J417,0)</f>
        <v>0</v>
      </c>
      <c r="BG417" s="137" t="n">
        <f aca="false">IF(N417="zákl. přenesená",J417,0)</f>
        <v>0</v>
      </c>
      <c r="BH417" s="137" t="n">
        <f aca="false">IF(N417="sníž. přenesená",J417,0)</f>
        <v>0</v>
      </c>
      <c r="BI417" s="137" t="n">
        <f aca="false">IF(N417="nulová",J417,0)</f>
        <v>0</v>
      </c>
      <c r="BJ417" s="3" t="s">
        <v>81</v>
      </c>
      <c r="BK417" s="137" t="n">
        <f aca="false">ROUND(I417*H417,2)</f>
        <v>0</v>
      </c>
      <c r="BL417" s="3" t="s">
        <v>302</v>
      </c>
      <c r="BM417" s="258" t="s">
        <v>1046</v>
      </c>
    </row>
    <row r="418" s="30" customFormat="true" ht="19.2" hidden="false" customHeight="false" outlineLevel="0" collapsed="false">
      <c r="A418" s="26"/>
      <c r="B418" s="27"/>
      <c r="C418" s="28"/>
      <c r="D418" s="259" t="s">
        <v>256</v>
      </c>
      <c r="E418" s="28"/>
      <c r="F418" s="260" t="s">
        <v>773</v>
      </c>
      <c r="G418" s="28"/>
      <c r="H418" s="28"/>
      <c r="I418" s="211"/>
      <c r="J418" s="28"/>
      <c r="K418" s="28"/>
      <c r="L418" s="29"/>
      <c r="M418" s="261"/>
      <c r="N418" s="262"/>
      <c r="O418" s="76"/>
      <c r="P418" s="76"/>
      <c r="Q418" s="76"/>
      <c r="R418" s="76"/>
      <c r="S418" s="76"/>
      <c r="T418" s="77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T418" s="3" t="s">
        <v>256</v>
      </c>
      <c r="AU418" s="3" t="s">
        <v>265</v>
      </c>
    </row>
    <row r="419" s="30" customFormat="true" ht="24.15" hidden="false" customHeight="true" outlineLevel="0" collapsed="false">
      <c r="A419" s="26"/>
      <c r="B419" s="27"/>
      <c r="C419" s="263" t="s">
        <v>1047</v>
      </c>
      <c r="D419" s="263" t="s">
        <v>288</v>
      </c>
      <c r="E419" s="264" t="s">
        <v>1048</v>
      </c>
      <c r="F419" s="265" t="s">
        <v>1049</v>
      </c>
      <c r="G419" s="266" t="s">
        <v>291</v>
      </c>
      <c r="H419" s="267" t="n">
        <v>1</v>
      </c>
      <c r="I419" s="268"/>
      <c r="J419" s="269" t="n">
        <f aca="false">ROUND(I419*H419,2)</f>
        <v>0</v>
      </c>
      <c r="K419" s="270"/>
      <c r="L419" s="271"/>
      <c r="M419" s="272"/>
      <c r="N419" s="273" t="s">
        <v>39</v>
      </c>
      <c r="O419" s="76"/>
      <c r="P419" s="256" t="n">
        <f aca="false">O419*H419</f>
        <v>0</v>
      </c>
      <c r="Q419" s="256" t="n">
        <v>0.00016</v>
      </c>
      <c r="R419" s="256" t="n">
        <f aca="false">Q419*H419</f>
        <v>0.00016</v>
      </c>
      <c r="S419" s="256" t="n">
        <v>0</v>
      </c>
      <c r="T419" s="257" t="n">
        <f aca="false">S419*H419</f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258" t="s">
        <v>324</v>
      </c>
      <c r="AT419" s="258" t="s">
        <v>288</v>
      </c>
      <c r="AU419" s="258" t="s">
        <v>265</v>
      </c>
      <c r="AY419" s="3" t="s">
        <v>247</v>
      </c>
      <c r="BE419" s="137" t="n">
        <f aca="false">IF(N419="základní",J419,0)</f>
        <v>0</v>
      </c>
      <c r="BF419" s="137" t="n">
        <f aca="false">IF(N419="snížená",J419,0)</f>
        <v>0</v>
      </c>
      <c r="BG419" s="137" t="n">
        <f aca="false">IF(N419="zákl. přenesená",J419,0)</f>
        <v>0</v>
      </c>
      <c r="BH419" s="137" t="n">
        <f aca="false">IF(N419="sníž. přenesená",J419,0)</f>
        <v>0</v>
      </c>
      <c r="BI419" s="137" t="n">
        <f aca="false">IF(N419="nulová",J419,0)</f>
        <v>0</v>
      </c>
      <c r="BJ419" s="3" t="s">
        <v>81</v>
      </c>
      <c r="BK419" s="137" t="n">
        <f aca="false">ROUND(I419*H419,2)</f>
        <v>0</v>
      </c>
      <c r="BL419" s="3" t="s">
        <v>302</v>
      </c>
      <c r="BM419" s="258" t="s">
        <v>1050</v>
      </c>
    </row>
    <row r="420" s="30" customFormat="true" ht="19.2" hidden="false" customHeight="false" outlineLevel="0" collapsed="false">
      <c r="A420" s="26"/>
      <c r="B420" s="27"/>
      <c r="C420" s="28"/>
      <c r="D420" s="259" t="s">
        <v>256</v>
      </c>
      <c r="E420" s="28"/>
      <c r="F420" s="260" t="s">
        <v>1049</v>
      </c>
      <c r="G420" s="28"/>
      <c r="H420" s="28"/>
      <c r="I420" s="211"/>
      <c r="J420" s="28"/>
      <c r="K420" s="28"/>
      <c r="L420" s="29"/>
      <c r="M420" s="261"/>
      <c r="N420" s="262"/>
      <c r="O420" s="76"/>
      <c r="P420" s="76"/>
      <c r="Q420" s="76"/>
      <c r="R420" s="76"/>
      <c r="S420" s="76"/>
      <c r="T420" s="77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T420" s="3" t="s">
        <v>256</v>
      </c>
      <c r="AU420" s="3" t="s">
        <v>265</v>
      </c>
    </row>
    <row r="421" s="30" customFormat="true" ht="24.15" hidden="false" customHeight="true" outlineLevel="0" collapsed="false">
      <c r="A421" s="26"/>
      <c r="B421" s="27"/>
      <c r="C421" s="263" t="s">
        <v>1051</v>
      </c>
      <c r="D421" s="263" t="s">
        <v>288</v>
      </c>
      <c r="E421" s="264" t="s">
        <v>1052</v>
      </c>
      <c r="F421" s="265" t="s">
        <v>1053</v>
      </c>
      <c r="G421" s="266" t="s">
        <v>291</v>
      </c>
      <c r="H421" s="267" t="n">
        <v>1</v>
      </c>
      <c r="I421" s="268"/>
      <c r="J421" s="269" t="n">
        <f aca="false">ROUND(I421*H421,2)</f>
        <v>0</v>
      </c>
      <c r="K421" s="270"/>
      <c r="L421" s="271"/>
      <c r="M421" s="272"/>
      <c r="N421" s="273" t="s">
        <v>39</v>
      </c>
      <c r="O421" s="76"/>
      <c r="P421" s="256" t="n">
        <f aca="false">O421*H421</f>
        <v>0</v>
      </c>
      <c r="Q421" s="256" t="n">
        <v>0.00054</v>
      </c>
      <c r="R421" s="256" t="n">
        <f aca="false">Q421*H421</f>
        <v>0.00054</v>
      </c>
      <c r="S421" s="256" t="n">
        <v>0</v>
      </c>
      <c r="T421" s="257" t="n">
        <f aca="false">S421*H421</f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258" t="s">
        <v>324</v>
      </c>
      <c r="AT421" s="258" t="s">
        <v>288</v>
      </c>
      <c r="AU421" s="258" t="s">
        <v>265</v>
      </c>
      <c r="AY421" s="3" t="s">
        <v>247</v>
      </c>
      <c r="BE421" s="137" t="n">
        <f aca="false">IF(N421="základní",J421,0)</f>
        <v>0</v>
      </c>
      <c r="BF421" s="137" t="n">
        <f aca="false">IF(N421="snížená",J421,0)</f>
        <v>0</v>
      </c>
      <c r="BG421" s="137" t="n">
        <f aca="false">IF(N421="zákl. přenesená",J421,0)</f>
        <v>0</v>
      </c>
      <c r="BH421" s="137" t="n">
        <f aca="false">IF(N421="sníž. přenesená",J421,0)</f>
        <v>0</v>
      </c>
      <c r="BI421" s="137" t="n">
        <f aca="false">IF(N421="nulová",J421,0)</f>
        <v>0</v>
      </c>
      <c r="BJ421" s="3" t="s">
        <v>81</v>
      </c>
      <c r="BK421" s="137" t="n">
        <f aca="false">ROUND(I421*H421,2)</f>
        <v>0</v>
      </c>
      <c r="BL421" s="3" t="s">
        <v>302</v>
      </c>
      <c r="BM421" s="258" t="s">
        <v>1054</v>
      </c>
    </row>
    <row r="422" s="30" customFormat="true" ht="19.2" hidden="false" customHeight="false" outlineLevel="0" collapsed="false">
      <c r="A422" s="26"/>
      <c r="B422" s="27"/>
      <c r="C422" s="28"/>
      <c r="D422" s="259" t="s">
        <v>256</v>
      </c>
      <c r="E422" s="28"/>
      <c r="F422" s="260" t="s">
        <v>1053</v>
      </c>
      <c r="G422" s="28"/>
      <c r="H422" s="28"/>
      <c r="I422" s="211"/>
      <c r="J422" s="28"/>
      <c r="K422" s="28"/>
      <c r="L422" s="29"/>
      <c r="M422" s="261"/>
      <c r="N422" s="262"/>
      <c r="O422" s="76"/>
      <c r="P422" s="76"/>
      <c r="Q422" s="76"/>
      <c r="R422" s="76"/>
      <c r="S422" s="76"/>
      <c r="T422" s="77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T422" s="3" t="s">
        <v>256</v>
      </c>
      <c r="AU422" s="3" t="s">
        <v>265</v>
      </c>
    </row>
    <row r="423" s="30" customFormat="true" ht="24.15" hidden="false" customHeight="true" outlineLevel="0" collapsed="false">
      <c r="A423" s="26"/>
      <c r="B423" s="27"/>
      <c r="C423" s="246" t="s">
        <v>6</v>
      </c>
      <c r="D423" s="246" t="s">
        <v>250</v>
      </c>
      <c r="E423" s="247" t="s">
        <v>1055</v>
      </c>
      <c r="F423" s="248" t="s">
        <v>1056</v>
      </c>
      <c r="G423" s="249" t="s">
        <v>332</v>
      </c>
      <c r="H423" s="250" t="n">
        <v>120</v>
      </c>
      <c r="I423" s="251"/>
      <c r="J423" s="252" t="n">
        <f aca="false">ROUND(I423*H423,2)</f>
        <v>0</v>
      </c>
      <c r="K423" s="253"/>
      <c r="L423" s="29"/>
      <c r="M423" s="254"/>
      <c r="N423" s="255" t="s">
        <v>39</v>
      </c>
      <c r="O423" s="76"/>
      <c r="P423" s="256" t="n">
        <f aca="false">O423*H423</f>
        <v>0</v>
      </c>
      <c r="Q423" s="256" t="n">
        <v>0</v>
      </c>
      <c r="R423" s="256" t="n">
        <f aca="false">Q423*H423</f>
        <v>0</v>
      </c>
      <c r="S423" s="256" t="n">
        <v>0</v>
      </c>
      <c r="T423" s="257" t="n">
        <f aca="false">S423*H423</f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258" t="s">
        <v>302</v>
      </c>
      <c r="AT423" s="258" t="s">
        <v>250</v>
      </c>
      <c r="AU423" s="258" t="s">
        <v>265</v>
      </c>
      <c r="AY423" s="3" t="s">
        <v>247</v>
      </c>
      <c r="BE423" s="137" t="n">
        <f aca="false">IF(N423="základní",J423,0)</f>
        <v>0</v>
      </c>
      <c r="BF423" s="137" t="n">
        <f aca="false">IF(N423="snížená",J423,0)</f>
        <v>0</v>
      </c>
      <c r="BG423" s="137" t="n">
        <f aca="false">IF(N423="zákl. přenesená",J423,0)</f>
        <v>0</v>
      </c>
      <c r="BH423" s="137" t="n">
        <f aca="false">IF(N423="sníž. přenesená",J423,0)</f>
        <v>0</v>
      </c>
      <c r="BI423" s="137" t="n">
        <f aca="false">IF(N423="nulová",J423,0)</f>
        <v>0</v>
      </c>
      <c r="BJ423" s="3" t="s">
        <v>81</v>
      </c>
      <c r="BK423" s="137" t="n">
        <f aca="false">ROUND(I423*H423,2)</f>
        <v>0</v>
      </c>
      <c r="BL423" s="3" t="s">
        <v>302</v>
      </c>
      <c r="BM423" s="258" t="s">
        <v>1057</v>
      </c>
    </row>
    <row r="424" s="30" customFormat="true" ht="19.2" hidden="false" customHeight="false" outlineLevel="0" collapsed="false">
      <c r="A424" s="26"/>
      <c r="B424" s="27"/>
      <c r="C424" s="28"/>
      <c r="D424" s="259" t="s">
        <v>256</v>
      </c>
      <c r="E424" s="28"/>
      <c r="F424" s="260" t="s">
        <v>1056</v>
      </c>
      <c r="G424" s="28"/>
      <c r="H424" s="28"/>
      <c r="I424" s="211"/>
      <c r="J424" s="28"/>
      <c r="K424" s="28"/>
      <c r="L424" s="29"/>
      <c r="M424" s="261"/>
      <c r="N424" s="262"/>
      <c r="O424" s="76"/>
      <c r="P424" s="76"/>
      <c r="Q424" s="76"/>
      <c r="R424" s="76"/>
      <c r="S424" s="76"/>
      <c r="T424" s="77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T424" s="3" t="s">
        <v>256</v>
      </c>
      <c r="AU424" s="3" t="s">
        <v>265</v>
      </c>
    </row>
    <row r="425" s="30" customFormat="true" ht="24.15" hidden="false" customHeight="true" outlineLevel="0" collapsed="false">
      <c r="A425" s="26"/>
      <c r="B425" s="27"/>
      <c r="C425" s="263" t="s">
        <v>374</v>
      </c>
      <c r="D425" s="263" t="s">
        <v>288</v>
      </c>
      <c r="E425" s="264" t="s">
        <v>1058</v>
      </c>
      <c r="F425" s="265" t="s">
        <v>1059</v>
      </c>
      <c r="G425" s="266" t="s">
        <v>332</v>
      </c>
      <c r="H425" s="267" t="n">
        <v>120</v>
      </c>
      <c r="I425" s="268"/>
      <c r="J425" s="269" t="n">
        <f aca="false">ROUND(I425*H425,2)</f>
        <v>0</v>
      </c>
      <c r="K425" s="270"/>
      <c r="L425" s="271"/>
      <c r="M425" s="272"/>
      <c r="N425" s="273" t="s">
        <v>39</v>
      </c>
      <c r="O425" s="76"/>
      <c r="P425" s="256" t="n">
        <f aca="false">O425*H425</f>
        <v>0</v>
      </c>
      <c r="Q425" s="256" t="n">
        <v>4E-005</v>
      </c>
      <c r="R425" s="256" t="n">
        <f aca="false">Q425*H425</f>
        <v>0.0048</v>
      </c>
      <c r="S425" s="256" t="n">
        <v>0</v>
      </c>
      <c r="T425" s="257" t="n">
        <f aca="false">S425*H425</f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258" t="s">
        <v>324</v>
      </c>
      <c r="AT425" s="258" t="s">
        <v>288</v>
      </c>
      <c r="AU425" s="258" t="s">
        <v>265</v>
      </c>
      <c r="AY425" s="3" t="s">
        <v>247</v>
      </c>
      <c r="BE425" s="137" t="n">
        <f aca="false">IF(N425="základní",J425,0)</f>
        <v>0</v>
      </c>
      <c r="BF425" s="137" t="n">
        <f aca="false">IF(N425="snížená",J425,0)</f>
        <v>0</v>
      </c>
      <c r="BG425" s="137" t="n">
        <f aca="false">IF(N425="zákl. přenesená",J425,0)</f>
        <v>0</v>
      </c>
      <c r="BH425" s="137" t="n">
        <f aca="false">IF(N425="sníž. přenesená",J425,0)</f>
        <v>0</v>
      </c>
      <c r="BI425" s="137" t="n">
        <f aca="false">IF(N425="nulová",J425,0)</f>
        <v>0</v>
      </c>
      <c r="BJ425" s="3" t="s">
        <v>81</v>
      </c>
      <c r="BK425" s="137" t="n">
        <f aca="false">ROUND(I425*H425,2)</f>
        <v>0</v>
      </c>
      <c r="BL425" s="3" t="s">
        <v>302</v>
      </c>
      <c r="BM425" s="258" t="s">
        <v>1060</v>
      </c>
    </row>
    <row r="426" s="30" customFormat="true" ht="19.2" hidden="false" customHeight="false" outlineLevel="0" collapsed="false">
      <c r="A426" s="26"/>
      <c r="B426" s="27"/>
      <c r="C426" s="28"/>
      <c r="D426" s="259" t="s">
        <v>256</v>
      </c>
      <c r="E426" s="28"/>
      <c r="F426" s="260" t="s">
        <v>1059</v>
      </c>
      <c r="G426" s="28"/>
      <c r="H426" s="28"/>
      <c r="I426" s="211"/>
      <c r="J426" s="28"/>
      <c r="K426" s="28"/>
      <c r="L426" s="29"/>
      <c r="M426" s="261"/>
      <c r="N426" s="262"/>
      <c r="O426" s="76"/>
      <c r="P426" s="76"/>
      <c r="Q426" s="76"/>
      <c r="R426" s="76"/>
      <c r="S426" s="76"/>
      <c r="T426" s="77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T426" s="3" t="s">
        <v>256</v>
      </c>
      <c r="AU426" s="3" t="s">
        <v>265</v>
      </c>
    </row>
    <row r="427" s="30" customFormat="true" ht="24.15" hidden="false" customHeight="true" outlineLevel="0" collapsed="false">
      <c r="A427" s="26"/>
      <c r="B427" s="27"/>
      <c r="C427" s="246" t="s">
        <v>258</v>
      </c>
      <c r="D427" s="246" t="s">
        <v>250</v>
      </c>
      <c r="E427" s="247" t="s">
        <v>1061</v>
      </c>
      <c r="F427" s="248" t="s">
        <v>1062</v>
      </c>
      <c r="G427" s="249" t="s">
        <v>291</v>
      </c>
      <c r="H427" s="250" t="n">
        <v>10</v>
      </c>
      <c r="I427" s="251"/>
      <c r="J427" s="252" t="n">
        <f aca="false">ROUND(I427*H427,2)</f>
        <v>0</v>
      </c>
      <c r="K427" s="253"/>
      <c r="L427" s="29"/>
      <c r="M427" s="254"/>
      <c r="N427" s="255" t="s">
        <v>39</v>
      </c>
      <c r="O427" s="76"/>
      <c r="P427" s="256" t="n">
        <f aca="false">O427*H427</f>
        <v>0</v>
      </c>
      <c r="Q427" s="256" t="n">
        <v>0</v>
      </c>
      <c r="R427" s="256" t="n">
        <f aca="false">Q427*H427</f>
        <v>0</v>
      </c>
      <c r="S427" s="256" t="n">
        <v>0</v>
      </c>
      <c r="T427" s="257" t="n">
        <f aca="false">S427*H427</f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258" t="s">
        <v>302</v>
      </c>
      <c r="AT427" s="258" t="s">
        <v>250</v>
      </c>
      <c r="AU427" s="258" t="s">
        <v>265</v>
      </c>
      <c r="AY427" s="3" t="s">
        <v>247</v>
      </c>
      <c r="BE427" s="137" t="n">
        <f aca="false">IF(N427="základní",J427,0)</f>
        <v>0</v>
      </c>
      <c r="BF427" s="137" t="n">
        <f aca="false">IF(N427="snížená",J427,0)</f>
        <v>0</v>
      </c>
      <c r="BG427" s="137" t="n">
        <f aca="false">IF(N427="zákl. přenesená",J427,0)</f>
        <v>0</v>
      </c>
      <c r="BH427" s="137" t="n">
        <f aca="false">IF(N427="sníž. přenesená",J427,0)</f>
        <v>0</v>
      </c>
      <c r="BI427" s="137" t="n">
        <f aca="false">IF(N427="nulová",J427,0)</f>
        <v>0</v>
      </c>
      <c r="BJ427" s="3" t="s">
        <v>81</v>
      </c>
      <c r="BK427" s="137" t="n">
        <f aca="false">ROUND(I427*H427,2)</f>
        <v>0</v>
      </c>
      <c r="BL427" s="3" t="s">
        <v>302</v>
      </c>
      <c r="BM427" s="258" t="s">
        <v>1063</v>
      </c>
    </row>
    <row r="428" s="30" customFormat="true" ht="19.2" hidden="false" customHeight="false" outlineLevel="0" collapsed="false">
      <c r="A428" s="26"/>
      <c r="B428" s="27"/>
      <c r="C428" s="28"/>
      <c r="D428" s="259" t="s">
        <v>256</v>
      </c>
      <c r="E428" s="28"/>
      <c r="F428" s="260" t="s">
        <v>1062</v>
      </c>
      <c r="G428" s="28"/>
      <c r="H428" s="28"/>
      <c r="I428" s="211"/>
      <c r="J428" s="28"/>
      <c r="K428" s="28"/>
      <c r="L428" s="29"/>
      <c r="M428" s="261"/>
      <c r="N428" s="262"/>
      <c r="O428" s="76"/>
      <c r="P428" s="76"/>
      <c r="Q428" s="76"/>
      <c r="R428" s="76"/>
      <c r="S428" s="76"/>
      <c r="T428" s="77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T428" s="3" t="s">
        <v>256</v>
      </c>
      <c r="AU428" s="3" t="s">
        <v>265</v>
      </c>
    </row>
    <row r="429" s="30" customFormat="true" ht="24.15" hidden="false" customHeight="true" outlineLevel="0" collapsed="false">
      <c r="A429" s="26"/>
      <c r="B429" s="27"/>
      <c r="C429" s="263" t="s">
        <v>310</v>
      </c>
      <c r="D429" s="263" t="s">
        <v>288</v>
      </c>
      <c r="E429" s="264" t="s">
        <v>1064</v>
      </c>
      <c r="F429" s="265" t="s">
        <v>1065</v>
      </c>
      <c r="G429" s="266" t="s">
        <v>291</v>
      </c>
      <c r="H429" s="267" t="n">
        <v>10</v>
      </c>
      <c r="I429" s="268"/>
      <c r="J429" s="269" t="n">
        <f aca="false">ROUND(I429*H429,2)</f>
        <v>0</v>
      </c>
      <c r="K429" s="270"/>
      <c r="L429" s="271"/>
      <c r="M429" s="272"/>
      <c r="N429" s="273" t="s">
        <v>39</v>
      </c>
      <c r="O429" s="76"/>
      <c r="P429" s="256" t="n">
        <f aca="false">O429*H429</f>
        <v>0</v>
      </c>
      <c r="Q429" s="256" t="n">
        <v>2E-005</v>
      </c>
      <c r="R429" s="256" t="n">
        <f aca="false">Q429*H429</f>
        <v>0.0002</v>
      </c>
      <c r="S429" s="256" t="n">
        <v>0</v>
      </c>
      <c r="T429" s="257" t="n">
        <f aca="false">S429*H429</f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258" t="s">
        <v>324</v>
      </c>
      <c r="AT429" s="258" t="s">
        <v>288</v>
      </c>
      <c r="AU429" s="258" t="s">
        <v>265</v>
      </c>
      <c r="AY429" s="3" t="s">
        <v>247</v>
      </c>
      <c r="BE429" s="137" t="n">
        <f aca="false">IF(N429="základní",J429,0)</f>
        <v>0</v>
      </c>
      <c r="BF429" s="137" t="n">
        <f aca="false">IF(N429="snížená",J429,0)</f>
        <v>0</v>
      </c>
      <c r="BG429" s="137" t="n">
        <f aca="false">IF(N429="zákl. přenesená",J429,0)</f>
        <v>0</v>
      </c>
      <c r="BH429" s="137" t="n">
        <f aca="false">IF(N429="sníž. přenesená",J429,0)</f>
        <v>0</v>
      </c>
      <c r="BI429" s="137" t="n">
        <f aca="false">IF(N429="nulová",J429,0)</f>
        <v>0</v>
      </c>
      <c r="BJ429" s="3" t="s">
        <v>81</v>
      </c>
      <c r="BK429" s="137" t="n">
        <f aca="false">ROUND(I429*H429,2)</f>
        <v>0</v>
      </c>
      <c r="BL429" s="3" t="s">
        <v>302</v>
      </c>
      <c r="BM429" s="258" t="s">
        <v>1066</v>
      </c>
    </row>
    <row r="430" s="30" customFormat="true" ht="19.2" hidden="false" customHeight="false" outlineLevel="0" collapsed="false">
      <c r="A430" s="26"/>
      <c r="B430" s="27"/>
      <c r="C430" s="28"/>
      <c r="D430" s="259" t="s">
        <v>256</v>
      </c>
      <c r="E430" s="28"/>
      <c r="F430" s="260" t="s">
        <v>1065</v>
      </c>
      <c r="G430" s="28"/>
      <c r="H430" s="28"/>
      <c r="I430" s="211"/>
      <c r="J430" s="28"/>
      <c r="K430" s="28"/>
      <c r="L430" s="29"/>
      <c r="M430" s="261"/>
      <c r="N430" s="262"/>
      <c r="O430" s="76"/>
      <c r="P430" s="76"/>
      <c r="Q430" s="76"/>
      <c r="R430" s="76"/>
      <c r="S430" s="76"/>
      <c r="T430" s="77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T430" s="3" t="s">
        <v>256</v>
      </c>
      <c r="AU430" s="3" t="s">
        <v>265</v>
      </c>
    </row>
    <row r="431" s="30" customFormat="true" ht="24.15" hidden="false" customHeight="true" outlineLevel="0" collapsed="false">
      <c r="A431" s="26"/>
      <c r="B431" s="27"/>
      <c r="C431" s="246" t="s">
        <v>365</v>
      </c>
      <c r="D431" s="246" t="s">
        <v>250</v>
      </c>
      <c r="E431" s="247" t="s">
        <v>1067</v>
      </c>
      <c r="F431" s="248" t="s">
        <v>1068</v>
      </c>
      <c r="G431" s="249" t="s">
        <v>291</v>
      </c>
      <c r="H431" s="250" t="n">
        <v>20</v>
      </c>
      <c r="I431" s="251"/>
      <c r="J431" s="252" t="n">
        <f aca="false">ROUND(I431*H431,2)</f>
        <v>0</v>
      </c>
      <c r="K431" s="253"/>
      <c r="L431" s="29"/>
      <c r="M431" s="254"/>
      <c r="N431" s="255" t="s">
        <v>39</v>
      </c>
      <c r="O431" s="76"/>
      <c r="P431" s="256" t="n">
        <f aca="false">O431*H431</f>
        <v>0</v>
      </c>
      <c r="Q431" s="256" t="n">
        <v>0</v>
      </c>
      <c r="R431" s="256" t="n">
        <f aca="false">Q431*H431</f>
        <v>0</v>
      </c>
      <c r="S431" s="256" t="n">
        <v>0</v>
      </c>
      <c r="T431" s="257" t="n">
        <f aca="false">S431*H431</f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258" t="s">
        <v>302</v>
      </c>
      <c r="AT431" s="258" t="s">
        <v>250</v>
      </c>
      <c r="AU431" s="258" t="s">
        <v>265</v>
      </c>
      <c r="AY431" s="3" t="s">
        <v>247</v>
      </c>
      <c r="BE431" s="137" t="n">
        <f aca="false">IF(N431="základní",J431,0)</f>
        <v>0</v>
      </c>
      <c r="BF431" s="137" t="n">
        <f aca="false">IF(N431="snížená",J431,0)</f>
        <v>0</v>
      </c>
      <c r="BG431" s="137" t="n">
        <f aca="false">IF(N431="zákl. přenesená",J431,0)</f>
        <v>0</v>
      </c>
      <c r="BH431" s="137" t="n">
        <f aca="false">IF(N431="sníž. přenesená",J431,0)</f>
        <v>0</v>
      </c>
      <c r="BI431" s="137" t="n">
        <f aca="false">IF(N431="nulová",J431,0)</f>
        <v>0</v>
      </c>
      <c r="BJ431" s="3" t="s">
        <v>81</v>
      </c>
      <c r="BK431" s="137" t="n">
        <f aca="false">ROUND(I431*H431,2)</f>
        <v>0</v>
      </c>
      <c r="BL431" s="3" t="s">
        <v>302</v>
      </c>
      <c r="BM431" s="258" t="s">
        <v>1069</v>
      </c>
    </row>
    <row r="432" s="30" customFormat="true" ht="19.2" hidden="false" customHeight="false" outlineLevel="0" collapsed="false">
      <c r="A432" s="26"/>
      <c r="B432" s="27"/>
      <c r="C432" s="28"/>
      <c r="D432" s="259" t="s">
        <v>256</v>
      </c>
      <c r="E432" s="28"/>
      <c r="F432" s="260" t="s">
        <v>1068</v>
      </c>
      <c r="G432" s="28"/>
      <c r="H432" s="28"/>
      <c r="I432" s="211"/>
      <c r="J432" s="28"/>
      <c r="K432" s="28"/>
      <c r="L432" s="29"/>
      <c r="M432" s="261"/>
      <c r="N432" s="262"/>
      <c r="O432" s="76"/>
      <c r="P432" s="76"/>
      <c r="Q432" s="76"/>
      <c r="R432" s="76"/>
      <c r="S432" s="76"/>
      <c r="T432" s="77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T432" s="3" t="s">
        <v>256</v>
      </c>
      <c r="AU432" s="3" t="s">
        <v>265</v>
      </c>
    </row>
    <row r="433" s="30" customFormat="true" ht="24.15" hidden="false" customHeight="true" outlineLevel="0" collapsed="false">
      <c r="A433" s="26"/>
      <c r="B433" s="27"/>
      <c r="C433" s="246" t="s">
        <v>469</v>
      </c>
      <c r="D433" s="246" t="s">
        <v>250</v>
      </c>
      <c r="E433" s="247" t="s">
        <v>1070</v>
      </c>
      <c r="F433" s="248" t="s">
        <v>1071</v>
      </c>
      <c r="G433" s="249" t="s">
        <v>291</v>
      </c>
      <c r="H433" s="250" t="n">
        <v>1</v>
      </c>
      <c r="I433" s="251"/>
      <c r="J433" s="252" t="n">
        <f aca="false">ROUND(I433*H433,2)</f>
        <v>0</v>
      </c>
      <c r="K433" s="253"/>
      <c r="L433" s="29"/>
      <c r="M433" s="254"/>
      <c r="N433" s="255" t="s">
        <v>39</v>
      </c>
      <c r="O433" s="76"/>
      <c r="P433" s="256" t="n">
        <f aca="false">O433*H433</f>
        <v>0</v>
      </c>
      <c r="Q433" s="256" t="n">
        <v>0</v>
      </c>
      <c r="R433" s="256" t="n">
        <f aca="false">Q433*H433</f>
        <v>0</v>
      </c>
      <c r="S433" s="256" t="n">
        <v>0</v>
      </c>
      <c r="T433" s="257" t="n">
        <f aca="false">S433*H433</f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258" t="s">
        <v>302</v>
      </c>
      <c r="AT433" s="258" t="s">
        <v>250</v>
      </c>
      <c r="AU433" s="258" t="s">
        <v>265</v>
      </c>
      <c r="AY433" s="3" t="s">
        <v>247</v>
      </c>
      <c r="BE433" s="137" t="n">
        <f aca="false">IF(N433="základní",J433,0)</f>
        <v>0</v>
      </c>
      <c r="BF433" s="137" t="n">
        <f aca="false">IF(N433="snížená",J433,0)</f>
        <v>0</v>
      </c>
      <c r="BG433" s="137" t="n">
        <f aca="false">IF(N433="zákl. přenesená",J433,0)</f>
        <v>0</v>
      </c>
      <c r="BH433" s="137" t="n">
        <f aca="false">IF(N433="sníž. přenesená",J433,0)</f>
        <v>0</v>
      </c>
      <c r="BI433" s="137" t="n">
        <f aca="false">IF(N433="nulová",J433,0)</f>
        <v>0</v>
      </c>
      <c r="BJ433" s="3" t="s">
        <v>81</v>
      </c>
      <c r="BK433" s="137" t="n">
        <f aca="false">ROUND(I433*H433,2)</f>
        <v>0</v>
      </c>
      <c r="BL433" s="3" t="s">
        <v>302</v>
      </c>
      <c r="BM433" s="258" t="s">
        <v>1072</v>
      </c>
    </row>
    <row r="434" s="30" customFormat="true" ht="19.2" hidden="false" customHeight="false" outlineLevel="0" collapsed="false">
      <c r="A434" s="26"/>
      <c r="B434" s="27"/>
      <c r="C434" s="28"/>
      <c r="D434" s="259" t="s">
        <v>256</v>
      </c>
      <c r="E434" s="28"/>
      <c r="F434" s="260" t="s">
        <v>1071</v>
      </c>
      <c r="G434" s="28"/>
      <c r="H434" s="28"/>
      <c r="I434" s="211"/>
      <c r="J434" s="28"/>
      <c r="K434" s="28"/>
      <c r="L434" s="29"/>
      <c r="M434" s="261"/>
      <c r="N434" s="262"/>
      <c r="O434" s="76"/>
      <c r="P434" s="76"/>
      <c r="Q434" s="76"/>
      <c r="R434" s="76"/>
      <c r="S434" s="76"/>
      <c r="T434" s="77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T434" s="3" t="s">
        <v>256</v>
      </c>
      <c r="AU434" s="3" t="s">
        <v>265</v>
      </c>
    </row>
    <row r="435" s="30" customFormat="true" ht="24.15" hidden="false" customHeight="true" outlineLevel="0" collapsed="false">
      <c r="A435" s="26"/>
      <c r="B435" s="27"/>
      <c r="C435" s="263" t="s">
        <v>474</v>
      </c>
      <c r="D435" s="263" t="s">
        <v>288</v>
      </c>
      <c r="E435" s="264" t="s">
        <v>1073</v>
      </c>
      <c r="F435" s="265" t="s">
        <v>1074</v>
      </c>
      <c r="G435" s="266" t="s">
        <v>291</v>
      </c>
      <c r="H435" s="267" t="n">
        <v>1</v>
      </c>
      <c r="I435" s="268"/>
      <c r="J435" s="269" t="n">
        <f aca="false">ROUND(I435*H435,2)</f>
        <v>0</v>
      </c>
      <c r="K435" s="270"/>
      <c r="L435" s="271"/>
      <c r="M435" s="272"/>
      <c r="N435" s="273" t="s">
        <v>39</v>
      </c>
      <c r="O435" s="76"/>
      <c r="P435" s="256" t="n">
        <f aca="false">O435*H435</f>
        <v>0</v>
      </c>
      <c r="Q435" s="256" t="n">
        <v>0.0001</v>
      </c>
      <c r="R435" s="256" t="n">
        <f aca="false">Q435*H435</f>
        <v>0.0001</v>
      </c>
      <c r="S435" s="256" t="n">
        <v>0</v>
      </c>
      <c r="T435" s="257" t="n">
        <f aca="false">S435*H435</f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258" t="s">
        <v>324</v>
      </c>
      <c r="AT435" s="258" t="s">
        <v>288</v>
      </c>
      <c r="AU435" s="258" t="s">
        <v>265</v>
      </c>
      <c r="AY435" s="3" t="s">
        <v>247</v>
      </c>
      <c r="BE435" s="137" t="n">
        <f aca="false">IF(N435="základní",J435,0)</f>
        <v>0</v>
      </c>
      <c r="BF435" s="137" t="n">
        <f aca="false">IF(N435="snížená",J435,0)</f>
        <v>0</v>
      </c>
      <c r="BG435" s="137" t="n">
        <f aca="false">IF(N435="zákl. přenesená",J435,0)</f>
        <v>0</v>
      </c>
      <c r="BH435" s="137" t="n">
        <f aca="false">IF(N435="sníž. přenesená",J435,0)</f>
        <v>0</v>
      </c>
      <c r="BI435" s="137" t="n">
        <f aca="false">IF(N435="nulová",J435,0)</f>
        <v>0</v>
      </c>
      <c r="BJ435" s="3" t="s">
        <v>81</v>
      </c>
      <c r="BK435" s="137" t="n">
        <f aca="false">ROUND(I435*H435,2)</f>
        <v>0</v>
      </c>
      <c r="BL435" s="3" t="s">
        <v>302</v>
      </c>
      <c r="BM435" s="258" t="s">
        <v>1075</v>
      </c>
    </row>
    <row r="436" s="30" customFormat="true" ht="19.2" hidden="false" customHeight="false" outlineLevel="0" collapsed="false">
      <c r="A436" s="26"/>
      <c r="B436" s="27"/>
      <c r="C436" s="28"/>
      <c r="D436" s="259" t="s">
        <v>256</v>
      </c>
      <c r="E436" s="28"/>
      <c r="F436" s="260" t="s">
        <v>1074</v>
      </c>
      <c r="G436" s="28"/>
      <c r="H436" s="28"/>
      <c r="I436" s="211"/>
      <c r="J436" s="28"/>
      <c r="K436" s="28"/>
      <c r="L436" s="29"/>
      <c r="M436" s="261"/>
      <c r="N436" s="262"/>
      <c r="O436" s="76"/>
      <c r="P436" s="76"/>
      <c r="Q436" s="76"/>
      <c r="R436" s="76"/>
      <c r="S436" s="76"/>
      <c r="T436" s="77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T436" s="3" t="s">
        <v>256</v>
      </c>
      <c r="AU436" s="3" t="s">
        <v>265</v>
      </c>
    </row>
    <row r="437" s="30" customFormat="true" ht="16.5" hidden="false" customHeight="true" outlineLevel="0" collapsed="false">
      <c r="A437" s="26"/>
      <c r="B437" s="27"/>
      <c r="C437" s="246" t="s">
        <v>324</v>
      </c>
      <c r="D437" s="246" t="s">
        <v>250</v>
      </c>
      <c r="E437" s="247" t="s">
        <v>1076</v>
      </c>
      <c r="F437" s="248" t="s">
        <v>1077</v>
      </c>
      <c r="G437" s="249" t="s">
        <v>291</v>
      </c>
      <c r="H437" s="250" t="n">
        <v>1</v>
      </c>
      <c r="I437" s="251"/>
      <c r="J437" s="252" t="n">
        <f aca="false">ROUND(I437*H437,2)</f>
        <v>0</v>
      </c>
      <c r="K437" s="253"/>
      <c r="L437" s="29"/>
      <c r="M437" s="254"/>
      <c r="N437" s="255" t="s">
        <v>39</v>
      </c>
      <c r="O437" s="76"/>
      <c r="P437" s="256" t="n">
        <f aca="false">O437*H437</f>
        <v>0</v>
      </c>
      <c r="Q437" s="256" t="n">
        <v>0</v>
      </c>
      <c r="R437" s="256" t="n">
        <f aca="false">Q437*H437</f>
        <v>0</v>
      </c>
      <c r="S437" s="256" t="n">
        <v>0</v>
      </c>
      <c r="T437" s="257" t="n">
        <f aca="false">S437*H437</f>
        <v>0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258" t="s">
        <v>302</v>
      </c>
      <c r="AT437" s="258" t="s">
        <v>250</v>
      </c>
      <c r="AU437" s="258" t="s">
        <v>265</v>
      </c>
      <c r="AY437" s="3" t="s">
        <v>247</v>
      </c>
      <c r="BE437" s="137" t="n">
        <f aca="false">IF(N437="základní",J437,0)</f>
        <v>0</v>
      </c>
      <c r="BF437" s="137" t="n">
        <f aca="false">IF(N437="snížená",J437,0)</f>
        <v>0</v>
      </c>
      <c r="BG437" s="137" t="n">
        <f aca="false">IF(N437="zákl. přenesená",J437,0)</f>
        <v>0</v>
      </c>
      <c r="BH437" s="137" t="n">
        <f aca="false">IF(N437="sníž. přenesená",J437,0)</f>
        <v>0</v>
      </c>
      <c r="BI437" s="137" t="n">
        <f aca="false">IF(N437="nulová",J437,0)</f>
        <v>0</v>
      </c>
      <c r="BJ437" s="3" t="s">
        <v>81</v>
      </c>
      <c r="BK437" s="137" t="n">
        <f aca="false">ROUND(I437*H437,2)</f>
        <v>0</v>
      </c>
      <c r="BL437" s="3" t="s">
        <v>302</v>
      </c>
      <c r="BM437" s="258" t="s">
        <v>1078</v>
      </c>
    </row>
    <row r="438" s="30" customFormat="true" ht="19.2" hidden="false" customHeight="false" outlineLevel="0" collapsed="false">
      <c r="A438" s="26"/>
      <c r="B438" s="27"/>
      <c r="C438" s="28"/>
      <c r="D438" s="259" t="s">
        <v>256</v>
      </c>
      <c r="E438" s="28"/>
      <c r="F438" s="260" t="s">
        <v>1079</v>
      </c>
      <c r="G438" s="28"/>
      <c r="H438" s="28"/>
      <c r="I438" s="211"/>
      <c r="J438" s="28"/>
      <c r="K438" s="28"/>
      <c r="L438" s="29"/>
      <c r="M438" s="261"/>
      <c r="N438" s="262"/>
      <c r="O438" s="76"/>
      <c r="P438" s="76"/>
      <c r="Q438" s="76"/>
      <c r="R438" s="76"/>
      <c r="S438" s="76"/>
      <c r="T438" s="77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T438" s="3" t="s">
        <v>256</v>
      </c>
      <c r="AU438" s="3" t="s">
        <v>265</v>
      </c>
    </row>
    <row r="439" s="30" customFormat="true" ht="24.15" hidden="false" customHeight="true" outlineLevel="0" collapsed="false">
      <c r="A439" s="26"/>
      <c r="B439" s="27"/>
      <c r="C439" s="263" t="s">
        <v>433</v>
      </c>
      <c r="D439" s="263" t="s">
        <v>288</v>
      </c>
      <c r="E439" s="264" t="s">
        <v>1080</v>
      </c>
      <c r="F439" s="265" t="s">
        <v>1081</v>
      </c>
      <c r="G439" s="266" t="s">
        <v>291</v>
      </c>
      <c r="H439" s="267" t="n">
        <v>1</v>
      </c>
      <c r="I439" s="268"/>
      <c r="J439" s="269" t="n">
        <f aca="false">ROUND(I439*H439,2)</f>
        <v>0</v>
      </c>
      <c r="K439" s="270"/>
      <c r="L439" s="271"/>
      <c r="M439" s="272"/>
      <c r="N439" s="273" t="s">
        <v>39</v>
      </c>
      <c r="O439" s="76"/>
      <c r="P439" s="256" t="n">
        <f aca="false">O439*H439</f>
        <v>0</v>
      </c>
      <c r="Q439" s="256" t="n">
        <v>0.0001</v>
      </c>
      <c r="R439" s="256" t="n">
        <f aca="false">Q439*H439</f>
        <v>0.0001</v>
      </c>
      <c r="S439" s="256" t="n">
        <v>0</v>
      </c>
      <c r="T439" s="257" t="n">
        <f aca="false">S439*H439</f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258" t="s">
        <v>324</v>
      </c>
      <c r="AT439" s="258" t="s">
        <v>288</v>
      </c>
      <c r="AU439" s="258" t="s">
        <v>265</v>
      </c>
      <c r="AY439" s="3" t="s">
        <v>247</v>
      </c>
      <c r="BE439" s="137" t="n">
        <f aca="false">IF(N439="základní",J439,0)</f>
        <v>0</v>
      </c>
      <c r="BF439" s="137" t="n">
        <f aca="false">IF(N439="snížená",J439,0)</f>
        <v>0</v>
      </c>
      <c r="BG439" s="137" t="n">
        <f aca="false">IF(N439="zákl. přenesená",J439,0)</f>
        <v>0</v>
      </c>
      <c r="BH439" s="137" t="n">
        <f aca="false">IF(N439="sníž. přenesená",J439,0)</f>
        <v>0</v>
      </c>
      <c r="BI439" s="137" t="n">
        <f aca="false">IF(N439="nulová",J439,0)</f>
        <v>0</v>
      </c>
      <c r="BJ439" s="3" t="s">
        <v>81</v>
      </c>
      <c r="BK439" s="137" t="n">
        <f aca="false">ROUND(I439*H439,2)</f>
        <v>0</v>
      </c>
      <c r="BL439" s="3" t="s">
        <v>302</v>
      </c>
      <c r="BM439" s="258" t="s">
        <v>1082</v>
      </c>
    </row>
    <row r="440" s="30" customFormat="true" ht="10.2" hidden="false" customHeight="false" outlineLevel="0" collapsed="false">
      <c r="A440" s="26"/>
      <c r="B440" s="27"/>
      <c r="C440" s="28"/>
      <c r="D440" s="259" t="s">
        <v>256</v>
      </c>
      <c r="E440" s="28"/>
      <c r="F440" s="260" t="s">
        <v>1081</v>
      </c>
      <c r="G440" s="28"/>
      <c r="H440" s="28"/>
      <c r="I440" s="211"/>
      <c r="J440" s="28"/>
      <c r="K440" s="28"/>
      <c r="L440" s="29"/>
      <c r="M440" s="261"/>
      <c r="N440" s="262"/>
      <c r="O440" s="76"/>
      <c r="P440" s="76"/>
      <c r="Q440" s="76"/>
      <c r="R440" s="76"/>
      <c r="S440" s="76"/>
      <c r="T440" s="77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T440" s="3" t="s">
        <v>256</v>
      </c>
      <c r="AU440" s="3" t="s">
        <v>265</v>
      </c>
    </row>
    <row r="441" s="30" customFormat="true" ht="16.5" hidden="false" customHeight="true" outlineLevel="0" collapsed="false">
      <c r="A441" s="26"/>
      <c r="B441" s="27"/>
      <c r="C441" s="246" t="s">
        <v>321</v>
      </c>
      <c r="D441" s="246" t="s">
        <v>250</v>
      </c>
      <c r="E441" s="247" t="s">
        <v>1083</v>
      </c>
      <c r="F441" s="248" t="s">
        <v>1084</v>
      </c>
      <c r="G441" s="249" t="s">
        <v>291</v>
      </c>
      <c r="H441" s="250" t="n">
        <v>3</v>
      </c>
      <c r="I441" s="251"/>
      <c r="J441" s="252" t="n">
        <f aca="false">ROUND(I441*H441,2)</f>
        <v>0</v>
      </c>
      <c r="K441" s="253"/>
      <c r="L441" s="29"/>
      <c r="M441" s="254"/>
      <c r="N441" s="255" t="s">
        <v>39</v>
      </c>
      <c r="O441" s="76"/>
      <c r="P441" s="256" t="n">
        <f aca="false">O441*H441</f>
        <v>0</v>
      </c>
      <c r="Q441" s="256" t="n">
        <v>0</v>
      </c>
      <c r="R441" s="256" t="n">
        <f aca="false">Q441*H441</f>
        <v>0</v>
      </c>
      <c r="S441" s="256" t="n">
        <v>0</v>
      </c>
      <c r="T441" s="257" t="n">
        <f aca="false">S441*H441</f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258" t="s">
        <v>302</v>
      </c>
      <c r="AT441" s="258" t="s">
        <v>250</v>
      </c>
      <c r="AU441" s="258" t="s">
        <v>265</v>
      </c>
      <c r="AY441" s="3" t="s">
        <v>247</v>
      </c>
      <c r="BE441" s="137" t="n">
        <f aca="false">IF(N441="základní",J441,0)</f>
        <v>0</v>
      </c>
      <c r="BF441" s="137" t="n">
        <f aca="false">IF(N441="snížená",J441,0)</f>
        <v>0</v>
      </c>
      <c r="BG441" s="137" t="n">
        <f aca="false">IF(N441="zákl. přenesená",J441,0)</f>
        <v>0</v>
      </c>
      <c r="BH441" s="137" t="n">
        <f aca="false">IF(N441="sníž. přenesená",J441,0)</f>
        <v>0</v>
      </c>
      <c r="BI441" s="137" t="n">
        <f aca="false">IF(N441="nulová",J441,0)</f>
        <v>0</v>
      </c>
      <c r="BJ441" s="3" t="s">
        <v>81</v>
      </c>
      <c r="BK441" s="137" t="n">
        <f aca="false">ROUND(I441*H441,2)</f>
        <v>0</v>
      </c>
      <c r="BL441" s="3" t="s">
        <v>302</v>
      </c>
      <c r="BM441" s="258" t="s">
        <v>1085</v>
      </c>
    </row>
    <row r="442" s="30" customFormat="true" ht="28.8" hidden="false" customHeight="false" outlineLevel="0" collapsed="false">
      <c r="A442" s="26"/>
      <c r="B442" s="27"/>
      <c r="C442" s="28"/>
      <c r="D442" s="259" t="s">
        <v>256</v>
      </c>
      <c r="E442" s="28"/>
      <c r="F442" s="260" t="s">
        <v>1086</v>
      </c>
      <c r="G442" s="28"/>
      <c r="H442" s="28"/>
      <c r="I442" s="211"/>
      <c r="J442" s="28"/>
      <c r="K442" s="28"/>
      <c r="L442" s="29"/>
      <c r="M442" s="261"/>
      <c r="N442" s="262"/>
      <c r="O442" s="76"/>
      <c r="P442" s="76"/>
      <c r="Q442" s="76"/>
      <c r="R442" s="76"/>
      <c r="S442" s="76"/>
      <c r="T442" s="77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T442" s="3" t="s">
        <v>256</v>
      </c>
      <c r="AU442" s="3" t="s">
        <v>265</v>
      </c>
    </row>
    <row r="443" s="30" customFormat="true" ht="24.15" hidden="false" customHeight="true" outlineLevel="0" collapsed="false">
      <c r="A443" s="26"/>
      <c r="B443" s="27"/>
      <c r="C443" s="263" t="s">
        <v>1087</v>
      </c>
      <c r="D443" s="263" t="s">
        <v>288</v>
      </c>
      <c r="E443" s="264" t="s">
        <v>1088</v>
      </c>
      <c r="F443" s="265" t="s">
        <v>1089</v>
      </c>
      <c r="G443" s="266" t="s">
        <v>291</v>
      </c>
      <c r="H443" s="267" t="n">
        <v>1</v>
      </c>
      <c r="I443" s="268"/>
      <c r="J443" s="269" t="n">
        <f aca="false">ROUND(I443*H443,2)</f>
        <v>0</v>
      </c>
      <c r="K443" s="270"/>
      <c r="L443" s="271"/>
      <c r="M443" s="272"/>
      <c r="N443" s="273" t="s">
        <v>39</v>
      </c>
      <c r="O443" s="76"/>
      <c r="P443" s="256" t="n">
        <f aca="false">O443*H443</f>
        <v>0</v>
      </c>
      <c r="Q443" s="256" t="n">
        <v>0.0001</v>
      </c>
      <c r="R443" s="256" t="n">
        <f aca="false">Q443*H443</f>
        <v>0.0001</v>
      </c>
      <c r="S443" s="256" t="n">
        <v>0</v>
      </c>
      <c r="T443" s="257" t="n">
        <f aca="false">S443*H443</f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258" t="s">
        <v>324</v>
      </c>
      <c r="AT443" s="258" t="s">
        <v>288</v>
      </c>
      <c r="AU443" s="258" t="s">
        <v>265</v>
      </c>
      <c r="AY443" s="3" t="s">
        <v>247</v>
      </c>
      <c r="BE443" s="137" t="n">
        <f aca="false">IF(N443="základní",J443,0)</f>
        <v>0</v>
      </c>
      <c r="BF443" s="137" t="n">
        <f aca="false">IF(N443="snížená",J443,0)</f>
        <v>0</v>
      </c>
      <c r="BG443" s="137" t="n">
        <f aca="false">IF(N443="zákl. přenesená",J443,0)</f>
        <v>0</v>
      </c>
      <c r="BH443" s="137" t="n">
        <f aca="false">IF(N443="sníž. přenesená",J443,0)</f>
        <v>0</v>
      </c>
      <c r="BI443" s="137" t="n">
        <f aca="false">IF(N443="nulová",J443,0)</f>
        <v>0</v>
      </c>
      <c r="BJ443" s="3" t="s">
        <v>81</v>
      </c>
      <c r="BK443" s="137" t="n">
        <f aca="false">ROUND(I443*H443,2)</f>
        <v>0</v>
      </c>
      <c r="BL443" s="3" t="s">
        <v>302</v>
      </c>
      <c r="BM443" s="258" t="s">
        <v>1090</v>
      </c>
    </row>
    <row r="444" s="30" customFormat="true" ht="19.2" hidden="false" customHeight="false" outlineLevel="0" collapsed="false">
      <c r="A444" s="26"/>
      <c r="B444" s="27"/>
      <c r="C444" s="28"/>
      <c r="D444" s="259" t="s">
        <v>256</v>
      </c>
      <c r="E444" s="28"/>
      <c r="F444" s="260" t="s">
        <v>1091</v>
      </c>
      <c r="G444" s="28"/>
      <c r="H444" s="28"/>
      <c r="I444" s="211"/>
      <c r="J444" s="28"/>
      <c r="K444" s="28"/>
      <c r="L444" s="29"/>
      <c r="M444" s="261"/>
      <c r="N444" s="262"/>
      <c r="O444" s="76"/>
      <c r="P444" s="76"/>
      <c r="Q444" s="76"/>
      <c r="R444" s="76"/>
      <c r="S444" s="76"/>
      <c r="T444" s="77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T444" s="3" t="s">
        <v>256</v>
      </c>
      <c r="AU444" s="3" t="s">
        <v>265</v>
      </c>
    </row>
    <row r="445" s="30" customFormat="true" ht="24.15" hidden="false" customHeight="true" outlineLevel="0" collapsed="false">
      <c r="A445" s="26"/>
      <c r="B445" s="27"/>
      <c r="C445" s="263" t="s">
        <v>329</v>
      </c>
      <c r="D445" s="263" t="s">
        <v>288</v>
      </c>
      <c r="E445" s="264" t="s">
        <v>1092</v>
      </c>
      <c r="F445" s="265" t="s">
        <v>1093</v>
      </c>
      <c r="G445" s="266" t="s">
        <v>291</v>
      </c>
      <c r="H445" s="267" t="n">
        <v>2</v>
      </c>
      <c r="I445" s="268"/>
      <c r="J445" s="269" t="n">
        <f aca="false">ROUND(I445*H445,2)</f>
        <v>0</v>
      </c>
      <c r="K445" s="270"/>
      <c r="L445" s="271"/>
      <c r="M445" s="272"/>
      <c r="N445" s="273" t="s">
        <v>39</v>
      </c>
      <c r="O445" s="76"/>
      <c r="P445" s="256" t="n">
        <f aca="false">O445*H445</f>
        <v>0</v>
      </c>
      <c r="Q445" s="256" t="n">
        <v>0</v>
      </c>
      <c r="R445" s="256" t="n">
        <f aca="false">Q445*H445</f>
        <v>0</v>
      </c>
      <c r="S445" s="256" t="n">
        <v>0</v>
      </c>
      <c r="T445" s="257" t="n">
        <f aca="false">S445*H445</f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R445" s="258" t="s">
        <v>324</v>
      </c>
      <c r="AT445" s="258" t="s">
        <v>288</v>
      </c>
      <c r="AU445" s="258" t="s">
        <v>265</v>
      </c>
      <c r="AY445" s="3" t="s">
        <v>247</v>
      </c>
      <c r="BE445" s="137" t="n">
        <f aca="false">IF(N445="základní",J445,0)</f>
        <v>0</v>
      </c>
      <c r="BF445" s="137" t="n">
        <f aca="false">IF(N445="snížená",J445,0)</f>
        <v>0</v>
      </c>
      <c r="BG445" s="137" t="n">
        <f aca="false">IF(N445="zákl. přenesená",J445,0)</f>
        <v>0</v>
      </c>
      <c r="BH445" s="137" t="n">
        <f aca="false">IF(N445="sníž. přenesená",J445,0)</f>
        <v>0</v>
      </c>
      <c r="BI445" s="137" t="n">
        <f aca="false">IF(N445="nulová",J445,0)</f>
        <v>0</v>
      </c>
      <c r="BJ445" s="3" t="s">
        <v>81</v>
      </c>
      <c r="BK445" s="137" t="n">
        <f aca="false">ROUND(I445*H445,2)</f>
        <v>0</v>
      </c>
      <c r="BL445" s="3" t="s">
        <v>302</v>
      </c>
      <c r="BM445" s="258" t="s">
        <v>1094</v>
      </c>
    </row>
    <row r="446" s="30" customFormat="true" ht="19.2" hidden="false" customHeight="false" outlineLevel="0" collapsed="false">
      <c r="A446" s="26"/>
      <c r="B446" s="27"/>
      <c r="C446" s="28"/>
      <c r="D446" s="259" t="s">
        <v>256</v>
      </c>
      <c r="E446" s="28"/>
      <c r="F446" s="260" t="s">
        <v>1093</v>
      </c>
      <c r="G446" s="28"/>
      <c r="H446" s="28"/>
      <c r="I446" s="211"/>
      <c r="J446" s="28"/>
      <c r="K446" s="28"/>
      <c r="L446" s="29"/>
      <c r="M446" s="261"/>
      <c r="N446" s="262"/>
      <c r="O446" s="76"/>
      <c r="P446" s="76"/>
      <c r="Q446" s="76"/>
      <c r="R446" s="76"/>
      <c r="S446" s="76"/>
      <c r="T446" s="77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T446" s="3" t="s">
        <v>256</v>
      </c>
      <c r="AU446" s="3" t="s">
        <v>265</v>
      </c>
    </row>
    <row r="447" s="30" customFormat="true" ht="24.15" hidden="false" customHeight="true" outlineLevel="0" collapsed="false">
      <c r="A447" s="26"/>
      <c r="B447" s="27"/>
      <c r="C447" s="263" t="s">
        <v>350</v>
      </c>
      <c r="D447" s="263" t="s">
        <v>288</v>
      </c>
      <c r="E447" s="264" t="s">
        <v>1095</v>
      </c>
      <c r="F447" s="265" t="s">
        <v>1096</v>
      </c>
      <c r="G447" s="266" t="s">
        <v>291</v>
      </c>
      <c r="H447" s="267" t="n">
        <v>1</v>
      </c>
      <c r="I447" s="268"/>
      <c r="J447" s="269" t="n">
        <f aca="false">ROUND(I447*H447,2)</f>
        <v>0</v>
      </c>
      <c r="K447" s="270"/>
      <c r="L447" s="271"/>
      <c r="M447" s="272"/>
      <c r="N447" s="273" t="s">
        <v>39</v>
      </c>
      <c r="O447" s="76"/>
      <c r="P447" s="256" t="n">
        <f aca="false">O447*H447</f>
        <v>0</v>
      </c>
      <c r="Q447" s="256" t="n">
        <v>0.0001</v>
      </c>
      <c r="R447" s="256" t="n">
        <f aca="false">Q447*H447</f>
        <v>0.0001</v>
      </c>
      <c r="S447" s="256" t="n">
        <v>0</v>
      </c>
      <c r="T447" s="257" t="n">
        <f aca="false">S447*H447</f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258" t="s">
        <v>324</v>
      </c>
      <c r="AT447" s="258" t="s">
        <v>288</v>
      </c>
      <c r="AU447" s="258" t="s">
        <v>265</v>
      </c>
      <c r="AY447" s="3" t="s">
        <v>247</v>
      </c>
      <c r="BE447" s="137" t="n">
        <f aca="false">IF(N447="základní",J447,0)</f>
        <v>0</v>
      </c>
      <c r="BF447" s="137" t="n">
        <f aca="false">IF(N447="snížená",J447,0)</f>
        <v>0</v>
      </c>
      <c r="BG447" s="137" t="n">
        <f aca="false">IF(N447="zákl. přenesená",J447,0)</f>
        <v>0</v>
      </c>
      <c r="BH447" s="137" t="n">
        <f aca="false">IF(N447="sníž. přenesená",J447,0)</f>
        <v>0</v>
      </c>
      <c r="BI447" s="137" t="n">
        <f aca="false">IF(N447="nulová",J447,0)</f>
        <v>0</v>
      </c>
      <c r="BJ447" s="3" t="s">
        <v>81</v>
      </c>
      <c r="BK447" s="137" t="n">
        <f aca="false">ROUND(I447*H447,2)</f>
        <v>0</v>
      </c>
      <c r="BL447" s="3" t="s">
        <v>302</v>
      </c>
      <c r="BM447" s="258" t="s">
        <v>1097</v>
      </c>
    </row>
    <row r="448" s="30" customFormat="true" ht="19.2" hidden="false" customHeight="false" outlineLevel="0" collapsed="false">
      <c r="A448" s="26"/>
      <c r="B448" s="27"/>
      <c r="C448" s="28"/>
      <c r="D448" s="259" t="s">
        <v>256</v>
      </c>
      <c r="E448" s="28"/>
      <c r="F448" s="260" t="s">
        <v>1096</v>
      </c>
      <c r="G448" s="28"/>
      <c r="H448" s="28"/>
      <c r="I448" s="211"/>
      <c r="J448" s="28"/>
      <c r="K448" s="28"/>
      <c r="L448" s="29"/>
      <c r="M448" s="261"/>
      <c r="N448" s="262"/>
      <c r="O448" s="76"/>
      <c r="P448" s="76"/>
      <c r="Q448" s="76"/>
      <c r="R448" s="76"/>
      <c r="S448" s="76"/>
      <c r="T448" s="77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T448" s="3" t="s">
        <v>256</v>
      </c>
      <c r="AU448" s="3" t="s">
        <v>265</v>
      </c>
    </row>
    <row r="449" s="30" customFormat="true" ht="21.75" hidden="false" customHeight="true" outlineLevel="0" collapsed="false">
      <c r="A449" s="26"/>
      <c r="B449" s="27"/>
      <c r="C449" s="246" t="s">
        <v>379</v>
      </c>
      <c r="D449" s="246" t="s">
        <v>250</v>
      </c>
      <c r="E449" s="247" t="s">
        <v>1098</v>
      </c>
      <c r="F449" s="248" t="s">
        <v>1099</v>
      </c>
      <c r="G449" s="249" t="s">
        <v>291</v>
      </c>
      <c r="H449" s="250" t="n">
        <v>5</v>
      </c>
      <c r="I449" s="251"/>
      <c r="J449" s="252" t="n">
        <f aca="false">ROUND(I449*H449,2)</f>
        <v>0</v>
      </c>
      <c r="K449" s="253"/>
      <c r="L449" s="29"/>
      <c r="M449" s="254"/>
      <c r="N449" s="255" t="s">
        <v>39</v>
      </c>
      <c r="O449" s="76"/>
      <c r="P449" s="256" t="n">
        <f aca="false">O449*H449</f>
        <v>0</v>
      </c>
      <c r="Q449" s="256" t="n">
        <v>0</v>
      </c>
      <c r="R449" s="256" t="n">
        <f aca="false">Q449*H449</f>
        <v>0</v>
      </c>
      <c r="S449" s="256" t="n">
        <v>0</v>
      </c>
      <c r="T449" s="257" t="n">
        <f aca="false">S449*H449</f>
        <v>0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R449" s="258" t="s">
        <v>302</v>
      </c>
      <c r="AT449" s="258" t="s">
        <v>250</v>
      </c>
      <c r="AU449" s="258" t="s">
        <v>265</v>
      </c>
      <c r="AY449" s="3" t="s">
        <v>247</v>
      </c>
      <c r="BE449" s="137" t="n">
        <f aca="false">IF(N449="základní",J449,0)</f>
        <v>0</v>
      </c>
      <c r="BF449" s="137" t="n">
        <f aca="false">IF(N449="snížená",J449,0)</f>
        <v>0</v>
      </c>
      <c r="BG449" s="137" t="n">
        <f aca="false">IF(N449="zákl. přenesená",J449,0)</f>
        <v>0</v>
      </c>
      <c r="BH449" s="137" t="n">
        <f aca="false">IF(N449="sníž. přenesená",J449,0)</f>
        <v>0</v>
      </c>
      <c r="BI449" s="137" t="n">
        <f aca="false">IF(N449="nulová",J449,0)</f>
        <v>0</v>
      </c>
      <c r="BJ449" s="3" t="s">
        <v>81</v>
      </c>
      <c r="BK449" s="137" t="n">
        <f aca="false">ROUND(I449*H449,2)</f>
        <v>0</v>
      </c>
      <c r="BL449" s="3" t="s">
        <v>302</v>
      </c>
      <c r="BM449" s="258" t="s">
        <v>1100</v>
      </c>
    </row>
    <row r="450" s="30" customFormat="true" ht="19.2" hidden="false" customHeight="false" outlineLevel="0" collapsed="false">
      <c r="A450" s="26"/>
      <c r="B450" s="27"/>
      <c r="C450" s="28"/>
      <c r="D450" s="259" t="s">
        <v>256</v>
      </c>
      <c r="E450" s="28"/>
      <c r="F450" s="260" t="s">
        <v>1101</v>
      </c>
      <c r="G450" s="28"/>
      <c r="H450" s="28"/>
      <c r="I450" s="211"/>
      <c r="J450" s="28"/>
      <c r="K450" s="28"/>
      <c r="L450" s="29"/>
      <c r="M450" s="261"/>
      <c r="N450" s="262"/>
      <c r="O450" s="76"/>
      <c r="P450" s="76"/>
      <c r="Q450" s="76"/>
      <c r="R450" s="76"/>
      <c r="S450" s="76"/>
      <c r="T450" s="77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T450" s="3" t="s">
        <v>256</v>
      </c>
      <c r="AU450" s="3" t="s">
        <v>265</v>
      </c>
    </row>
    <row r="451" s="30" customFormat="true" ht="24.15" hidden="false" customHeight="true" outlineLevel="0" collapsed="false">
      <c r="A451" s="26"/>
      <c r="B451" s="27"/>
      <c r="C451" s="246" t="s">
        <v>1102</v>
      </c>
      <c r="D451" s="246" t="s">
        <v>250</v>
      </c>
      <c r="E451" s="247" t="s">
        <v>1103</v>
      </c>
      <c r="F451" s="248" t="s">
        <v>1104</v>
      </c>
      <c r="G451" s="249" t="s">
        <v>291</v>
      </c>
      <c r="H451" s="250" t="n">
        <v>2</v>
      </c>
      <c r="I451" s="251"/>
      <c r="J451" s="252" t="n">
        <f aca="false">ROUND(I451*H451,2)</f>
        <v>0</v>
      </c>
      <c r="K451" s="253"/>
      <c r="L451" s="29"/>
      <c r="M451" s="254"/>
      <c r="N451" s="255" t="s">
        <v>39</v>
      </c>
      <c r="O451" s="76"/>
      <c r="P451" s="256" t="n">
        <f aca="false">O451*H451</f>
        <v>0</v>
      </c>
      <c r="Q451" s="256" t="n">
        <v>0</v>
      </c>
      <c r="R451" s="256" t="n">
        <f aca="false">Q451*H451</f>
        <v>0</v>
      </c>
      <c r="S451" s="256" t="n">
        <v>0</v>
      </c>
      <c r="T451" s="257" t="n">
        <f aca="false">S451*H451</f>
        <v>0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R451" s="258" t="s">
        <v>302</v>
      </c>
      <c r="AT451" s="258" t="s">
        <v>250</v>
      </c>
      <c r="AU451" s="258" t="s">
        <v>265</v>
      </c>
      <c r="AY451" s="3" t="s">
        <v>247</v>
      </c>
      <c r="BE451" s="137" t="n">
        <f aca="false">IF(N451="základní",J451,0)</f>
        <v>0</v>
      </c>
      <c r="BF451" s="137" t="n">
        <f aca="false">IF(N451="snížená",J451,0)</f>
        <v>0</v>
      </c>
      <c r="BG451" s="137" t="n">
        <f aca="false">IF(N451="zákl. přenesená",J451,0)</f>
        <v>0</v>
      </c>
      <c r="BH451" s="137" t="n">
        <f aca="false">IF(N451="sníž. přenesená",J451,0)</f>
        <v>0</v>
      </c>
      <c r="BI451" s="137" t="n">
        <f aca="false">IF(N451="nulová",J451,0)</f>
        <v>0</v>
      </c>
      <c r="BJ451" s="3" t="s">
        <v>81</v>
      </c>
      <c r="BK451" s="137" t="n">
        <f aca="false">ROUND(I451*H451,2)</f>
        <v>0</v>
      </c>
      <c r="BL451" s="3" t="s">
        <v>302</v>
      </c>
      <c r="BM451" s="258" t="s">
        <v>1105</v>
      </c>
    </row>
    <row r="452" s="30" customFormat="true" ht="19.2" hidden="false" customHeight="false" outlineLevel="0" collapsed="false">
      <c r="A452" s="26"/>
      <c r="B452" s="27"/>
      <c r="C452" s="28"/>
      <c r="D452" s="259" t="s">
        <v>256</v>
      </c>
      <c r="E452" s="28"/>
      <c r="F452" s="260" t="s">
        <v>1104</v>
      </c>
      <c r="G452" s="28"/>
      <c r="H452" s="28"/>
      <c r="I452" s="211"/>
      <c r="J452" s="28"/>
      <c r="K452" s="28"/>
      <c r="L452" s="29"/>
      <c r="M452" s="261"/>
      <c r="N452" s="262"/>
      <c r="O452" s="76"/>
      <c r="P452" s="76"/>
      <c r="Q452" s="76"/>
      <c r="R452" s="76"/>
      <c r="S452" s="76"/>
      <c r="T452" s="77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T452" s="3" t="s">
        <v>256</v>
      </c>
      <c r="AU452" s="3" t="s">
        <v>265</v>
      </c>
    </row>
    <row r="453" s="30" customFormat="true" ht="33" hidden="false" customHeight="true" outlineLevel="0" collapsed="false">
      <c r="A453" s="26"/>
      <c r="B453" s="27"/>
      <c r="C453" s="263" t="s">
        <v>1106</v>
      </c>
      <c r="D453" s="263" t="s">
        <v>288</v>
      </c>
      <c r="E453" s="264" t="s">
        <v>1107</v>
      </c>
      <c r="F453" s="265" t="s">
        <v>1108</v>
      </c>
      <c r="G453" s="266" t="s">
        <v>291</v>
      </c>
      <c r="H453" s="267" t="n">
        <v>2</v>
      </c>
      <c r="I453" s="268"/>
      <c r="J453" s="269" t="n">
        <f aca="false">ROUND(I453*H453,2)</f>
        <v>0</v>
      </c>
      <c r="K453" s="270"/>
      <c r="L453" s="271"/>
      <c r="M453" s="272"/>
      <c r="N453" s="273" t="s">
        <v>39</v>
      </c>
      <c r="O453" s="76"/>
      <c r="P453" s="256" t="n">
        <f aca="false">O453*H453</f>
        <v>0</v>
      </c>
      <c r="Q453" s="256" t="n">
        <v>5E-005</v>
      </c>
      <c r="R453" s="256" t="n">
        <f aca="false">Q453*H453</f>
        <v>0.0001</v>
      </c>
      <c r="S453" s="256" t="n">
        <v>0</v>
      </c>
      <c r="T453" s="257" t="n">
        <f aca="false">S453*H453</f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R453" s="258" t="s">
        <v>324</v>
      </c>
      <c r="AT453" s="258" t="s">
        <v>288</v>
      </c>
      <c r="AU453" s="258" t="s">
        <v>265</v>
      </c>
      <c r="AY453" s="3" t="s">
        <v>247</v>
      </c>
      <c r="BE453" s="137" t="n">
        <f aca="false">IF(N453="základní",J453,0)</f>
        <v>0</v>
      </c>
      <c r="BF453" s="137" t="n">
        <f aca="false">IF(N453="snížená",J453,0)</f>
        <v>0</v>
      </c>
      <c r="BG453" s="137" t="n">
        <f aca="false">IF(N453="zákl. přenesená",J453,0)</f>
        <v>0</v>
      </c>
      <c r="BH453" s="137" t="n">
        <f aca="false">IF(N453="sníž. přenesená",J453,0)</f>
        <v>0</v>
      </c>
      <c r="BI453" s="137" t="n">
        <f aca="false">IF(N453="nulová",J453,0)</f>
        <v>0</v>
      </c>
      <c r="BJ453" s="3" t="s">
        <v>81</v>
      </c>
      <c r="BK453" s="137" t="n">
        <f aca="false">ROUND(I453*H453,2)</f>
        <v>0</v>
      </c>
      <c r="BL453" s="3" t="s">
        <v>302</v>
      </c>
      <c r="BM453" s="258" t="s">
        <v>1109</v>
      </c>
    </row>
    <row r="454" s="30" customFormat="true" ht="19.2" hidden="false" customHeight="false" outlineLevel="0" collapsed="false">
      <c r="A454" s="26"/>
      <c r="B454" s="27"/>
      <c r="C454" s="28"/>
      <c r="D454" s="259" t="s">
        <v>256</v>
      </c>
      <c r="E454" s="28"/>
      <c r="F454" s="260" t="s">
        <v>1108</v>
      </c>
      <c r="G454" s="28"/>
      <c r="H454" s="28"/>
      <c r="I454" s="211"/>
      <c r="J454" s="28"/>
      <c r="K454" s="28"/>
      <c r="L454" s="29"/>
      <c r="M454" s="261"/>
      <c r="N454" s="262"/>
      <c r="O454" s="76"/>
      <c r="P454" s="76"/>
      <c r="Q454" s="76"/>
      <c r="R454" s="76"/>
      <c r="S454" s="76"/>
      <c r="T454" s="77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T454" s="3" t="s">
        <v>256</v>
      </c>
      <c r="AU454" s="3" t="s">
        <v>265</v>
      </c>
    </row>
    <row r="455" s="30" customFormat="true" ht="24.15" hidden="false" customHeight="true" outlineLevel="0" collapsed="false">
      <c r="A455" s="26"/>
      <c r="B455" s="27"/>
      <c r="C455" s="246" t="s">
        <v>1356</v>
      </c>
      <c r="D455" s="246" t="s">
        <v>250</v>
      </c>
      <c r="E455" s="247" t="s">
        <v>1357</v>
      </c>
      <c r="F455" s="248" t="s">
        <v>1358</v>
      </c>
      <c r="G455" s="249" t="s">
        <v>291</v>
      </c>
      <c r="H455" s="250" t="n">
        <v>1</v>
      </c>
      <c r="I455" s="251"/>
      <c r="J455" s="252" t="n">
        <f aca="false">ROUND(I455*H455,2)</f>
        <v>0</v>
      </c>
      <c r="K455" s="253"/>
      <c r="L455" s="29"/>
      <c r="M455" s="254"/>
      <c r="N455" s="255" t="s">
        <v>39</v>
      </c>
      <c r="O455" s="76"/>
      <c r="P455" s="256" t="n">
        <f aca="false">O455*H455</f>
        <v>0</v>
      </c>
      <c r="Q455" s="256" t="n">
        <v>0</v>
      </c>
      <c r="R455" s="256" t="n">
        <f aca="false">Q455*H455</f>
        <v>0</v>
      </c>
      <c r="S455" s="256" t="n">
        <v>0</v>
      </c>
      <c r="T455" s="257" t="n">
        <f aca="false">S455*H455</f>
        <v>0</v>
      </c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R455" s="258" t="s">
        <v>302</v>
      </c>
      <c r="AT455" s="258" t="s">
        <v>250</v>
      </c>
      <c r="AU455" s="258" t="s">
        <v>265</v>
      </c>
      <c r="AY455" s="3" t="s">
        <v>247</v>
      </c>
      <c r="BE455" s="137" t="n">
        <f aca="false">IF(N455="základní",J455,0)</f>
        <v>0</v>
      </c>
      <c r="BF455" s="137" t="n">
        <f aca="false">IF(N455="snížená",J455,0)</f>
        <v>0</v>
      </c>
      <c r="BG455" s="137" t="n">
        <f aca="false">IF(N455="zákl. přenesená",J455,0)</f>
        <v>0</v>
      </c>
      <c r="BH455" s="137" t="n">
        <f aca="false">IF(N455="sníž. přenesená",J455,0)</f>
        <v>0</v>
      </c>
      <c r="BI455" s="137" t="n">
        <f aca="false">IF(N455="nulová",J455,0)</f>
        <v>0</v>
      </c>
      <c r="BJ455" s="3" t="s">
        <v>81</v>
      </c>
      <c r="BK455" s="137" t="n">
        <f aca="false">ROUND(I455*H455,2)</f>
        <v>0</v>
      </c>
      <c r="BL455" s="3" t="s">
        <v>302</v>
      </c>
      <c r="BM455" s="258" t="s">
        <v>1359</v>
      </c>
    </row>
    <row r="456" s="30" customFormat="true" ht="28.8" hidden="false" customHeight="false" outlineLevel="0" collapsed="false">
      <c r="A456" s="26"/>
      <c r="B456" s="27"/>
      <c r="C456" s="28"/>
      <c r="D456" s="259" t="s">
        <v>256</v>
      </c>
      <c r="E456" s="28"/>
      <c r="F456" s="260" t="s">
        <v>1360</v>
      </c>
      <c r="G456" s="28"/>
      <c r="H456" s="28"/>
      <c r="I456" s="211"/>
      <c r="J456" s="28"/>
      <c r="K456" s="28"/>
      <c r="L456" s="29"/>
      <c r="M456" s="261"/>
      <c r="N456" s="262"/>
      <c r="O456" s="76"/>
      <c r="P456" s="76"/>
      <c r="Q456" s="76"/>
      <c r="R456" s="76"/>
      <c r="S456" s="76"/>
      <c r="T456" s="77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T456" s="3" t="s">
        <v>256</v>
      </c>
      <c r="AU456" s="3" t="s">
        <v>265</v>
      </c>
    </row>
    <row r="457" s="30" customFormat="true" ht="24.15" hidden="false" customHeight="true" outlineLevel="0" collapsed="false">
      <c r="A457" s="26"/>
      <c r="B457" s="27"/>
      <c r="C457" s="263" t="s">
        <v>1361</v>
      </c>
      <c r="D457" s="263" t="s">
        <v>288</v>
      </c>
      <c r="E457" s="264" t="s">
        <v>1362</v>
      </c>
      <c r="F457" s="265" t="s">
        <v>1363</v>
      </c>
      <c r="G457" s="266" t="s">
        <v>291</v>
      </c>
      <c r="H457" s="267" t="n">
        <v>1</v>
      </c>
      <c r="I457" s="268"/>
      <c r="J457" s="269" t="n">
        <f aca="false">ROUND(I457*H457,2)</f>
        <v>0</v>
      </c>
      <c r="K457" s="270"/>
      <c r="L457" s="271"/>
      <c r="M457" s="272"/>
      <c r="N457" s="273" t="s">
        <v>39</v>
      </c>
      <c r="O457" s="76"/>
      <c r="P457" s="256" t="n">
        <f aca="false">O457*H457</f>
        <v>0</v>
      </c>
      <c r="Q457" s="256" t="n">
        <v>0.0001</v>
      </c>
      <c r="R457" s="256" t="n">
        <f aca="false">Q457*H457</f>
        <v>0.0001</v>
      </c>
      <c r="S457" s="256" t="n">
        <v>0</v>
      </c>
      <c r="T457" s="257" t="n">
        <f aca="false">S457*H457</f>
        <v>0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R457" s="258" t="s">
        <v>324</v>
      </c>
      <c r="AT457" s="258" t="s">
        <v>288</v>
      </c>
      <c r="AU457" s="258" t="s">
        <v>265</v>
      </c>
      <c r="AY457" s="3" t="s">
        <v>247</v>
      </c>
      <c r="BE457" s="137" t="n">
        <f aca="false">IF(N457="základní",J457,0)</f>
        <v>0</v>
      </c>
      <c r="BF457" s="137" t="n">
        <f aca="false">IF(N457="snížená",J457,0)</f>
        <v>0</v>
      </c>
      <c r="BG457" s="137" t="n">
        <f aca="false">IF(N457="zákl. přenesená",J457,0)</f>
        <v>0</v>
      </c>
      <c r="BH457" s="137" t="n">
        <f aca="false">IF(N457="sníž. přenesená",J457,0)</f>
        <v>0</v>
      </c>
      <c r="BI457" s="137" t="n">
        <f aca="false">IF(N457="nulová",J457,0)</f>
        <v>0</v>
      </c>
      <c r="BJ457" s="3" t="s">
        <v>81</v>
      </c>
      <c r="BK457" s="137" t="n">
        <f aca="false">ROUND(I457*H457,2)</f>
        <v>0</v>
      </c>
      <c r="BL457" s="3" t="s">
        <v>302</v>
      </c>
      <c r="BM457" s="258" t="s">
        <v>1364</v>
      </c>
    </row>
    <row r="458" s="30" customFormat="true" ht="38.4" hidden="false" customHeight="false" outlineLevel="0" collapsed="false">
      <c r="A458" s="26"/>
      <c r="B458" s="27"/>
      <c r="C458" s="28"/>
      <c r="D458" s="259" t="s">
        <v>256</v>
      </c>
      <c r="E458" s="28"/>
      <c r="F458" s="260" t="s">
        <v>1365</v>
      </c>
      <c r="G458" s="28"/>
      <c r="H458" s="28"/>
      <c r="I458" s="211"/>
      <c r="J458" s="28"/>
      <c r="K458" s="28"/>
      <c r="L458" s="29"/>
      <c r="M458" s="261"/>
      <c r="N458" s="262"/>
      <c r="O458" s="76"/>
      <c r="P458" s="76"/>
      <c r="Q458" s="76"/>
      <c r="R458" s="76"/>
      <c r="S458" s="76"/>
      <c r="T458" s="77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T458" s="3" t="s">
        <v>256</v>
      </c>
      <c r="AU458" s="3" t="s">
        <v>265</v>
      </c>
    </row>
    <row r="459" s="30" customFormat="true" ht="24.15" hidden="false" customHeight="true" outlineLevel="0" collapsed="false">
      <c r="A459" s="26"/>
      <c r="B459" s="27"/>
      <c r="C459" s="246" t="s">
        <v>1366</v>
      </c>
      <c r="D459" s="246" t="s">
        <v>250</v>
      </c>
      <c r="E459" s="247" t="s">
        <v>1367</v>
      </c>
      <c r="F459" s="248" t="s">
        <v>1368</v>
      </c>
      <c r="G459" s="249" t="s">
        <v>291</v>
      </c>
      <c r="H459" s="250" t="n">
        <v>1</v>
      </c>
      <c r="I459" s="251"/>
      <c r="J459" s="252" t="n">
        <f aca="false">ROUND(I459*H459,2)</f>
        <v>0</v>
      </c>
      <c r="K459" s="253"/>
      <c r="L459" s="29"/>
      <c r="M459" s="254"/>
      <c r="N459" s="255" t="s">
        <v>39</v>
      </c>
      <c r="O459" s="76"/>
      <c r="P459" s="256" t="n">
        <f aca="false">O459*H459</f>
        <v>0</v>
      </c>
      <c r="Q459" s="256" t="n">
        <v>0</v>
      </c>
      <c r="R459" s="256" t="n">
        <f aca="false">Q459*H459</f>
        <v>0</v>
      </c>
      <c r="S459" s="256" t="n">
        <v>0.0025</v>
      </c>
      <c r="T459" s="257" t="n">
        <f aca="false">S459*H459</f>
        <v>0.0025</v>
      </c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R459" s="258" t="s">
        <v>302</v>
      </c>
      <c r="AT459" s="258" t="s">
        <v>250</v>
      </c>
      <c r="AU459" s="258" t="s">
        <v>265</v>
      </c>
      <c r="AY459" s="3" t="s">
        <v>247</v>
      </c>
      <c r="BE459" s="137" t="n">
        <f aca="false">IF(N459="základní",J459,0)</f>
        <v>0</v>
      </c>
      <c r="BF459" s="137" t="n">
        <f aca="false">IF(N459="snížená",J459,0)</f>
        <v>0</v>
      </c>
      <c r="BG459" s="137" t="n">
        <f aca="false">IF(N459="zákl. přenesená",J459,0)</f>
        <v>0</v>
      </c>
      <c r="BH459" s="137" t="n">
        <f aca="false">IF(N459="sníž. přenesená",J459,0)</f>
        <v>0</v>
      </c>
      <c r="BI459" s="137" t="n">
        <f aca="false">IF(N459="nulová",J459,0)</f>
        <v>0</v>
      </c>
      <c r="BJ459" s="3" t="s">
        <v>81</v>
      </c>
      <c r="BK459" s="137" t="n">
        <f aca="false">ROUND(I459*H459,2)</f>
        <v>0</v>
      </c>
      <c r="BL459" s="3" t="s">
        <v>302</v>
      </c>
      <c r="BM459" s="258" t="s">
        <v>1369</v>
      </c>
    </row>
    <row r="460" s="30" customFormat="true" ht="19.2" hidden="false" customHeight="false" outlineLevel="0" collapsed="false">
      <c r="A460" s="26"/>
      <c r="B460" s="27"/>
      <c r="C460" s="28"/>
      <c r="D460" s="259" t="s">
        <v>256</v>
      </c>
      <c r="E460" s="28"/>
      <c r="F460" s="260" t="s">
        <v>1370</v>
      </c>
      <c r="G460" s="28"/>
      <c r="H460" s="28"/>
      <c r="I460" s="211"/>
      <c r="J460" s="28"/>
      <c r="K460" s="28"/>
      <c r="L460" s="29"/>
      <c r="M460" s="261"/>
      <c r="N460" s="262"/>
      <c r="O460" s="76"/>
      <c r="P460" s="76"/>
      <c r="Q460" s="76"/>
      <c r="R460" s="76"/>
      <c r="S460" s="76"/>
      <c r="T460" s="77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T460" s="3" t="s">
        <v>256</v>
      </c>
      <c r="AU460" s="3" t="s">
        <v>265</v>
      </c>
    </row>
    <row r="461" s="30" customFormat="true" ht="24.15" hidden="false" customHeight="true" outlineLevel="0" collapsed="false">
      <c r="A461" s="26"/>
      <c r="B461" s="27"/>
      <c r="C461" s="246" t="s">
        <v>1371</v>
      </c>
      <c r="D461" s="246" t="s">
        <v>250</v>
      </c>
      <c r="E461" s="247" t="s">
        <v>1372</v>
      </c>
      <c r="F461" s="248" t="s">
        <v>1373</v>
      </c>
      <c r="G461" s="249" t="s">
        <v>291</v>
      </c>
      <c r="H461" s="250" t="n">
        <v>1</v>
      </c>
      <c r="I461" s="251"/>
      <c r="J461" s="252" t="n">
        <f aca="false">ROUND(I461*H461,2)</f>
        <v>0</v>
      </c>
      <c r="K461" s="253"/>
      <c r="L461" s="29"/>
      <c r="M461" s="254"/>
      <c r="N461" s="255" t="s">
        <v>39</v>
      </c>
      <c r="O461" s="76"/>
      <c r="P461" s="256" t="n">
        <f aca="false">O461*H461</f>
        <v>0</v>
      </c>
      <c r="Q461" s="256" t="n">
        <v>0</v>
      </c>
      <c r="R461" s="256" t="n">
        <f aca="false">Q461*H461</f>
        <v>0</v>
      </c>
      <c r="S461" s="256" t="n">
        <v>0.0025</v>
      </c>
      <c r="T461" s="257" t="n">
        <f aca="false">S461*H461</f>
        <v>0.0025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R461" s="258" t="s">
        <v>302</v>
      </c>
      <c r="AT461" s="258" t="s">
        <v>250</v>
      </c>
      <c r="AU461" s="258" t="s">
        <v>265</v>
      </c>
      <c r="AY461" s="3" t="s">
        <v>247</v>
      </c>
      <c r="BE461" s="137" t="n">
        <f aca="false">IF(N461="základní",J461,0)</f>
        <v>0</v>
      </c>
      <c r="BF461" s="137" t="n">
        <f aca="false">IF(N461="snížená",J461,0)</f>
        <v>0</v>
      </c>
      <c r="BG461" s="137" t="n">
        <f aca="false">IF(N461="zákl. přenesená",J461,0)</f>
        <v>0</v>
      </c>
      <c r="BH461" s="137" t="n">
        <f aca="false">IF(N461="sníž. přenesená",J461,0)</f>
        <v>0</v>
      </c>
      <c r="BI461" s="137" t="n">
        <f aca="false">IF(N461="nulová",J461,0)</f>
        <v>0</v>
      </c>
      <c r="BJ461" s="3" t="s">
        <v>81</v>
      </c>
      <c r="BK461" s="137" t="n">
        <f aca="false">ROUND(I461*H461,2)</f>
        <v>0</v>
      </c>
      <c r="BL461" s="3" t="s">
        <v>302</v>
      </c>
      <c r="BM461" s="258" t="s">
        <v>1374</v>
      </c>
    </row>
    <row r="462" s="30" customFormat="true" ht="19.2" hidden="false" customHeight="false" outlineLevel="0" collapsed="false">
      <c r="A462" s="26"/>
      <c r="B462" s="27"/>
      <c r="C462" s="28"/>
      <c r="D462" s="259" t="s">
        <v>256</v>
      </c>
      <c r="E462" s="28"/>
      <c r="F462" s="260" t="s">
        <v>1373</v>
      </c>
      <c r="G462" s="28"/>
      <c r="H462" s="28"/>
      <c r="I462" s="211"/>
      <c r="J462" s="28"/>
      <c r="K462" s="28"/>
      <c r="L462" s="29"/>
      <c r="M462" s="261"/>
      <c r="N462" s="262"/>
      <c r="O462" s="76"/>
      <c r="P462" s="76"/>
      <c r="Q462" s="76"/>
      <c r="R462" s="76"/>
      <c r="S462" s="76"/>
      <c r="T462" s="77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T462" s="3" t="s">
        <v>256</v>
      </c>
      <c r="AU462" s="3" t="s">
        <v>265</v>
      </c>
    </row>
    <row r="463" s="30" customFormat="true" ht="24.15" hidden="false" customHeight="true" outlineLevel="0" collapsed="false">
      <c r="A463" s="26"/>
      <c r="B463" s="27"/>
      <c r="C463" s="246" t="s">
        <v>1375</v>
      </c>
      <c r="D463" s="246" t="s">
        <v>250</v>
      </c>
      <c r="E463" s="247" t="s">
        <v>1376</v>
      </c>
      <c r="F463" s="248" t="s">
        <v>1377</v>
      </c>
      <c r="G463" s="249" t="s">
        <v>291</v>
      </c>
      <c r="H463" s="250" t="n">
        <v>1</v>
      </c>
      <c r="I463" s="251"/>
      <c r="J463" s="252" t="n">
        <f aca="false">ROUND(I463*H463,2)</f>
        <v>0</v>
      </c>
      <c r="K463" s="253"/>
      <c r="L463" s="29"/>
      <c r="M463" s="254"/>
      <c r="N463" s="255" t="s">
        <v>39</v>
      </c>
      <c r="O463" s="76"/>
      <c r="P463" s="256" t="n">
        <f aca="false">O463*H463</f>
        <v>0</v>
      </c>
      <c r="Q463" s="256" t="n">
        <v>0</v>
      </c>
      <c r="R463" s="256" t="n">
        <f aca="false">Q463*H463</f>
        <v>0</v>
      </c>
      <c r="S463" s="256" t="n">
        <v>0</v>
      </c>
      <c r="T463" s="257" t="n">
        <f aca="false">S463*H463</f>
        <v>0</v>
      </c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R463" s="258" t="s">
        <v>302</v>
      </c>
      <c r="AT463" s="258" t="s">
        <v>250</v>
      </c>
      <c r="AU463" s="258" t="s">
        <v>265</v>
      </c>
      <c r="AY463" s="3" t="s">
        <v>247</v>
      </c>
      <c r="BE463" s="137" t="n">
        <f aca="false">IF(N463="základní",J463,0)</f>
        <v>0</v>
      </c>
      <c r="BF463" s="137" t="n">
        <f aca="false">IF(N463="snížená",J463,0)</f>
        <v>0</v>
      </c>
      <c r="BG463" s="137" t="n">
        <f aca="false">IF(N463="zákl. přenesená",J463,0)</f>
        <v>0</v>
      </c>
      <c r="BH463" s="137" t="n">
        <f aca="false">IF(N463="sníž. přenesená",J463,0)</f>
        <v>0</v>
      </c>
      <c r="BI463" s="137" t="n">
        <f aca="false">IF(N463="nulová",J463,0)</f>
        <v>0</v>
      </c>
      <c r="BJ463" s="3" t="s">
        <v>81</v>
      </c>
      <c r="BK463" s="137" t="n">
        <f aca="false">ROUND(I463*H463,2)</f>
        <v>0</v>
      </c>
      <c r="BL463" s="3" t="s">
        <v>302</v>
      </c>
      <c r="BM463" s="258" t="s">
        <v>1378</v>
      </c>
    </row>
    <row r="464" s="30" customFormat="true" ht="19.2" hidden="false" customHeight="false" outlineLevel="0" collapsed="false">
      <c r="A464" s="26"/>
      <c r="B464" s="27"/>
      <c r="C464" s="28"/>
      <c r="D464" s="259" t="s">
        <v>256</v>
      </c>
      <c r="E464" s="28"/>
      <c r="F464" s="260" t="s">
        <v>1377</v>
      </c>
      <c r="G464" s="28"/>
      <c r="H464" s="28"/>
      <c r="I464" s="211"/>
      <c r="J464" s="28"/>
      <c r="K464" s="28"/>
      <c r="L464" s="29"/>
      <c r="M464" s="261"/>
      <c r="N464" s="262"/>
      <c r="O464" s="76"/>
      <c r="P464" s="76"/>
      <c r="Q464" s="76"/>
      <c r="R464" s="76"/>
      <c r="S464" s="76"/>
      <c r="T464" s="77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T464" s="3" t="s">
        <v>256</v>
      </c>
      <c r="AU464" s="3" t="s">
        <v>265</v>
      </c>
    </row>
    <row r="465" s="30" customFormat="true" ht="16.5" hidden="false" customHeight="true" outlineLevel="0" collapsed="false">
      <c r="A465" s="26"/>
      <c r="B465" s="27"/>
      <c r="C465" s="246" t="s">
        <v>1379</v>
      </c>
      <c r="D465" s="246" t="s">
        <v>250</v>
      </c>
      <c r="E465" s="247" t="s">
        <v>1380</v>
      </c>
      <c r="F465" s="248" t="s">
        <v>1381</v>
      </c>
      <c r="G465" s="249" t="s">
        <v>291</v>
      </c>
      <c r="H465" s="250" t="n">
        <v>1</v>
      </c>
      <c r="I465" s="251"/>
      <c r="J465" s="252" t="n">
        <f aca="false">ROUND(I465*H465,2)</f>
        <v>0</v>
      </c>
      <c r="K465" s="253"/>
      <c r="L465" s="29"/>
      <c r="M465" s="254"/>
      <c r="N465" s="255" t="s">
        <v>39</v>
      </c>
      <c r="O465" s="76"/>
      <c r="P465" s="256" t="n">
        <f aca="false">O465*H465</f>
        <v>0</v>
      </c>
      <c r="Q465" s="256" t="n">
        <v>0</v>
      </c>
      <c r="R465" s="256" t="n">
        <f aca="false">Q465*H465</f>
        <v>0</v>
      </c>
      <c r="S465" s="256" t="n">
        <v>0</v>
      </c>
      <c r="T465" s="257" t="n">
        <f aca="false">S465*H465</f>
        <v>0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R465" s="258" t="s">
        <v>302</v>
      </c>
      <c r="AT465" s="258" t="s">
        <v>250</v>
      </c>
      <c r="AU465" s="258" t="s">
        <v>265</v>
      </c>
      <c r="AY465" s="3" t="s">
        <v>247</v>
      </c>
      <c r="BE465" s="137" t="n">
        <f aca="false">IF(N465="základní",J465,0)</f>
        <v>0</v>
      </c>
      <c r="BF465" s="137" t="n">
        <f aca="false">IF(N465="snížená",J465,0)</f>
        <v>0</v>
      </c>
      <c r="BG465" s="137" t="n">
        <f aca="false">IF(N465="zákl. přenesená",J465,0)</f>
        <v>0</v>
      </c>
      <c r="BH465" s="137" t="n">
        <f aca="false">IF(N465="sníž. přenesená",J465,0)</f>
        <v>0</v>
      </c>
      <c r="BI465" s="137" t="n">
        <f aca="false">IF(N465="nulová",J465,0)</f>
        <v>0</v>
      </c>
      <c r="BJ465" s="3" t="s">
        <v>81</v>
      </c>
      <c r="BK465" s="137" t="n">
        <f aca="false">ROUND(I465*H465,2)</f>
        <v>0</v>
      </c>
      <c r="BL465" s="3" t="s">
        <v>302</v>
      </c>
      <c r="BM465" s="258" t="s">
        <v>1382</v>
      </c>
    </row>
    <row r="466" s="30" customFormat="true" ht="10.2" hidden="false" customHeight="false" outlineLevel="0" collapsed="false">
      <c r="A466" s="26"/>
      <c r="B466" s="27"/>
      <c r="C466" s="28"/>
      <c r="D466" s="259" t="s">
        <v>256</v>
      </c>
      <c r="E466" s="28"/>
      <c r="F466" s="260" t="s">
        <v>1383</v>
      </c>
      <c r="G466" s="28"/>
      <c r="H466" s="28"/>
      <c r="I466" s="211"/>
      <c r="J466" s="28"/>
      <c r="K466" s="28"/>
      <c r="L466" s="29"/>
      <c r="M466" s="261"/>
      <c r="N466" s="262"/>
      <c r="O466" s="76"/>
      <c r="P466" s="76"/>
      <c r="Q466" s="76"/>
      <c r="R466" s="76"/>
      <c r="S466" s="76"/>
      <c r="T466" s="77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T466" s="3" t="s">
        <v>256</v>
      </c>
      <c r="AU466" s="3" t="s">
        <v>265</v>
      </c>
    </row>
    <row r="467" s="30" customFormat="true" ht="21.75" hidden="false" customHeight="true" outlineLevel="0" collapsed="false">
      <c r="A467" s="26"/>
      <c r="B467" s="27"/>
      <c r="C467" s="263" t="s">
        <v>1384</v>
      </c>
      <c r="D467" s="263" t="s">
        <v>288</v>
      </c>
      <c r="E467" s="264" t="s">
        <v>1385</v>
      </c>
      <c r="F467" s="265" t="s">
        <v>1386</v>
      </c>
      <c r="G467" s="266" t="s">
        <v>291</v>
      </c>
      <c r="H467" s="267" t="n">
        <v>1</v>
      </c>
      <c r="I467" s="268"/>
      <c r="J467" s="269" t="n">
        <f aca="false">ROUND(I467*H467,2)</f>
        <v>0</v>
      </c>
      <c r="K467" s="270"/>
      <c r="L467" s="271"/>
      <c r="M467" s="272"/>
      <c r="N467" s="273" t="s">
        <v>39</v>
      </c>
      <c r="O467" s="76"/>
      <c r="P467" s="256" t="n">
        <f aca="false">O467*H467</f>
        <v>0</v>
      </c>
      <c r="Q467" s="256" t="n">
        <v>0</v>
      </c>
      <c r="R467" s="256" t="n">
        <f aca="false">Q467*H467</f>
        <v>0</v>
      </c>
      <c r="S467" s="256" t="n">
        <v>0</v>
      </c>
      <c r="T467" s="257" t="n">
        <f aca="false">S467*H467</f>
        <v>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R467" s="258" t="s">
        <v>324</v>
      </c>
      <c r="AT467" s="258" t="s">
        <v>288</v>
      </c>
      <c r="AU467" s="258" t="s">
        <v>265</v>
      </c>
      <c r="AY467" s="3" t="s">
        <v>247</v>
      </c>
      <c r="BE467" s="137" t="n">
        <f aca="false">IF(N467="základní",J467,0)</f>
        <v>0</v>
      </c>
      <c r="BF467" s="137" t="n">
        <f aca="false">IF(N467="snížená",J467,0)</f>
        <v>0</v>
      </c>
      <c r="BG467" s="137" t="n">
        <f aca="false">IF(N467="zákl. přenesená",J467,0)</f>
        <v>0</v>
      </c>
      <c r="BH467" s="137" t="n">
        <f aca="false">IF(N467="sníž. přenesená",J467,0)</f>
        <v>0</v>
      </c>
      <c r="BI467" s="137" t="n">
        <f aca="false">IF(N467="nulová",J467,0)</f>
        <v>0</v>
      </c>
      <c r="BJ467" s="3" t="s">
        <v>81</v>
      </c>
      <c r="BK467" s="137" t="n">
        <f aca="false">ROUND(I467*H467,2)</f>
        <v>0</v>
      </c>
      <c r="BL467" s="3" t="s">
        <v>302</v>
      </c>
      <c r="BM467" s="258" t="s">
        <v>1387</v>
      </c>
    </row>
    <row r="468" s="30" customFormat="true" ht="10.2" hidden="false" customHeight="false" outlineLevel="0" collapsed="false">
      <c r="A468" s="26"/>
      <c r="B468" s="27"/>
      <c r="C468" s="28"/>
      <c r="D468" s="259" t="s">
        <v>256</v>
      </c>
      <c r="E468" s="28"/>
      <c r="F468" s="260" t="s">
        <v>1386</v>
      </c>
      <c r="G468" s="28"/>
      <c r="H468" s="28"/>
      <c r="I468" s="211"/>
      <c r="J468" s="28"/>
      <c r="K468" s="28"/>
      <c r="L468" s="29"/>
      <c r="M468" s="261"/>
      <c r="N468" s="262"/>
      <c r="O468" s="76"/>
      <c r="P468" s="76"/>
      <c r="Q468" s="76"/>
      <c r="R468" s="76"/>
      <c r="S468" s="76"/>
      <c r="T468" s="77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T468" s="3" t="s">
        <v>256</v>
      </c>
      <c r="AU468" s="3" t="s">
        <v>265</v>
      </c>
    </row>
    <row r="469" s="30" customFormat="true" ht="16.5" hidden="false" customHeight="true" outlineLevel="0" collapsed="false">
      <c r="A469" s="26"/>
      <c r="B469" s="27"/>
      <c r="C469" s="246" t="s">
        <v>1388</v>
      </c>
      <c r="D469" s="246" t="s">
        <v>250</v>
      </c>
      <c r="E469" s="247" t="s">
        <v>1389</v>
      </c>
      <c r="F469" s="248" t="s">
        <v>1390</v>
      </c>
      <c r="G469" s="249" t="s">
        <v>291</v>
      </c>
      <c r="H469" s="250" t="n">
        <v>1</v>
      </c>
      <c r="I469" s="251"/>
      <c r="J469" s="252" t="n">
        <f aca="false">ROUND(I469*H469,2)</f>
        <v>0</v>
      </c>
      <c r="K469" s="253"/>
      <c r="L469" s="29"/>
      <c r="M469" s="254"/>
      <c r="N469" s="255" t="s">
        <v>39</v>
      </c>
      <c r="O469" s="76"/>
      <c r="P469" s="256" t="n">
        <f aca="false">O469*H469</f>
        <v>0</v>
      </c>
      <c r="Q469" s="256" t="n">
        <v>0</v>
      </c>
      <c r="R469" s="256" t="n">
        <f aca="false">Q469*H469</f>
        <v>0</v>
      </c>
      <c r="S469" s="256" t="n">
        <v>0</v>
      </c>
      <c r="T469" s="257" t="n">
        <f aca="false">S469*H469</f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R469" s="258" t="s">
        <v>302</v>
      </c>
      <c r="AT469" s="258" t="s">
        <v>250</v>
      </c>
      <c r="AU469" s="258" t="s">
        <v>265</v>
      </c>
      <c r="AY469" s="3" t="s">
        <v>247</v>
      </c>
      <c r="BE469" s="137" t="n">
        <f aca="false">IF(N469="základní",J469,0)</f>
        <v>0</v>
      </c>
      <c r="BF469" s="137" t="n">
        <f aca="false">IF(N469="snížená",J469,0)</f>
        <v>0</v>
      </c>
      <c r="BG469" s="137" t="n">
        <f aca="false">IF(N469="zákl. přenesená",J469,0)</f>
        <v>0</v>
      </c>
      <c r="BH469" s="137" t="n">
        <f aca="false">IF(N469="sníž. přenesená",J469,0)</f>
        <v>0</v>
      </c>
      <c r="BI469" s="137" t="n">
        <f aca="false">IF(N469="nulová",J469,0)</f>
        <v>0</v>
      </c>
      <c r="BJ469" s="3" t="s">
        <v>81</v>
      </c>
      <c r="BK469" s="137" t="n">
        <f aca="false">ROUND(I469*H469,2)</f>
        <v>0</v>
      </c>
      <c r="BL469" s="3" t="s">
        <v>302</v>
      </c>
      <c r="BM469" s="258" t="s">
        <v>1391</v>
      </c>
    </row>
    <row r="470" s="30" customFormat="true" ht="10.2" hidden="false" customHeight="false" outlineLevel="0" collapsed="false">
      <c r="A470" s="26"/>
      <c r="B470" s="27"/>
      <c r="C470" s="28"/>
      <c r="D470" s="259" t="s">
        <v>256</v>
      </c>
      <c r="E470" s="28"/>
      <c r="F470" s="260" t="s">
        <v>1390</v>
      </c>
      <c r="G470" s="28"/>
      <c r="H470" s="28"/>
      <c r="I470" s="211"/>
      <c r="J470" s="28"/>
      <c r="K470" s="28"/>
      <c r="L470" s="29"/>
      <c r="M470" s="261"/>
      <c r="N470" s="262"/>
      <c r="O470" s="76"/>
      <c r="P470" s="76"/>
      <c r="Q470" s="76"/>
      <c r="R470" s="76"/>
      <c r="S470" s="76"/>
      <c r="T470" s="77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T470" s="3" t="s">
        <v>256</v>
      </c>
      <c r="AU470" s="3" t="s">
        <v>265</v>
      </c>
    </row>
    <row r="471" s="30" customFormat="true" ht="16.5" hidden="false" customHeight="true" outlineLevel="0" collapsed="false">
      <c r="A471" s="26"/>
      <c r="B471" s="27"/>
      <c r="C471" s="246" t="s">
        <v>1392</v>
      </c>
      <c r="D471" s="246" t="s">
        <v>250</v>
      </c>
      <c r="E471" s="247" t="s">
        <v>1393</v>
      </c>
      <c r="F471" s="248" t="s">
        <v>1394</v>
      </c>
      <c r="G471" s="249" t="s">
        <v>291</v>
      </c>
      <c r="H471" s="250" t="n">
        <v>1</v>
      </c>
      <c r="I471" s="251"/>
      <c r="J471" s="252" t="n">
        <f aca="false">ROUND(I471*H471,2)</f>
        <v>0</v>
      </c>
      <c r="K471" s="253"/>
      <c r="L471" s="29"/>
      <c r="M471" s="254"/>
      <c r="N471" s="255" t="s">
        <v>39</v>
      </c>
      <c r="O471" s="76"/>
      <c r="P471" s="256" t="n">
        <f aca="false">O471*H471</f>
        <v>0</v>
      </c>
      <c r="Q471" s="256" t="n">
        <v>0</v>
      </c>
      <c r="R471" s="256" t="n">
        <f aca="false">Q471*H471</f>
        <v>0</v>
      </c>
      <c r="S471" s="256" t="n">
        <v>0</v>
      </c>
      <c r="T471" s="257" t="n">
        <f aca="false">S471*H471</f>
        <v>0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R471" s="258" t="s">
        <v>302</v>
      </c>
      <c r="AT471" s="258" t="s">
        <v>250</v>
      </c>
      <c r="AU471" s="258" t="s">
        <v>265</v>
      </c>
      <c r="AY471" s="3" t="s">
        <v>247</v>
      </c>
      <c r="BE471" s="137" t="n">
        <f aca="false">IF(N471="základní",J471,0)</f>
        <v>0</v>
      </c>
      <c r="BF471" s="137" t="n">
        <f aca="false">IF(N471="snížená",J471,0)</f>
        <v>0</v>
      </c>
      <c r="BG471" s="137" t="n">
        <f aca="false">IF(N471="zákl. přenesená",J471,0)</f>
        <v>0</v>
      </c>
      <c r="BH471" s="137" t="n">
        <f aca="false">IF(N471="sníž. přenesená",J471,0)</f>
        <v>0</v>
      </c>
      <c r="BI471" s="137" t="n">
        <f aca="false">IF(N471="nulová",J471,0)</f>
        <v>0</v>
      </c>
      <c r="BJ471" s="3" t="s">
        <v>81</v>
      </c>
      <c r="BK471" s="137" t="n">
        <f aca="false">ROUND(I471*H471,2)</f>
        <v>0</v>
      </c>
      <c r="BL471" s="3" t="s">
        <v>302</v>
      </c>
      <c r="BM471" s="258" t="s">
        <v>1395</v>
      </c>
    </row>
    <row r="472" s="30" customFormat="true" ht="10.2" hidden="false" customHeight="false" outlineLevel="0" collapsed="false">
      <c r="A472" s="26"/>
      <c r="B472" s="27"/>
      <c r="C472" s="28"/>
      <c r="D472" s="259" t="s">
        <v>256</v>
      </c>
      <c r="E472" s="28"/>
      <c r="F472" s="260" t="s">
        <v>1396</v>
      </c>
      <c r="G472" s="28"/>
      <c r="H472" s="28"/>
      <c r="I472" s="211"/>
      <c r="J472" s="28"/>
      <c r="K472" s="28"/>
      <c r="L472" s="29"/>
      <c r="M472" s="261"/>
      <c r="N472" s="262"/>
      <c r="O472" s="76"/>
      <c r="P472" s="76"/>
      <c r="Q472" s="76"/>
      <c r="R472" s="76"/>
      <c r="S472" s="76"/>
      <c r="T472" s="77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T472" s="3" t="s">
        <v>256</v>
      </c>
      <c r="AU472" s="3" t="s">
        <v>265</v>
      </c>
    </row>
    <row r="473" s="30" customFormat="true" ht="24.15" hidden="false" customHeight="true" outlineLevel="0" collapsed="false">
      <c r="A473" s="26"/>
      <c r="B473" s="27"/>
      <c r="C473" s="246" t="s">
        <v>1397</v>
      </c>
      <c r="D473" s="246" t="s">
        <v>250</v>
      </c>
      <c r="E473" s="247" t="s">
        <v>1398</v>
      </c>
      <c r="F473" s="248" t="s">
        <v>1399</v>
      </c>
      <c r="G473" s="249" t="s">
        <v>291</v>
      </c>
      <c r="H473" s="250" t="n">
        <v>1</v>
      </c>
      <c r="I473" s="251"/>
      <c r="J473" s="252" t="n">
        <f aca="false">ROUND(I473*H473,2)</f>
        <v>0</v>
      </c>
      <c r="K473" s="253"/>
      <c r="L473" s="29"/>
      <c r="M473" s="254"/>
      <c r="N473" s="255" t="s">
        <v>39</v>
      </c>
      <c r="O473" s="76"/>
      <c r="P473" s="256" t="n">
        <f aca="false">O473*H473</f>
        <v>0</v>
      </c>
      <c r="Q473" s="256" t="n">
        <v>0</v>
      </c>
      <c r="R473" s="256" t="n">
        <f aca="false">Q473*H473</f>
        <v>0</v>
      </c>
      <c r="S473" s="256" t="n">
        <v>0</v>
      </c>
      <c r="T473" s="257" t="n">
        <f aca="false">S473*H473</f>
        <v>0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R473" s="258" t="s">
        <v>302</v>
      </c>
      <c r="AT473" s="258" t="s">
        <v>250</v>
      </c>
      <c r="AU473" s="258" t="s">
        <v>265</v>
      </c>
      <c r="AY473" s="3" t="s">
        <v>247</v>
      </c>
      <c r="BE473" s="137" t="n">
        <f aca="false">IF(N473="základní",J473,0)</f>
        <v>0</v>
      </c>
      <c r="BF473" s="137" t="n">
        <f aca="false">IF(N473="snížená",J473,0)</f>
        <v>0</v>
      </c>
      <c r="BG473" s="137" t="n">
        <f aca="false">IF(N473="zákl. přenesená",J473,0)</f>
        <v>0</v>
      </c>
      <c r="BH473" s="137" t="n">
        <f aca="false">IF(N473="sníž. přenesená",J473,0)</f>
        <v>0</v>
      </c>
      <c r="BI473" s="137" t="n">
        <f aca="false">IF(N473="nulová",J473,0)</f>
        <v>0</v>
      </c>
      <c r="BJ473" s="3" t="s">
        <v>81</v>
      </c>
      <c r="BK473" s="137" t="n">
        <f aca="false">ROUND(I473*H473,2)</f>
        <v>0</v>
      </c>
      <c r="BL473" s="3" t="s">
        <v>302</v>
      </c>
      <c r="BM473" s="258" t="s">
        <v>1400</v>
      </c>
    </row>
    <row r="474" s="30" customFormat="true" ht="19.2" hidden="false" customHeight="false" outlineLevel="0" collapsed="false">
      <c r="A474" s="26"/>
      <c r="B474" s="27"/>
      <c r="C474" s="28"/>
      <c r="D474" s="259" t="s">
        <v>256</v>
      </c>
      <c r="E474" s="28"/>
      <c r="F474" s="260" t="s">
        <v>1399</v>
      </c>
      <c r="G474" s="28"/>
      <c r="H474" s="28"/>
      <c r="I474" s="211"/>
      <c r="J474" s="28"/>
      <c r="K474" s="28"/>
      <c r="L474" s="29"/>
      <c r="M474" s="261"/>
      <c r="N474" s="262"/>
      <c r="O474" s="76"/>
      <c r="P474" s="76"/>
      <c r="Q474" s="76"/>
      <c r="R474" s="76"/>
      <c r="S474" s="76"/>
      <c r="T474" s="77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T474" s="3" t="s">
        <v>256</v>
      </c>
      <c r="AU474" s="3" t="s">
        <v>265</v>
      </c>
    </row>
    <row r="475" s="30" customFormat="true" ht="37.8" hidden="false" customHeight="true" outlineLevel="0" collapsed="false">
      <c r="A475" s="26"/>
      <c r="B475" s="27"/>
      <c r="C475" s="246" t="s">
        <v>1401</v>
      </c>
      <c r="D475" s="246" t="s">
        <v>250</v>
      </c>
      <c r="E475" s="247" t="s">
        <v>1402</v>
      </c>
      <c r="F475" s="248" t="s">
        <v>1403</v>
      </c>
      <c r="G475" s="249" t="s">
        <v>291</v>
      </c>
      <c r="H475" s="250" t="n">
        <v>1</v>
      </c>
      <c r="I475" s="251"/>
      <c r="J475" s="252" t="n">
        <f aca="false">ROUND(I475*H475,2)</f>
        <v>0</v>
      </c>
      <c r="K475" s="253"/>
      <c r="L475" s="29"/>
      <c r="M475" s="254"/>
      <c r="N475" s="255" t="s">
        <v>39</v>
      </c>
      <c r="O475" s="76"/>
      <c r="P475" s="256" t="n">
        <f aca="false">O475*H475</f>
        <v>0</v>
      </c>
      <c r="Q475" s="256" t="n">
        <v>0</v>
      </c>
      <c r="R475" s="256" t="n">
        <f aca="false">Q475*H475</f>
        <v>0</v>
      </c>
      <c r="S475" s="256" t="n">
        <v>0.0025</v>
      </c>
      <c r="T475" s="257" t="n">
        <f aca="false">S475*H475</f>
        <v>0.0025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R475" s="258" t="s">
        <v>302</v>
      </c>
      <c r="AT475" s="258" t="s">
        <v>250</v>
      </c>
      <c r="AU475" s="258" t="s">
        <v>265</v>
      </c>
      <c r="AY475" s="3" t="s">
        <v>247</v>
      </c>
      <c r="BE475" s="137" t="n">
        <f aca="false">IF(N475="základní",J475,0)</f>
        <v>0</v>
      </c>
      <c r="BF475" s="137" t="n">
        <f aca="false">IF(N475="snížená",J475,0)</f>
        <v>0</v>
      </c>
      <c r="BG475" s="137" t="n">
        <f aca="false">IF(N475="zákl. přenesená",J475,0)</f>
        <v>0</v>
      </c>
      <c r="BH475" s="137" t="n">
        <f aca="false">IF(N475="sníž. přenesená",J475,0)</f>
        <v>0</v>
      </c>
      <c r="BI475" s="137" t="n">
        <f aca="false">IF(N475="nulová",J475,0)</f>
        <v>0</v>
      </c>
      <c r="BJ475" s="3" t="s">
        <v>81</v>
      </c>
      <c r="BK475" s="137" t="n">
        <f aca="false">ROUND(I475*H475,2)</f>
        <v>0</v>
      </c>
      <c r="BL475" s="3" t="s">
        <v>302</v>
      </c>
      <c r="BM475" s="258" t="s">
        <v>1404</v>
      </c>
    </row>
    <row r="476" s="30" customFormat="true" ht="28.8" hidden="false" customHeight="false" outlineLevel="0" collapsed="false">
      <c r="A476" s="26"/>
      <c r="B476" s="27"/>
      <c r="C476" s="28"/>
      <c r="D476" s="259" t="s">
        <v>256</v>
      </c>
      <c r="E476" s="28"/>
      <c r="F476" s="260" t="s">
        <v>1403</v>
      </c>
      <c r="G476" s="28"/>
      <c r="H476" s="28"/>
      <c r="I476" s="211"/>
      <c r="J476" s="28"/>
      <c r="K476" s="28"/>
      <c r="L476" s="29"/>
      <c r="M476" s="261"/>
      <c r="N476" s="262"/>
      <c r="O476" s="76"/>
      <c r="P476" s="76"/>
      <c r="Q476" s="76"/>
      <c r="R476" s="76"/>
      <c r="S476" s="76"/>
      <c r="T476" s="77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T476" s="3" t="s">
        <v>256</v>
      </c>
      <c r="AU476" s="3" t="s">
        <v>265</v>
      </c>
    </row>
    <row r="477" s="30" customFormat="true" ht="24.15" hidden="false" customHeight="true" outlineLevel="0" collapsed="false">
      <c r="A477" s="26"/>
      <c r="B477" s="27"/>
      <c r="C477" s="246" t="s">
        <v>1405</v>
      </c>
      <c r="D477" s="246" t="s">
        <v>250</v>
      </c>
      <c r="E477" s="247" t="s">
        <v>1406</v>
      </c>
      <c r="F477" s="248" t="s">
        <v>1407</v>
      </c>
      <c r="G477" s="249" t="s">
        <v>291</v>
      </c>
      <c r="H477" s="250" t="n">
        <v>1</v>
      </c>
      <c r="I477" s="251"/>
      <c r="J477" s="252" t="n">
        <f aca="false">ROUND(I477*H477,2)</f>
        <v>0</v>
      </c>
      <c r="K477" s="253"/>
      <c r="L477" s="29"/>
      <c r="M477" s="254"/>
      <c r="N477" s="255" t="s">
        <v>39</v>
      </c>
      <c r="O477" s="76"/>
      <c r="P477" s="256" t="n">
        <f aca="false">O477*H477</f>
        <v>0</v>
      </c>
      <c r="Q477" s="256" t="n">
        <v>0</v>
      </c>
      <c r="R477" s="256" t="n">
        <f aca="false">Q477*H477</f>
        <v>0</v>
      </c>
      <c r="S477" s="256" t="n">
        <v>5E-005</v>
      </c>
      <c r="T477" s="257" t="n">
        <f aca="false">S477*H477</f>
        <v>5E-005</v>
      </c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R477" s="258" t="s">
        <v>302</v>
      </c>
      <c r="AT477" s="258" t="s">
        <v>250</v>
      </c>
      <c r="AU477" s="258" t="s">
        <v>265</v>
      </c>
      <c r="AY477" s="3" t="s">
        <v>247</v>
      </c>
      <c r="BE477" s="137" t="n">
        <f aca="false">IF(N477="základní",J477,0)</f>
        <v>0</v>
      </c>
      <c r="BF477" s="137" t="n">
        <f aca="false">IF(N477="snížená",J477,0)</f>
        <v>0</v>
      </c>
      <c r="BG477" s="137" t="n">
        <f aca="false">IF(N477="zákl. přenesená",J477,0)</f>
        <v>0</v>
      </c>
      <c r="BH477" s="137" t="n">
        <f aca="false">IF(N477="sníž. přenesená",J477,0)</f>
        <v>0</v>
      </c>
      <c r="BI477" s="137" t="n">
        <f aca="false">IF(N477="nulová",J477,0)</f>
        <v>0</v>
      </c>
      <c r="BJ477" s="3" t="s">
        <v>81</v>
      </c>
      <c r="BK477" s="137" t="n">
        <f aca="false">ROUND(I477*H477,2)</f>
        <v>0</v>
      </c>
      <c r="BL477" s="3" t="s">
        <v>302</v>
      </c>
      <c r="BM477" s="258" t="s">
        <v>1408</v>
      </c>
    </row>
    <row r="478" s="30" customFormat="true" ht="67.2" hidden="false" customHeight="false" outlineLevel="0" collapsed="false">
      <c r="A478" s="26"/>
      <c r="B478" s="27"/>
      <c r="C478" s="28"/>
      <c r="D478" s="259" t="s">
        <v>256</v>
      </c>
      <c r="E478" s="28"/>
      <c r="F478" s="260" t="s">
        <v>1409</v>
      </c>
      <c r="G478" s="28"/>
      <c r="H478" s="28"/>
      <c r="I478" s="211"/>
      <c r="J478" s="28"/>
      <c r="K478" s="28"/>
      <c r="L478" s="29"/>
      <c r="M478" s="261"/>
      <c r="N478" s="262"/>
      <c r="O478" s="76"/>
      <c r="P478" s="76"/>
      <c r="Q478" s="76"/>
      <c r="R478" s="76"/>
      <c r="S478" s="76"/>
      <c r="T478" s="77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T478" s="3" t="s">
        <v>256</v>
      </c>
      <c r="AU478" s="3" t="s">
        <v>265</v>
      </c>
    </row>
    <row r="479" s="30" customFormat="true" ht="37.8" hidden="false" customHeight="true" outlineLevel="0" collapsed="false">
      <c r="A479" s="26"/>
      <c r="B479" s="27"/>
      <c r="C479" s="246" t="s">
        <v>1110</v>
      </c>
      <c r="D479" s="246" t="s">
        <v>250</v>
      </c>
      <c r="E479" s="247" t="s">
        <v>1111</v>
      </c>
      <c r="F479" s="248" t="s">
        <v>1112</v>
      </c>
      <c r="G479" s="249" t="s">
        <v>291</v>
      </c>
      <c r="H479" s="250" t="n">
        <v>1</v>
      </c>
      <c r="I479" s="251"/>
      <c r="J479" s="252" t="n">
        <f aca="false">ROUND(I479*H479,2)</f>
        <v>0</v>
      </c>
      <c r="K479" s="253"/>
      <c r="L479" s="29"/>
      <c r="M479" s="254"/>
      <c r="N479" s="255" t="s">
        <v>39</v>
      </c>
      <c r="O479" s="76"/>
      <c r="P479" s="256" t="n">
        <f aca="false">O479*H479</f>
        <v>0</v>
      </c>
      <c r="Q479" s="256" t="n">
        <v>0</v>
      </c>
      <c r="R479" s="256" t="n">
        <f aca="false">Q479*H479</f>
        <v>0</v>
      </c>
      <c r="S479" s="256" t="n">
        <v>5E-005</v>
      </c>
      <c r="T479" s="257" t="n">
        <f aca="false">S479*H479</f>
        <v>5E-005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R479" s="258" t="s">
        <v>302</v>
      </c>
      <c r="AT479" s="258" t="s">
        <v>250</v>
      </c>
      <c r="AU479" s="258" t="s">
        <v>265</v>
      </c>
      <c r="AY479" s="3" t="s">
        <v>247</v>
      </c>
      <c r="BE479" s="137" t="n">
        <f aca="false">IF(N479="základní",J479,0)</f>
        <v>0</v>
      </c>
      <c r="BF479" s="137" t="n">
        <f aca="false">IF(N479="snížená",J479,0)</f>
        <v>0</v>
      </c>
      <c r="BG479" s="137" t="n">
        <f aca="false">IF(N479="zákl. přenesená",J479,0)</f>
        <v>0</v>
      </c>
      <c r="BH479" s="137" t="n">
        <f aca="false">IF(N479="sníž. přenesená",J479,0)</f>
        <v>0</v>
      </c>
      <c r="BI479" s="137" t="n">
        <f aca="false">IF(N479="nulová",J479,0)</f>
        <v>0</v>
      </c>
      <c r="BJ479" s="3" t="s">
        <v>81</v>
      </c>
      <c r="BK479" s="137" t="n">
        <f aca="false">ROUND(I479*H479,2)</f>
        <v>0</v>
      </c>
      <c r="BL479" s="3" t="s">
        <v>302</v>
      </c>
      <c r="BM479" s="258" t="s">
        <v>1113</v>
      </c>
    </row>
    <row r="480" s="30" customFormat="true" ht="76.8" hidden="false" customHeight="false" outlineLevel="0" collapsed="false">
      <c r="A480" s="26"/>
      <c r="B480" s="27"/>
      <c r="C480" s="28"/>
      <c r="D480" s="259" t="s">
        <v>256</v>
      </c>
      <c r="E480" s="28"/>
      <c r="F480" s="260" t="s">
        <v>1114</v>
      </c>
      <c r="G480" s="28"/>
      <c r="H480" s="28"/>
      <c r="I480" s="211"/>
      <c r="J480" s="28"/>
      <c r="K480" s="28"/>
      <c r="L480" s="29"/>
      <c r="M480" s="261"/>
      <c r="N480" s="262"/>
      <c r="O480" s="76"/>
      <c r="P480" s="76"/>
      <c r="Q480" s="76"/>
      <c r="R480" s="76"/>
      <c r="S480" s="76"/>
      <c r="T480" s="77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T480" s="3" t="s">
        <v>256</v>
      </c>
      <c r="AU480" s="3" t="s">
        <v>265</v>
      </c>
    </row>
    <row r="481" s="229" customFormat="true" ht="20.85" hidden="false" customHeight="true" outlineLevel="0" collapsed="false">
      <c r="B481" s="230"/>
      <c r="C481" s="231"/>
      <c r="D481" s="232" t="s">
        <v>73</v>
      </c>
      <c r="E481" s="244" t="s">
        <v>1115</v>
      </c>
      <c r="F481" s="244" t="s">
        <v>1116</v>
      </c>
      <c r="G481" s="231"/>
      <c r="H481" s="231"/>
      <c r="I481" s="234"/>
      <c r="J481" s="245" t="n">
        <f aca="false">BK481</f>
        <v>0</v>
      </c>
      <c r="K481" s="231"/>
      <c r="L481" s="236"/>
      <c r="M481" s="237"/>
      <c r="N481" s="238"/>
      <c r="O481" s="238"/>
      <c r="P481" s="239" t="n">
        <f aca="false">SUM(P482:P515)</f>
        <v>0</v>
      </c>
      <c r="Q481" s="238"/>
      <c r="R481" s="239" t="n">
        <f aca="false">SUM(R482:R515)</f>
        <v>0.01098</v>
      </c>
      <c r="S481" s="238"/>
      <c r="T481" s="240" t="n">
        <f aca="false">SUM(T482:T515)</f>
        <v>0</v>
      </c>
      <c r="AR481" s="241" t="s">
        <v>83</v>
      </c>
      <c r="AT481" s="242" t="s">
        <v>73</v>
      </c>
      <c r="AU481" s="242" t="s">
        <v>83</v>
      </c>
      <c r="AY481" s="241" t="s">
        <v>247</v>
      </c>
      <c r="BK481" s="243" t="n">
        <f aca="false">SUM(BK482:BK515)</f>
        <v>0</v>
      </c>
    </row>
    <row r="482" s="30" customFormat="true" ht="24.15" hidden="false" customHeight="true" outlineLevel="0" collapsed="false">
      <c r="A482" s="26"/>
      <c r="B482" s="27"/>
      <c r="C482" s="246" t="s">
        <v>1410</v>
      </c>
      <c r="D482" s="246" t="s">
        <v>250</v>
      </c>
      <c r="E482" s="247" t="s">
        <v>1055</v>
      </c>
      <c r="F482" s="248" t="s">
        <v>1056</v>
      </c>
      <c r="G482" s="249" t="s">
        <v>332</v>
      </c>
      <c r="H482" s="250" t="n">
        <v>140</v>
      </c>
      <c r="I482" s="251"/>
      <c r="J482" s="252" t="n">
        <f aca="false">ROUND(I482*H482,2)</f>
        <v>0</v>
      </c>
      <c r="K482" s="253"/>
      <c r="L482" s="29"/>
      <c r="M482" s="254"/>
      <c r="N482" s="255" t="s">
        <v>39</v>
      </c>
      <c r="O482" s="76"/>
      <c r="P482" s="256" t="n">
        <f aca="false">O482*H482</f>
        <v>0</v>
      </c>
      <c r="Q482" s="256" t="n">
        <v>0</v>
      </c>
      <c r="R482" s="256" t="n">
        <f aca="false">Q482*H482</f>
        <v>0</v>
      </c>
      <c r="S482" s="256" t="n">
        <v>0</v>
      </c>
      <c r="T482" s="257" t="n">
        <f aca="false">S482*H482</f>
        <v>0</v>
      </c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R482" s="258" t="s">
        <v>302</v>
      </c>
      <c r="AT482" s="258" t="s">
        <v>250</v>
      </c>
      <c r="AU482" s="258" t="s">
        <v>265</v>
      </c>
      <c r="AY482" s="3" t="s">
        <v>247</v>
      </c>
      <c r="BE482" s="137" t="n">
        <f aca="false">IF(N482="základní",J482,0)</f>
        <v>0</v>
      </c>
      <c r="BF482" s="137" t="n">
        <f aca="false">IF(N482="snížená",J482,0)</f>
        <v>0</v>
      </c>
      <c r="BG482" s="137" t="n">
        <f aca="false">IF(N482="zákl. přenesená",J482,0)</f>
        <v>0</v>
      </c>
      <c r="BH482" s="137" t="n">
        <f aca="false">IF(N482="sníž. přenesená",J482,0)</f>
        <v>0</v>
      </c>
      <c r="BI482" s="137" t="n">
        <f aca="false">IF(N482="nulová",J482,0)</f>
        <v>0</v>
      </c>
      <c r="BJ482" s="3" t="s">
        <v>81</v>
      </c>
      <c r="BK482" s="137" t="n">
        <f aca="false">ROUND(I482*H482,2)</f>
        <v>0</v>
      </c>
      <c r="BL482" s="3" t="s">
        <v>302</v>
      </c>
      <c r="BM482" s="258" t="s">
        <v>1411</v>
      </c>
    </row>
    <row r="483" s="30" customFormat="true" ht="19.2" hidden="false" customHeight="false" outlineLevel="0" collapsed="false">
      <c r="A483" s="26"/>
      <c r="B483" s="27"/>
      <c r="C483" s="28"/>
      <c r="D483" s="259" t="s">
        <v>256</v>
      </c>
      <c r="E483" s="28"/>
      <c r="F483" s="260" t="s">
        <v>1056</v>
      </c>
      <c r="G483" s="28"/>
      <c r="H483" s="28"/>
      <c r="I483" s="211"/>
      <c r="J483" s="28"/>
      <c r="K483" s="28"/>
      <c r="L483" s="29"/>
      <c r="M483" s="261"/>
      <c r="N483" s="262"/>
      <c r="O483" s="76"/>
      <c r="P483" s="76"/>
      <c r="Q483" s="76"/>
      <c r="R483" s="76"/>
      <c r="S483" s="76"/>
      <c r="T483" s="77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T483" s="3" t="s">
        <v>256</v>
      </c>
      <c r="AU483" s="3" t="s">
        <v>265</v>
      </c>
    </row>
    <row r="484" s="30" customFormat="true" ht="24.15" hidden="false" customHeight="true" outlineLevel="0" collapsed="false">
      <c r="A484" s="26"/>
      <c r="B484" s="27"/>
      <c r="C484" s="263" t="s">
        <v>1412</v>
      </c>
      <c r="D484" s="263" t="s">
        <v>288</v>
      </c>
      <c r="E484" s="264" t="s">
        <v>1413</v>
      </c>
      <c r="F484" s="265" t="s">
        <v>1414</v>
      </c>
      <c r="G484" s="266" t="s">
        <v>332</v>
      </c>
      <c r="H484" s="267" t="n">
        <v>140</v>
      </c>
      <c r="I484" s="268"/>
      <c r="J484" s="269" t="n">
        <f aca="false">ROUND(I484*H484,2)</f>
        <v>0</v>
      </c>
      <c r="K484" s="270"/>
      <c r="L484" s="271"/>
      <c r="M484" s="272"/>
      <c r="N484" s="273" t="s">
        <v>39</v>
      </c>
      <c r="O484" s="76"/>
      <c r="P484" s="256" t="n">
        <f aca="false">O484*H484</f>
        <v>0</v>
      </c>
      <c r="Q484" s="256" t="n">
        <v>4E-005</v>
      </c>
      <c r="R484" s="256" t="n">
        <f aca="false">Q484*H484</f>
        <v>0.0056</v>
      </c>
      <c r="S484" s="256" t="n">
        <v>0</v>
      </c>
      <c r="T484" s="257" t="n">
        <f aca="false">S484*H484</f>
        <v>0</v>
      </c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R484" s="258" t="s">
        <v>324</v>
      </c>
      <c r="AT484" s="258" t="s">
        <v>288</v>
      </c>
      <c r="AU484" s="258" t="s">
        <v>265</v>
      </c>
      <c r="AY484" s="3" t="s">
        <v>247</v>
      </c>
      <c r="BE484" s="137" t="n">
        <f aca="false">IF(N484="základní",J484,0)</f>
        <v>0</v>
      </c>
      <c r="BF484" s="137" t="n">
        <f aca="false">IF(N484="snížená",J484,0)</f>
        <v>0</v>
      </c>
      <c r="BG484" s="137" t="n">
        <f aca="false">IF(N484="zákl. přenesená",J484,0)</f>
        <v>0</v>
      </c>
      <c r="BH484" s="137" t="n">
        <f aca="false">IF(N484="sníž. přenesená",J484,0)</f>
        <v>0</v>
      </c>
      <c r="BI484" s="137" t="n">
        <f aca="false">IF(N484="nulová",J484,0)</f>
        <v>0</v>
      </c>
      <c r="BJ484" s="3" t="s">
        <v>81</v>
      </c>
      <c r="BK484" s="137" t="n">
        <f aca="false">ROUND(I484*H484,2)</f>
        <v>0</v>
      </c>
      <c r="BL484" s="3" t="s">
        <v>302</v>
      </c>
      <c r="BM484" s="258" t="s">
        <v>1415</v>
      </c>
    </row>
    <row r="485" s="30" customFormat="true" ht="19.2" hidden="false" customHeight="false" outlineLevel="0" collapsed="false">
      <c r="A485" s="26"/>
      <c r="B485" s="27"/>
      <c r="C485" s="28"/>
      <c r="D485" s="259" t="s">
        <v>256</v>
      </c>
      <c r="E485" s="28"/>
      <c r="F485" s="260" t="s">
        <v>1414</v>
      </c>
      <c r="G485" s="28"/>
      <c r="H485" s="28"/>
      <c r="I485" s="211"/>
      <c r="J485" s="28"/>
      <c r="K485" s="28"/>
      <c r="L485" s="29"/>
      <c r="M485" s="261"/>
      <c r="N485" s="262"/>
      <c r="O485" s="76"/>
      <c r="P485" s="76"/>
      <c r="Q485" s="76"/>
      <c r="R485" s="76"/>
      <c r="S485" s="76"/>
      <c r="T485" s="77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T485" s="3" t="s">
        <v>256</v>
      </c>
      <c r="AU485" s="3" t="s">
        <v>265</v>
      </c>
    </row>
    <row r="486" s="30" customFormat="true" ht="24.15" hidden="false" customHeight="true" outlineLevel="0" collapsed="false">
      <c r="A486" s="26"/>
      <c r="B486" s="27"/>
      <c r="C486" s="246" t="s">
        <v>1416</v>
      </c>
      <c r="D486" s="246" t="s">
        <v>250</v>
      </c>
      <c r="E486" s="247" t="s">
        <v>1061</v>
      </c>
      <c r="F486" s="248" t="s">
        <v>1062</v>
      </c>
      <c r="G486" s="249" t="s">
        <v>291</v>
      </c>
      <c r="H486" s="250" t="n">
        <v>4</v>
      </c>
      <c r="I486" s="251"/>
      <c r="J486" s="252" t="n">
        <f aca="false">ROUND(I486*H486,2)</f>
        <v>0</v>
      </c>
      <c r="K486" s="253"/>
      <c r="L486" s="29"/>
      <c r="M486" s="254"/>
      <c r="N486" s="255" t="s">
        <v>39</v>
      </c>
      <c r="O486" s="76"/>
      <c r="P486" s="256" t="n">
        <f aca="false">O486*H486</f>
        <v>0</v>
      </c>
      <c r="Q486" s="256" t="n">
        <v>0</v>
      </c>
      <c r="R486" s="256" t="n">
        <f aca="false">Q486*H486</f>
        <v>0</v>
      </c>
      <c r="S486" s="256" t="n">
        <v>0</v>
      </c>
      <c r="T486" s="257" t="n">
        <f aca="false">S486*H486</f>
        <v>0</v>
      </c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R486" s="258" t="s">
        <v>302</v>
      </c>
      <c r="AT486" s="258" t="s">
        <v>250</v>
      </c>
      <c r="AU486" s="258" t="s">
        <v>265</v>
      </c>
      <c r="AY486" s="3" t="s">
        <v>247</v>
      </c>
      <c r="BE486" s="137" t="n">
        <f aca="false">IF(N486="základní",J486,0)</f>
        <v>0</v>
      </c>
      <c r="BF486" s="137" t="n">
        <f aca="false">IF(N486="snížená",J486,0)</f>
        <v>0</v>
      </c>
      <c r="BG486" s="137" t="n">
        <f aca="false">IF(N486="zákl. přenesená",J486,0)</f>
        <v>0</v>
      </c>
      <c r="BH486" s="137" t="n">
        <f aca="false">IF(N486="sníž. přenesená",J486,0)</f>
        <v>0</v>
      </c>
      <c r="BI486" s="137" t="n">
        <f aca="false">IF(N486="nulová",J486,0)</f>
        <v>0</v>
      </c>
      <c r="BJ486" s="3" t="s">
        <v>81</v>
      </c>
      <c r="BK486" s="137" t="n">
        <f aca="false">ROUND(I486*H486,2)</f>
        <v>0</v>
      </c>
      <c r="BL486" s="3" t="s">
        <v>302</v>
      </c>
      <c r="BM486" s="258" t="s">
        <v>1417</v>
      </c>
    </row>
    <row r="487" s="30" customFormat="true" ht="19.2" hidden="false" customHeight="false" outlineLevel="0" collapsed="false">
      <c r="A487" s="26"/>
      <c r="B487" s="27"/>
      <c r="C487" s="28"/>
      <c r="D487" s="259" t="s">
        <v>256</v>
      </c>
      <c r="E487" s="28"/>
      <c r="F487" s="260" t="s">
        <v>1062</v>
      </c>
      <c r="G487" s="28"/>
      <c r="H487" s="28"/>
      <c r="I487" s="211"/>
      <c r="J487" s="28"/>
      <c r="K487" s="28"/>
      <c r="L487" s="29"/>
      <c r="M487" s="261"/>
      <c r="N487" s="262"/>
      <c r="O487" s="76"/>
      <c r="P487" s="76"/>
      <c r="Q487" s="76"/>
      <c r="R487" s="76"/>
      <c r="S487" s="76"/>
      <c r="T487" s="77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T487" s="3" t="s">
        <v>256</v>
      </c>
      <c r="AU487" s="3" t="s">
        <v>265</v>
      </c>
    </row>
    <row r="488" s="30" customFormat="true" ht="24.15" hidden="false" customHeight="true" outlineLevel="0" collapsed="false">
      <c r="A488" s="26"/>
      <c r="B488" s="27"/>
      <c r="C488" s="263" t="s">
        <v>1418</v>
      </c>
      <c r="D488" s="263" t="s">
        <v>288</v>
      </c>
      <c r="E488" s="264" t="s">
        <v>1419</v>
      </c>
      <c r="F488" s="265" t="s">
        <v>1420</v>
      </c>
      <c r="G488" s="266" t="s">
        <v>291</v>
      </c>
      <c r="H488" s="267" t="n">
        <v>4</v>
      </c>
      <c r="I488" s="268"/>
      <c r="J488" s="269" t="n">
        <f aca="false">ROUND(I488*H488,2)</f>
        <v>0</v>
      </c>
      <c r="K488" s="270"/>
      <c r="L488" s="271"/>
      <c r="M488" s="272"/>
      <c r="N488" s="273" t="s">
        <v>39</v>
      </c>
      <c r="O488" s="76"/>
      <c r="P488" s="256" t="n">
        <f aca="false">O488*H488</f>
        <v>0</v>
      </c>
      <c r="Q488" s="256" t="n">
        <v>2E-005</v>
      </c>
      <c r="R488" s="256" t="n">
        <f aca="false">Q488*H488</f>
        <v>8E-005</v>
      </c>
      <c r="S488" s="256" t="n">
        <v>0</v>
      </c>
      <c r="T488" s="257" t="n">
        <f aca="false">S488*H488</f>
        <v>0</v>
      </c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R488" s="258" t="s">
        <v>324</v>
      </c>
      <c r="AT488" s="258" t="s">
        <v>288</v>
      </c>
      <c r="AU488" s="258" t="s">
        <v>265</v>
      </c>
      <c r="AY488" s="3" t="s">
        <v>247</v>
      </c>
      <c r="BE488" s="137" t="n">
        <f aca="false">IF(N488="základní",J488,0)</f>
        <v>0</v>
      </c>
      <c r="BF488" s="137" t="n">
        <f aca="false">IF(N488="snížená",J488,0)</f>
        <v>0</v>
      </c>
      <c r="BG488" s="137" t="n">
        <f aca="false">IF(N488="zákl. přenesená",J488,0)</f>
        <v>0</v>
      </c>
      <c r="BH488" s="137" t="n">
        <f aca="false">IF(N488="sníž. přenesená",J488,0)</f>
        <v>0</v>
      </c>
      <c r="BI488" s="137" t="n">
        <f aca="false">IF(N488="nulová",J488,0)</f>
        <v>0</v>
      </c>
      <c r="BJ488" s="3" t="s">
        <v>81</v>
      </c>
      <c r="BK488" s="137" t="n">
        <f aca="false">ROUND(I488*H488,2)</f>
        <v>0</v>
      </c>
      <c r="BL488" s="3" t="s">
        <v>302</v>
      </c>
      <c r="BM488" s="258" t="s">
        <v>1421</v>
      </c>
    </row>
    <row r="489" s="30" customFormat="true" ht="19.2" hidden="false" customHeight="false" outlineLevel="0" collapsed="false">
      <c r="A489" s="26"/>
      <c r="B489" s="27"/>
      <c r="C489" s="28"/>
      <c r="D489" s="259" t="s">
        <v>256</v>
      </c>
      <c r="E489" s="28"/>
      <c r="F489" s="260" t="s">
        <v>1420</v>
      </c>
      <c r="G489" s="28"/>
      <c r="H489" s="28"/>
      <c r="I489" s="211"/>
      <c r="J489" s="28"/>
      <c r="K489" s="28"/>
      <c r="L489" s="29"/>
      <c r="M489" s="261"/>
      <c r="N489" s="262"/>
      <c r="O489" s="76"/>
      <c r="P489" s="76"/>
      <c r="Q489" s="76"/>
      <c r="R489" s="76"/>
      <c r="S489" s="76"/>
      <c r="T489" s="77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T489" s="3" t="s">
        <v>256</v>
      </c>
      <c r="AU489" s="3" t="s">
        <v>265</v>
      </c>
    </row>
    <row r="490" s="30" customFormat="true" ht="24.15" hidden="false" customHeight="true" outlineLevel="0" collapsed="false">
      <c r="A490" s="26"/>
      <c r="B490" s="27"/>
      <c r="C490" s="246" t="s">
        <v>1422</v>
      </c>
      <c r="D490" s="246" t="s">
        <v>250</v>
      </c>
      <c r="E490" s="247" t="s">
        <v>1067</v>
      </c>
      <c r="F490" s="248" t="s">
        <v>1068</v>
      </c>
      <c r="G490" s="249" t="s">
        <v>291</v>
      </c>
      <c r="H490" s="250" t="n">
        <v>4</v>
      </c>
      <c r="I490" s="251"/>
      <c r="J490" s="252" t="n">
        <f aca="false">ROUND(I490*H490,2)</f>
        <v>0</v>
      </c>
      <c r="K490" s="253"/>
      <c r="L490" s="29"/>
      <c r="M490" s="254"/>
      <c r="N490" s="255" t="s">
        <v>39</v>
      </c>
      <c r="O490" s="76"/>
      <c r="P490" s="256" t="n">
        <f aca="false">O490*H490</f>
        <v>0</v>
      </c>
      <c r="Q490" s="256" t="n">
        <v>0</v>
      </c>
      <c r="R490" s="256" t="n">
        <f aca="false">Q490*H490</f>
        <v>0</v>
      </c>
      <c r="S490" s="256" t="n">
        <v>0</v>
      </c>
      <c r="T490" s="257" t="n">
        <f aca="false">S490*H490</f>
        <v>0</v>
      </c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R490" s="258" t="s">
        <v>302</v>
      </c>
      <c r="AT490" s="258" t="s">
        <v>250</v>
      </c>
      <c r="AU490" s="258" t="s">
        <v>265</v>
      </c>
      <c r="AY490" s="3" t="s">
        <v>247</v>
      </c>
      <c r="BE490" s="137" t="n">
        <f aca="false">IF(N490="základní",J490,0)</f>
        <v>0</v>
      </c>
      <c r="BF490" s="137" t="n">
        <f aca="false">IF(N490="snížená",J490,0)</f>
        <v>0</v>
      </c>
      <c r="BG490" s="137" t="n">
        <f aca="false">IF(N490="zákl. přenesená",J490,0)</f>
        <v>0</v>
      </c>
      <c r="BH490" s="137" t="n">
        <f aca="false">IF(N490="sníž. přenesená",J490,0)</f>
        <v>0</v>
      </c>
      <c r="BI490" s="137" t="n">
        <f aca="false">IF(N490="nulová",J490,0)</f>
        <v>0</v>
      </c>
      <c r="BJ490" s="3" t="s">
        <v>81</v>
      </c>
      <c r="BK490" s="137" t="n">
        <f aca="false">ROUND(I490*H490,2)</f>
        <v>0</v>
      </c>
      <c r="BL490" s="3" t="s">
        <v>302</v>
      </c>
      <c r="BM490" s="258" t="s">
        <v>1423</v>
      </c>
    </row>
    <row r="491" s="30" customFormat="true" ht="19.2" hidden="false" customHeight="false" outlineLevel="0" collapsed="false">
      <c r="A491" s="26"/>
      <c r="B491" s="27"/>
      <c r="C491" s="28"/>
      <c r="D491" s="259" t="s">
        <v>256</v>
      </c>
      <c r="E491" s="28"/>
      <c r="F491" s="260" t="s">
        <v>1068</v>
      </c>
      <c r="G491" s="28"/>
      <c r="H491" s="28"/>
      <c r="I491" s="211"/>
      <c r="J491" s="28"/>
      <c r="K491" s="28"/>
      <c r="L491" s="29"/>
      <c r="M491" s="261"/>
      <c r="N491" s="262"/>
      <c r="O491" s="76"/>
      <c r="P491" s="76"/>
      <c r="Q491" s="76"/>
      <c r="R491" s="76"/>
      <c r="S491" s="76"/>
      <c r="T491" s="77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T491" s="3" t="s">
        <v>256</v>
      </c>
      <c r="AU491" s="3" t="s">
        <v>265</v>
      </c>
    </row>
    <row r="492" s="30" customFormat="true" ht="24.15" hidden="false" customHeight="true" outlineLevel="0" collapsed="false">
      <c r="A492" s="26"/>
      <c r="B492" s="27"/>
      <c r="C492" s="246" t="s">
        <v>1424</v>
      </c>
      <c r="D492" s="246" t="s">
        <v>250</v>
      </c>
      <c r="E492" s="247" t="s">
        <v>1425</v>
      </c>
      <c r="F492" s="248" t="s">
        <v>1426</v>
      </c>
      <c r="G492" s="249" t="s">
        <v>291</v>
      </c>
      <c r="H492" s="250" t="n">
        <v>1</v>
      </c>
      <c r="I492" s="251"/>
      <c r="J492" s="252" t="n">
        <f aca="false">ROUND(I492*H492,2)</f>
        <v>0</v>
      </c>
      <c r="K492" s="253"/>
      <c r="L492" s="29"/>
      <c r="M492" s="254"/>
      <c r="N492" s="255" t="s">
        <v>39</v>
      </c>
      <c r="O492" s="76"/>
      <c r="P492" s="256" t="n">
        <f aca="false">O492*H492</f>
        <v>0</v>
      </c>
      <c r="Q492" s="256" t="n">
        <v>0</v>
      </c>
      <c r="R492" s="256" t="n">
        <f aca="false">Q492*H492</f>
        <v>0</v>
      </c>
      <c r="S492" s="256" t="n">
        <v>0</v>
      </c>
      <c r="T492" s="257" t="n">
        <f aca="false">S492*H492</f>
        <v>0</v>
      </c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R492" s="258" t="s">
        <v>302</v>
      </c>
      <c r="AT492" s="258" t="s">
        <v>250</v>
      </c>
      <c r="AU492" s="258" t="s">
        <v>265</v>
      </c>
      <c r="AY492" s="3" t="s">
        <v>247</v>
      </c>
      <c r="BE492" s="137" t="n">
        <f aca="false">IF(N492="základní",J492,0)</f>
        <v>0</v>
      </c>
      <c r="BF492" s="137" t="n">
        <f aca="false">IF(N492="snížená",J492,0)</f>
        <v>0</v>
      </c>
      <c r="BG492" s="137" t="n">
        <f aca="false">IF(N492="zákl. přenesená",J492,0)</f>
        <v>0</v>
      </c>
      <c r="BH492" s="137" t="n">
        <f aca="false">IF(N492="sníž. přenesená",J492,0)</f>
        <v>0</v>
      </c>
      <c r="BI492" s="137" t="n">
        <f aca="false">IF(N492="nulová",J492,0)</f>
        <v>0</v>
      </c>
      <c r="BJ492" s="3" t="s">
        <v>81</v>
      </c>
      <c r="BK492" s="137" t="n">
        <f aca="false">ROUND(I492*H492,2)</f>
        <v>0</v>
      </c>
      <c r="BL492" s="3" t="s">
        <v>302</v>
      </c>
      <c r="BM492" s="258" t="s">
        <v>1427</v>
      </c>
    </row>
    <row r="493" s="30" customFormat="true" ht="19.2" hidden="false" customHeight="false" outlineLevel="0" collapsed="false">
      <c r="A493" s="26"/>
      <c r="B493" s="27"/>
      <c r="C493" s="28"/>
      <c r="D493" s="259" t="s">
        <v>256</v>
      </c>
      <c r="E493" s="28"/>
      <c r="F493" s="260" t="s">
        <v>1428</v>
      </c>
      <c r="G493" s="28"/>
      <c r="H493" s="28"/>
      <c r="I493" s="211"/>
      <c r="J493" s="28"/>
      <c r="K493" s="28"/>
      <c r="L493" s="29"/>
      <c r="M493" s="261"/>
      <c r="N493" s="262"/>
      <c r="O493" s="76"/>
      <c r="P493" s="76"/>
      <c r="Q493" s="76"/>
      <c r="R493" s="76"/>
      <c r="S493" s="76"/>
      <c r="T493" s="77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T493" s="3" t="s">
        <v>256</v>
      </c>
      <c r="AU493" s="3" t="s">
        <v>265</v>
      </c>
    </row>
    <row r="494" s="30" customFormat="true" ht="24.15" hidden="false" customHeight="true" outlineLevel="0" collapsed="false">
      <c r="A494" s="26"/>
      <c r="B494" s="27"/>
      <c r="C494" s="263" t="s">
        <v>1429</v>
      </c>
      <c r="D494" s="263" t="s">
        <v>288</v>
      </c>
      <c r="E494" s="264" t="s">
        <v>1430</v>
      </c>
      <c r="F494" s="265" t="s">
        <v>1431</v>
      </c>
      <c r="G494" s="266" t="s">
        <v>291</v>
      </c>
      <c r="H494" s="267" t="n">
        <v>1</v>
      </c>
      <c r="I494" s="268"/>
      <c r="J494" s="269" t="n">
        <f aca="false">ROUND(I494*H494,2)</f>
        <v>0</v>
      </c>
      <c r="K494" s="270"/>
      <c r="L494" s="271"/>
      <c r="M494" s="272"/>
      <c r="N494" s="273" t="s">
        <v>39</v>
      </c>
      <c r="O494" s="76"/>
      <c r="P494" s="256" t="n">
        <f aca="false">O494*H494</f>
        <v>0</v>
      </c>
      <c r="Q494" s="256" t="n">
        <v>0.0001</v>
      </c>
      <c r="R494" s="256" t="n">
        <f aca="false">Q494*H494</f>
        <v>0.0001</v>
      </c>
      <c r="S494" s="256" t="n">
        <v>0</v>
      </c>
      <c r="T494" s="257" t="n">
        <f aca="false">S494*H494</f>
        <v>0</v>
      </c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R494" s="258" t="s">
        <v>324</v>
      </c>
      <c r="AT494" s="258" t="s">
        <v>288</v>
      </c>
      <c r="AU494" s="258" t="s">
        <v>265</v>
      </c>
      <c r="AY494" s="3" t="s">
        <v>247</v>
      </c>
      <c r="BE494" s="137" t="n">
        <f aca="false">IF(N494="základní",J494,0)</f>
        <v>0</v>
      </c>
      <c r="BF494" s="137" t="n">
        <f aca="false">IF(N494="snížená",J494,0)</f>
        <v>0</v>
      </c>
      <c r="BG494" s="137" t="n">
        <f aca="false">IF(N494="zákl. přenesená",J494,0)</f>
        <v>0</v>
      </c>
      <c r="BH494" s="137" t="n">
        <f aca="false">IF(N494="sníž. přenesená",J494,0)</f>
        <v>0</v>
      </c>
      <c r="BI494" s="137" t="n">
        <f aca="false">IF(N494="nulová",J494,0)</f>
        <v>0</v>
      </c>
      <c r="BJ494" s="3" t="s">
        <v>81</v>
      </c>
      <c r="BK494" s="137" t="n">
        <f aca="false">ROUND(I494*H494,2)</f>
        <v>0</v>
      </c>
      <c r="BL494" s="3" t="s">
        <v>302</v>
      </c>
      <c r="BM494" s="258" t="s">
        <v>1432</v>
      </c>
    </row>
    <row r="495" s="30" customFormat="true" ht="19.2" hidden="false" customHeight="false" outlineLevel="0" collapsed="false">
      <c r="A495" s="26"/>
      <c r="B495" s="27"/>
      <c r="C495" s="28"/>
      <c r="D495" s="259" t="s">
        <v>256</v>
      </c>
      <c r="E495" s="28"/>
      <c r="F495" s="260" t="s">
        <v>1431</v>
      </c>
      <c r="G495" s="28"/>
      <c r="H495" s="28"/>
      <c r="I495" s="211"/>
      <c r="J495" s="28"/>
      <c r="K495" s="28"/>
      <c r="L495" s="29"/>
      <c r="M495" s="261"/>
      <c r="N495" s="262"/>
      <c r="O495" s="76"/>
      <c r="P495" s="76"/>
      <c r="Q495" s="76"/>
      <c r="R495" s="76"/>
      <c r="S495" s="76"/>
      <c r="T495" s="77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T495" s="3" t="s">
        <v>256</v>
      </c>
      <c r="AU495" s="3" t="s">
        <v>265</v>
      </c>
    </row>
    <row r="496" s="30" customFormat="true" ht="24.15" hidden="false" customHeight="true" outlineLevel="0" collapsed="false">
      <c r="A496" s="26"/>
      <c r="B496" s="27"/>
      <c r="C496" s="263" t="s">
        <v>1433</v>
      </c>
      <c r="D496" s="263" t="s">
        <v>288</v>
      </c>
      <c r="E496" s="264" t="s">
        <v>1434</v>
      </c>
      <c r="F496" s="265" t="s">
        <v>1435</v>
      </c>
      <c r="G496" s="266" t="s">
        <v>291</v>
      </c>
      <c r="H496" s="267" t="n">
        <v>1</v>
      </c>
      <c r="I496" s="268"/>
      <c r="J496" s="269" t="n">
        <f aca="false">ROUND(I496*H496,2)</f>
        <v>0</v>
      </c>
      <c r="K496" s="270"/>
      <c r="L496" s="271"/>
      <c r="M496" s="272"/>
      <c r="N496" s="273" t="s">
        <v>39</v>
      </c>
      <c r="O496" s="76"/>
      <c r="P496" s="256" t="n">
        <f aca="false">O496*H496</f>
        <v>0</v>
      </c>
      <c r="Q496" s="256" t="n">
        <v>0.0001</v>
      </c>
      <c r="R496" s="256" t="n">
        <f aca="false">Q496*H496</f>
        <v>0.0001</v>
      </c>
      <c r="S496" s="256" t="n">
        <v>0</v>
      </c>
      <c r="T496" s="257" t="n">
        <f aca="false">S496*H496</f>
        <v>0</v>
      </c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R496" s="258" t="s">
        <v>324</v>
      </c>
      <c r="AT496" s="258" t="s">
        <v>288</v>
      </c>
      <c r="AU496" s="258" t="s">
        <v>265</v>
      </c>
      <c r="AY496" s="3" t="s">
        <v>247</v>
      </c>
      <c r="BE496" s="137" t="n">
        <f aca="false">IF(N496="základní",J496,0)</f>
        <v>0</v>
      </c>
      <c r="BF496" s="137" t="n">
        <f aca="false">IF(N496="snížená",J496,0)</f>
        <v>0</v>
      </c>
      <c r="BG496" s="137" t="n">
        <f aca="false">IF(N496="zákl. přenesená",J496,0)</f>
        <v>0</v>
      </c>
      <c r="BH496" s="137" t="n">
        <f aca="false">IF(N496="sníž. přenesená",J496,0)</f>
        <v>0</v>
      </c>
      <c r="BI496" s="137" t="n">
        <f aca="false">IF(N496="nulová",J496,0)</f>
        <v>0</v>
      </c>
      <c r="BJ496" s="3" t="s">
        <v>81</v>
      </c>
      <c r="BK496" s="137" t="n">
        <f aca="false">ROUND(I496*H496,2)</f>
        <v>0</v>
      </c>
      <c r="BL496" s="3" t="s">
        <v>302</v>
      </c>
      <c r="BM496" s="258" t="s">
        <v>1436</v>
      </c>
    </row>
    <row r="497" s="30" customFormat="true" ht="19.2" hidden="false" customHeight="false" outlineLevel="0" collapsed="false">
      <c r="A497" s="26"/>
      <c r="B497" s="27"/>
      <c r="C497" s="28"/>
      <c r="D497" s="259" t="s">
        <v>256</v>
      </c>
      <c r="E497" s="28"/>
      <c r="F497" s="260" t="s">
        <v>1435</v>
      </c>
      <c r="G497" s="28"/>
      <c r="H497" s="28"/>
      <c r="I497" s="211"/>
      <c r="J497" s="28"/>
      <c r="K497" s="28"/>
      <c r="L497" s="29"/>
      <c r="M497" s="261"/>
      <c r="N497" s="262"/>
      <c r="O497" s="76"/>
      <c r="P497" s="76"/>
      <c r="Q497" s="76"/>
      <c r="R497" s="76"/>
      <c r="S497" s="76"/>
      <c r="T497" s="77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T497" s="3" t="s">
        <v>256</v>
      </c>
      <c r="AU497" s="3" t="s">
        <v>265</v>
      </c>
    </row>
    <row r="498" s="30" customFormat="true" ht="21.75" hidden="false" customHeight="true" outlineLevel="0" collapsed="false">
      <c r="A498" s="26"/>
      <c r="B498" s="27"/>
      <c r="C498" s="263" t="s">
        <v>1437</v>
      </c>
      <c r="D498" s="263" t="s">
        <v>288</v>
      </c>
      <c r="E498" s="264" t="s">
        <v>1438</v>
      </c>
      <c r="F498" s="265" t="s">
        <v>1439</v>
      </c>
      <c r="G498" s="266" t="s">
        <v>291</v>
      </c>
      <c r="H498" s="267" t="n">
        <v>1</v>
      </c>
      <c r="I498" s="268"/>
      <c r="J498" s="269" t="n">
        <f aca="false">ROUND(I498*H498,2)</f>
        <v>0</v>
      </c>
      <c r="K498" s="270"/>
      <c r="L498" s="271"/>
      <c r="M498" s="272"/>
      <c r="N498" s="273" t="s">
        <v>39</v>
      </c>
      <c r="O498" s="76"/>
      <c r="P498" s="256" t="n">
        <f aca="false">O498*H498</f>
        <v>0</v>
      </c>
      <c r="Q498" s="256" t="n">
        <v>0.0001</v>
      </c>
      <c r="R498" s="256" t="n">
        <f aca="false">Q498*H498</f>
        <v>0.0001</v>
      </c>
      <c r="S498" s="256" t="n">
        <v>0</v>
      </c>
      <c r="T498" s="257" t="n">
        <f aca="false">S498*H498</f>
        <v>0</v>
      </c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R498" s="258" t="s">
        <v>324</v>
      </c>
      <c r="AT498" s="258" t="s">
        <v>288</v>
      </c>
      <c r="AU498" s="258" t="s">
        <v>265</v>
      </c>
      <c r="AY498" s="3" t="s">
        <v>247</v>
      </c>
      <c r="BE498" s="137" t="n">
        <f aca="false">IF(N498="základní",J498,0)</f>
        <v>0</v>
      </c>
      <c r="BF498" s="137" t="n">
        <f aca="false">IF(N498="snížená",J498,0)</f>
        <v>0</v>
      </c>
      <c r="BG498" s="137" t="n">
        <f aca="false">IF(N498="zákl. přenesená",J498,0)</f>
        <v>0</v>
      </c>
      <c r="BH498" s="137" t="n">
        <f aca="false">IF(N498="sníž. přenesená",J498,0)</f>
        <v>0</v>
      </c>
      <c r="BI498" s="137" t="n">
        <f aca="false">IF(N498="nulová",J498,0)</f>
        <v>0</v>
      </c>
      <c r="BJ498" s="3" t="s">
        <v>81</v>
      </c>
      <c r="BK498" s="137" t="n">
        <f aca="false">ROUND(I498*H498,2)</f>
        <v>0</v>
      </c>
      <c r="BL498" s="3" t="s">
        <v>302</v>
      </c>
      <c r="BM498" s="258" t="s">
        <v>1440</v>
      </c>
    </row>
    <row r="499" s="30" customFormat="true" ht="10.2" hidden="false" customHeight="false" outlineLevel="0" collapsed="false">
      <c r="A499" s="26"/>
      <c r="B499" s="27"/>
      <c r="C499" s="28"/>
      <c r="D499" s="259" t="s">
        <v>256</v>
      </c>
      <c r="E499" s="28"/>
      <c r="F499" s="260" t="s">
        <v>1439</v>
      </c>
      <c r="G499" s="28"/>
      <c r="H499" s="28"/>
      <c r="I499" s="211"/>
      <c r="J499" s="28"/>
      <c r="K499" s="28"/>
      <c r="L499" s="29"/>
      <c r="M499" s="261"/>
      <c r="N499" s="262"/>
      <c r="O499" s="76"/>
      <c r="P499" s="76"/>
      <c r="Q499" s="76"/>
      <c r="R499" s="76"/>
      <c r="S499" s="76"/>
      <c r="T499" s="77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T499" s="3" t="s">
        <v>256</v>
      </c>
      <c r="AU499" s="3" t="s">
        <v>265</v>
      </c>
    </row>
    <row r="500" s="30" customFormat="true" ht="21.75" hidden="false" customHeight="true" outlineLevel="0" collapsed="false">
      <c r="A500" s="26"/>
      <c r="B500" s="27"/>
      <c r="C500" s="246" t="s">
        <v>1441</v>
      </c>
      <c r="D500" s="246" t="s">
        <v>250</v>
      </c>
      <c r="E500" s="247" t="s">
        <v>1098</v>
      </c>
      <c r="F500" s="248" t="s">
        <v>1099</v>
      </c>
      <c r="G500" s="249" t="s">
        <v>291</v>
      </c>
      <c r="H500" s="250" t="n">
        <v>2</v>
      </c>
      <c r="I500" s="251"/>
      <c r="J500" s="252" t="n">
        <f aca="false">ROUND(I500*H500,2)</f>
        <v>0</v>
      </c>
      <c r="K500" s="253"/>
      <c r="L500" s="29"/>
      <c r="M500" s="254"/>
      <c r="N500" s="255" t="s">
        <v>39</v>
      </c>
      <c r="O500" s="76"/>
      <c r="P500" s="256" t="n">
        <f aca="false">O500*H500</f>
        <v>0</v>
      </c>
      <c r="Q500" s="256" t="n">
        <v>0</v>
      </c>
      <c r="R500" s="256" t="n">
        <f aca="false">Q500*H500</f>
        <v>0</v>
      </c>
      <c r="S500" s="256" t="n">
        <v>0</v>
      </c>
      <c r="T500" s="257" t="n">
        <f aca="false">S500*H500</f>
        <v>0</v>
      </c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R500" s="258" t="s">
        <v>302</v>
      </c>
      <c r="AT500" s="258" t="s">
        <v>250</v>
      </c>
      <c r="AU500" s="258" t="s">
        <v>265</v>
      </c>
      <c r="AY500" s="3" t="s">
        <v>247</v>
      </c>
      <c r="BE500" s="137" t="n">
        <f aca="false">IF(N500="základní",J500,0)</f>
        <v>0</v>
      </c>
      <c r="BF500" s="137" t="n">
        <f aca="false">IF(N500="snížená",J500,0)</f>
        <v>0</v>
      </c>
      <c r="BG500" s="137" t="n">
        <f aca="false">IF(N500="zákl. přenesená",J500,0)</f>
        <v>0</v>
      </c>
      <c r="BH500" s="137" t="n">
        <f aca="false">IF(N500="sníž. přenesená",J500,0)</f>
        <v>0</v>
      </c>
      <c r="BI500" s="137" t="n">
        <f aca="false">IF(N500="nulová",J500,0)</f>
        <v>0</v>
      </c>
      <c r="BJ500" s="3" t="s">
        <v>81</v>
      </c>
      <c r="BK500" s="137" t="n">
        <f aca="false">ROUND(I500*H500,2)</f>
        <v>0</v>
      </c>
      <c r="BL500" s="3" t="s">
        <v>302</v>
      </c>
      <c r="BM500" s="258" t="s">
        <v>1442</v>
      </c>
    </row>
    <row r="501" s="30" customFormat="true" ht="19.2" hidden="false" customHeight="false" outlineLevel="0" collapsed="false">
      <c r="A501" s="26"/>
      <c r="B501" s="27"/>
      <c r="C501" s="28"/>
      <c r="D501" s="259" t="s">
        <v>256</v>
      </c>
      <c r="E501" s="28"/>
      <c r="F501" s="260" t="s">
        <v>1101</v>
      </c>
      <c r="G501" s="28"/>
      <c r="H501" s="28"/>
      <c r="I501" s="211"/>
      <c r="J501" s="28"/>
      <c r="K501" s="28"/>
      <c r="L501" s="29"/>
      <c r="M501" s="261"/>
      <c r="N501" s="262"/>
      <c r="O501" s="76"/>
      <c r="P501" s="76"/>
      <c r="Q501" s="76"/>
      <c r="R501" s="76"/>
      <c r="S501" s="76"/>
      <c r="T501" s="77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T501" s="3" t="s">
        <v>256</v>
      </c>
      <c r="AU501" s="3" t="s">
        <v>265</v>
      </c>
    </row>
    <row r="502" s="30" customFormat="true" ht="24.15" hidden="false" customHeight="true" outlineLevel="0" collapsed="false">
      <c r="A502" s="26"/>
      <c r="B502" s="27"/>
      <c r="C502" s="246" t="s">
        <v>1443</v>
      </c>
      <c r="D502" s="246" t="s">
        <v>250</v>
      </c>
      <c r="E502" s="247" t="s">
        <v>1444</v>
      </c>
      <c r="F502" s="248" t="s">
        <v>1445</v>
      </c>
      <c r="G502" s="249" t="s">
        <v>332</v>
      </c>
      <c r="H502" s="250" t="n">
        <v>2</v>
      </c>
      <c r="I502" s="251"/>
      <c r="J502" s="252" t="n">
        <f aca="false">ROUND(I502*H502,2)</f>
        <v>0</v>
      </c>
      <c r="K502" s="253"/>
      <c r="L502" s="29"/>
      <c r="M502" s="254"/>
      <c r="N502" s="255" t="s">
        <v>39</v>
      </c>
      <c r="O502" s="76"/>
      <c r="P502" s="256" t="n">
        <f aca="false">O502*H502</f>
        <v>0</v>
      </c>
      <c r="Q502" s="256" t="n">
        <v>0</v>
      </c>
      <c r="R502" s="256" t="n">
        <f aca="false">Q502*H502</f>
        <v>0</v>
      </c>
      <c r="S502" s="256" t="n">
        <v>0</v>
      </c>
      <c r="T502" s="257" t="n">
        <f aca="false">S502*H502</f>
        <v>0</v>
      </c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R502" s="258" t="s">
        <v>302</v>
      </c>
      <c r="AT502" s="258" t="s">
        <v>250</v>
      </c>
      <c r="AU502" s="258" t="s">
        <v>265</v>
      </c>
      <c r="AY502" s="3" t="s">
        <v>247</v>
      </c>
      <c r="BE502" s="137" t="n">
        <f aca="false">IF(N502="základní",J502,0)</f>
        <v>0</v>
      </c>
      <c r="BF502" s="137" t="n">
        <f aca="false">IF(N502="snížená",J502,0)</f>
        <v>0</v>
      </c>
      <c r="BG502" s="137" t="n">
        <f aca="false">IF(N502="zákl. přenesená",J502,0)</f>
        <v>0</v>
      </c>
      <c r="BH502" s="137" t="n">
        <f aca="false">IF(N502="sníž. přenesená",J502,0)</f>
        <v>0</v>
      </c>
      <c r="BI502" s="137" t="n">
        <f aca="false">IF(N502="nulová",J502,0)</f>
        <v>0</v>
      </c>
      <c r="BJ502" s="3" t="s">
        <v>81</v>
      </c>
      <c r="BK502" s="137" t="n">
        <f aca="false">ROUND(I502*H502,2)</f>
        <v>0</v>
      </c>
      <c r="BL502" s="3" t="s">
        <v>302</v>
      </c>
      <c r="BM502" s="258" t="s">
        <v>1446</v>
      </c>
    </row>
    <row r="503" s="30" customFormat="true" ht="19.2" hidden="false" customHeight="false" outlineLevel="0" collapsed="false">
      <c r="A503" s="26"/>
      <c r="B503" s="27"/>
      <c r="C503" s="28"/>
      <c r="D503" s="259" t="s">
        <v>256</v>
      </c>
      <c r="E503" s="28"/>
      <c r="F503" s="260" t="s">
        <v>1445</v>
      </c>
      <c r="G503" s="28"/>
      <c r="H503" s="28"/>
      <c r="I503" s="211"/>
      <c r="J503" s="28"/>
      <c r="K503" s="28"/>
      <c r="L503" s="29"/>
      <c r="M503" s="261"/>
      <c r="N503" s="262"/>
      <c r="O503" s="76"/>
      <c r="P503" s="76"/>
      <c r="Q503" s="76"/>
      <c r="R503" s="76"/>
      <c r="S503" s="76"/>
      <c r="T503" s="77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T503" s="3" t="s">
        <v>256</v>
      </c>
      <c r="AU503" s="3" t="s">
        <v>265</v>
      </c>
    </row>
    <row r="504" s="30" customFormat="true" ht="16.5" hidden="false" customHeight="true" outlineLevel="0" collapsed="false">
      <c r="A504" s="26"/>
      <c r="B504" s="27"/>
      <c r="C504" s="263" t="s">
        <v>1447</v>
      </c>
      <c r="D504" s="263" t="s">
        <v>288</v>
      </c>
      <c r="E504" s="264" t="s">
        <v>1448</v>
      </c>
      <c r="F504" s="265" t="s">
        <v>1449</v>
      </c>
      <c r="G504" s="266" t="s">
        <v>332</v>
      </c>
      <c r="H504" s="267" t="n">
        <v>2</v>
      </c>
      <c r="I504" s="268"/>
      <c r="J504" s="269" t="n">
        <f aca="false">ROUND(I504*H504,2)</f>
        <v>0</v>
      </c>
      <c r="K504" s="270"/>
      <c r="L504" s="271"/>
      <c r="M504" s="272"/>
      <c r="N504" s="273" t="s">
        <v>39</v>
      </c>
      <c r="O504" s="76"/>
      <c r="P504" s="256" t="n">
        <f aca="false">O504*H504</f>
        <v>0</v>
      </c>
      <c r="Q504" s="256" t="n">
        <v>1E-005</v>
      </c>
      <c r="R504" s="256" t="n">
        <f aca="false">Q504*H504</f>
        <v>2E-005</v>
      </c>
      <c r="S504" s="256" t="n">
        <v>0</v>
      </c>
      <c r="T504" s="257" t="n">
        <f aca="false">S504*H504</f>
        <v>0</v>
      </c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R504" s="258" t="s">
        <v>324</v>
      </c>
      <c r="AT504" s="258" t="s">
        <v>288</v>
      </c>
      <c r="AU504" s="258" t="s">
        <v>265</v>
      </c>
      <c r="AY504" s="3" t="s">
        <v>247</v>
      </c>
      <c r="BE504" s="137" t="n">
        <f aca="false">IF(N504="základní",J504,0)</f>
        <v>0</v>
      </c>
      <c r="BF504" s="137" t="n">
        <f aca="false">IF(N504="snížená",J504,0)</f>
        <v>0</v>
      </c>
      <c r="BG504" s="137" t="n">
        <f aca="false">IF(N504="zákl. přenesená",J504,0)</f>
        <v>0</v>
      </c>
      <c r="BH504" s="137" t="n">
        <f aca="false">IF(N504="sníž. přenesená",J504,0)</f>
        <v>0</v>
      </c>
      <c r="BI504" s="137" t="n">
        <f aca="false">IF(N504="nulová",J504,0)</f>
        <v>0</v>
      </c>
      <c r="BJ504" s="3" t="s">
        <v>81</v>
      </c>
      <c r="BK504" s="137" t="n">
        <f aca="false">ROUND(I504*H504,2)</f>
        <v>0</v>
      </c>
      <c r="BL504" s="3" t="s">
        <v>302</v>
      </c>
      <c r="BM504" s="258" t="s">
        <v>1450</v>
      </c>
    </row>
    <row r="505" s="30" customFormat="true" ht="10.2" hidden="false" customHeight="false" outlineLevel="0" collapsed="false">
      <c r="A505" s="26"/>
      <c r="B505" s="27"/>
      <c r="C505" s="28"/>
      <c r="D505" s="259" t="s">
        <v>256</v>
      </c>
      <c r="E505" s="28"/>
      <c r="F505" s="260" t="s">
        <v>1449</v>
      </c>
      <c r="G505" s="28"/>
      <c r="H505" s="28"/>
      <c r="I505" s="211"/>
      <c r="J505" s="28"/>
      <c r="K505" s="28"/>
      <c r="L505" s="29"/>
      <c r="M505" s="261"/>
      <c r="N505" s="262"/>
      <c r="O505" s="76"/>
      <c r="P505" s="76"/>
      <c r="Q505" s="76"/>
      <c r="R505" s="76"/>
      <c r="S505" s="76"/>
      <c r="T505" s="77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T505" s="3" t="s">
        <v>256</v>
      </c>
      <c r="AU505" s="3" t="s">
        <v>265</v>
      </c>
    </row>
    <row r="506" s="30" customFormat="true" ht="24.15" hidden="false" customHeight="true" outlineLevel="0" collapsed="false">
      <c r="A506" s="26"/>
      <c r="B506" s="27"/>
      <c r="C506" s="263" t="s">
        <v>1451</v>
      </c>
      <c r="D506" s="263" t="s">
        <v>288</v>
      </c>
      <c r="E506" s="264" t="s">
        <v>1452</v>
      </c>
      <c r="F506" s="265" t="s">
        <v>1453</v>
      </c>
      <c r="G506" s="266" t="s">
        <v>291</v>
      </c>
      <c r="H506" s="267" t="n">
        <v>1</v>
      </c>
      <c r="I506" s="268"/>
      <c r="J506" s="269" t="n">
        <f aca="false">ROUND(I506*H506,2)</f>
        <v>0</v>
      </c>
      <c r="K506" s="270"/>
      <c r="L506" s="271"/>
      <c r="M506" s="272"/>
      <c r="N506" s="273" t="s">
        <v>39</v>
      </c>
      <c r="O506" s="76"/>
      <c r="P506" s="256" t="n">
        <f aca="false">O506*H506</f>
        <v>0</v>
      </c>
      <c r="Q506" s="256" t="n">
        <v>1E-005</v>
      </c>
      <c r="R506" s="256" t="n">
        <f aca="false">Q506*H506</f>
        <v>1E-005</v>
      </c>
      <c r="S506" s="256" t="n">
        <v>0</v>
      </c>
      <c r="T506" s="257" t="n">
        <f aca="false">S506*H506</f>
        <v>0</v>
      </c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R506" s="258" t="s">
        <v>324</v>
      </c>
      <c r="AT506" s="258" t="s">
        <v>288</v>
      </c>
      <c r="AU506" s="258" t="s">
        <v>265</v>
      </c>
      <c r="AY506" s="3" t="s">
        <v>247</v>
      </c>
      <c r="BE506" s="137" t="n">
        <f aca="false">IF(N506="základní",J506,0)</f>
        <v>0</v>
      </c>
      <c r="BF506" s="137" t="n">
        <f aca="false">IF(N506="snížená",J506,0)</f>
        <v>0</v>
      </c>
      <c r="BG506" s="137" t="n">
        <f aca="false">IF(N506="zákl. přenesená",J506,0)</f>
        <v>0</v>
      </c>
      <c r="BH506" s="137" t="n">
        <f aca="false">IF(N506="sníž. přenesená",J506,0)</f>
        <v>0</v>
      </c>
      <c r="BI506" s="137" t="n">
        <f aca="false">IF(N506="nulová",J506,0)</f>
        <v>0</v>
      </c>
      <c r="BJ506" s="3" t="s">
        <v>81</v>
      </c>
      <c r="BK506" s="137" t="n">
        <f aca="false">ROUND(I506*H506,2)</f>
        <v>0</v>
      </c>
      <c r="BL506" s="3" t="s">
        <v>302</v>
      </c>
      <c r="BM506" s="258" t="s">
        <v>1454</v>
      </c>
    </row>
    <row r="507" s="30" customFormat="true" ht="19.2" hidden="false" customHeight="false" outlineLevel="0" collapsed="false">
      <c r="A507" s="26"/>
      <c r="B507" s="27"/>
      <c r="C507" s="28"/>
      <c r="D507" s="259" t="s">
        <v>256</v>
      </c>
      <c r="E507" s="28"/>
      <c r="F507" s="260" t="s">
        <v>1453</v>
      </c>
      <c r="G507" s="28"/>
      <c r="H507" s="28"/>
      <c r="I507" s="211"/>
      <c r="J507" s="28"/>
      <c r="K507" s="28"/>
      <c r="L507" s="29"/>
      <c r="M507" s="261"/>
      <c r="N507" s="262"/>
      <c r="O507" s="76"/>
      <c r="P507" s="76"/>
      <c r="Q507" s="76"/>
      <c r="R507" s="76"/>
      <c r="S507" s="76"/>
      <c r="T507" s="77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T507" s="3" t="s">
        <v>256</v>
      </c>
      <c r="AU507" s="3" t="s">
        <v>265</v>
      </c>
    </row>
    <row r="508" s="30" customFormat="true" ht="24.15" hidden="false" customHeight="true" outlineLevel="0" collapsed="false">
      <c r="A508" s="26"/>
      <c r="B508" s="27"/>
      <c r="C508" s="263" t="s">
        <v>1455</v>
      </c>
      <c r="D508" s="263" t="s">
        <v>288</v>
      </c>
      <c r="E508" s="264" t="s">
        <v>1456</v>
      </c>
      <c r="F508" s="265" t="s">
        <v>1457</v>
      </c>
      <c r="G508" s="266" t="s">
        <v>291</v>
      </c>
      <c r="H508" s="267" t="n">
        <v>1</v>
      </c>
      <c r="I508" s="268"/>
      <c r="J508" s="269" t="n">
        <f aca="false">ROUND(I508*H508,2)</f>
        <v>0</v>
      </c>
      <c r="K508" s="270"/>
      <c r="L508" s="271"/>
      <c r="M508" s="272"/>
      <c r="N508" s="273" t="s">
        <v>39</v>
      </c>
      <c r="O508" s="76"/>
      <c r="P508" s="256" t="n">
        <f aca="false">O508*H508</f>
        <v>0</v>
      </c>
      <c r="Q508" s="256" t="n">
        <v>1E-005</v>
      </c>
      <c r="R508" s="256" t="n">
        <f aca="false">Q508*H508</f>
        <v>1E-005</v>
      </c>
      <c r="S508" s="256" t="n">
        <v>0</v>
      </c>
      <c r="T508" s="257" t="n">
        <f aca="false">S508*H508</f>
        <v>0</v>
      </c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R508" s="258" t="s">
        <v>324</v>
      </c>
      <c r="AT508" s="258" t="s">
        <v>288</v>
      </c>
      <c r="AU508" s="258" t="s">
        <v>265</v>
      </c>
      <c r="AY508" s="3" t="s">
        <v>247</v>
      </c>
      <c r="BE508" s="137" t="n">
        <f aca="false">IF(N508="základní",J508,0)</f>
        <v>0</v>
      </c>
      <c r="BF508" s="137" t="n">
        <f aca="false">IF(N508="snížená",J508,0)</f>
        <v>0</v>
      </c>
      <c r="BG508" s="137" t="n">
        <f aca="false">IF(N508="zákl. přenesená",J508,0)</f>
        <v>0</v>
      </c>
      <c r="BH508" s="137" t="n">
        <f aca="false">IF(N508="sníž. přenesená",J508,0)</f>
        <v>0</v>
      </c>
      <c r="BI508" s="137" t="n">
        <f aca="false">IF(N508="nulová",J508,0)</f>
        <v>0</v>
      </c>
      <c r="BJ508" s="3" t="s">
        <v>81</v>
      </c>
      <c r="BK508" s="137" t="n">
        <f aca="false">ROUND(I508*H508,2)</f>
        <v>0</v>
      </c>
      <c r="BL508" s="3" t="s">
        <v>302</v>
      </c>
      <c r="BM508" s="258" t="s">
        <v>1458</v>
      </c>
    </row>
    <row r="509" s="30" customFormat="true" ht="19.2" hidden="false" customHeight="false" outlineLevel="0" collapsed="false">
      <c r="A509" s="26"/>
      <c r="B509" s="27"/>
      <c r="C509" s="28"/>
      <c r="D509" s="259" t="s">
        <v>256</v>
      </c>
      <c r="E509" s="28"/>
      <c r="F509" s="260" t="s">
        <v>1457</v>
      </c>
      <c r="G509" s="28"/>
      <c r="H509" s="28"/>
      <c r="I509" s="211"/>
      <c r="J509" s="28"/>
      <c r="K509" s="28"/>
      <c r="L509" s="29"/>
      <c r="M509" s="261"/>
      <c r="N509" s="262"/>
      <c r="O509" s="76"/>
      <c r="P509" s="76"/>
      <c r="Q509" s="76"/>
      <c r="R509" s="76"/>
      <c r="S509" s="76"/>
      <c r="T509" s="77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T509" s="3" t="s">
        <v>256</v>
      </c>
      <c r="AU509" s="3" t="s">
        <v>265</v>
      </c>
    </row>
    <row r="510" s="30" customFormat="true" ht="24.15" hidden="false" customHeight="true" outlineLevel="0" collapsed="false">
      <c r="A510" s="26"/>
      <c r="B510" s="27"/>
      <c r="C510" s="263" t="s">
        <v>1459</v>
      </c>
      <c r="D510" s="263" t="s">
        <v>288</v>
      </c>
      <c r="E510" s="264" t="s">
        <v>1460</v>
      </c>
      <c r="F510" s="265" t="s">
        <v>1461</v>
      </c>
      <c r="G510" s="266" t="s">
        <v>291</v>
      </c>
      <c r="H510" s="267" t="n">
        <v>1</v>
      </c>
      <c r="I510" s="268"/>
      <c r="J510" s="269" t="n">
        <f aca="false">ROUND(I510*H510,2)</f>
        <v>0</v>
      </c>
      <c r="K510" s="270"/>
      <c r="L510" s="271"/>
      <c r="M510" s="272"/>
      <c r="N510" s="273" t="s">
        <v>39</v>
      </c>
      <c r="O510" s="76"/>
      <c r="P510" s="256" t="n">
        <f aca="false">O510*H510</f>
        <v>0</v>
      </c>
      <c r="Q510" s="256" t="n">
        <v>1E-005</v>
      </c>
      <c r="R510" s="256" t="n">
        <f aca="false">Q510*H510</f>
        <v>1E-005</v>
      </c>
      <c r="S510" s="256" t="n">
        <v>0</v>
      </c>
      <c r="T510" s="257" t="n">
        <f aca="false">S510*H510</f>
        <v>0</v>
      </c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R510" s="258" t="s">
        <v>324</v>
      </c>
      <c r="AT510" s="258" t="s">
        <v>288</v>
      </c>
      <c r="AU510" s="258" t="s">
        <v>265</v>
      </c>
      <c r="AY510" s="3" t="s">
        <v>247</v>
      </c>
      <c r="BE510" s="137" t="n">
        <f aca="false">IF(N510="základní",J510,0)</f>
        <v>0</v>
      </c>
      <c r="BF510" s="137" t="n">
        <f aca="false">IF(N510="snížená",J510,0)</f>
        <v>0</v>
      </c>
      <c r="BG510" s="137" t="n">
        <f aca="false">IF(N510="zákl. přenesená",J510,0)</f>
        <v>0</v>
      </c>
      <c r="BH510" s="137" t="n">
        <f aca="false">IF(N510="sníž. přenesená",J510,0)</f>
        <v>0</v>
      </c>
      <c r="BI510" s="137" t="n">
        <f aca="false">IF(N510="nulová",J510,0)</f>
        <v>0</v>
      </c>
      <c r="BJ510" s="3" t="s">
        <v>81</v>
      </c>
      <c r="BK510" s="137" t="n">
        <f aca="false">ROUND(I510*H510,2)</f>
        <v>0</v>
      </c>
      <c r="BL510" s="3" t="s">
        <v>302</v>
      </c>
      <c r="BM510" s="258" t="s">
        <v>1462</v>
      </c>
    </row>
    <row r="511" s="30" customFormat="true" ht="10.2" hidden="false" customHeight="false" outlineLevel="0" collapsed="false">
      <c r="A511" s="26"/>
      <c r="B511" s="27"/>
      <c r="C511" s="28"/>
      <c r="D511" s="259" t="s">
        <v>256</v>
      </c>
      <c r="E511" s="28"/>
      <c r="F511" s="260" t="s">
        <v>1461</v>
      </c>
      <c r="G511" s="28"/>
      <c r="H511" s="28"/>
      <c r="I511" s="211"/>
      <c r="J511" s="28"/>
      <c r="K511" s="28"/>
      <c r="L511" s="29"/>
      <c r="M511" s="261"/>
      <c r="N511" s="262"/>
      <c r="O511" s="76"/>
      <c r="P511" s="76"/>
      <c r="Q511" s="76"/>
      <c r="R511" s="76"/>
      <c r="S511" s="76"/>
      <c r="T511" s="77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T511" s="3" t="s">
        <v>256</v>
      </c>
      <c r="AU511" s="3" t="s">
        <v>265</v>
      </c>
    </row>
    <row r="512" s="30" customFormat="true" ht="21.75" hidden="false" customHeight="true" outlineLevel="0" collapsed="false">
      <c r="A512" s="26"/>
      <c r="B512" s="27"/>
      <c r="C512" s="246" t="s">
        <v>1463</v>
      </c>
      <c r="D512" s="246" t="s">
        <v>250</v>
      </c>
      <c r="E512" s="247" t="s">
        <v>1464</v>
      </c>
      <c r="F512" s="248" t="s">
        <v>1465</v>
      </c>
      <c r="G512" s="249" t="s">
        <v>291</v>
      </c>
      <c r="H512" s="250" t="n">
        <v>55</v>
      </c>
      <c r="I512" s="251"/>
      <c r="J512" s="252" t="n">
        <f aca="false">ROUND(I512*H512,2)</f>
        <v>0</v>
      </c>
      <c r="K512" s="253"/>
      <c r="L512" s="29"/>
      <c r="M512" s="254"/>
      <c r="N512" s="255" t="s">
        <v>39</v>
      </c>
      <c r="O512" s="76"/>
      <c r="P512" s="256" t="n">
        <f aca="false">O512*H512</f>
        <v>0</v>
      </c>
      <c r="Q512" s="256" t="n">
        <v>0</v>
      </c>
      <c r="R512" s="256" t="n">
        <f aca="false">Q512*H512</f>
        <v>0</v>
      </c>
      <c r="S512" s="256" t="n">
        <v>0</v>
      </c>
      <c r="T512" s="257" t="n">
        <f aca="false">S512*H512</f>
        <v>0</v>
      </c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R512" s="258" t="s">
        <v>302</v>
      </c>
      <c r="AT512" s="258" t="s">
        <v>250</v>
      </c>
      <c r="AU512" s="258" t="s">
        <v>265</v>
      </c>
      <c r="AY512" s="3" t="s">
        <v>247</v>
      </c>
      <c r="BE512" s="137" t="n">
        <f aca="false">IF(N512="základní",J512,0)</f>
        <v>0</v>
      </c>
      <c r="BF512" s="137" t="n">
        <f aca="false">IF(N512="snížená",J512,0)</f>
        <v>0</v>
      </c>
      <c r="BG512" s="137" t="n">
        <f aca="false">IF(N512="zákl. přenesená",J512,0)</f>
        <v>0</v>
      </c>
      <c r="BH512" s="137" t="n">
        <f aca="false">IF(N512="sníž. přenesená",J512,0)</f>
        <v>0</v>
      </c>
      <c r="BI512" s="137" t="n">
        <f aca="false">IF(N512="nulová",J512,0)</f>
        <v>0</v>
      </c>
      <c r="BJ512" s="3" t="s">
        <v>81</v>
      </c>
      <c r="BK512" s="137" t="n">
        <f aca="false">ROUND(I512*H512,2)</f>
        <v>0</v>
      </c>
      <c r="BL512" s="3" t="s">
        <v>302</v>
      </c>
      <c r="BM512" s="258" t="s">
        <v>1466</v>
      </c>
    </row>
    <row r="513" s="30" customFormat="true" ht="10.2" hidden="false" customHeight="false" outlineLevel="0" collapsed="false">
      <c r="A513" s="26"/>
      <c r="B513" s="27"/>
      <c r="C513" s="28"/>
      <c r="D513" s="259" t="s">
        <v>256</v>
      </c>
      <c r="E513" s="28"/>
      <c r="F513" s="260" t="s">
        <v>1467</v>
      </c>
      <c r="G513" s="28"/>
      <c r="H513" s="28"/>
      <c r="I513" s="211"/>
      <c r="J513" s="28"/>
      <c r="K513" s="28"/>
      <c r="L513" s="29"/>
      <c r="M513" s="261"/>
      <c r="N513" s="262"/>
      <c r="O513" s="76"/>
      <c r="P513" s="76"/>
      <c r="Q513" s="76"/>
      <c r="R513" s="76"/>
      <c r="S513" s="76"/>
      <c r="T513" s="77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T513" s="3" t="s">
        <v>256</v>
      </c>
      <c r="AU513" s="3" t="s">
        <v>265</v>
      </c>
    </row>
    <row r="514" s="30" customFormat="true" ht="16.5" hidden="false" customHeight="true" outlineLevel="0" collapsed="false">
      <c r="A514" s="26"/>
      <c r="B514" s="27"/>
      <c r="C514" s="263" t="s">
        <v>1468</v>
      </c>
      <c r="D514" s="263" t="s">
        <v>288</v>
      </c>
      <c r="E514" s="264" t="s">
        <v>898</v>
      </c>
      <c r="F514" s="265" t="s">
        <v>899</v>
      </c>
      <c r="G514" s="266" t="s">
        <v>291</v>
      </c>
      <c r="H514" s="267" t="n">
        <v>55</v>
      </c>
      <c r="I514" s="268"/>
      <c r="J514" s="269" t="n">
        <f aca="false">ROUND(I514*H514,2)</f>
        <v>0</v>
      </c>
      <c r="K514" s="270"/>
      <c r="L514" s="271"/>
      <c r="M514" s="272"/>
      <c r="N514" s="273" t="s">
        <v>39</v>
      </c>
      <c r="O514" s="76"/>
      <c r="P514" s="256" t="n">
        <f aca="false">O514*H514</f>
        <v>0</v>
      </c>
      <c r="Q514" s="256" t="n">
        <v>9E-005</v>
      </c>
      <c r="R514" s="256" t="n">
        <f aca="false">Q514*H514</f>
        <v>0.00495</v>
      </c>
      <c r="S514" s="256" t="n">
        <v>0</v>
      </c>
      <c r="T514" s="257" t="n">
        <f aca="false">S514*H514</f>
        <v>0</v>
      </c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R514" s="258" t="s">
        <v>324</v>
      </c>
      <c r="AT514" s="258" t="s">
        <v>288</v>
      </c>
      <c r="AU514" s="258" t="s">
        <v>265</v>
      </c>
      <c r="AY514" s="3" t="s">
        <v>247</v>
      </c>
      <c r="BE514" s="137" t="n">
        <f aca="false">IF(N514="základní",J514,0)</f>
        <v>0</v>
      </c>
      <c r="BF514" s="137" t="n">
        <f aca="false">IF(N514="snížená",J514,0)</f>
        <v>0</v>
      </c>
      <c r="BG514" s="137" t="n">
        <f aca="false">IF(N514="zákl. přenesená",J514,0)</f>
        <v>0</v>
      </c>
      <c r="BH514" s="137" t="n">
        <f aca="false">IF(N514="sníž. přenesená",J514,0)</f>
        <v>0</v>
      </c>
      <c r="BI514" s="137" t="n">
        <f aca="false">IF(N514="nulová",J514,0)</f>
        <v>0</v>
      </c>
      <c r="BJ514" s="3" t="s">
        <v>81</v>
      </c>
      <c r="BK514" s="137" t="n">
        <f aca="false">ROUND(I514*H514,2)</f>
        <v>0</v>
      </c>
      <c r="BL514" s="3" t="s">
        <v>302</v>
      </c>
      <c r="BM514" s="258" t="s">
        <v>1469</v>
      </c>
    </row>
    <row r="515" s="30" customFormat="true" ht="10.2" hidden="false" customHeight="false" outlineLevel="0" collapsed="false">
      <c r="A515" s="26"/>
      <c r="B515" s="27"/>
      <c r="C515" s="28"/>
      <c r="D515" s="259" t="s">
        <v>256</v>
      </c>
      <c r="E515" s="28"/>
      <c r="F515" s="260" t="s">
        <v>899</v>
      </c>
      <c r="G515" s="28"/>
      <c r="H515" s="28"/>
      <c r="I515" s="211"/>
      <c r="J515" s="28"/>
      <c r="K515" s="28"/>
      <c r="L515" s="29"/>
      <c r="M515" s="261"/>
      <c r="N515" s="262"/>
      <c r="O515" s="76"/>
      <c r="P515" s="76"/>
      <c r="Q515" s="76"/>
      <c r="R515" s="76"/>
      <c r="S515" s="76"/>
      <c r="T515" s="77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T515" s="3" t="s">
        <v>256</v>
      </c>
      <c r="AU515" s="3" t="s">
        <v>265</v>
      </c>
    </row>
    <row r="516" s="229" customFormat="true" ht="22.8" hidden="false" customHeight="true" outlineLevel="0" collapsed="false">
      <c r="B516" s="230"/>
      <c r="C516" s="231"/>
      <c r="D516" s="232" t="s">
        <v>73</v>
      </c>
      <c r="E516" s="244" t="s">
        <v>1126</v>
      </c>
      <c r="F516" s="244" t="s">
        <v>506</v>
      </c>
      <c r="G516" s="231"/>
      <c r="H516" s="231"/>
      <c r="I516" s="234"/>
      <c r="J516" s="245" t="n">
        <f aca="false">BK516</f>
        <v>0</v>
      </c>
      <c r="K516" s="231"/>
      <c r="L516" s="236"/>
      <c r="M516" s="237"/>
      <c r="N516" s="238"/>
      <c r="O516" s="238"/>
      <c r="P516" s="239" t="n">
        <f aca="false">SUM(P517:P538)</f>
        <v>0</v>
      </c>
      <c r="Q516" s="238"/>
      <c r="R516" s="239" t="n">
        <f aca="false">SUM(R517:R538)</f>
        <v>0</v>
      </c>
      <c r="S516" s="238"/>
      <c r="T516" s="240" t="n">
        <f aca="false">SUM(T517:T538)</f>
        <v>0</v>
      </c>
      <c r="AR516" s="241" t="s">
        <v>83</v>
      </c>
      <c r="AT516" s="242" t="s">
        <v>73</v>
      </c>
      <c r="AU516" s="242" t="s">
        <v>81</v>
      </c>
      <c r="AY516" s="241" t="s">
        <v>247</v>
      </c>
      <c r="BK516" s="243" t="n">
        <f aca="false">SUM(BK517:BK538)</f>
        <v>0</v>
      </c>
    </row>
    <row r="517" s="30" customFormat="true" ht="44.25" hidden="false" customHeight="true" outlineLevel="0" collapsed="false">
      <c r="A517" s="26"/>
      <c r="B517" s="27"/>
      <c r="C517" s="246" t="s">
        <v>1470</v>
      </c>
      <c r="D517" s="246" t="s">
        <v>250</v>
      </c>
      <c r="E517" s="247" t="s">
        <v>1118</v>
      </c>
      <c r="F517" s="248" t="s">
        <v>1119</v>
      </c>
      <c r="G517" s="249" t="s">
        <v>1120</v>
      </c>
      <c r="H517" s="250" t="n">
        <v>1</v>
      </c>
      <c r="I517" s="251"/>
      <c r="J517" s="252" t="n">
        <f aca="false">ROUND(I517*H517,2)</f>
        <v>0</v>
      </c>
      <c r="K517" s="253"/>
      <c r="L517" s="29"/>
      <c r="M517" s="254"/>
      <c r="N517" s="255" t="s">
        <v>39</v>
      </c>
      <c r="O517" s="76"/>
      <c r="P517" s="256" t="n">
        <f aca="false">O517*H517</f>
        <v>0</v>
      </c>
      <c r="Q517" s="256" t="n">
        <v>0</v>
      </c>
      <c r="R517" s="256" t="n">
        <f aca="false">Q517*H517</f>
        <v>0</v>
      </c>
      <c r="S517" s="256" t="n">
        <v>0</v>
      </c>
      <c r="T517" s="257" t="n">
        <f aca="false">S517*H517</f>
        <v>0</v>
      </c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R517" s="258" t="s">
        <v>302</v>
      </c>
      <c r="AT517" s="258" t="s">
        <v>250</v>
      </c>
      <c r="AU517" s="258" t="s">
        <v>83</v>
      </c>
      <c r="AY517" s="3" t="s">
        <v>247</v>
      </c>
      <c r="BE517" s="137" t="n">
        <f aca="false">IF(N517="základní",J517,0)</f>
        <v>0</v>
      </c>
      <c r="BF517" s="137" t="n">
        <f aca="false">IF(N517="snížená",J517,0)</f>
        <v>0</v>
      </c>
      <c r="BG517" s="137" t="n">
        <f aca="false">IF(N517="zákl. přenesená",J517,0)</f>
        <v>0</v>
      </c>
      <c r="BH517" s="137" t="n">
        <f aca="false">IF(N517="sníž. přenesená",J517,0)</f>
        <v>0</v>
      </c>
      <c r="BI517" s="137" t="n">
        <f aca="false">IF(N517="nulová",J517,0)</f>
        <v>0</v>
      </c>
      <c r="BJ517" s="3" t="s">
        <v>81</v>
      </c>
      <c r="BK517" s="137" t="n">
        <f aca="false">ROUND(I517*H517,2)</f>
        <v>0</v>
      </c>
      <c r="BL517" s="3" t="s">
        <v>302</v>
      </c>
      <c r="BM517" s="258" t="s">
        <v>1471</v>
      </c>
    </row>
    <row r="518" s="30" customFormat="true" ht="28.8" hidden="false" customHeight="false" outlineLevel="0" collapsed="false">
      <c r="A518" s="26"/>
      <c r="B518" s="27"/>
      <c r="C518" s="28"/>
      <c r="D518" s="259" t="s">
        <v>256</v>
      </c>
      <c r="E518" s="28"/>
      <c r="F518" s="260" t="s">
        <v>1119</v>
      </c>
      <c r="G518" s="28"/>
      <c r="H518" s="28"/>
      <c r="I518" s="211"/>
      <c r="J518" s="28"/>
      <c r="K518" s="28"/>
      <c r="L518" s="29"/>
      <c r="M518" s="261"/>
      <c r="N518" s="262"/>
      <c r="O518" s="76"/>
      <c r="P518" s="76"/>
      <c r="Q518" s="76"/>
      <c r="R518" s="76"/>
      <c r="S518" s="76"/>
      <c r="T518" s="77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T518" s="3" t="s">
        <v>256</v>
      </c>
      <c r="AU518" s="3" t="s">
        <v>83</v>
      </c>
    </row>
    <row r="519" s="30" customFormat="true" ht="44.25" hidden="false" customHeight="true" outlineLevel="0" collapsed="false">
      <c r="A519" s="26"/>
      <c r="B519" s="27"/>
      <c r="C519" s="246" t="s">
        <v>1472</v>
      </c>
      <c r="D519" s="246" t="s">
        <v>250</v>
      </c>
      <c r="E519" s="247" t="s">
        <v>1123</v>
      </c>
      <c r="F519" s="248" t="s">
        <v>1124</v>
      </c>
      <c r="G519" s="249" t="s">
        <v>1120</v>
      </c>
      <c r="H519" s="250" t="n">
        <v>1</v>
      </c>
      <c r="I519" s="251"/>
      <c r="J519" s="252" t="n">
        <f aca="false">ROUND(I519*H519,2)</f>
        <v>0</v>
      </c>
      <c r="K519" s="253"/>
      <c r="L519" s="29"/>
      <c r="M519" s="254"/>
      <c r="N519" s="255" t="s">
        <v>39</v>
      </c>
      <c r="O519" s="76"/>
      <c r="P519" s="256" t="n">
        <f aca="false">O519*H519</f>
        <v>0</v>
      </c>
      <c r="Q519" s="256" t="n">
        <v>0</v>
      </c>
      <c r="R519" s="256" t="n">
        <f aca="false">Q519*H519</f>
        <v>0</v>
      </c>
      <c r="S519" s="256" t="n">
        <v>0</v>
      </c>
      <c r="T519" s="257" t="n">
        <f aca="false">S519*H519</f>
        <v>0</v>
      </c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R519" s="258" t="s">
        <v>302</v>
      </c>
      <c r="AT519" s="258" t="s">
        <v>250</v>
      </c>
      <c r="AU519" s="258" t="s">
        <v>83</v>
      </c>
      <c r="AY519" s="3" t="s">
        <v>247</v>
      </c>
      <c r="BE519" s="137" t="n">
        <f aca="false">IF(N519="základní",J519,0)</f>
        <v>0</v>
      </c>
      <c r="BF519" s="137" t="n">
        <f aca="false">IF(N519="snížená",J519,0)</f>
        <v>0</v>
      </c>
      <c r="BG519" s="137" t="n">
        <f aca="false">IF(N519="zákl. přenesená",J519,0)</f>
        <v>0</v>
      </c>
      <c r="BH519" s="137" t="n">
        <f aca="false">IF(N519="sníž. přenesená",J519,0)</f>
        <v>0</v>
      </c>
      <c r="BI519" s="137" t="n">
        <f aca="false">IF(N519="nulová",J519,0)</f>
        <v>0</v>
      </c>
      <c r="BJ519" s="3" t="s">
        <v>81</v>
      </c>
      <c r="BK519" s="137" t="n">
        <f aca="false">ROUND(I519*H519,2)</f>
        <v>0</v>
      </c>
      <c r="BL519" s="3" t="s">
        <v>302</v>
      </c>
      <c r="BM519" s="258" t="s">
        <v>1473</v>
      </c>
    </row>
    <row r="520" s="30" customFormat="true" ht="28.8" hidden="false" customHeight="false" outlineLevel="0" collapsed="false">
      <c r="A520" s="26"/>
      <c r="B520" s="27"/>
      <c r="C520" s="28"/>
      <c r="D520" s="259" t="s">
        <v>256</v>
      </c>
      <c r="E520" s="28"/>
      <c r="F520" s="260" t="s">
        <v>1124</v>
      </c>
      <c r="G520" s="28"/>
      <c r="H520" s="28"/>
      <c r="I520" s="211"/>
      <c r="J520" s="28"/>
      <c r="K520" s="28"/>
      <c r="L520" s="29"/>
      <c r="M520" s="261"/>
      <c r="N520" s="262"/>
      <c r="O520" s="76"/>
      <c r="P520" s="76"/>
      <c r="Q520" s="76"/>
      <c r="R520" s="76"/>
      <c r="S520" s="76"/>
      <c r="T520" s="77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T520" s="3" t="s">
        <v>256</v>
      </c>
      <c r="AU520" s="3" t="s">
        <v>83</v>
      </c>
    </row>
    <row r="521" s="30" customFormat="true" ht="33" hidden="false" customHeight="true" outlineLevel="0" collapsed="false">
      <c r="A521" s="26"/>
      <c r="B521" s="27"/>
      <c r="C521" s="246" t="s">
        <v>1127</v>
      </c>
      <c r="D521" s="246" t="s">
        <v>250</v>
      </c>
      <c r="E521" s="247" t="s">
        <v>1128</v>
      </c>
      <c r="F521" s="248" t="s">
        <v>1129</v>
      </c>
      <c r="G521" s="249" t="s">
        <v>1120</v>
      </c>
      <c r="H521" s="250" t="n">
        <v>0.5</v>
      </c>
      <c r="I521" s="251"/>
      <c r="J521" s="252" t="n">
        <f aca="false">ROUND(I521*H521,2)</f>
        <v>0</v>
      </c>
      <c r="K521" s="253"/>
      <c r="L521" s="29"/>
      <c r="M521" s="254"/>
      <c r="N521" s="255" t="s">
        <v>39</v>
      </c>
      <c r="O521" s="76"/>
      <c r="P521" s="256" t="n">
        <f aca="false">O521*H521</f>
        <v>0</v>
      </c>
      <c r="Q521" s="256" t="n">
        <v>0</v>
      </c>
      <c r="R521" s="256" t="n">
        <f aca="false">Q521*H521</f>
        <v>0</v>
      </c>
      <c r="S521" s="256" t="n">
        <v>0</v>
      </c>
      <c r="T521" s="257" t="n">
        <f aca="false">S521*H521</f>
        <v>0</v>
      </c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R521" s="258" t="s">
        <v>302</v>
      </c>
      <c r="AT521" s="258" t="s">
        <v>250</v>
      </c>
      <c r="AU521" s="258" t="s">
        <v>83</v>
      </c>
      <c r="AY521" s="3" t="s">
        <v>247</v>
      </c>
      <c r="BE521" s="137" t="n">
        <f aca="false">IF(N521="základní",J521,0)</f>
        <v>0</v>
      </c>
      <c r="BF521" s="137" t="n">
        <f aca="false">IF(N521="snížená",J521,0)</f>
        <v>0</v>
      </c>
      <c r="BG521" s="137" t="n">
        <f aca="false">IF(N521="zákl. přenesená",J521,0)</f>
        <v>0</v>
      </c>
      <c r="BH521" s="137" t="n">
        <f aca="false">IF(N521="sníž. přenesená",J521,0)</f>
        <v>0</v>
      </c>
      <c r="BI521" s="137" t="n">
        <f aca="false">IF(N521="nulová",J521,0)</f>
        <v>0</v>
      </c>
      <c r="BJ521" s="3" t="s">
        <v>81</v>
      </c>
      <c r="BK521" s="137" t="n">
        <f aca="false">ROUND(I521*H521,2)</f>
        <v>0</v>
      </c>
      <c r="BL521" s="3" t="s">
        <v>302</v>
      </c>
      <c r="BM521" s="258" t="s">
        <v>1130</v>
      </c>
    </row>
    <row r="522" s="30" customFormat="true" ht="38.4" hidden="false" customHeight="false" outlineLevel="0" collapsed="false">
      <c r="A522" s="26"/>
      <c r="B522" s="27"/>
      <c r="C522" s="28"/>
      <c r="D522" s="259" t="s">
        <v>256</v>
      </c>
      <c r="E522" s="28"/>
      <c r="F522" s="260" t="s">
        <v>1131</v>
      </c>
      <c r="G522" s="28"/>
      <c r="H522" s="28"/>
      <c r="I522" s="211"/>
      <c r="J522" s="28"/>
      <c r="K522" s="28"/>
      <c r="L522" s="29"/>
      <c r="M522" s="261"/>
      <c r="N522" s="262"/>
      <c r="O522" s="76"/>
      <c r="P522" s="76"/>
      <c r="Q522" s="76"/>
      <c r="R522" s="76"/>
      <c r="S522" s="76"/>
      <c r="T522" s="77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T522" s="3" t="s">
        <v>256</v>
      </c>
      <c r="AU522" s="3" t="s">
        <v>83</v>
      </c>
    </row>
    <row r="523" s="30" customFormat="true" ht="44.25" hidden="false" customHeight="true" outlineLevel="0" collapsed="false">
      <c r="A523" s="26"/>
      <c r="B523" s="27"/>
      <c r="C523" s="246" t="s">
        <v>1132</v>
      </c>
      <c r="D523" s="246" t="s">
        <v>250</v>
      </c>
      <c r="E523" s="247" t="s">
        <v>1133</v>
      </c>
      <c r="F523" s="248" t="s">
        <v>1134</v>
      </c>
      <c r="G523" s="249" t="s">
        <v>1120</v>
      </c>
      <c r="H523" s="250" t="n">
        <v>1</v>
      </c>
      <c r="I523" s="251"/>
      <c r="J523" s="252" t="n">
        <f aca="false">ROUND(I523*H523,2)</f>
        <v>0</v>
      </c>
      <c r="K523" s="253"/>
      <c r="L523" s="29"/>
      <c r="M523" s="254"/>
      <c r="N523" s="255" t="s">
        <v>39</v>
      </c>
      <c r="O523" s="76"/>
      <c r="P523" s="256" t="n">
        <f aca="false">O523*H523</f>
        <v>0</v>
      </c>
      <c r="Q523" s="256" t="n">
        <v>0</v>
      </c>
      <c r="R523" s="256" t="n">
        <f aca="false">Q523*H523</f>
        <v>0</v>
      </c>
      <c r="S523" s="256" t="n">
        <v>0</v>
      </c>
      <c r="T523" s="257" t="n">
        <f aca="false">S523*H523</f>
        <v>0</v>
      </c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R523" s="258" t="s">
        <v>302</v>
      </c>
      <c r="AT523" s="258" t="s">
        <v>250</v>
      </c>
      <c r="AU523" s="258" t="s">
        <v>83</v>
      </c>
      <c r="AY523" s="3" t="s">
        <v>247</v>
      </c>
      <c r="BE523" s="137" t="n">
        <f aca="false">IF(N523="základní",J523,0)</f>
        <v>0</v>
      </c>
      <c r="BF523" s="137" t="n">
        <f aca="false">IF(N523="snížená",J523,0)</f>
        <v>0</v>
      </c>
      <c r="BG523" s="137" t="n">
        <f aca="false">IF(N523="zákl. přenesená",J523,0)</f>
        <v>0</v>
      </c>
      <c r="BH523" s="137" t="n">
        <f aca="false">IF(N523="sníž. přenesená",J523,0)</f>
        <v>0</v>
      </c>
      <c r="BI523" s="137" t="n">
        <f aca="false">IF(N523="nulová",J523,0)</f>
        <v>0</v>
      </c>
      <c r="BJ523" s="3" t="s">
        <v>81</v>
      </c>
      <c r="BK523" s="137" t="n">
        <f aca="false">ROUND(I523*H523,2)</f>
        <v>0</v>
      </c>
      <c r="BL523" s="3" t="s">
        <v>302</v>
      </c>
      <c r="BM523" s="258" t="s">
        <v>1135</v>
      </c>
    </row>
    <row r="524" s="30" customFormat="true" ht="28.8" hidden="false" customHeight="false" outlineLevel="0" collapsed="false">
      <c r="A524" s="26"/>
      <c r="B524" s="27"/>
      <c r="C524" s="28"/>
      <c r="D524" s="259" t="s">
        <v>256</v>
      </c>
      <c r="E524" s="28"/>
      <c r="F524" s="260" t="s">
        <v>1134</v>
      </c>
      <c r="G524" s="28"/>
      <c r="H524" s="28"/>
      <c r="I524" s="211"/>
      <c r="J524" s="28"/>
      <c r="K524" s="28"/>
      <c r="L524" s="29"/>
      <c r="M524" s="261"/>
      <c r="N524" s="262"/>
      <c r="O524" s="76"/>
      <c r="P524" s="76"/>
      <c r="Q524" s="76"/>
      <c r="R524" s="76"/>
      <c r="S524" s="76"/>
      <c r="T524" s="77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T524" s="3" t="s">
        <v>256</v>
      </c>
      <c r="AU524" s="3" t="s">
        <v>83</v>
      </c>
    </row>
    <row r="525" s="30" customFormat="true" ht="33" hidden="false" customHeight="true" outlineLevel="0" collapsed="false">
      <c r="A525" s="26"/>
      <c r="B525" s="27"/>
      <c r="C525" s="246" t="s">
        <v>1136</v>
      </c>
      <c r="D525" s="246" t="s">
        <v>250</v>
      </c>
      <c r="E525" s="247" t="s">
        <v>1137</v>
      </c>
      <c r="F525" s="248" t="s">
        <v>1138</v>
      </c>
      <c r="G525" s="249" t="s">
        <v>1120</v>
      </c>
      <c r="H525" s="250" t="n">
        <v>0.5</v>
      </c>
      <c r="I525" s="251"/>
      <c r="J525" s="252" t="n">
        <f aca="false">ROUND(I525*H525,2)</f>
        <v>0</v>
      </c>
      <c r="K525" s="253"/>
      <c r="L525" s="29"/>
      <c r="M525" s="254"/>
      <c r="N525" s="255" t="s">
        <v>39</v>
      </c>
      <c r="O525" s="76"/>
      <c r="P525" s="256" t="n">
        <f aca="false">O525*H525</f>
        <v>0</v>
      </c>
      <c r="Q525" s="256" t="n">
        <v>0</v>
      </c>
      <c r="R525" s="256" t="n">
        <f aca="false">Q525*H525</f>
        <v>0</v>
      </c>
      <c r="S525" s="256" t="n">
        <v>0</v>
      </c>
      <c r="T525" s="257" t="n">
        <f aca="false">S525*H525</f>
        <v>0</v>
      </c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R525" s="258" t="s">
        <v>302</v>
      </c>
      <c r="AT525" s="258" t="s">
        <v>250</v>
      </c>
      <c r="AU525" s="258" t="s">
        <v>83</v>
      </c>
      <c r="AY525" s="3" t="s">
        <v>247</v>
      </c>
      <c r="BE525" s="137" t="n">
        <f aca="false">IF(N525="základní",J525,0)</f>
        <v>0</v>
      </c>
      <c r="BF525" s="137" t="n">
        <f aca="false">IF(N525="snížená",J525,0)</f>
        <v>0</v>
      </c>
      <c r="BG525" s="137" t="n">
        <f aca="false">IF(N525="zákl. přenesená",J525,0)</f>
        <v>0</v>
      </c>
      <c r="BH525" s="137" t="n">
        <f aca="false">IF(N525="sníž. přenesená",J525,0)</f>
        <v>0</v>
      </c>
      <c r="BI525" s="137" t="n">
        <f aca="false">IF(N525="nulová",J525,0)</f>
        <v>0</v>
      </c>
      <c r="BJ525" s="3" t="s">
        <v>81</v>
      </c>
      <c r="BK525" s="137" t="n">
        <f aca="false">ROUND(I525*H525,2)</f>
        <v>0</v>
      </c>
      <c r="BL525" s="3" t="s">
        <v>302</v>
      </c>
      <c r="BM525" s="258" t="s">
        <v>1139</v>
      </c>
    </row>
    <row r="526" s="30" customFormat="true" ht="28.8" hidden="false" customHeight="false" outlineLevel="0" collapsed="false">
      <c r="A526" s="26"/>
      <c r="B526" s="27"/>
      <c r="C526" s="28"/>
      <c r="D526" s="259" t="s">
        <v>256</v>
      </c>
      <c r="E526" s="28"/>
      <c r="F526" s="260" t="s">
        <v>1140</v>
      </c>
      <c r="G526" s="28"/>
      <c r="H526" s="28"/>
      <c r="I526" s="211"/>
      <c r="J526" s="28"/>
      <c r="K526" s="28"/>
      <c r="L526" s="29"/>
      <c r="M526" s="261"/>
      <c r="N526" s="262"/>
      <c r="O526" s="76"/>
      <c r="P526" s="76"/>
      <c r="Q526" s="76"/>
      <c r="R526" s="76"/>
      <c r="S526" s="76"/>
      <c r="T526" s="77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T526" s="3" t="s">
        <v>256</v>
      </c>
      <c r="AU526" s="3" t="s">
        <v>83</v>
      </c>
    </row>
    <row r="527" s="30" customFormat="true" ht="24.15" hidden="false" customHeight="true" outlineLevel="0" collapsed="false">
      <c r="A527" s="26"/>
      <c r="B527" s="27"/>
      <c r="C527" s="246" t="s">
        <v>1141</v>
      </c>
      <c r="D527" s="246" t="s">
        <v>250</v>
      </c>
      <c r="E527" s="247" t="s">
        <v>1142</v>
      </c>
      <c r="F527" s="248" t="s">
        <v>1143</v>
      </c>
      <c r="G527" s="249" t="s">
        <v>291</v>
      </c>
      <c r="H527" s="250" t="n">
        <v>1</v>
      </c>
      <c r="I527" s="251"/>
      <c r="J527" s="252" t="n">
        <f aca="false">ROUND(I527*H527,2)</f>
        <v>0</v>
      </c>
      <c r="K527" s="253"/>
      <c r="L527" s="29"/>
      <c r="M527" s="254"/>
      <c r="N527" s="255" t="s">
        <v>39</v>
      </c>
      <c r="O527" s="76"/>
      <c r="P527" s="256" t="n">
        <f aca="false">O527*H527</f>
        <v>0</v>
      </c>
      <c r="Q527" s="256" t="n">
        <v>0</v>
      </c>
      <c r="R527" s="256" t="n">
        <f aca="false">Q527*H527</f>
        <v>0</v>
      </c>
      <c r="S527" s="256" t="n">
        <v>0</v>
      </c>
      <c r="T527" s="257" t="n">
        <f aca="false">S527*H527</f>
        <v>0</v>
      </c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R527" s="258" t="s">
        <v>302</v>
      </c>
      <c r="AT527" s="258" t="s">
        <v>250</v>
      </c>
      <c r="AU527" s="258" t="s">
        <v>83</v>
      </c>
      <c r="AY527" s="3" t="s">
        <v>247</v>
      </c>
      <c r="BE527" s="137" t="n">
        <f aca="false">IF(N527="základní",J527,0)</f>
        <v>0</v>
      </c>
      <c r="BF527" s="137" t="n">
        <f aca="false">IF(N527="snížená",J527,0)</f>
        <v>0</v>
      </c>
      <c r="BG527" s="137" t="n">
        <f aca="false">IF(N527="zákl. přenesená",J527,0)</f>
        <v>0</v>
      </c>
      <c r="BH527" s="137" t="n">
        <f aca="false">IF(N527="sníž. přenesená",J527,0)</f>
        <v>0</v>
      </c>
      <c r="BI527" s="137" t="n">
        <f aca="false">IF(N527="nulová",J527,0)</f>
        <v>0</v>
      </c>
      <c r="BJ527" s="3" t="s">
        <v>81</v>
      </c>
      <c r="BK527" s="137" t="n">
        <f aca="false">ROUND(I527*H527,2)</f>
        <v>0</v>
      </c>
      <c r="BL527" s="3" t="s">
        <v>302</v>
      </c>
      <c r="BM527" s="258" t="s">
        <v>1144</v>
      </c>
    </row>
    <row r="528" s="30" customFormat="true" ht="38.4" hidden="false" customHeight="false" outlineLevel="0" collapsed="false">
      <c r="A528" s="26"/>
      <c r="B528" s="27"/>
      <c r="C528" s="28"/>
      <c r="D528" s="259" t="s">
        <v>256</v>
      </c>
      <c r="E528" s="28"/>
      <c r="F528" s="260" t="s">
        <v>1145</v>
      </c>
      <c r="G528" s="28"/>
      <c r="H528" s="28"/>
      <c r="I528" s="211"/>
      <c r="J528" s="28"/>
      <c r="K528" s="28"/>
      <c r="L528" s="29"/>
      <c r="M528" s="261"/>
      <c r="N528" s="262"/>
      <c r="O528" s="76"/>
      <c r="P528" s="76"/>
      <c r="Q528" s="76"/>
      <c r="R528" s="76"/>
      <c r="S528" s="76"/>
      <c r="T528" s="77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T528" s="3" t="s">
        <v>256</v>
      </c>
      <c r="AU528" s="3" t="s">
        <v>83</v>
      </c>
    </row>
    <row r="529" s="30" customFormat="true" ht="16.5" hidden="false" customHeight="true" outlineLevel="0" collapsed="false">
      <c r="A529" s="26"/>
      <c r="B529" s="27"/>
      <c r="C529" s="246" t="s">
        <v>1146</v>
      </c>
      <c r="D529" s="246" t="s">
        <v>250</v>
      </c>
      <c r="E529" s="247" t="s">
        <v>1147</v>
      </c>
      <c r="F529" s="248" t="s">
        <v>1148</v>
      </c>
      <c r="G529" s="249" t="s">
        <v>1120</v>
      </c>
      <c r="H529" s="250" t="n">
        <v>1</v>
      </c>
      <c r="I529" s="251"/>
      <c r="J529" s="252" t="n">
        <f aca="false">ROUND(I529*H529,2)</f>
        <v>0</v>
      </c>
      <c r="K529" s="253"/>
      <c r="L529" s="29"/>
      <c r="M529" s="254"/>
      <c r="N529" s="255" t="s">
        <v>39</v>
      </c>
      <c r="O529" s="76"/>
      <c r="P529" s="256" t="n">
        <f aca="false">O529*H529</f>
        <v>0</v>
      </c>
      <c r="Q529" s="256" t="n">
        <v>0</v>
      </c>
      <c r="R529" s="256" t="n">
        <f aca="false">Q529*H529</f>
        <v>0</v>
      </c>
      <c r="S529" s="256" t="n">
        <v>0</v>
      </c>
      <c r="T529" s="257" t="n">
        <f aca="false">S529*H529</f>
        <v>0</v>
      </c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R529" s="258" t="s">
        <v>302</v>
      </c>
      <c r="AT529" s="258" t="s">
        <v>250</v>
      </c>
      <c r="AU529" s="258" t="s">
        <v>83</v>
      </c>
      <c r="AY529" s="3" t="s">
        <v>247</v>
      </c>
      <c r="BE529" s="137" t="n">
        <f aca="false">IF(N529="základní",J529,0)</f>
        <v>0</v>
      </c>
      <c r="BF529" s="137" t="n">
        <f aca="false">IF(N529="snížená",J529,0)</f>
        <v>0</v>
      </c>
      <c r="BG529" s="137" t="n">
        <f aca="false">IF(N529="zákl. přenesená",J529,0)</f>
        <v>0</v>
      </c>
      <c r="BH529" s="137" t="n">
        <f aca="false">IF(N529="sníž. přenesená",J529,0)</f>
        <v>0</v>
      </c>
      <c r="BI529" s="137" t="n">
        <f aca="false">IF(N529="nulová",J529,0)</f>
        <v>0</v>
      </c>
      <c r="BJ529" s="3" t="s">
        <v>81</v>
      </c>
      <c r="BK529" s="137" t="n">
        <f aca="false">ROUND(I529*H529,2)</f>
        <v>0</v>
      </c>
      <c r="BL529" s="3" t="s">
        <v>302</v>
      </c>
      <c r="BM529" s="258" t="s">
        <v>1149</v>
      </c>
    </row>
    <row r="530" s="30" customFormat="true" ht="10.2" hidden="false" customHeight="false" outlineLevel="0" collapsed="false">
      <c r="A530" s="26"/>
      <c r="B530" s="27"/>
      <c r="C530" s="28"/>
      <c r="D530" s="259" t="s">
        <v>256</v>
      </c>
      <c r="E530" s="28"/>
      <c r="F530" s="260" t="s">
        <v>1148</v>
      </c>
      <c r="G530" s="28"/>
      <c r="H530" s="28"/>
      <c r="I530" s="211"/>
      <c r="J530" s="28"/>
      <c r="K530" s="28"/>
      <c r="L530" s="29"/>
      <c r="M530" s="261"/>
      <c r="N530" s="262"/>
      <c r="O530" s="76"/>
      <c r="P530" s="76"/>
      <c r="Q530" s="76"/>
      <c r="R530" s="76"/>
      <c r="S530" s="76"/>
      <c r="T530" s="77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T530" s="3" t="s">
        <v>256</v>
      </c>
      <c r="AU530" s="3" t="s">
        <v>83</v>
      </c>
    </row>
    <row r="531" s="30" customFormat="true" ht="24.15" hidden="false" customHeight="true" outlineLevel="0" collapsed="false">
      <c r="A531" s="26"/>
      <c r="B531" s="27"/>
      <c r="C531" s="246" t="s">
        <v>1150</v>
      </c>
      <c r="D531" s="246" t="s">
        <v>250</v>
      </c>
      <c r="E531" s="247" t="s">
        <v>1151</v>
      </c>
      <c r="F531" s="248" t="s">
        <v>1152</v>
      </c>
      <c r="G531" s="249" t="s">
        <v>1120</v>
      </c>
      <c r="H531" s="250" t="n">
        <v>1</v>
      </c>
      <c r="I531" s="251"/>
      <c r="J531" s="252" t="n">
        <f aca="false">ROUND(I531*H531,2)</f>
        <v>0</v>
      </c>
      <c r="K531" s="253"/>
      <c r="L531" s="29"/>
      <c r="M531" s="254"/>
      <c r="N531" s="255" t="s">
        <v>39</v>
      </c>
      <c r="O531" s="76"/>
      <c r="P531" s="256" t="n">
        <f aca="false">O531*H531</f>
        <v>0</v>
      </c>
      <c r="Q531" s="256" t="n">
        <v>0</v>
      </c>
      <c r="R531" s="256" t="n">
        <f aca="false">Q531*H531</f>
        <v>0</v>
      </c>
      <c r="S531" s="256" t="n">
        <v>0</v>
      </c>
      <c r="T531" s="257" t="n">
        <f aca="false">S531*H531</f>
        <v>0</v>
      </c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R531" s="258" t="s">
        <v>302</v>
      </c>
      <c r="AT531" s="258" t="s">
        <v>250</v>
      </c>
      <c r="AU531" s="258" t="s">
        <v>83</v>
      </c>
      <c r="AY531" s="3" t="s">
        <v>247</v>
      </c>
      <c r="BE531" s="137" t="n">
        <f aca="false">IF(N531="základní",J531,0)</f>
        <v>0</v>
      </c>
      <c r="BF531" s="137" t="n">
        <f aca="false">IF(N531="snížená",J531,0)</f>
        <v>0</v>
      </c>
      <c r="BG531" s="137" t="n">
        <f aca="false">IF(N531="zákl. přenesená",J531,0)</f>
        <v>0</v>
      </c>
      <c r="BH531" s="137" t="n">
        <f aca="false">IF(N531="sníž. přenesená",J531,0)</f>
        <v>0</v>
      </c>
      <c r="BI531" s="137" t="n">
        <f aca="false">IF(N531="nulová",J531,0)</f>
        <v>0</v>
      </c>
      <c r="BJ531" s="3" t="s">
        <v>81</v>
      </c>
      <c r="BK531" s="137" t="n">
        <f aca="false">ROUND(I531*H531,2)</f>
        <v>0</v>
      </c>
      <c r="BL531" s="3" t="s">
        <v>302</v>
      </c>
      <c r="BM531" s="258" t="s">
        <v>1153</v>
      </c>
    </row>
    <row r="532" s="30" customFormat="true" ht="10.2" hidden="false" customHeight="false" outlineLevel="0" collapsed="false">
      <c r="A532" s="26"/>
      <c r="B532" s="27"/>
      <c r="C532" s="28"/>
      <c r="D532" s="259" t="s">
        <v>256</v>
      </c>
      <c r="E532" s="28"/>
      <c r="F532" s="260" t="s">
        <v>1154</v>
      </c>
      <c r="G532" s="28"/>
      <c r="H532" s="28"/>
      <c r="I532" s="211"/>
      <c r="J532" s="28"/>
      <c r="K532" s="28"/>
      <c r="L532" s="29"/>
      <c r="M532" s="261"/>
      <c r="N532" s="262"/>
      <c r="O532" s="76"/>
      <c r="P532" s="76"/>
      <c r="Q532" s="76"/>
      <c r="R532" s="76"/>
      <c r="S532" s="76"/>
      <c r="T532" s="77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T532" s="3" t="s">
        <v>256</v>
      </c>
      <c r="AU532" s="3" t="s">
        <v>83</v>
      </c>
    </row>
    <row r="533" s="30" customFormat="true" ht="16.5" hidden="false" customHeight="true" outlineLevel="0" collapsed="false">
      <c r="A533" s="26"/>
      <c r="B533" s="27"/>
      <c r="C533" s="246" t="s">
        <v>1155</v>
      </c>
      <c r="D533" s="246" t="s">
        <v>250</v>
      </c>
      <c r="E533" s="247" t="s">
        <v>1156</v>
      </c>
      <c r="F533" s="248" t="s">
        <v>1157</v>
      </c>
      <c r="G533" s="249" t="s">
        <v>1120</v>
      </c>
      <c r="H533" s="250" t="n">
        <v>1</v>
      </c>
      <c r="I533" s="251"/>
      <c r="J533" s="252" t="n">
        <f aca="false">ROUND(I533*H533,2)</f>
        <v>0</v>
      </c>
      <c r="K533" s="253"/>
      <c r="L533" s="29"/>
      <c r="M533" s="254"/>
      <c r="N533" s="255" t="s">
        <v>39</v>
      </c>
      <c r="O533" s="76"/>
      <c r="P533" s="256" t="n">
        <f aca="false">O533*H533</f>
        <v>0</v>
      </c>
      <c r="Q533" s="256" t="n">
        <v>0</v>
      </c>
      <c r="R533" s="256" t="n">
        <f aca="false">Q533*H533</f>
        <v>0</v>
      </c>
      <c r="S533" s="256" t="n">
        <v>0</v>
      </c>
      <c r="T533" s="257" t="n">
        <f aca="false">S533*H533</f>
        <v>0</v>
      </c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R533" s="258" t="s">
        <v>302</v>
      </c>
      <c r="AT533" s="258" t="s">
        <v>250</v>
      </c>
      <c r="AU533" s="258" t="s">
        <v>83</v>
      </c>
      <c r="AY533" s="3" t="s">
        <v>247</v>
      </c>
      <c r="BE533" s="137" t="n">
        <f aca="false">IF(N533="základní",J533,0)</f>
        <v>0</v>
      </c>
      <c r="BF533" s="137" t="n">
        <f aca="false">IF(N533="snížená",J533,0)</f>
        <v>0</v>
      </c>
      <c r="BG533" s="137" t="n">
        <f aca="false">IF(N533="zákl. přenesená",J533,0)</f>
        <v>0</v>
      </c>
      <c r="BH533" s="137" t="n">
        <f aca="false">IF(N533="sníž. přenesená",J533,0)</f>
        <v>0</v>
      </c>
      <c r="BI533" s="137" t="n">
        <f aca="false">IF(N533="nulová",J533,0)</f>
        <v>0</v>
      </c>
      <c r="BJ533" s="3" t="s">
        <v>81</v>
      </c>
      <c r="BK533" s="137" t="n">
        <f aca="false">ROUND(I533*H533,2)</f>
        <v>0</v>
      </c>
      <c r="BL533" s="3" t="s">
        <v>302</v>
      </c>
      <c r="BM533" s="258" t="s">
        <v>1158</v>
      </c>
    </row>
    <row r="534" s="30" customFormat="true" ht="10.2" hidden="false" customHeight="false" outlineLevel="0" collapsed="false">
      <c r="A534" s="26"/>
      <c r="B534" s="27"/>
      <c r="C534" s="28"/>
      <c r="D534" s="259" t="s">
        <v>256</v>
      </c>
      <c r="E534" s="28"/>
      <c r="F534" s="260" t="s">
        <v>1157</v>
      </c>
      <c r="G534" s="28"/>
      <c r="H534" s="28"/>
      <c r="I534" s="211"/>
      <c r="J534" s="28"/>
      <c r="K534" s="28"/>
      <c r="L534" s="29"/>
      <c r="M534" s="261"/>
      <c r="N534" s="262"/>
      <c r="O534" s="76"/>
      <c r="P534" s="76"/>
      <c r="Q534" s="76"/>
      <c r="R534" s="76"/>
      <c r="S534" s="76"/>
      <c r="T534" s="77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T534" s="3" t="s">
        <v>256</v>
      </c>
      <c r="AU534" s="3" t="s">
        <v>83</v>
      </c>
    </row>
    <row r="535" s="30" customFormat="true" ht="24.15" hidden="false" customHeight="true" outlineLevel="0" collapsed="false">
      <c r="A535" s="26"/>
      <c r="B535" s="27"/>
      <c r="C535" s="246" t="s">
        <v>1159</v>
      </c>
      <c r="D535" s="246" t="s">
        <v>250</v>
      </c>
      <c r="E535" s="247" t="s">
        <v>1160</v>
      </c>
      <c r="F535" s="248" t="s">
        <v>1161</v>
      </c>
      <c r="G535" s="249" t="s">
        <v>1120</v>
      </c>
      <c r="H535" s="250" t="n">
        <v>1</v>
      </c>
      <c r="I535" s="251"/>
      <c r="J535" s="252" t="n">
        <f aca="false">ROUND(I535*H535,2)</f>
        <v>0</v>
      </c>
      <c r="K535" s="253"/>
      <c r="L535" s="29"/>
      <c r="M535" s="254"/>
      <c r="N535" s="255" t="s">
        <v>39</v>
      </c>
      <c r="O535" s="76"/>
      <c r="P535" s="256" t="n">
        <f aca="false">O535*H535</f>
        <v>0</v>
      </c>
      <c r="Q535" s="256" t="n">
        <v>0</v>
      </c>
      <c r="R535" s="256" t="n">
        <f aca="false">Q535*H535</f>
        <v>0</v>
      </c>
      <c r="S535" s="256" t="n">
        <v>0</v>
      </c>
      <c r="T535" s="257" t="n">
        <f aca="false">S535*H535</f>
        <v>0</v>
      </c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R535" s="258" t="s">
        <v>302</v>
      </c>
      <c r="AT535" s="258" t="s">
        <v>250</v>
      </c>
      <c r="AU535" s="258" t="s">
        <v>83</v>
      </c>
      <c r="AY535" s="3" t="s">
        <v>247</v>
      </c>
      <c r="BE535" s="137" t="n">
        <f aca="false">IF(N535="základní",J535,0)</f>
        <v>0</v>
      </c>
      <c r="BF535" s="137" t="n">
        <f aca="false">IF(N535="snížená",J535,0)</f>
        <v>0</v>
      </c>
      <c r="BG535" s="137" t="n">
        <f aca="false">IF(N535="zákl. přenesená",J535,0)</f>
        <v>0</v>
      </c>
      <c r="BH535" s="137" t="n">
        <f aca="false">IF(N535="sníž. přenesená",J535,0)</f>
        <v>0</v>
      </c>
      <c r="BI535" s="137" t="n">
        <f aca="false">IF(N535="nulová",J535,0)</f>
        <v>0</v>
      </c>
      <c r="BJ535" s="3" t="s">
        <v>81</v>
      </c>
      <c r="BK535" s="137" t="n">
        <f aca="false">ROUND(I535*H535,2)</f>
        <v>0</v>
      </c>
      <c r="BL535" s="3" t="s">
        <v>302</v>
      </c>
      <c r="BM535" s="258" t="s">
        <v>1162</v>
      </c>
    </row>
    <row r="536" s="30" customFormat="true" ht="10.2" hidden="false" customHeight="false" outlineLevel="0" collapsed="false">
      <c r="A536" s="26"/>
      <c r="B536" s="27"/>
      <c r="C536" s="28"/>
      <c r="D536" s="259" t="s">
        <v>256</v>
      </c>
      <c r="E536" s="28"/>
      <c r="F536" s="260" t="s">
        <v>1163</v>
      </c>
      <c r="G536" s="28"/>
      <c r="H536" s="28"/>
      <c r="I536" s="211"/>
      <c r="J536" s="28"/>
      <c r="K536" s="28"/>
      <c r="L536" s="29"/>
      <c r="M536" s="261"/>
      <c r="N536" s="262"/>
      <c r="O536" s="76"/>
      <c r="P536" s="76"/>
      <c r="Q536" s="76"/>
      <c r="R536" s="76"/>
      <c r="S536" s="76"/>
      <c r="T536" s="77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T536" s="3" t="s">
        <v>256</v>
      </c>
      <c r="AU536" s="3" t="s">
        <v>83</v>
      </c>
    </row>
    <row r="537" s="30" customFormat="true" ht="55.5" hidden="false" customHeight="true" outlineLevel="0" collapsed="false">
      <c r="A537" s="26"/>
      <c r="B537" s="27"/>
      <c r="C537" s="246" t="s">
        <v>1164</v>
      </c>
      <c r="D537" s="246" t="s">
        <v>250</v>
      </c>
      <c r="E537" s="247" t="s">
        <v>1165</v>
      </c>
      <c r="F537" s="248" t="s">
        <v>1166</v>
      </c>
      <c r="G537" s="249" t="s">
        <v>1120</v>
      </c>
      <c r="H537" s="250" t="n">
        <v>1</v>
      </c>
      <c r="I537" s="251"/>
      <c r="J537" s="252" t="n">
        <f aca="false">ROUND(I537*H537,2)</f>
        <v>0</v>
      </c>
      <c r="K537" s="253"/>
      <c r="L537" s="29"/>
      <c r="M537" s="254"/>
      <c r="N537" s="255" t="s">
        <v>39</v>
      </c>
      <c r="O537" s="76"/>
      <c r="P537" s="256" t="n">
        <f aca="false">O537*H537</f>
        <v>0</v>
      </c>
      <c r="Q537" s="256" t="n">
        <v>0</v>
      </c>
      <c r="R537" s="256" t="n">
        <f aca="false">Q537*H537</f>
        <v>0</v>
      </c>
      <c r="S537" s="256" t="n">
        <v>0</v>
      </c>
      <c r="T537" s="257" t="n">
        <f aca="false">S537*H537</f>
        <v>0</v>
      </c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R537" s="258" t="s">
        <v>302</v>
      </c>
      <c r="AT537" s="258" t="s">
        <v>250</v>
      </c>
      <c r="AU537" s="258" t="s">
        <v>83</v>
      </c>
      <c r="AY537" s="3" t="s">
        <v>247</v>
      </c>
      <c r="BE537" s="137" t="n">
        <f aca="false">IF(N537="základní",J537,0)</f>
        <v>0</v>
      </c>
      <c r="BF537" s="137" t="n">
        <f aca="false">IF(N537="snížená",J537,0)</f>
        <v>0</v>
      </c>
      <c r="BG537" s="137" t="n">
        <f aca="false">IF(N537="zákl. přenesená",J537,0)</f>
        <v>0</v>
      </c>
      <c r="BH537" s="137" t="n">
        <f aca="false">IF(N537="sníž. přenesená",J537,0)</f>
        <v>0</v>
      </c>
      <c r="BI537" s="137" t="n">
        <f aca="false">IF(N537="nulová",J537,0)</f>
        <v>0</v>
      </c>
      <c r="BJ537" s="3" t="s">
        <v>81</v>
      </c>
      <c r="BK537" s="137" t="n">
        <f aca="false">ROUND(I537*H537,2)</f>
        <v>0</v>
      </c>
      <c r="BL537" s="3" t="s">
        <v>302</v>
      </c>
      <c r="BM537" s="258" t="s">
        <v>1167</v>
      </c>
    </row>
    <row r="538" s="30" customFormat="true" ht="38.4" hidden="false" customHeight="false" outlineLevel="0" collapsed="false">
      <c r="A538" s="26"/>
      <c r="B538" s="27"/>
      <c r="C538" s="28"/>
      <c r="D538" s="259" t="s">
        <v>256</v>
      </c>
      <c r="E538" s="28"/>
      <c r="F538" s="260" t="s">
        <v>1168</v>
      </c>
      <c r="G538" s="28"/>
      <c r="H538" s="28"/>
      <c r="I538" s="211"/>
      <c r="J538" s="28"/>
      <c r="K538" s="28"/>
      <c r="L538" s="29"/>
      <c r="M538" s="285"/>
      <c r="N538" s="286"/>
      <c r="O538" s="287"/>
      <c r="P538" s="287"/>
      <c r="Q538" s="287"/>
      <c r="R538" s="287"/>
      <c r="S538" s="287"/>
      <c r="T538" s="288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T538" s="3" t="s">
        <v>256</v>
      </c>
      <c r="AU538" s="3" t="s">
        <v>83</v>
      </c>
    </row>
    <row r="539" s="30" customFormat="true" ht="6.9" hidden="false" customHeight="true" outlineLevel="0" collapsed="false">
      <c r="A539" s="26"/>
      <c r="B539" s="54"/>
      <c r="C539" s="55"/>
      <c r="D539" s="55"/>
      <c r="E539" s="55"/>
      <c r="F539" s="55"/>
      <c r="G539" s="55"/>
      <c r="H539" s="55"/>
      <c r="I539" s="55"/>
      <c r="J539" s="55"/>
      <c r="K539" s="55"/>
      <c r="L539" s="29"/>
      <c r="M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</row>
  </sheetData>
  <autoFilter ref="C143:K538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8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115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1488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1489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J114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ROUND((SUM(BE114:BE121) + SUM(BE143:BE288)),  2)</f>
        <v>0</v>
      </c>
      <c r="G37" s="26"/>
      <c r="H37" s="26"/>
      <c r="I37" s="166" t="n">
        <v>0.21</v>
      </c>
      <c r="J37" s="165" t="n">
        <f aca="false">ROUND(((SUM(BE114:BE121) + SUM(BE143:BE288))*I37),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ROUND((SUM(BF114:BF121) + SUM(BF143:BF288)),  2)</f>
        <v>0</v>
      </c>
      <c r="G38" s="26"/>
      <c r="H38" s="26"/>
      <c r="I38" s="166" t="n">
        <v>0.15</v>
      </c>
      <c r="J38" s="165" t="n">
        <f aca="false">ROUND(((SUM(BF114:BF121) + SUM(BF143:BF288))*I38),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ROUND((SUM(BG114:BG121) + SUM(BG143:BG288)),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ROUND((SUM(BH114:BH121) + SUM(BH143:BH288)),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ROUND((SUM(BI114:BI121) + SUM(BI143:BI288)),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1488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51.4.1 - polytechnika/robotika, II.B-2 - stavba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J143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J144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212</v>
      </c>
      <c r="E100" s="202"/>
      <c r="F100" s="202"/>
      <c r="G100" s="202"/>
      <c r="H100" s="202"/>
      <c r="I100" s="202"/>
      <c r="J100" s="203" t="n">
        <f aca="false">J145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J148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J155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J164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1171</v>
      </c>
      <c r="E104" s="202"/>
      <c r="F104" s="202"/>
      <c r="G104" s="202"/>
      <c r="H104" s="202"/>
      <c r="I104" s="202"/>
      <c r="J104" s="203" t="n">
        <f aca="false">J165</f>
        <v>0</v>
      </c>
      <c r="K104" s="119"/>
      <c r="L104" s="204"/>
    </row>
    <row r="105" s="199" customFormat="true" ht="19.95" hidden="false" customHeight="true" outlineLevel="0" collapsed="false">
      <c r="B105" s="200"/>
      <c r="C105" s="119"/>
      <c r="D105" s="201" t="s">
        <v>217</v>
      </c>
      <c r="E105" s="202"/>
      <c r="F105" s="202"/>
      <c r="G105" s="202"/>
      <c r="H105" s="202"/>
      <c r="I105" s="202"/>
      <c r="J105" s="203" t="n">
        <f aca="false">J176</f>
        <v>0</v>
      </c>
      <c r="K105" s="119"/>
      <c r="L105" s="204"/>
    </row>
    <row r="106" s="199" customFormat="true" ht="19.95" hidden="false" customHeight="true" outlineLevel="0" collapsed="false">
      <c r="B106" s="200"/>
      <c r="C106" s="119"/>
      <c r="D106" s="201" t="s">
        <v>218</v>
      </c>
      <c r="E106" s="202"/>
      <c r="F106" s="202"/>
      <c r="G106" s="202"/>
      <c r="H106" s="202"/>
      <c r="I106" s="202"/>
      <c r="J106" s="203" t="n">
        <f aca="false">J200</f>
        <v>0</v>
      </c>
      <c r="K106" s="119"/>
      <c r="L106" s="204"/>
    </row>
    <row r="107" s="199" customFormat="true" ht="19.95" hidden="false" customHeight="true" outlineLevel="0" collapsed="false">
      <c r="B107" s="200"/>
      <c r="C107" s="119"/>
      <c r="D107" s="201" t="s">
        <v>1172</v>
      </c>
      <c r="E107" s="202"/>
      <c r="F107" s="202"/>
      <c r="G107" s="202"/>
      <c r="H107" s="202"/>
      <c r="I107" s="202"/>
      <c r="J107" s="203" t="n">
        <f aca="false">J228</f>
        <v>0</v>
      </c>
      <c r="K107" s="119"/>
      <c r="L107" s="204"/>
    </row>
    <row r="108" s="199" customFormat="true" ht="19.95" hidden="false" customHeight="true" outlineLevel="0" collapsed="false">
      <c r="B108" s="200"/>
      <c r="C108" s="119"/>
      <c r="D108" s="201" t="s">
        <v>219</v>
      </c>
      <c r="E108" s="202"/>
      <c r="F108" s="202"/>
      <c r="G108" s="202"/>
      <c r="H108" s="202"/>
      <c r="I108" s="202"/>
      <c r="J108" s="203" t="n">
        <f aca="false">J241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220</v>
      </c>
      <c r="E109" s="202"/>
      <c r="F109" s="202"/>
      <c r="G109" s="202"/>
      <c r="H109" s="202"/>
      <c r="I109" s="202"/>
      <c r="J109" s="203" t="n">
        <f aca="false">J256</f>
        <v>0</v>
      </c>
      <c r="K109" s="119"/>
      <c r="L109" s="204"/>
    </row>
    <row r="110" s="192" customFormat="true" ht="24.9" hidden="false" customHeight="true" outlineLevel="0" collapsed="false">
      <c r="B110" s="193"/>
      <c r="C110" s="194"/>
      <c r="D110" s="195" t="s">
        <v>221</v>
      </c>
      <c r="E110" s="196"/>
      <c r="F110" s="196"/>
      <c r="G110" s="196"/>
      <c r="H110" s="196"/>
      <c r="I110" s="196"/>
      <c r="J110" s="197" t="n">
        <f aca="false">J273</f>
        <v>0</v>
      </c>
      <c r="K110" s="194"/>
      <c r="L110" s="198"/>
    </row>
    <row r="111" s="199" customFormat="true" ht="19.95" hidden="false" customHeight="true" outlineLevel="0" collapsed="false">
      <c r="B111" s="200"/>
      <c r="C111" s="119"/>
      <c r="D111" s="201" t="s">
        <v>1490</v>
      </c>
      <c r="E111" s="202"/>
      <c r="F111" s="202"/>
      <c r="G111" s="202"/>
      <c r="H111" s="202"/>
      <c r="I111" s="202"/>
      <c r="J111" s="203" t="n">
        <f aca="false">J274</f>
        <v>0</v>
      </c>
      <c r="K111" s="119"/>
      <c r="L111" s="204"/>
    </row>
    <row r="112" s="30" customFormat="true" ht="21.75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6.9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29.25" hidden="false" customHeight="true" outlineLevel="0" collapsed="false">
      <c r="A114" s="26"/>
      <c r="B114" s="27"/>
      <c r="C114" s="190" t="s">
        <v>223</v>
      </c>
      <c r="D114" s="28"/>
      <c r="E114" s="28"/>
      <c r="F114" s="28"/>
      <c r="G114" s="28"/>
      <c r="H114" s="28"/>
      <c r="I114" s="28"/>
      <c r="J114" s="205" t="n">
        <f aca="false">ROUND(J115 + J116 + J117 + J118 + J119 + J120,2)</f>
        <v>0</v>
      </c>
      <c r="K114" s="28"/>
      <c r="L114" s="51"/>
      <c r="N114" s="206" t="s">
        <v>38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18" hidden="false" customHeight="true" outlineLevel="0" collapsed="false">
      <c r="A115" s="26"/>
      <c r="B115" s="27"/>
      <c r="C115" s="28"/>
      <c r="D115" s="138" t="s">
        <v>224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226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227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228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229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214" t="s">
        <v>230</v>
      </c>
      <c r="E120" s="28"/>
      <c r="F120" s="28"/>
      <c r="G120" s="28"/>
      <c r="H120" s="28"/>
      <c r="I120" s="28"/>
      <c r="J120" s="207" t="n">
        <f aca="false">ROUND(J32*T120,2)</f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231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0.2" hidden="false" customHeight="false" outlineLevel="0" collapsed="false">
      <c r="A121" s="26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29.25" hidden="false" customHeight="true" outlineLevel="0" collapsed="false">
      <c r="A122" s="26"/>
      <c r="B122" s="27"/>
      <c r="C122" s="141" t="s">
        <v>199</v>
      </c>
      <c r="D122" s="142"/>
      <c r="E122" s="142"/>
      <c r="F122" s="142"/>
      <c r="G122" s="142"/>
      <c r="H122" s="142"/>
      <c r="I122" s="142"/>
      <c r="J122" s="215" t="n">
        <f aca="false">ROUND(J98+J114,2)</f>
        <v>0</v>
      </c>
      <c r="K122" s="142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6.9" hidden="false" customHeight="true" outlineLevel="0" collapsed="false">
      <c r="A123" s="26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="30" customFormat="true" ht="6.9" hidden="false" customHeight="true" outlineLevel="0" collapsed="false">
      <c r="A127" s="2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24.9" hidden="false" customHeight="true" outlineLevel="0" collapsed="false">
      <c r="A128" s="26"/>
      <c r="B128" s="27"/>
      <c r="C128" s="9" t="s">
        <v>232</v>
      </c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2" hidden="false" customHeight="true" outlineLevel="0" collapsed="false">
      <c r="A130" s="26"/>
      <c r="B130" s="27"/>
      <c r="C130" s="17" t="s">
        <v>15</v>
      </c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6.5" hidden="false" customHeight="true" outlineLevel="0" collapsed="false">
      <c r="A131" s="26"/>
      <c r="B131" s="27"/>
      <c r="C131" s="28"/>
      <c r="D131" s="28"/>
      <c r="E131" s="185" t="str">
        <f aca="false">E7</f>
        <v>Zlepšování kvality a dostupnosti vzdělávání  ZŠ Ivančická 218, Moravský Krumlov</v>
      </c>
      <c r="F131" s="185"/>
      <c r="G131" s="185"/>
      <c r="H131" s="185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customFormat="false" ht="12" hidden="false" customHeight="true" outlineLevel="0" collapsed="false">
      <c r="B132" s="7"/>
      <c r="C132" s="17" t="s">
        <v>201</v>
      </c>
      <c r="D132" s="8"/>
      <c r="E132" s="8"/>
      <c r="F132" s="8"/>
      <c r="G132" s="8"/>
      <c r="H132" s="8"/>
      <c r="I132" s="8"/>
      <c r="J132" s="8"/>
      <c r="K132" s="8"/>
      <c r="L132" s="6"/>
    </row>
    <row r="133" s="30" customFormat="true" ht="16.5" hidden="false" customHeight="true" outlineLevel="0" collapsed="false">
      <c r="A133" s="26"/>
      <c r="B133" s="27"/>
      <c r="C133" s="28"/>
      <c r="D133" s="28"/>
      <c r="E133" s="185" t="s">
        <v>1488</v>
      </c>
      <c r="F133" s="185"/>
      <c r="G133" s="185"/>
      <c r="H133" s="185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2" hidden="false" customHeight="true" outlineLevel="0" collapsed="false">
      <c r="A134" s="26"/>
      <c r="B134" s="27"/>
      <c r="C134" s="17" t="s">
        <v>203</v>
      </c>
      <c r="D134" s="28"/>
      <c r="E134" s="28"/>
      <c r="F134" s="28"/>
      <c r="G134" s="28"/>
      <c r="H134" s="28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6.5" hidden="false" customHeight="true" outlineLevel="0" collapsed="false">
      <c r="A135" s="26"/>
      <c r="B135" s="27"/>
      <c r="C135" s="28"/>
      <c r="D135" s="28"/>
      <c r="E135" s="66" t="str">
        <f aca="false">E11</f>
        <v>51.4.1 - polytechnika/robotika, II.B-2 - stavba</v>
      </c>
      <c r="F135" s="66"/>
      <c r="G135" s="66"/>
      <c r="H135" s="66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6.9" hidden="false" customHeight="true" outlineLevel="0" collapsed="false">
      <c r="A136" s="26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12" hidden="false" customHeight="true" outlineLevel="0" collapsed="false">
      <c r="A137" s="26"/>
      <c r="B137" s="27"/>
      <c r="C137" s="17" t="s">
        <v>19</v>
      </c>
      <c r="D137" s="28"/>
      <c r="E137" s="28"/>
      <c r="F137" s="18" t="str">
        <f aca="false">F14</f>
        <v> </v>
      </c>
      <c r="G137" s="28"/>
      <c r="H137" s="28"/>
      <c r="I137" s="17" t="s">
        <v>21</v>
      </c>
      <c r="J137" s="186" t="str">
        <f aca="false">IF(J14="","",J14)</f>
        <v>14. 8. 2023</v>
      </c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6.9" hidden="false" customHeight="true" outlineLevel="0" collapsed="false">
      <c r="A138" s="26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23</v>
      </c>
      <c r="D139" s="28"/>
      <c r="E139" s="28"/>
      <c r="F139" s="18" t="str">
        <f aca="false">E17</f>
        <v> </v>
      </c>
      <c r="G139" s="28"/>
      <c r="H139" s="28"/>
      <c r="I139" s="17" t="s">
        <v>28</v>
      </c>
      <c r="J139" s="187" t="str">
        <f aca="false">E23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26</v>
      </c>
      <c r="D140" s="28"/>
      <c r="E140" s="28"/>
      <c r="F140" s="18" t="str">
        <f aca="false">IF(E20="","",E20)</f>
        <v>Vyplň údaj</v>
      </c>
      <c r="G140" s="28"/>
      <c r="H140" s="28"/>
      <c r="I140" s="17" t="s">
        <v>30</v>
      </c>
      <c r="J140" s="187" t="str">
        <f aca="false">E26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0.35" hidden="false" customHeight="true" outlineLevel="0" collapsed="false">
      <c r="A141" s="26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223" customFormat="true" ht="29.25" hidden="false" customHeight="true" outlineLevel="0" collapsed="false">
      <c r="A142" s="216"/>
      <c r="B142" s="217"/>
      <c r="C142" s="218" t="s">
        <v>233</v>
      </c>
      <c r="D142" s="219" t="s">
        <v>59</v>
      </c>
      <c r="E142" s="219" t="s">
        <v>55</v>
      </c>
      <c r="F142" s="219" t="s">
        <v>56</v>
      </c>
      <c r="G142" s="219" t="s">
        <v>234</v>
      </c>
      <c r="H142" s="219" t="s">
        <v>235</v>
      </c>
      <c r="I142" s="219" t="s">
        <v>236</v>
      </c>
      <c r="J142" s="220" t="s">
        <v>208</v>
      </c>
      <c r="K142" s="221" t="s">
        <v>237</v>
      </c>
      <c r="L142" s="222"/>
      <c r="M142" s="84"/>
      <c r="N142" s="85" t="s">
        <v>38</v>
      </c>
      <c r="O142" s="85" t="s">
        <v>238</v>
      </c>
      <c r="P142" s="85" t="s">
        <v>239</v>
      </c>
      <c r="Q142" s="85" t="s">
        <v>240</v>
      </c>
      <c r="R142" s="85" t="s">
        <v>241</v>
      </c>
      <c r="S142" s="85" t="s">
        <v>242</v>
      </c>
      <c r="T142" s="86" t="s">
        <v>243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30" customFormat="true" ht="22.8" hidden="false" customHeight="true" outlineLevel="0" collapsed="false">
      <c r="A143" s="26"/>
      <c r="B143" s="27"/>
      <c r="C143" s="92" t="s">
        <v>244</v>
      </c>
      <c r="D143" s="28"/>
      <c r="E143" s="28"/>
      <c r="F143" s="28"/>
      <c r="G143" s="28"/>
      <c r="H143" s="28"/>
      <c r="I143" s="28"/>
      <c r="J143" s="224" t="n">
        <f aca="false">BK143</f>
        <v>0</v>
      </c>
      <c r="K143" s="28"/>
      <c r="L143" s="29"/>
      <c r="M143" s="87"/>
      <c r="N143" s="225"/>
      <c r="O143" s="88"/>
      <c r="P143" s="226" t="n">
        <f aca="false">P144+P164+P273</f>
        <v>0</v>
      </c>
      <c r="Q143" s="88"/>
      <c r="R143" s="226" t="n">
        <f aca="false">R144+R164+R273</f>
        <v>2.05642524</v>
      </c>
      <c r="S143" s="88"/>
      <c r="T143" s="227" t="n">
        <f aca="false">T144+T164+T273</f>
        <v>0.58285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3" t="s">
        <v>73</v>
      </c>
      <c r="AU143" s="3" t="s">
        <v>210</v>
      </c>
      <c r="BK143" s="228" t="n">
        <f aca="false">BK144+BK164+BK273</f>
        <v>0</v>
      </c>
    </row>
    <row r="144" s="229" customFormat="true" ht="25.95" hidden="false" customHeight="true" outlineLevel="0" collapsed="false">
      <c r="B144" s="230"/>
      <c r="C144" s="231"/>
      <c r="D144" s="232" t="s">
        <v>73</v>
      </c>
      <c r="E144" s="233" t="s">
        <v>245</v>
      </c>
      <c r="F144" s="233" t="s">
        <v>246</v>
      </c>
      <c r="G144" s="231"/>
      <c r="H144" s="231"/>
      <c r="I144" s="234"/>
      <c r="J144" s="235" t="n">
        <f aca="false">BK144</f>
        <v>0</v>
      </c>
      <c r="K144" s="231"/>
      <c r="L144" s="236"/>
      <c r="M144" s="237"/>
      <c r="N144" s="238"/>
      <c r="O144" s="238"/>
      <c r="P144" s="239" t="n">
        <f aca="false">P145+P148+P155</f>
        <v>0</v>
      </c>
      <c r="Q144" s="238"/>
      <c r="R144" s="239" t="n">
        <f aca="false">R145+R148+R155</f>
        <v>0</v>
      </c>
      <c r="S144" s="238"/>
      <c r="T144" s="240" t="n">
        <f aca="false">T145+T148+T155</f>
        <v>0</v>
      </c>
      <c r="AR144" s="241" t="s">
        <v>81</v>
      </c>
      <c r="AT144" s="242" t="s">
        <v>73</v>
      </c>
      <c r="AU144" s="242" t="s">
        <v>74</v>
      </c>
      <c r="AY144" s="241" t="s">
        <v>247</v>
      </c>
      <c r="BK144" s="243" t="n">
        <f aca="false">BK145+BK148+BK155</f>
        <v>0</v>
      </c>
    </row>
    <row r="145" s="229" customFormat="true" ht="22.8" hidden="false" customHeight="true" outlineLevel="0" collapsed="false">
      <c r="B145" s="230"/>
      <c r="C145" s="231"/>
      <c r="D145" s="232" t="s">
        <v>73</v>
      </c>
      <c r="E145" s="244" t="s">
        <v>248</v>
      </c>
      <c r="F145" s="244" t="s">
        <v>249</v>
      </c>
      <c r="G145" s="231"/>
      <c r="H145" s="231"/>
      <c r="I145" s="234"/>
      <c r="J145" s="245" t="n">
        <f aca="false">BK145</f>
        <v>0</v>
      </c>
      <c r="K145" s="231"/>
      <c r="L145" s="236"/>
      <c r="M145" s="237"/>
      <c r="N145" s="238"/>
      <c r="O145" s="238"/>
      <c r="P145" s="239" t="n">
        <f aca="false">SUM(P146:P147)</f>
        <v>0</v>
      </c>
      <c r="Q145" s="238"/>
      <c r="R145" s="239" t="n">
        <f aca="false">SUM(R146:R147)</f>
        <v>0</v>
      </c>
      <c r="S145" s="238"/>
      <c r="T145" s="240" t="n">
        <f aca="false">SUM(T146:T147)</f>
        <v>0</v>
      </c>
      <c r="AR145" s="241" t="s">
        <v>81</v>
      </c>
      <c r="AT145" s="242" t="s">
        <v>73</v>
      </c>
      <c r="AU145" s="242" t="s">
        <v>81</v>
      </c>
      <c r="AY145" s="241" t="s">
        <v>247</v>
      </c>
      <c r="BK145" s="243" t="n">
        <f aca="false">SUM(BK146:BK147)</f>
        <v>0</v>
      </c>
    </row>
    <row r="146" s="30" customFormat="true" ht="16.5" hidden="false" customHeight="true" outlineLevel="0" collapsed="false">
      <c r="A146" s="26"/>
      <c r="B146" s="27"/>
      <c r="C146" s="246" t="s">
        <v>81</v>
      </c>
      <c r="D146" s="246" t="s">
        <v>250</v>
      </c>
      <c r="E146" s="247" t="s">
        <v>251</v>
      </c>
      <c r="F146" s="248" t="s">
        <v>252</v>
      </c>
      <c r="G146" s="249" t="s">
        <v>253</v>
      </c>
      <c r="H146" s="250" t="n">
        <v>1</v>
      </c>
      <c r="I146" s="251"/>
      <c r="J146" s="252" t="n">
        <f aca="false">ROUND(I146*H146,2)</f>
        <v>0</v>
      </c>
      <c r="K146" s="253"/>
      <c r="L146" s="29"/>
      <c r="M146" s="254"/>
      <c r="N146" s="255" t="s">
        <v>39</v>
      </c>
      <c r="O146" s="76"/>
      <c r="P146" s="256" t="n">
        <f aca="false">O146*H146</f>
        <v>0</v>
      </c>
      <c r="Q146" s="256" t="n">
        <v>0</v>
      </c>
      <c r="R146" s="256" t="n">
        <f aca="false">Q146*H146</f>
        <v>0</v>
      </c>
      <c r="S146" s="256" t="n">
        <v>0</v>
      </c>
      <c r="T146" s="257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58" t="s">
        <v>254</v>
      </c>
      <c r="AT146" s="258" t="s">
        <v>250</v>
      </c>
      <c r="AU146" s="258" t="s">
        <v>83</v>
      </c>
      <c r="AY146" s="3" t="s">
        <v>247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81</v>
      </c>
      <c r="BK146" s="137" t="n">
        <f aca="false">ROUND(I146*H146,2)</f>
        <v>0</v>
      </c>
      <c r="BL146" s="3" t="s">
        <v>254</v>
      </c>
      <c r="BM146" s="258" t="s">
        <v>255</v>
      </c>
    </row>
    <row r="147" s="30" customFormat="true" ht="10.2" hidden="false" customHeight="false" outlineLevel="0" collapsed="false">
      <c r="A147" s="26"/>
      <c r="B147" s="27"/>
      <c r="C147" s="28"/>
      <c r="D147" s="259" t="s">
        <v>256</v>
      </c>
      <c r="E147" s="28"/>
      <c r="F147" s="260" t="s">
        <v>257</v>
      </c>
      <c r="G147" s="28"/>
      <c r="H147" s="28"/>
      <c r="I147" s="211"/>
      <c r="J147" s="28"/>
      <c r="K147" s="28"/>
      <c r="L147" s="29"/>
      <c r="M147" s="261"/>
      <c r="N147" s="262"/>
      <c r="O147" s="76"/>
      <c r="P147" s="76"/>
      <c r="Q147" s="76"/>
      <c r="R147" s="76"/>
      <c r="S147" s="76"/>
      <c r="T147" s="7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3" t="s">
        <v>256</v>
      </c>
      <c r="AU147" s="3" t="s">
        <v>83</v>
      </c>
    </row>
    <row r="148" s="229" customFormat="true" ht="22.8" hidden="false" customHeight="true" outlineLevel="0" collapsed="false">
      <c r="B148" s="230"/>
      <c r="C148" s="231"/>
      <c r="D148" s="232" t="s">
        <v>73</v>
      </c>
      <c r="E148" s="244" t="s">
        <v>258</v>
      </c>
      <c r="F148" s="244" t="s">
        <v>259</v>
      </c>
      <c r="G148" s="231"/>
      <c r="H148" s="231"/>
      <c r="I148" s="234"/>
      <c r="J148" s="245" t="n">
        <f aca="false">BK148</f>
        <v>0</v>
      </c>
      <c r="K148" s="231"/>
      <c r="L148" s="236"/>
      <c r="M148" s="237"/>
      <c r="N148" s="238"/>
      <c r="O148" s="238"/>
      <c r="P148" s="239" t="n">
        <f aca="false">SUM(P149:P154)</f>
        <v>0</v>
      </c>
      <c r="Q148" s="238"/>
      <c r="R148" s="239" t="n">
        <f aca="false">SUM(R149:R154)</f>
        <v>0</v>
      </c>
      <c r="S148" s="238"/>
      <c r="T148" s="240" t="n">
        <f aca="false">SUM(T149:T154)</f>
        <v>0</v>
      </c>
      <c r="AR148" s="241" t="s">
        <v>81</v>
      </c>
      <c r="AT148" s="242" t="s">
        <v>73</v>
      </c>
      <c r="AU148" s="242" t="s">
        <v>81</v>
      </c>
      <c r="AY148" s="241" t="s">
        <v>247</v>
      </c>
      <c r="BK148" s="243" t="n">
        <f aca="false">SUM(BK149:BK154)</f>
        <v>0</v>
      </c>
    </row>
    <row r="149" s="30" customFormat="true" ht="16.5" hidden="false" customHeight="true" outlineLevel="0" collapsed="false">
      <c r="A149" s="26"/>
      <c r="B149" s="27"/>
      <c r="C149" s="246" t="s">
        <v>83</v>
      </c>
      <c r="D149" s="246" t="s">
        <v>250</v>
      </c>
      <c r="E149" s="247" t="s">
        <v>1173</v>
      </c>
      <c r="F149" s="248" t="s">
        <v>1174</v>
      </c>
      <c r="G149" s="249" t="s">
        <v>253</v>
      </c>
      <c r="H149" s="250" t="n">
        <v>1</v>
      </c>
      <c r="I149" s="251"/>
      <c r="J149" s="252" t="n">
        <f aca="false">ROUND(I149*H149,2)</f>
        <v>0</v>
      </c>
      <c r="K149" s="253"/>
      <c r="L149" s="29"/>
      <c r="M149" s="254"/>
      <c r="N149" s="255" t="s">
        <v>39</v>
      </c>
      <c r="O149" s="76"/>
      <c r="P149" s="256" t="n">
        <f aca="false">O149*H149</f>
        <v>0</v>
      </c>
      <c r="Q149" s="256" t="n">
        <v>0</v>
      </c>
      <c r="R149" s="256" t="n">
        <f aca="false">Q149*H149</f>
        <v>0</v>
      </c>
      <c r="S149" s="256" t="n">
        <v>0</v>
      </c>
      <c r="T149" s="257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258" t="s">
        <v>272</v>
      </c>
      <c r="AT149" s="258" t="s">
        <v>250</v>
      </c>
      <c r="AU149" s="258" t="s">
        <v>83</v>
      </c>
      <c r="AY149" s="3" t="s">
        <v>247</v>
      </c>
      <c r="BE149" s="137" t="n">
        <f aca="false">IF(N149="základní",J149,0)</f>
        <v>0</v>
      </c>
      <c r="BF149" s="137" t="n">
        <f aca="false">IF(N149="snížená",J149,0)</f>
        <v>0</v>
      </c>
      <c r="BG149" s="137" t="n">
        <f aca="false">IF(N149="zákl. přenesená",J149,0)</f>
        <v>0</v>
      </c>
      <c r="BH149" s="137" t="n">
        <f aca="false">IF(N149="sníž. přenesená",J149,0)</f>
        <v>0</v>
      </c>
      <c r="BI149" s="137" t="n">
        <f aca="false">IF(N149="nulová",J149,0)</f>
        <v>0</v>
      </c>
      <c r="BJ149" s="3" t="s">
        <v>81</v>
      </c>
      <c r="BK149" s="137" t="n">
        <f aca="false">ROUND(I149*H149,2)</f>
        <v>0</v>
      </c>
      <c r="BL149" s="3" t="s">
        <v>272</v>
      </c>
      <c r="BM149" s="258" t="s">
        <v>1491</v>
      </c>
    </row>
    <row r="150" s="30" customFormat="true" ht="10.2" hidden="false" customHeight="false" outlineLevel="0" collapsed="false">
      <c r="A150" s="26"/>
      <c r="B150" s="27"/>
      <c r="C150" s="28"/>
      <c r="D150" s="259" t="s">
        <v>256</v>
      </c>
      <c r="E150" s="28"/>
      <c r="F150" s="260" t="s">
        <v>1176</v>
      </c>
      <c r="G150" s="28"/>
      <c r="H150" s="28"/>
      <c r="I150" s="211"/>
      <c r="J150" s="28"/>
      <c r="K150" s="28"/>
      <c r="L150" s="29"/>
      <c r="M150" s="261"/>
      <c r="N150" s="262"/>
      <c r="O150" s="76"/>
      <c r="P150" s="76"/>
      <c r="Q150" s="76"/>
      <c r="R150" s="76"/>
      <c r="S150" s="76"/>
      <c r="T150" s="7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3" t="s">
        <v>256</v>
      </c>
      <c r="AU150" s="3" t="s">
        <v>83</v>
      </c>
    </row>
    <row r="151" s="30" customFormat="true" ht="16.5" hidden="false" customHeight="true" outlineLevel="0" collapsed="false">
      <c r="A151" s="26"/>
      <c r="B151" s="27"/>
      <c r="C151" s="246" t="s">
        <v>265</v>
      </c>
      <c r="D151" s="246" t="s">
        <v>250</v>
      </c>
      <c r="E151" s="247" t="s">
        <v>260</v>
      </c>
      <c r="F151" s="248" t="s">
        <v>261</v>
      </c>
      <c r="G151" s="249" t="s">
        <v>262</v>
      </c>
      <c r="H151" s="250" t="n">
        <v>1</v>
      </c>
      <c r="I151" s="251"/>
      <c r="J151" s="252" t="n">
        <f aca="false">ROUND(I151*H151,2)</f>
        <v>0</v>
      </c>
      <c r="K151" s="253"/>
      <c r="L151" s="29"/>
      <c r="M151" s="254"/>
      <c r="N151" s="255" t="s">
        <v>39</v>
      </c>
      <c r="O151" s="76"/>
      <c r="P151" s="256" t="n">
        <f aca="false">O151*H151</f>
        <v>0</v>
      </c>
      <c r="Q151" s="256" t="n">
        <v>0</v>
      </c>
      <c r="R151" s="256" t="n">
        <f aca="false">Q151*H151</f>
        <v>0</v>
      </c>
      <c r="S151" s="256" t="n">
        <v>0</v>
      </c>
      <c r="T151" s="257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58" t="s">
        <v>254</v>
      </c>
      <c r="AT151" s="258" t="s">
        <v>250</v>
      </c>
      <c r="AU151" s="258" t="s">
        <v>83</v>
      </c>
      <c r="AY151" s="3" t="s">
        <v>247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81</v>
      </c>
      <c r="BK151" s="137" t="n">
        <f aca="false">ROUND(I151*H151,2)</f>
        <v>0</v>
      </c>
      <c r="BL151" s="3" t="s">
        <v>254</v>
      </c>
      <c r="BM151" s="258" t="s">
        <v>263</v>
      </c>
    </row>
    <row r="152" s="30" customFormat="true" ht="10.2" hidden="false" customHeight="false" outlineLevel="0" collapsed="false">
      <c r="A152" s="26"/>
      <c r="B152" s="27"/>
      <c r="C152" s="28"/>
      <c r="D152" s="259" t="s">
        <v>256</v>
      </c>
      <c r="E152" s="28"/>
      <c r="F152" s="260" t="s">
        <v>264</v>
      </c>
      <c r="G152" s="28"/>
      <c r="H152" s="28"/>
      <c r="I152" s="211"/>
      <c r="J152" s="28"/>
      <c r="K152" s="28"/>
      <c r="L152" s="29"/>
      <c r="M152" s="261"/>
      <c r="N152" s="262"/>
      <c r="O152" s="76"/>
      <c r="P152" s="76"/>
      <c r="Q152" s="76"/>
      <c r="R152" s="76"/>
      <c r="S152" s="76"/>
      <c r="T152" s="7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3" t="s">
        <v>256</v>
      </c>
      <c r="AU152" s="3" t="s">
        <v>83</v>
      </c>
    </row>
    <row r="153" s="30" customFormat="true" ht="16.5" hidden="false" customHeight="true" outlineLevel="0" collapsed="false">
      <c r="A153" s="26"/>
      <c r="B153" s="27"/>
      <c r="C153" s="246" t="s">
        <v>272</v>
      </c>
      <c r="D153" s="246" t="s">
        <v>250</v>
      </c>
      <c r="E153" s="247" t="s">
        <v>266</v>
      </c>
      <c r="F153" s="248" t="s">
        <v>267</v>
      </c>
      <c r="G153" s="249" t="s">
        <v>253</v>
      </c>
      <c r="H153" s="250" t="n">
        <v>1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254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254</v>
      </c>
      <c r="BM153" s="258" t="s">
        <v>268</v>
      </c>
    </row>
    <row r="154" s="30" customFormat="true" ht="10.2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269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229" customFormat="true" ht="22.8" hidden="false" customHeight="true" outlineLevel="0" collapsed="false">
      <c r="B155" s="230"/>
      <c r="C155" s="231"/>
      <c r="D155" s="232" t="s">
        <v>73</v>
      </c>
      <c r="E155" s="244" t="s">
        <v>270</v>
      </c>
      <c r="F155" s="244" t="s">
        <v>271</v>
      </c>
      <c r="G155" s="231"/>
      <c r="H155" s="231"/>
      <c r="I155" s="234"/>
      <c r="J155" s="245" t="n">
        <f aca="false">BK155</f>
        <v>0</v>
      </c>
      <c r="K155" s="231"/>
      <c r="L155" s="236"/>
      <c r="M155" s="237"/>
      <c r="N155" s="238"/>
      <c r="O155" s="238"/>
      <c r="P155" s="239" t="n">
        <f aca="false">SUM(P156:P163)</f>
        <v>0</v>
      </c>
      <c r="Q155" s="238"/>
      <c r="R155" s="239" t="n">
        <f aca="false">SUM(R156:R163)</f>
        <v>0</v>
      </c>
      <c r="S155" s="238"/>
      <c r="T155" s="240" t="n">
        <f aca="false">SUM(T156:T163)</f>
        <v>0</v>
      </c>
      <c r="AR155" s="241" t="s">
        <v>81</v>
      </c>
      <c r="AT155" s="242" t="s">
        <v>73</v>
      </c>
      <c r="AU155" s="242" t="s">
        <v>81</v>
      </c>
      <c r="AY155" s="241" t="s">
        <v>247</v>
      </c>
      <c r="BK155" s="243" t="n">
        <f aca="false">SUM(BK156:BK163)</f>
        <v>0</v>
      </c>
    </row>
    <row r="156" s="30" customFormat="true" ht="24.15" hidden="false" customHeight="true" outlineLevel="0" collapsed="false">
      <c r="A156" s="26"/>
      <c r="B156" s="27"/>
      <c r="C156" s="246" t="s">
        <v>278</v>
      </c>
      <c r="D156" s="246" t="s">
        <v>250</v>
      </c>
      <c r="E156" s="247" t="s">
        <v>273</v>
      </c>
      <c r="F156" s="248" t="s">
        <v>274</v>
      </c>
      <c r="G156" s="249" t="s">
        <v>275</v>
      </c>
      <c r="H156" s="250" t="n">
        <v>0.8</v>
      </c>
      <c r="I156" s="251"/>
      <c r="J156" s="252" t="n">
        <f aca="false">ROUND(I156*H156,2)</f>
        <v>0</v>
      </c>
      <c r="K156" s="253"/>
      <c r="L156" s="29"/>
      <c r="M156" s="254"/>
      <c r="N156" s="255" t="s">
        <v>39</v>
      </c>
      <c r="O156" s="76"/>
      <c r="P156" s="256" t="n">
        <f aca="false">O156*H156</f>
        <v>0</v>
      </c>
      <c r="Q156" s="256" t="n">
        <v>0</v>
      </c>
      <c r="R156" s="256" t="n">
        <f aca="false">Q156*H156</f>
        <v>0</v>
      </c>
      <c r="S156" s="256" t="n">
        <v>0</v>
      </c>
      <c r="T156" s="257" t="n">
        <f aca="false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258" t="s">
        <v>272</v>
      </c>
      <c r="AT156" s="258" t="s">
        <v>250</v>
      </c>
      <c r="AU156" s="258" t="s">
        <v>83</v>
      </c>
      <c r="AY156" s="3" t="s">
        <v>247</v>
      </c>
      <c r="BE156" s="137" t="n">
        <f aca="false">IF(N156="základní",J156,0)</f>
        <v>0</v>
      </c>
      <c r="BF156" s="137" t="n">
        <f aca="false">IF(N156="snížená",J156,0)</f>
        <v>0</v>
      </c>
      <c r="BG156" s="137" t="n">
        <f aca="false">IF(N156="zákl. přenesená",J156,0)</f>
        <v>0</v>
      </c>
      <c r="BH156" s="137" t="n">
        <f aca="false">IF(N156="sníž. přenesená",J156,0)</f>
        <v>0</v>
      </c>
      <c r="BI156" s="137" t="n">
        <f aca="false">IF(N156="nulová",J156,0)</f>
        <v>0</v>
      </c>
      <c r="BJ156" s="3" t="s">
        <v>81</v>
      </c>
      <c r="BK156" s="137" t="n">
        <f aca="false">ROUND(I156*H156,2)</f>
        <v>0</v>
      </c>
      <c r="BL156" s="3" t="s">
        <v>272</v>
      </c>
      <c r="BM156" s="258" t="s">
        <v>276</v>
      </c>
    </row>
    <row r="157" s="30" customFormat="true" ht="28.8" hidden="false" customHeight="false" outlineLevel="0" collapsed="false">
      <c r="A157" s="26"/>
      <c r="B157" s="27"/>
      <c r="C157" s="28"/>
      <c r="D157" s="259" t="s">
        <v>256</v>
      </c>
      <c r="E157" s="28"/>
      <c r="F157" s="260" t="s">
        <v>277</v>
      </c>
      <c r="G157" s="28"/>
      <c r="H157" s="28"/>
      <c r="I157" s="211"/>
      <c r="J157" s="28"/>
      <c r="K157" s="28"/>
      <c r="L157" s="29"/>
      <c r="M157" s="261"/>
      <c r="N157" s="262"/>
      <c r="O157" s="76"/>
      <c r="P157" s="76"/>
      <c r="Q157" s="76"/>
      <c r="R157" s="76"/>
      <c r="S157" s="76"/>
      <c r="T157" s="77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3" t="s">
        <v>256</v>
      </c>
      <c r="AU157" s="3" t="s">
        <v>83</v>
      </c>
    </row>
    <row r="158" s="30" customFormat="true" ht="24.15" hidden="false" customHeight="true" outlineLevel="0" collapsed="false">
      <c r="A158" s="26"/>
      <c r="B158" s="27"/>
      <c r="C158" s="246" t="s">
        <v>248</v>
      </c>
      <c r="D158" s="246" t="s">
        <v>250</v>
      </c>
      <c r="E158" s="247" t="s">
        <v>279</v>
      </c>
      <c r="F158" s="248" t="s">
        <v>280</v>
      </c>
      <c r="G158" s="249" t="s">
        <v>275</v>
      </c>
      <c r="H158" s="250" t="n">
        <v>0.8</v>
      </c>
      <c r="I158" s="251"/>
      <c r="J158" s="252" t="n">
        <f aca="false">ROUND(I158*H158,2)</f>
        <v>0</v>
      </c>
      <c r="K158" s="253"/>
      <c r="L158" s="29"/>
      <c r="M158" s="254"/>
      <c r="N158" s="255" t="s">
        <v>39</v>
      </c>
      <c r="O158" s="76"/>
      <c r="P158" s="256" t="n">
        <f aca="false">O158*H158</f>
        <v>0</v>
      </c>
      <c r="Q158" s="256" t="n">
        <v>0</v>
      </c>
      <c r="R158" s="256" t="n">
        <f aca="false">Q158*H158</f>
        <v>0</v>
      </c>
      <c r="S158" s="256" t="n">
        <v>0</v>
      </c>
      <c r="T158" s="257" t="n">
        <f aca="false"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258" t="s">
        <v>272</v>
      </c>
      <c r="AT158" s="258" t="s">
        <v>250</v>
      </c>
      <c r="AU158" s="258" t="s">
        <v>83</v>
      </c>
      <c r="AY158" s="3" t="s">
        <v>247</v>
      </c>
      <c r="BE158" s="137" t="n">
        <f aca="false">IF(N158="základní",J158,0)</f>
        <v>0</v>
      </c>
      <c r="BF158" s="137" t="n">
        <f aca="false">IF(N158="snížená",J158,0)</f>
        <v>0</v>
      </c>
      <c r="BG158" s="137" t="n">
        <f aca="false">IF(N158="zákl. přenesená",J158,0)</f>
        <v>0</v>
      </c>
      <c r="BH158" s="137" t="n">
        <f aca="false">IF(N158="sníž. přenesená",J158,0)</f>
        <v>0</v>
      </c>
      <c r="BI158" s="137" t="n">
        <f aca="false">IF(N158="nulová",J158,0)</f>
        <v>0</v>
      </c>
      <c r="BJ158" s="3" t="s">
        <v>81</v>
      </c>
      <c r="BK158" s="137" t="n">
        <f aca="false">ROUND(I158*H158,2)</f>
        <v>0</v>
      </c>
      <c r="BL158" s="3" t="s">
        <v>272</v>
      </c>
      <c r="BM158" s="258" t="s">
        <v>281</v>
      </c>
    </row>
    <row r="159" s="30" customFormat="true" ht="19.2" hidden="false" customHeight="false" outlineLevel="0" collapsed="false">
      <c r="A159" s="26"/>
      <c r="B159" s="27"/>
      <c r="C159" s="28"/>
      <c r="D159" s="259" t="s">
        <v>256</v>
      </c>
      <c r="E159" s="28"/>
      <c r="F159" s="260" t="s">
        <v>282</v>
      </c>
      <c r="G159" s="28"/>
      <c r="H159" s="28"/>
      <c r="I159" s="211"/>
      <c r="J159" s="28"/>
      <c r="K159" s="28"/>
      <c r="L159" s="29"/>
      <c r="M159" s="261"/>
      <c r="N159" s="262"/>
      <c r="O159" s="76"/>
      <c r="P159" s="76"/>
      <c r="Q159" s="76"/>
      <c r="R159" s="76"/>
      <c r="S159" s="76"/>
      <c r="T159" s="77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3" t="s">
        <v>256</v>
      </c>
      <c r="AU159" s="3" t="s">
        <v>83</v>
      </c>
    </row>
    <row r="160" s="30" customFormat="true" ht="16.5" hidden="false" customHeight="true" outlineLevel="0" collapsed="false">
      <c r="A160" s="26"/>
      <c r="B160" s="27"/>
      <c r="C160" s="246" t="s">
        <v>287</v>
      </c>
      <c r="D160" s="246" t="s">
        <v>250</v>
      </c>
      <c r="E160" s="247" t="s">
        <v>283</v>
      </c>
      <c r="F160" s="248" t="s">
        <v>284</v>
      </c>
      <c r="G160" s="249" t="s">
        <v>275</v>
      </c>
      <c r="H160" s="250" t="n">
        <v>0.8</v>
      </c>
      <c r="I160" s="251"/>
      <c r="J160" s="252" t="n">
        <f aca="false">ROUND(I160*H160,2)</f>
        <v>0</v>
      </c>
      <c r="K160" s="253"/>
      <c r="L160" s="29"/>
      <c r="M160" s="254"/>
      <c r="N160" s="255" t="s">
        <v>39</v>
      </c>
      <c r="O160" s="76"/>
      <c r="P160" s="256" t="n">
        <f aca="false">O160*H160</f>
        <v>0</v>
      </c>
      <c r="Q160" s="256" t="n">
        <v>0</v>
      </c>
      <c r="R160" s="256" t="n">
        <f aca="false">Q160*H160</f>
        <v>0</v>
      </c>
      <c r="S160" s="256" t="n">
        <v>0</v>
      </c>
      <c r="T160" s="257" t="n">
        <f aca="false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258" t="s">
        <v>272</v>
      </c>
      <c r="AT160" s="258" t="s">
        <v>250</v>
      </c>
      <c r="AU160" s="258" t="s">
        <v>83</v>
      </c>
      <c r="AY160" s="3" t="s">
        <v>247</v>
      </c>
      <c r="BE160" s="137" t="n">
        <f aca="false">IF(N160="základní",J160,0)</f>
        <v>0</v>
      </c>
      <c r="BF160" s="137" t="n">
        <f aca="false">IF(N160="snížená",J160,0)</f>
        <v>0</v>
      </c>
      <c r="BG160" s="137" t="n">
        <f aca="false">IF(N160="zákl. přenesená",J160,0)</f>
        <v>0</v>
      </c>
      <c r="BH160" s="137" t="n">
        <f aca="false">IF(N160="sníž. přenesená",J160,0)</f>
        <v>0</v>
      </c>
      <c r="BI160" s="137" t="n">
        <f aca="false">IF(N160="nulová",J160,0)</f>
        <v>0</v>
      </c>
      <c r="BJ160" s="3" t="s">
        <v>81</v>
      </c>
      <c r="BK160" s="137" t="n">
        <f aca="false">ROUND(I160*H160,2)</f>
        <v>0</v>
      </c>
      <c r="BL160" s="3" t="s">
        <v>272</v>
      </c>
      <c r="BM160" s="258" t="s">
        <v>285</v>
      </c>
    </row>
    <row r="161" s="30" customFormat="true" ht="19.2" hidden="false" customHeight="false" outlineLevel="0" collapsed="false">
      <c r="A161" s="26"/>
      <c r="B161" s="27"/>
      <c r="C161" s="28"/>
      <c r="D161" s="259" t="s">
        <v>256</v>
      </c>
      <c r="E161" s="28"/>
      <c r="F161" s="260" t="s">
        <v>286</v>
      </c>
      <c r="G161" s="28"/>
      <c r="H161" s="28"/>
      <c r="I161" s="211"/>
      <c r="J161" s="28"/>
      <c r="K161" s="28"/>
      <c r="L161" s="29"/>
      <c r="M161" s="261"/>
      <c r="N161" s="262"/>
      <c r="O161" s="76"/>
      <c r="P161" s="76"/>
      <c r="Q161" s="76"/>
      <c r="R161" s="76"/>
      <c r="S161" s="76"/>
      <c r="T161" s="77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T161" s="3" t="s">
        <v>256</v>
      </c>
      <c r="AU161" s="3" t="s">
        <v>83</v>
      </c>
    </row>
    <row r="162" s="30" customFormat="true" ht="24.15" hidden="false" customHeight="true" outlineLevel="0" collapsed="false">
      <c r="A162" s="26"/>
      <c r="B162" s="27"/>
      <c r="C162" s="263" t="s">
        <v>292</v>
      </c>
      <c r="D162" s="263" t="s">
        <v>288</v>
      </c>
      <c r="E162" s="264" t="s">
        <v>289</v>
      </c>
      <c r="F162" s="265" t="s">
        <v>290</v>
      </c>
      <c r="G162" s="266" t="s">
        <v>291</v>
      </c>
      <c r="H162" s="267" t="n">
        <v>1</v>
      </c>
      <c r="I162" s="268"/>
      <c r="J162" s="269" t="n">
        <f aca="false">ROUND(I162*H162,2)</f>
        <v>0</v>
      </c>
      <c r="K162" s="270"/>
      <c r="L162" s="271"/>
      <c r="M162" s="272"/>
      <c r="N162" s="273" t="s">
        <v>39</v>
      </c>
      <c r="O162" s="76"/>
      <c r="P162" s="256" t="n">
        <f aca="false">O162*H162</f>
        <v>0</v>
      </c>
      <c r="Q162" s="256" t="n">
        <v>0</v>
      </c>
      <c r="R162" s="256" t="n">
        <f aca="false">Q162*H162</f>
        <v>0</v>
      </c>
      <c r="S162" s="256" t="n">
        <v>0</v>
      </c>
      <c r="T162" s="257" t="n">
        <f aca="false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258" t="s">
        <v>292</v>
      </c>
      <c r="AT162" s="258" t="s">
        <v>288</v>
      </c>
      <c r="AU162" s="258" t="s">
        <v>83</v>
      </c>
      <c r="AY162" s="3" t="s">
        <v>247</v>
      </c>
      <c r="BE162" s="137" t="n">
        <f aca="false">IF(N162="základní",J162,0)</f>
        <v>0</v>
      </c>
      <c r="BF162" s="137" t="n">
        <f aca="false">IF(N162="snížená",J162,0)</f>
        <v>0</v>
      </c>
      <c r="BG162" s="137" t="n">
        <f aca="false">IF(N162="zákl. přenesená",J162,0)</f>
        <v>0</v>
      </c>
      <c r="BH162" s="137" t="n">
        <f aca="false">IF(N162="sníž. přenesená",J162,0)</f>
        <v>0</v>
      </c>
      <c r="BI162" s="137" t="n">
        <f aca="false">IF(N162="nulová",J162,0)</f>
        <v>0</v>
      </c>
      <c r="BJ162" s="3" t="s">
        <v>81</v>
      </c>
      <c r="BK162" s="137" t="n">
        <f aca="false">ROUND(I162*H162,2)</f>
        <v>0</v>
      </c>
      <c r="BL162" s="3" t="s">
        <v>272</v>
      </c>
      <c r="BM162" s="258" t="s">
        <v>293</v>
      </c>
    </row>
    <row r="163" s="30" customFormat="true" ht="28.8" hidden="false" customHeight="false" outlineLevel="0" collapsed="false">
      <c r="A163" s="26"/>
      <c r="B163" s="27"/>
      <c r="C163" s="28"/>
      <c r="D163" s="259" t="s">
        <v>256</v>
      </c>
      <c r="E163" s="28"/>
      <c r="F163" s="260" t="s">
        <v>294</v>
      </c>
      <c r="G163" s="28"/>
      <c r="H163" s="28"/>
      <c r="I163" s="211"/>
      <c r="J163" s="28"/>
      <c r="K163" s="28"/>
      <c r="L163" s="29"/>
      <c r="M163" s="261"/>
      <c r="N163" s="262"/>
      <c r="O163" s="76"/>
      <c r="P163" s="76"/>
      <c r="Q163" s="76"/>
      <c r="R163" s="76"/>
      <c r="S163" s="76"/>
      <c r="T163" s="7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3" t="s">
        <v>256</v>
      </c>
      <c r="AU163" s="3" t="s">
        <v>83</v>
      </c>
    </row>
    <row r="164" s="229" customFormat="true" ht="25.95" hidden="false" customHeight="true" outlineLevel="0" collapsed="false">
      <c r="B164" s="230"/>
      <c r="C164" s="231"/>
      <c r="D164" s="232" t="s">
        <v>73</v>
      </c>
      <c r="E164" s="233" t="s">
        <v>295</v>
      </c>
      <c r="F164" s="233" t="s">
        <v>296</v>
      </c>
      <c r="G164" s="231"/>
      <c r="H164" s="231"/>
      <c r="I164" s="234"/>
      <c r="J164" s="235" t="n">
        <f aca="false">BK164</f>
        <v>0</v>
      </c>
      <c r="K164" s="231"/>
      <c r="L164" s="236"/>
      <c r="M164" s="237"/>
      <c r="N164" s="238"/>
      <c r="O164" s="238"/>
      <c r="P164" s="239" t="n">
        <f aca="false">P165+P176+P200+P228+P241+P256</f>
        <v>0</v>
      </c>
      <c r="Q164" s="238"/>
      <c r="R164" s="239" t="n">
        <f aca="false">R165+R176+R200+R228+R241+R256</f>
        <v>2.05642524</v>
      </c>
      <c r="S164" s="238"/>
      <c r="T164" s="240" t="n">
        <f aca="false">T165+T176+T200+T228+T241+T256</f>
        <v>0.58285</v>
      </c>
      <c r="AR164" s="241" t="s">
        <v>83</v>
      </c>
      <c r="AT164" s="242" t="s">
        <v>73</v>
      </c>
      <c r="AU164" s="242" t="s">
        <v>74</v>
      </c>
      <c r="AY164" s="241" t="s">
        <v>247</v>
      </c>
      <c r="BK164" s="243" t="n">
        <f aca="false">BK165+BK176+BK200+BK228+BK241+BK256</f>
        <v>0</v>
      </c>
    </row>
    <row r="165" s="229" customFormat="true" ht="22.8" hidden="false" customHeight="true" outlineLevel="0" collapsed="false">
      <c r="B165" s="230"/>
      <c r="C165" s="231"/>
      <c r="D165" s="232" t="s">
        <v>73</v>
      </c>
      <c r="E165" s="244" t="s">
        <v>1177</v>
      </c>
      <c r="F165" s="244" t="s">
        <v>1178</v>
      </c>
      <c r="G165" s="231"/>
      <c r="H165" s="231"/>
      <c r="I165" s="234"/>
      <c r="J165" s="245" t="n">
        <f aca="false">BK165</f>
        <v>0</v>
      </c>
      <c r="K165" s="231"/>
      <c r="L165" s="236"/>
      <c r="M165" s="237"/>
      <c r="N165" s="238"/>
      <c r="O165" s="238"/>
      <c r="P165" s="239" t="n">
        <f aca="false">SUM(P166:P175)</f>
        <v>0</v>
      </c>
      <c r="Q165" s="238"/>
      <c r="R165" s="239" t="n">
        <f aca="false">SUM(R166:R175)</f>
        <v>0</v>
      </c>
      <c r="S165" s="238"/>
      <c r="T165" s="240" t="n">
        <f aca="false">SUM(T166:T175)</f>
        <v>0.02032</v>
      </c>
      <c r="AR165" s="241" t="s">
        <v>83</v>
      </c>
      <c r="AT165" s="242" t="s">
        <v>73</v>
      </c>
      <c r="AU165" s="242" t="s">
        <v>81</v>
      </c>
      <c r="AY165" s="241" t="s">
        <v>247</v>
      </c>
      <c r="BK165" s="243" t="n">
        <f aca="false">SUM(BK166:BK175)</f>
        <v>0</v>
      </c>
    </row>
    <row r="166" s="30" customFormat="true" ht="16.5" hidden="false" customHeight="true" outlineLevel="0" collapsed="false">
      <c r="A166" s="26"/>
      <c r="B166" s="27"/>
      <c r="C166" s="246" t="s">
        <v>258</v>
      </c>
      <c r="D166" s="246" t="s">
        <v>250</v>
      </c>
      <c r="E166" s="247" t="s">
        <v>1179</v>
      </c>
      <c r="F166" s="248" t="s">
        <v>1180</v>
      </c>
      <c r="G166" s="249" t="s">
        <v>262</v>
      </c>
      <c r="H166" s="250" t="n">
        <v>1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0.01946</v>
      </c>
      <c r="T166" s="257" t="n">
        <f aca="false">S166*H166</f>
        <v>0.01946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302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302</v>
      </c>
      <c r="BM166" s="258" t="s">
        <v>1181</v>
      </c>
    </row>
    <row r="167" s="30" customFormat="true" ht="10.2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1182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30" customFormat="true" ht="16.5" hidden="false" customHeight="true" outlineLevel="0" collapsed="false">
      <c r="A168" s="26"/>
      <c r="B168" s="27"/>
      <c r="C168" s="246" t="s">
        <v>310</v>
      </c>
      <c r="D168" s="246" t="s">
        <v>250</v>
      </c>
      <c r="E168" s="247" t="s">
        <v>1183</v>
      </c>
      <c r="F168" s="248" t="s">
        <v>1184</v>
      </c>
      <c r="G168" s="249" t="s">
        <v>262</v>
      </c>
      <c r="H168" s="250" t="n">
        <v>1</v>
      </c>
      <c r="I168" s="251"/>
      <c r="J168" s="252" t="n">
        <f aca="false">ROUND(I168*H168,2)</f>
        <v>0</v>
      </c>
      <c r="K168" s="253"/>
      <c r="L168" s="29"/>
      <c r="M168" s="254"/>
      <c r="N168" s="255" t="s">
        <v>39</v>
      </c>
      <c r="O168" s="76"/>
      <c r="P168" s="256" t="n">
        <f aca="false">O168*H168</f>
        <v>0</v>
      </c>
      <c r="Q168" s="256" t="n">
        <v>0</v>
      </c>
      <c r="R168" s="256" t="n">
        <f aca="false">Q168*H168</f>
        <v>0</v>
      </c>
      <c r="S168" s="256" t="n">
        <v>0.00086</v>
      </c>
      <c r="T168" s="257" t="n">
        <f aca="false">S168*H168</f>
        <v>0.00086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302</v>
      </c>
      <c r="AT168" s="258" t="s">
        <v>250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302</v>
      </c>
      <c r="BM168" s="258" t="s">
        <v>1185</v>
      </c>
    </row>
    <row r="169" s="30" customFormat="true" ht="10.2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1186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30" customFormat="true" ht="24.15" hidden="false" customHeight="true" outlineLevel="0" collapsed="false">
      <c r="A170" s="26"/>
      <c r="B170" s="27"/>
      <c r="C170" s="246" t="s">
        <v>316</v>
      </c>
      <c r="D170" s="246" t="s">
        <v>250</v>
      </c>
      <c r="E170" s="247" t="s">
        <v>1187</v>
      </c>
      <c r="F170" s="248" t="s">
        <v>1188</v>
      </c>
      <c r="G170" s="249" t="s">
        <v>262</v>
      </c>
      <c r="H170" s="250" t="n">
        <v>1</v>
      </c>
      <c r="I170" s="251"/>
      <c r="J170" s="252" t="n">
        <f aca="false">ROUND(I170*H170,2)</f>
        <v>0</v>
      </c>
      <c r="K170" s="253"/>
      <c r="L170" s="29"/>
      <c r="M170" s="254"/>
      <c r="N170" s="255" t="s">
        <v>39</v>
      </c>
      <c r="O170" s="76"/>
      <c r="P170" s="256" t="n">
        <f aca="false">O170*H170</f>
        <v>0</v>
      </c>
      <c r="Q170" s="256" t="n">
        <v>0</v>
      </c>
      <c r="R170" s="256" t="n">
        <f aca="false">Q170*H170</f>
        <v>0</v>
      </c>
      <c r="S170" s="256" t="n">
        <v>0</v>
      </c>
      <c r="T170" s="257" t="n">
        <f aca="false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258" t="s">
        <v>254</v>
      </c>
      <c r="AT170" s="258" t="s">
        <v>250</v>
      </c>
      <c r="AU170" s="258" t="s">
        <v>83</v>
      </c>
      <c r="AY170" s="3" t="s">
        <v>247</v>
      </c>
      <c r="BE170" s="137" t="n">
        <f aca="false">IF(N170="základní",J170,0)</f>
        <v>0</v>
      </c>
      <c r="BF170" s="137" t="n">
        <f aca="false">IF(N170="snížená",J170,0)</f>
        <v>0</v>
      </c>
      <c r="BG170" s="137" t="n">
        <f aca="false">IF(N170="zákl. přenesená",J170,0)</f>
        <v>0</v>
      </c>
      <c r="BH170" s="137" t="n">
        <f aca="false">IF(N170="sníž. přenesená",J170,0)</f>
        <v>0</v>
      </c>
      <c r="BI170" s="137" t="n">
        <f aca="false">IF(N170="nulová",J170,0)</f>
        <v>0</v>
      </c>
      <c r="BJ170" s="3" t="s">
        <v>81</v>
      </c>
      <c r="BK170" s="137" t="n">
        <f aca="false">ROUND(I170*H170,2)</f>
        <v>0</v>
      </c>
      <c r="BL170" s="3" t="s">
        <v>254</v>
      </c>
      <c r="BM170" s="258" t="s">
        <v>1189</v>
      </c>
    </row>
    <row r="171" s="30" customFormat="true" ht="19.2" hidden="false" customHeight="false" outlineLevel="0" collapsed="false">
      <c r="A171" s="26"/>
      <c r="B171" s="27"/>
      <c r="C171" s="28"/>
      <c r="D171" s="259" t="s">
        <v>256</v>
      </c>
      <c r="E171" s="28"/>
      <c r="F171" s="260" t="s">
        <v>1190</v>
      </c>
      <c r="G171" s="28"/>
      <c r="H171" s="28"/>
      <c r="I171" s="211"/>
      <c r="J171" s="28"/>
      <c r="K171" s="28"/>
      <c r="L171" s="29"/>
      <c r="M171" s="261"/>
      <c r="N171" s="262"/>
      <c r="O171" s="76"/>
      <c r="P171" s="76"/>
      <c r="Q171" s="76"/>
      <c r="R171" s="76"/>
      <c r="S171" s="76"/>
      <c r="T171" s="77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T171" s="3" t="s">
        <v>256</v>
      </c>
      <c r="AU171" s="3" t="s">
        <v>83</v>
      </c>
    </row>
    <row r="172" s="30" customFormat="true" ht="24.15" hidden="false" customHeight="true" outlineLevel="0" collapsed="false">
      <c r="A172" s="26"/>
      <c r="B172" s="27"/>
      <c r="C172" s="246" t="s">
        <v>321</v>
      </c>
      <c r="D172" s="246" t="s">
        <v>250</v>
      </c>
      <c r="E172" s="247" t="s">
        <v>1191</v>
      </c>
      <c r="F172" s="248" t="s">
        <v>1192</v>
      </c>
      <c r="G172" s="249" t="s">
        <v>253</v>
      </c>
      <c r="H172" s="250" t="n">
        <v>1</v>
      </c>
      <c r="I172" s="251"/>
      <c r="J172" s="252" t="n">
        <f aca="false">ROUND(I172*H172,2)</f>
        <v>0</v>
      </c>
      <c r="K172" s="253"/>
      <c r="L172" s="29"/>
      <c r="M172" s="254"/>
      <c r="N172" s="255" t="s">
        <v>39</v>
      </c>
      <c r="O172" s="76"/>
      <c r="P172" s="256" t="n">
        <f aca="false">O172*H172</f>
        <v>0</v>
      </c>
      <c r="Q172" s="256" t="n">
        <v>0</v>
      </c>
      <c r="R172" s="256" t="n">
        <f aca="false">Q172*H172</f>
        <v>0</v>
      </c>
      <c r="S172" s="256" t="n">
        <v>0</v>
      </c>
      <c r="T172" s="257" t="n">
        <f aca="false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258" t="s">
        <v>254</v>
      </c>
      <c r="AT172" s="258" t="s">
        <v>250</v>
      </c>
      <c r="AU172" s="258" t="s">
        <v>83</v>
      </c>
      <c r="AY172" s="3" t="s">
        <v>247</v>
      </c>
      <c r="BE172" s="137" t="n">
        <f aca="false">IF(N172="základní",J172,0)</f>
        <v>0</v>
      </c>
      <c r="BF172" s="137" t="n">
        <f aca="false">IF(N172="snížená",J172,0)</f>
        <v>0</v>
      </c>
      <c r="BG172" s="137" t="n">
        <f aca="false">IF(N172="zákl. přenesená",J172,0)</f>
        <v>0</v>
      </c>
      <c r="BH172" s="137" t="n">
        <f aca="false">IF(N172="sníž. přenesená",J172,0)</f>
        <v>0</v>
      </c>
      <c r="BI172" s="137" t="n">
        <f aca="false">IF(N172="nulová",J172,0)</f>
        <v>0</v>
      </c>
      <c r="BJ172" s="3" t="s">
        <v>81</v>
      </c>
      <c r="BK172" s="137" t="n">
        <f aca="false">ROUND(I172*H172,2)</f>
        <v>0</v>
      </c>
      <c r="BL172" s="3" t="s">
        <v>254</v>
      </c>
      <c r="BM172" s="258" t="s">
        <v>1193</v>
      </c>
    </row>
    <row r="173" s="30" customFormat="true" ht="10.2" hidden="false" customHeight="false" outlineLevel="0" collapsed="false">
      <c r="A173" s="26"/>
      <c r="B173" s="27"/>
      <c r="C173" s="28"/>
      <c r="D173" s="259" t="s">
        <v>256</v>
      </c>
      <c r="E173" s="28"/>
      <c r="F173" s="260" t="s">
        <v>1194</v>
      </c>
      <c r="G173" s="28"/>
      <c r="H173" s="28"/>
      <c r="I173" s="211"/>
      <c r="J173" s="28"/>
      <c r="K173" s="28"/>
      <c r="L173" s="29"/>
      <c r="M173" s="261"/>
      <c r="N173" s="262"/>
      <c r="O173" s="76"/>
      <c r="P173" s="76"/>
      <c r="Q173" s="76"/>
      <c r="R173" s="76"/>
      <c r="S173" s="76"/>
      <c r="T173" s="77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T173" s="3" t="s">
        <v>256</v>
      </c>
      <c r="AU173" s="3" t="s">
        <v>83</v>
      </c>
    </row>
    <row r="174" s="30" customFormat="true" ht="16.5" hidden="false" customHeight="true" outlineLevel="0" collapsed="false">
      <c r="A174" s="26"/>
      <c r="B174" s="27"/>
      <c r="C174" s="246" t="s">
        <v>329</v>
      </c>
      <c r="D174" s="246" t="s">
        <v>250</v>
      </c>
      <c r="E174" s="247" t="s">
        <v>1195</v>
      </c>
      <c r="F174" s="248" t="s">
        <v>1196</v>
      </c>
      <c r="G174" s="249" t="s">
        <v>253</v>
      </c>
      <c r="H174" s="250" t="n">
        <v>1</v>
      </c>
      <c r="I174" s="251"/>
      <c r="J174" s="252" t="n">
        <f aca="false">ROUND(I174*H174,2)</f>
        <v>0</v>
      </c>
      <c r="K174" s="253"/>
      <c r="L174" s="29"/>
      <c r="M174" s="254"/>
      <c r="N174" s="255" t="s">
        <v>39</v>
      </c>
      <c r="O174" s="76"/>
      <c r="P174" s="256" t="n">
        <f aca="false">O174*H174</f>
        <v>0</v>
      </c>
      <c r="Q174" s="256" t="n">
        <v>0</v>
      </c>
      <c r="R174" s="256" t="n">
        <f aca="false">Q174*H174</f>
        <v>0</v>
      </c>
      <c r="S174" s="256" t="n">
        <v>0</v>
      </c>
      <c r="T174" s="257" t="n">
        <f aca="false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258" t="s">
        <v>254</v>
      </c>
      <c r="AT174" s="258" t="s">
        <v>250</v>
      </c>
      <c r="AU174" s="258" t="s">
        <v>83</v>
      </c>
      <c r="AY174" s="3" t="s">
        <v>247</v>
      </c>
      <c r="BE174" s="137" t="n">
        <f aca="false">IF(N174="základní",J174,0)</f>
        <v>0</v>
      </c>
      <c r="BF174" s="137" t="n">
        <f aca="false">IF(N174="snížená",J174,0)</f>
        <v>0</v>
      </c>
      <c r="BG174" s="137" t="n">
        <f aca="false">IF(N174="zákl. přenesená",J174,0)</f>
        <v>0</v>
      </c>
      <c r="BH174" s="137" t="n">
        <f aca="false">IF(N174="sníž. přenesená",J174,0)</f>
        <v>0</v>
      </c>
      <c r="BI174" s="137" t="n">
        <f aca="false">IF(N174="nulová",J174,0)</f>
        <v>0</v>
      </c>
      <c r="BJ174" s="3" t="s">
        <v>81</v>
      </c>
      <c r="BK174" s="137" t="n">
        <f aca="false">ROUND(I174*H174,2)</f>
        <v>0</v>
      </c>
      <c r="BL174" s="3" t="s">
        <v>254</v>
      </c>
      <c r="BM174" s="258" t="s">
        <v>1197</v>
      </c>
    </row>
    <row r="175" s="30" customFormat="true" ht="10.2" hidden="false" customHeight="false" outlineLevel="0" collapsed="false">
      <c r="A175" s="26"/>
      <c r="B175" s="27"/>
      <c r="C175" s="28"/>
      <c r="D175" s="259" t="s">
        <v>256</v>
      </c>
      <c r="E175" s="28"/>
      <c r="F175" s="260" t="s">
        <v>1477</v>
      </c>
      <c r="G175" s="28"/>
      <c r="H175" s="28"/>
      <c r="I175" s="211"/>
      <c r="J175" s="28"/>
      <c r="K175" s="28"/>
      <c r="L175" s="29"/>
      <c r="M175" s="261"/>
      <c r="N175" s="262"/>
      <c r="O175" s="76"/>
      <c r="P175" s="76"/>
      <c r="Q175" s="76"/>
      <c r="R175" s="76"/>
      <c r="S175" s="76"/>
      <c r="T175" s="77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T175" s="3" t="s">
        <v>256</v>
      </c>
      <c r="AU175" s="3" t="s">
        <v>83</v>
      </c>
    </row>
    <row r="176" s="229" customFormat="true" ht="22.8" hidden="false" customHeight="true" outlineLevel="0" collapsed="false">
      <c r="B176" s="230"/>
      <c r="C176" s="231"/>
      <c r="D176" s="232" t="s">
        <v>73</v>
      </c>
      <c r="E176" s="244" t="s">
        <v>314</v>
      </c>
      <c r="F176" s="244" t="s">
        <v>315</v>
      </c>
      <c r="G176" s="231"/>
      <c r="H176" s="231"/>
      <c r="I176" s="234"/>
      <c r="J176" s="245" t="n">
        <f aca="false">BK176</f>
        <v>0</v>
      </c>
      <c r="K176" s="231"/>
      <c r="L176" s="236"/>
      <c r="M176" s="237"/>
      <c r="N176" s="238"/>
      <c r="O176" s="238"/>
      <c r="P176" s="239" t="n">
        <f aca="false">SUM(P177:P199)</f>
        <v>0</v>
      </c>
      <c r="Q176" s="238"/>
      <c r="R176" s="239" t="n">
        <f aca="false">SUM(R177:R199)</f>
        <v>0.71441524</v>
      </c>
      <c r="S176" s="238"/>
      <c r="T176" s="240" t="n">
        <f aca="false">SUM(T177:T199)</f>
        <v>0</v>
      </c>
      <c r="AR176" s="241" t="s">
        <v>83</v>
      </c>
      <c r="AT176" s="242" t="s">
        <v>73</v>
      </c>
      <c r="AU176" s="242" t="s">
        <v>81</v>
      </c>
      <c r="AY176" s="241" t="s">
        <v>247</v>
      </c>
      <c r="BK176" s="243" t="n">
        <f aca="false">SUM(BK177:BK199)</f>
        <v>0</v>
      </c>
    </row>
    <row r="177" s="30" customFormat="true" ht="33" hidden="false" customHeight="true" outlineLevel="0" collapsed="false">
      <c r="A177" s="26"/>
      <c r="B177" s="27"/>
      <c r="C177" s="246" t="s">
        <v>336</v>
      </c>
      <c r="D177" s="246" t="s">
        <v>250</v>
      </c>
      <c r="E177" s="247" t="s">
        <v>317</v>
      </c>
      <c r="F177" s="248" t="s">
        <v>318</v>
      </c>
      <c r="G177" s="249" t="s">
        <v>301</v>
      </c>
      <c r="H177" s="250" t="n">
        <v>64</v>
      </c>
      <c r="I177" s="251"/>
      <c r="J177" s="252" t="n">
        <f aca="false">ROUND(I177*H177,2)</f>
        <v>0</v>
      </c>
      <c r="K177" s="253"/>
      <c r="L177" s="29"/>
      <c r="M177" s="254"/>
      <c r="N177" s="255" t="s">
        <v>39</v>
      </c>
      <c r="O177" s="76"/>
      <c r="P177" s="256" t="n">
        <f aca="false">O177*H177</f>
        <v>0</v>
      </c>
      <c r="Q177" s="256" t="n">
        <v>0.00125</v>
      </c>
      <c r="R177" s="256" t="n">
        <f aca="false">Q177*H177</f>
        <v>0.08</v>
      </c>
      <c r="S177" s="256" t="n">
        <v>0</v>
      </c>
      <c r="T177" s="257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258" t="s">
        <v>302</v>
      </c>
      <c r="AT177" s="258" t="s">
        <v>250</v>
      </c>
      <c r="AU177" s="258" t="s">
        <v>83</v>
      </c>
      <c r="AY177" s="3" t="s">
        <v>247</v>
      </c>
      <c r="BE177" s="137" t="n">
        <f aca="false">IF(N177="základní",J177,0)</f>
        <v>0</v>
      </c>
      <c r="BF177" s="137" t="n">
        <f aca="false">IF(N177="snížená",J177,0)</f>
        <v>0</v>
      </c>
      <c r="BG177" s="137" t="n">
        <f aca="false">IF(N177="zákl. přenesená",J177,0)</f>
        <v>0</v>
      </c>
      <c r="BH177" s="137" t="n">
        <f aca="false">IF(N177="sníž. přenesená",J177,0)</f>
        <v>0</v>
      </c>
      <c r="BI177" s="137" t="n">
        <f aca="false">IF(N177="nulová",J177,0)</f>
        <v>0</v>
      </c>
      <c r="BJ177" s="3" t="s">
        <v>81</v>
      </c>
      <c r="BK177" s="137" t="n">
        <f aca="false">ROUND(I177*H177,2)</f>
        <v>0</v>
      </c>
      <c r="BL177" s="3" t="s">
        <v>302</v>
      </c>
      <c r="BM177" s="258" t="s">
        <v>319</v>
      </c>
    </row>
    <row r="178" s="30" customFormat="true" ht="28.8" hidden="false" customHeight="false" outlineLevel="0" collapsed="false">
      <c r="A178" s="26"/>
      <c r="B178" s="27"/>
      <c r="C178" s="28"/>
      <c r="D178" s="259" t="s">
        <v>256</v>
      </c>
      <c r="E178" s="28"/>
      <c r="F178" s="260" t="s">
        <v>320</v>
      </c>
      <c r="G178" s="28"/>
      <c r="H178" s="28"/>
      <c r="I178" s="211"/>
      <c r="J178" s="28"/>
      <c r="K178" s="28"/>
      <c r="L178" s="29"/>
      <c r="M178" s="261"/>
      <c r="N178" s="262"/>
      <c r="O178" s="76"/>
      <c r="P178" s="76"/>
      <c r="Q178" s="76"/>
      <c r="R178" s="76"/>
      <c r="S178" s="76"/>
      <c r="T178" s="77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T178" s="3" t="s">
        <v>256</v>
      </c>
      <c r="AU178" s="3" t="s">
        <v>83</v>
      </c>
    </row>
    <row r="179" s="30" customFormat="true" ht="16.5" hidden="false" customHeight="true" outlineLevel="0" collapsed="false">
      <c r="A179" s="26"/>
      <c r="B179" s="27"/>
      <c r="C179" s="263" t="s">
        <v>7</v>
      </c>
      <c r="D179" s="263" t="s">
        <v>288</v>
      </c>
      <c r="E179" s="264" t="s">
        <v>322</v>
      </c>
      <c r="F179" s="265" t="s">
        <v>323</v>
      </c>
      <c r="G179" s="266" t="s">
        <v>301</v>
      </c>
      <c r="H179" s="267" t="n">
        <v>85.817</v>
      </c>
      <c r="I179" s="268"/>
      <c r="J179" s="269" t="n">
        <f aca="false">ROUND(I179*H179,2)</f>
        <v>0</v>
      </c>
      <c r="K179" s="270"/>
      <c r="L179" s="271"/>
      <c r="M179" s="272"/>
      <c r="N179" s="273" t="s">
        <v>39</v>
      </c>
      <c r="O179" s="76"/>
      <c r="P179" s="256" t="n">
        <f aca="false">O179*H179</f>
        <v>0</v>
      </c>
      <c r="Q179" s="256" t="n">
        <v>0.006</v>
      </c>
      <c r="R179" s="256" t="n">
        <f aca="false">Q179*H179</f>
        <v>0.514902</v>
      </c>
      <c r="S179" s="256" t="n">
        <v>0</v>
      </c>
      <c r="T179" s="257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258" t="s">
        <v>324</v>
      </c>
      <c r="AT179" s="258" t="s">
        <v>288</v>
      </c>
      <c r="AU179" s="258" t="s">
        <v>83</v>
      </c>
      <c r="AY179" s="3" t="s">
        <v>247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81</v>
      </c>
      <c r="BK179" s="137" t="n">
        <f aca="false">ROUND(I179*H179,2)</f>
        <v>0</v>
      </c>
      <c r="BL179" s="3" t="s">
        <v>302</v>
      </c>
      <c r="BM179" s="258" t="s">
        <v>325</v>
      </c>
    </row>
    <row r="180" s="30" customFormat="true" ht="10.2" hidden="false" customHeight="false" outlineLevel="0" collapsed="false">
      <c r="A180" s="26"/>
      <c r="B180" s="27"/>
      <c r="C180" s="28"/>
      <c r="D180" s="259" t="s">
        <v>256</v>
      </c>
      <c r="E180" s="28"/>
      <c r="F180" s="260" t="s">
        <v>326</v>
      </c>
      <c r="G180" s="28"/>
      <c r="H180" s="28"/>
      <c r="I180" s="211"/>
      <c r="J180" s="28"/>
      <c r="K180" s="28"/>
      <c r="L180" s="29"/>
      <c r="M180" s="261"/>
      <c r="N180" s="262"/>
      <c r="O180" s="76"/>
      <c r="P180" s="76"/>
      <c r="Q180" s="76"/>
      <c r="R180" s="76"/>
      <c r="S180" s="76"/>
      <c r="T180" s="77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T180" s="3" t="s">
        <v>256</v>
      </c>
      <c r="AU180" s="3" t="s">
        <v>83</v>
      </c>
    </row>
    <row r="181" s="274" customFormat="true" ht="10.2" hidden="false" customHeight="false" outlineLevel="0" collapsed="false">
      <c r="B181" s="275"/>
      <c r="C181" s="276"/>
      <c r="D181" s="259" t="s">
        <v>327</v>
      </c>
      <c r="E181" s="276"/>
      <c r="F181" s="277" t="s">
        <v>1492</v>
      </c>
      <c r="G181" s="276"/>
      <c r="H181" s="278" t="n">
        <v>85.817</v>
      </c>
      <c r="I181" s="279"/>
      <c r="J181" s="276"/>
      <c r="K181" s="276"/>
      <c r="L181" s="280"/>
      <c r="M181" s="281"/>
      <c r="N181" s="282"/>
      <c r="O181" s="282"/>
      <c r="P181" s="282"/>
      <c r="Q181" s="282"/>
      <c r="R181" s="282"/>
      <c r="S181" s="282"/>
      <c r="T181" s="283"/>
      <c r="AT181" s="284" t="s">
        <v>327</v>
      </c>
      <c r="AU181" s="284" t="s">
        <v>83</v>
      </c>
      <c r="AV181" s="274" t="s">
        <v>83</v>
      </c>
      <c r="AW181" s="274" t="s">
        <v>3</v>
      </c>
      <c r="AX181" s="274" t="s">
        <v>81</v>
      </c>
      <c r="AY181" s="284" t="s">
        <v>247</v>
      </c>
    </row>
    <row r="182" s="30" customFormat="true" ht="16.5" hidden="false" customHeight="true" outlineLevel="0" collapsed="false">
      <c r="A182" s="26"/>
      <c r="B182" s="27"/>
      <c r="C182" s="263" t="s">
        <v>302</v>
      </c>
      <c r="D182" s="263" t="s">
        <v>288</v>
      </c>
      <c r="E182" s="264" t="s">
        <v>330</v>
      </c>
      <c r="F182" s="265" t="s">
        <v>331</v>
      </c>
      <c r="G182" s="266" t="s">
        <v>332</v>
      </c>
      <c r="H182" s="267" t="n">
        <v>64.839</v>
      </c>
      <c r="I182" s="268"/>
      <c r="J182" s="269" t="n">
        <f aca="false">ROUND(I182*H182,2)</f>
        <v>0</v>
      </c>
      <c r="K182" s="270"/>
      <c r="L182" s="271"/>
      <c r="M182" s="272"/>
      <c r="N182" s="273" t="s">
        <v>39</v>
      </c>
      <c r="O182" s="76"/>
      <c r="P182" s="256" t="n">
        <f aca="false">O182*H182</f>
        <v>0</v>
      </c>
      <c r="Q182" s="256" t="n">
        <v>0.00038</v>
      </c>
      <c r="R182" s="256" t="n">
        <f aca="false">Q182*H182</f>
        <v>0.02463882</v>
      </c>
      <c r="S182" s="256" t="n">
        <v>0</v>
      </c>
      <c r="T182" s="257" t="n">
        <f aca="false"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258" t="s">
        <v>324</v>
      </c>
      <c r="AT182" s="258" t="s">
        <v>288</v>
      </c>
      <c r="AU182" s="258" t="s">
        <v>83</v>
      </c>
      <c r="AY182" s="3" t="s">
        <v>247</v>
      </c>
      <c r="BE182" s="137" t="n">
        <f aca="false">IF(N182="základní",J182,0)</f>
        <v>0</v>
      </c>
      <c r="BF182" s="137" t="n">
        <f aca="false">IF(N182="snížená",J182,0)</f>
        <v>0</v>
      </c>
      <c r="BG182" s="137" t="n">
        <f aca="false">IF(N182="zákl. přenesená",J182,0)</f>
        <v>0</v>
      </c>
      <c r="BH182" s="137" t="n">
        <f aca="false">IF(N182="sníž. přenesená",J182,0)</f>
        <v>0</v>
      </c>
      <c r="BI182" s="137" t="n">
        <f aca="false">IF(N182="nulová",J182,0)</f>
        <v>0</v>
      </c>
      <c r="BJ182" s="3" t="s">
        <v>81</v>
      </c>
      <c r="BK182" s="137" t="n">
        <f aca="false">ROUND(I182*H182,2)</f>
        <v>0</v>
      </c>
      <c r="BL182" s="3" t="s">
        <v>302</v>
      </c>
      <c r="BM182" s="258" t="s">
        <v>333</v>
      </c>
    </row>
    <row r="183" s="30" customFormat="true" ht="10.2" hidden="false" customHeight="false" outlineLevel="0" collapsed="false">
      <c r="A183" s="26"/>
      <c r="B183" s="27"/>
      <c r="C183" s="28"/>
      <c r="D183" s="259" t="s">
        <v>256</v>
      </c>
      <c r="E183" s="28"/>
      <c r="F183" s="260" t="s">
        <v>334</v>
      </c>
      <c r="G183" s="28"/>
      <c r="H183" s="28"/>
      <c r="I183" s="211"/>
      <c r="J183" s="28"/>
      <c r="K183" s="28"/>
      <c r="L183" s="29"/>
      <c r="M183" s="261"/>
      <c r="N183" s="262"/>
      <c r="O183" s="76"/>
      <c r="P183" s="76"/>
      <c r="Q183" s="76"/>
      <c r="R183" s="76"/>
      <c r="S183" s="76"/>
      <c r="T183" s="77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T183" s="3" t="s">
        <v>256</v>
      </c>
      <c r="AU183" s="3" t="s">
        <v>83</v>
      </c>
    </row>
    <row r="184" s="274" customFormat="true" ht="10.2" hidden="false" customHeight="false" outlineLevel="0" collapsed="false">
      <c r="B184" s="275"/>
      <c r="C184" s="276"/>
      <c r="D184" s="259" t="s">
        <v>327</v>
      </c>
      <c r="E184" s="276"/>
      <c r="F184" s="277" t="s">
        <v>1493</v>
      </c>
      <c r="G184" s="276"/>
      <c r="H184" s="278" t="n">
        <v>64.839</v>
      </c>
      <c r="I184" s="279"/>
      <c r="J184" s="276"/>
      <c r="K184" s="276"/>
      <c r="L184" s="280"/>
      <c r="M184" s="281"/>
      <c r="N184" s="282"/>
      <c r="O184" s="282"/>
      <c r="P184" s="282"/>
      <c r="Q184" s="282"/>
      <c r="R184" s="282"/>
      <c r="S184" s="282"/>
      <c r="T184" s="283"/>
      <c r="AT184" s="284" t="s">
        <v>327</v>
      </c>
      <c r="AU184" s="284" t="s">
        <v>83</v>
      </c>
      <c r="AV184" s="274" t="s">
        <v>83</v>
      </c>
      <c r="AW184" s="274" t="s">
        <v>3</v>
      </c>
      <c r="AX184" s="274" t="s">
        <v>81</v>
      </c>
      <c r="AY184" s="284" t="s">
        <v>247</v>
      </c>
    </row>
    <row r="185" s="30" customFormat="true" ht="16.5" hidden="false" customHeight="true" outlineLevel="0" collapsed="false">
      <c r="A185" s="26"/>
      <c r="B185" s="27"/>
      <c r="C185" s="263" t="s">
        <v>350</v>
      </c>
      <c r="D185" s="263" t="s">
        <v>288</v>
      </c>
      <c r="E185" s="264" t="s">
        <v>337</v>
      </c>
      <c r="F185" s="265" t="s">
        <v>338</v>
      </c>
      <c r="G185" s="266" t="s">
        <v>332</v>
      </c>
      <c r="H185" s="267" t="n">
        <v>133.492</v>
      </c>
      <c r="I185" s="268"/>
      <c r="J185" s="269" t="n">
        <f aca="false">ROUND(I185*H185,2)</f>
        <v>0</v>
      </c>
      <c r="K185" s="270"/>
      <c r="L185" s="271"/>
      <c r="M185" s="272"/>
      <c r="N185" s="273" t="s">
        <v>39</v>
      </c>
      <c r="O185" s="76"/>
      <c r="P185" s="256" t="n">
        <f aca="false">O185*H185</f>
        <v>0</v>
      </c>
      <c r="Q185" s="256" t="n">
        <v>0.00035</v>
      </c>
      <c r="R185" s="256" t="n">
        <f aca="false">Q185*H185</f>
        <v>0.0467222</v>
      </c>
      <c r="S185" s="256" t="n">
        <v>0</v>
      </c>
      <c r="T185" s="257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258" t="s">
        <v>324</v>
      </c>
      <c r="AT185" s="258" t="s">
        <v>288</v>
      </c>
      <c r="AU185" s="258" t="s">
        <v>83</v>
      </c>
      <c r="AY185" s="3" t="s">
        <v>247</v>
      </c>
      <c r="BE185" s="137" t="n">
        <f aca="false">IF(N185="základní",J185,0)</f>
        <v>0</v>
      </c>
      <c r="BF185" s="137" t="n">
        <f aca="false">IF(N185="snížená",J185,0)</f>
        <v>0</v>
      </c>
      <c r="BG185" s="137" t="n">
        <f aca="false">IF(N185="zákl. přenesená",J185,0)</f>
        <v>0</v>
      </c>
      <c r="BH185" s="137" t="n">
        <f aca="false">IF(N185="sníž. přenesená",J185,0)</f>
        <v>0</v>
      </c>
      <c r="BI185" s="137" t="n">
        <f aca="false">IF(N185="nulová",J185,0)</f>
        <v>0</v>
      </c>
      <c r="BJ185" s="3" t="s">
        <v>81</v>
      </c>
      <c r="BK185" s="137" t="n">
        <f aca="false">ROUND(I185*H185,2)</f>
        <v>0</v>
      </c>
      <c r="BL185" s="3" t="s">
        <v>302</v>
      </c>
      <c r="BM185" s="258" t="s">
        <v>339</v>
      </c>
    </row>
    <row r="186" s="30" customFormat="true" ht="10.2" hidden="false" customHeight="false" outlineLevel="0" collapsed="false">
      <c r="A186" s="26"/>
      <c r="B186" s="27"/>
      <c r="C186" s="28"/>
      <c r="D186" s="259" t="s">
        <v>256</v>
      </c>
      <c r="E186" s="28"/>
      <c r="F186" s="260" t="s">
        <v>340</v>
      </c>
      <c r="G186" s="28"/>
      <c r="H186" s="28"/>
      <c r="I186" s="211"/>
      <c r="J186" s="28"/>
      <c r="K186" s="28"/>
      <c r="L186" s="29"/>
      <c r="M186" s="261"/>
      <c r="N186" s="262"/>
      <c r="O186" s="76"/>
      <c r="P186" s="76"/>
      <c r="Q186" s="76"/>
      <c r="R186" s="76"/>
      <c r="S186" s="76"/>
      <c r="T186" s="7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T186" s="3" t="s">
        <v>256</v>
      </c>
      <c r="AU186" s="3" t="s">
        <v>83</v>
      </c>
    </row>
    <row r="187" s="274" customFormat="true" ht="10.2" hidden="false" customHeight="false" outlineLevel="0" collapsed="false">
      <c r="B187" s="275"/>
      <c r="C187" s="276"/>
      <c r="D187" s="259" t="s">
        <v>327</v>
      </c>
      <c r="E187" s="276"/>
      <c r="F187" s="277" t="s">
        <v>1494</v>
      </c>
      <c r="G187" s="276"/>
      <c r="H187" s="278" t="n">
        <v>133.492</v>
      </c>
      <c r="I187" s="279"/>
      <c r="J187" s="276"/>
      <c r="K187" s="276"/>
      <c r="L187" s="280"/>
      <c r="M187" s="281"/>
      <c r="N187" s="282"/>
      <c r="O187" s="282"/>
      <c r="P187" s="282"/>
      <c r="Q187" s="282"/>
      <c r="R187" s="282"/>
      <c r="S187" s="282"/>
      <c r="T187" s="283"/>
      <c r="AT187" s="284" t="s">
        <v>327</v>
      </c>
      <c r="AU187" s="284" t="s">
        <v>83</v>
      </c>
      <c r="AV187" s="274" t="s">
        <v>83</v>
      </c>
      <c r="AW187" s="274" t="s">
        <v>3</v>
      </c>
      <c r="AX187" s="274" t="s">
        <v>81</v>
      </c>
      <c r="AY187" s="284" t="s">
        <v>247</v>
      </c>
    </row>
    <row r="188" s="30" customFormat="true" ht="16.5" hidden="false" customHeight="true" outlineLevel="0" collapsed="false">
      <c r="A188" s="26"/>
      <c r="B188" s="27"/>
      <c r="C188" s="263" t="s">
        <v>355</v>
      </c>
      <c r="D188" s="263" t="s">
        <v>288</v>
      </c>
      <c r="E188" s="264" t="s">
        <v>342</v>
      </c>
      <c r="F188" s="265" t="s">
        <v>343</v>
      </c>
      <c r="G188" s="266" t="s">
        <v>332</v>
      </c>
      <c r="H188" s="267" t="n">
        <v>66.746</v>
      </c>
      <c r="I188" s="268"/>
      <c r="J188" s="269" t="n">
        <f aca="false">ROUND(I188*H188,2)</f>
        <v>0</v>
      </c>
      <c r="K188" s="270"/>
      <c r="L188" s="271"/>
      <c r="M188" s="272"/>
      <c r="N188" s="273" t="s">
        <v>39</v>
      </c>
      <c r="O188" s="76"/>
      <c r="P188" s="256" t="n">
        <f aca="false">O188*H188</f>
        <v>0</v>
      </c>
      <c r="Q188" s="256" t="n">
        <v>0.00035</v>
      </c>
      <c r="R188" s="256" t="n">
        <f aca="false">Q188*H188</f>
        <v>0.0233611</v>
      </c>
      <c r="S188" s="256" t="n">
        <v>0</v>
      </c>
      <c r="T188" s="257" t="n">
        <f aca="false"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258" t="s">
        <v>324</v>
      </c>
      <c r="AT188" s="258" t="s">
        <v>288</v>
      </c>
      <c r="AU188" s="258" t="s">
        <v>83</v>
      </c>
      <c r="AY188" s="3" t="s">
        <v>247</v>
      </c>
      <c r="BE188" s="137" t="n">
        <f aca="false">IF(N188="základní",J188,0)</f>
        <v>0</v>
      </c>
      <c r="BF188" s="137" t="n">
        <f aca="false">IF(N188="snížená",J188,0)</f>
        <v>0</v>
      </c>
      <c r="BG188" s="137" t="n">
        <f aca="false">IF(N188="zákl. přenesená",J188,0)</f>
        <v>0</v>
      </c>
      <c r="BH188" s="137" t="n">
        <f aca="false">IF(N188="sníž. přenesená",J188,0)</f>
        <v>0</v>
      </c>
      <c r="BI188" s="137" t="n">
        <f aca="false">IF(N188="nulová",J188,0)</f>
        <v>0</v>
      </c>
      <c r="BJ188" s="3" t="s">
        <v>81</v>
      </c>
      <c r="BK188" s="137" t="n">
        <f aca="false">ROUND(I188*H188,2)</f>
        <v>0</v>
      </c>
      <c r="BL188" s="3" t="s">
        <v>302</v>
      </c>
      <c r="BM188" s="258" t="s">
        <v>344</v>
      </c>
    </row>
    <row r="189" s="274" customFormat="true" ht="10.2" hidden="false" customHeight="false" outlineLevel="0" collapsed="false">
      <c r="B189" s="275"/>
      <c r="C189" s="276"/>
      <c r="D189" s="259" t="s">
        <v>327</v>
      </c>
      <c r="E189" s="276"/>
      <c r="F189" s="277" t="s">
        <v>1495</v>
      </c>
      <c r="G189" s="276"/>
      <c r="H189" s="278" t="n">
        <v>66.746</v>
      </c>
      <c r="I189" s="279"/>
      <c r="J189" s="276"/>
      <c r="K189" s="276"/>
      <c r="L189" s="280"/>
      <c r="M189" s="281"/>
      <c r="N189" s="282"/>
      <c r="O189" s="282"/>
      <c r="P189" s="282"/>
      <c r="Q189" s="282"/>
      <c r="R189" s="282"/>
      <c r="S189" s="282"/>
      <c r="T189" s="283"/>
      <c r="AT189" s="284" t="s">
        <v>327</v>
      </c>
      <c r="AU189" s="284" t="s">
        <v>83</v>
      </c>
      <c r="AV189" s="274" t="s">
        <v>83</v>
      </c>
      <c r="AW189" s="274" t="s">
        <v>3</v>
      </c>
      <c r="AX189" s="274" t="s">
        <v>81</v>
      </c>
      <c r="AY189" s="284" t="s">
        <v>247</v>
      </c>
    </row>
    <row r="190" s="30" customFormat="true" ht="16.5" hidden="false" customHeight="true" outlineLevel="0" collapsed="false">
      <c r="A190" s="26"/>
      <c r="B190" s="27"/>
      <c r="C190" s="263" t="s">
        <v>359</v>
      </c>
      <c r="D190" s="263" t="s">
        <v>288</v>
      </c>
      <c r="E190" s="264" t="s">
        <v>346</v>
      </c>
      <c r="F190" s="265" t="s">
        <v>347</v>
      </c>
      <c r="G190" s="266" t="s">
        <v>332</v>
      </c>
      <c r="H190" s="267" t="n">
        <v>38.14</v>
      </c>
      <c r="I190" s="268"/>
      <c r="J190" s="269" t="n">
        <f aca="false">ROUND(I190*H190,2)</f>
        <v>0</v>
      </c>
      <c r="K190" s="270"/>
      <c r="L190" s="271"/>
      <c r="M190" s="272"/>
      <c r="N190" s="273" t="s">
        <v>39</v>
      </c>
      <c r="O190" s="76"/>
      <c r="P190" s="256" t="n">
        <f aca="false">O190*H190</f>
        <v>0</v>
      </c>
      <c r="Q190" s="256" t="n">
        <v>0.0005</v>
      </c>
      <c r="R190" s="256" t="n">
        <f aca="false">Q190*H190</f>
        <v>0.01907</v>
      </c>
      <c r="S190" s="256" t="n">
        <v>0</v>
      </c>
      <c r="T190" s="257" t="n">
        <f aca="false"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258" t="s">
        <v>324</v>
      </c>
      <c r="AT190" s="258" t="s">
        <v>288</v>
      </c>
      <c r="AU190" s="258" t="s">
        <v>83</v>
      </c>
      <c r="AY190" s="3" t="s">
        <v>247</v>
      </c>
      <c r="BE190" s="137" t="n">
        <f aca="false">IF(N190="základní",J190,0)</f>
        <v>0</v>
      </c>
      <c r="BF190" s="137" t="n">
        <f aca="false">IF(N190="snížená",J190,0)</f>
        <v>0</v>
      </c>
      <c r="BG190" s="137" t="n">
        <f aca="false">IF(N190="zákl. přenesená",J190,0)</f>
        <v>0</v>
      </c>
      <c r="BH190" s="137" t="n">
        <f aca="false">IF(N190="sníž. přenesená",J190,0)</f>
        <v>0</v>
      </c>
      <c r="BI190" s="137" t="n">
        <f aca="false">IF(N190="nulová",J190,0)</f>
        <v>0</v>
      </c>
      <c r="BJ190" s="3" t="s">
        <v>81</v>
      </c>
      <c r="BK190" s="137" t="n">
        <f aca="false">ROUND(I190*H190,2)</f>
        <v>0</v>
      </c>
      <c r="BL190" s="3" t="s">
        <v>302</v>
      </c>
      <c r="BM190" s="258" t="s">
        <v>348</v>
      </c>
    </row>
    <row r="191" s="30" customFormat="true" ht="10.2" hidden="false" customHeight="false" outlineLevel="0" collapsed="false">
      <c r="A191" s="26"/>
      <c r="B191" s="27"/>
      <c r="C191" s="28"/>
      <c r="D191" s="259" t="s">
        <v>256</v>
      </c>
      <c r="E191" s="28"/>
      <c r="F191" s="260" t="s">
        <v>347</v>
      </c>
      <c r="G191" s="28"/>
      <c r="H191" s="28"/>
      <c r="I191" s="211"/>
      <c r="J191" s="28"/>
      <c r="K191" s="28"/>
      <c r="L191" s="29"/>
      <c r="M191" s="261"/>
      <c r="N191" s="262"/>
      <c r="O191" s="76"/>
      <c r="P191" s="76"/>
      <c r="Q191" s="76"/>
      <c r="R191" s="76"/>
      <c r="S191" s="76"/>
      <c r="T191" s="77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T191" s="3" t="s">
        <v>256</v>
      </c>
      <c r="AU191" s="3" t="s">
        <v>83</v>
      </c>
    </row>
    <row r="192" s="274" customFormat="true" ht="10.2" hidden="false" customHeight="false" outlineLevel="0" collapsed="false">
      <c r="B192" s="275"/>
      <c r="C192" s="276"/>
      <c r="D192" s="259" t="s">
        <v>327</v>
      </c>
      <c r="E192" s="276"/>
      <c r="F192" s="277" t="s">
        <v>1496</v>
      </c>
      <c r="G192" s="276"/>
      <c r="H192" s="278" t="n">
        <v>38.14</v>
      </c>
      <c r="I192" s="279"/>
      <c r="J192" s="276"/>
      <c r="K192" s="276"/>
      <c r="L192" s="280"/>
      <c r="M192" s="281"/>
      <c r="N192" s="282"/>
      <c r="O192" s="282"/>
      <c r="P192" s="282"/>
      <c r="Q192" s="282"/>
      <c r="R192" s="282"/>
      <c r="S192" s="282"/>
      <c r="T192" s="283"/>
      <c r="AT192" s="284" t="s">
        <v>327</v>
      </c>
      <c r="AU192" s="284" t="s">
        <v>83</v>
      </c>
      <c r="AV192" s="274" t="s">
        <v>83</v>
      </c>
      <c r="AW192" s="274" t="s">
        <v>3</v>
      </c>
      <c r="AX192" s="274" t="s">
        <v>81</v>
      </c>
      <c r="AY192" s="284" t="s">
        <v>247</v>
      </c>
    </row>
    <row r="193" s="30" customFormat="true" ht="16.5" hidden="false" customHeight="true" outlineLevel="0" collapsed="false">
      <c r="A193" s="26"/>
      <c r="B193" s="27"/>
      <c r="C193" s="263" t="s">
        <v>365</v>
      </c>
      <c r="D193" s="263" t="s">
        <v>288</v>
      </c>
      <c r="E193" s="264" t="s">
        <v>351</v>
      </c>
      <c r="F193" s="265" t="s">
        <v>352</v>
      </c>
      <c r="G193" s="266" t="s">
        <v>291</v>
      </c>
      <c r="H193" s="267" t="n">
        <v>95.352</v>
      </c>
      <c r="I193" s="268"/>
      <c r="J193" s="269" t="n">
        <f aca="false">ROUND(I193*H193,2)</f>
        <v>0</v>
      </c>
      <c r="K193" s="270"/>
      <c r="L193" s="271"/>
      <c r="M193" s="272"/>
      <c r="N193" s="273" t="s">
        <v>39</v>
      </c>
      <c r="O193" s="76"/>
      <c r="P193" s="256" t="n">
        <f aca="false">O193*H193</f>
        <v>0</v>
      </c>
      <c r="Q193" s="256" t="n">
        <v>4E-005</v>
      </c>
      <c r="R193" s="256" t="n">
        <f aca="false">Q193*H193</f>
        <v>0.00381408</v>
      </c>
      <c r="S193" s="256" t="n">
        <v>0</v>
      </c>
      <c r="T193" s="257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324</v>
      </c>
      <c r="AT193" s="258" t="s">
        <v>288</v>
      </c>
      <c r="AU193" s="258" t="s">
        <v>83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353</v>
      </c>
    </row>
    <row r="194" s="274" customFormat="true" ht="10.2" hidden="false" customHeight="false" outlineLevel="0" collapsed="false">
      <c r="B194" s="275"/>
      <c r="C194" s="276"/>
      <c r="D194" s="259" t="s">
        <v>327</v>
      </c>
      <c r="E194" s="276"/>
      <c r="F194" s="277" t="s">
        <v>1497</v>
      </c>
      <c r="G194" s="276"/>
      <c r="H194" s="278" t="n">
        <v>95.352</v>
      </c>
      <c r="I194" s="279"/>
      <c r="J194" s="276"/>
      <c r="K194" s="276"/>
      <c r="L194" s="280"/>
      <c r="M194" s="281"/>
      <c r="N194" s="282"/>
      <c r="O194" s="282"/>
      <c r="P194" s="282"/>
      <c r="Q194" s="282"/>
      <c r="R194" s="282"/>
      <c r="S194" s="282"/>
      <c r="T194" s="283"/>
      <c r="AT194" s="284" t="s">
        <v>327</v>
      </c>
      <c r="AU194" s="284" t="s">
        <v>83</v>
      </c>
      <c r="AV194" s="274" t="s">
        <v>83</v>
      </c>
      <c r="AW194" s="274" t="s">
        <v>3</v>
      </c>
      <c r="AX194" s="274" t="s">
        <v>81</v>
      </c>
      <c r="AY194" s="284" t="s">
        <v>247</v>
      </c>
    </row>
    <row r="195" s="30" customFormat="true" ht="16.5" hidden="false" customHeight="true" outlineLevel="0" collapsed="false">
      <c r="A195" s="26"/>
      <c r="B195" s="27"/>
      <c r="C195" s="263" t="s">
        <v>6</v>
      </c>
      <c r="D195" s="263" t="s">
        <v>288</v>
      </c>
      <c r="E195" s="264" t="s">
        <v>356</v>
      </c>
      <c r="F195" s="265" t="s">
        <v>357</v>
      </c>
      <c r="G195" s="266" t="s">
        <v>291</v>
      </c>
      <c r="H195" s="267" t="n">
        <v>95.352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2E-005</v>
      </c>
      <c r="R195" s="256" t="n">
        <f aca="false">Q195*H195</f>
        <v>0.00190704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324</v>
      </c>
      <c r="AT195" s="258" t="s">
        <v>288</v>
      </c>
      <c r="AU195" s="258" t="s">
        <v>83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302</v>
      </c>
      <c r="BM195" s="258" t="s">
        <v>358</v>
      </c>
    </row>
    <row r="196" s="30" customFormat="true" ht="10.2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357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83</v>
      </c>
    </row>
    <row r="197" s="274" customFormat="true" ht="10.2" hidden="false" customHeight="false" outlineLevel="0" collapsed="false">
      <c r="B197" s="275"/>
      <c r="C197" s="276"/>
      <c r="D197" s="259" t="s">
        <v>327</v>
      </c>
      <c r="E197" s="276"/>
      <c r="F197" s="277" t="s">
        <v>1497</v>
      </c>
      <c r="G197" s="276"/>
      <c r="H197" s="278" t="n">
        <v>95.352</v>
      </c>
      <c r="I197" s="279"/>
      <c r="J197" s="276"/>
      <c r="K197" s="276"/>
      <c r="L197" s="280"/>
      <c r="M197" s="281"/>
      <c r="N197" s="282"/>
      <c r="O197" s="282"/>
      <c r="P197" s="282"/>
      <c r="Q197" s="282"/>
      <c r="R197" s="282"/>
      <c r="S197" s="282"/>
      <c r="T197" s="283"/>
      <c r="AT197" s="284" t="s">
        <v>327</v>
      </c>
      <c r="AU197" s="284" t="s">
        <v>83</v>
      </c>
      <c r="AV197" s="274" t="s">
        <v>83</v>
      </c>
      <c r="AW197" s="274" t="s">
        <v>3</v>
      </c>
      <c r="AX197" s="274" t="s">
        <v>81</v>
      </c>
      <c r="AY197" s="284" t="s">
        <v>247</v>
      </c>
    </row>
    <row r="198" s="30" customFormat="true" ht="16.5" hidden="false" customHeight="true" outlineLevel="0" collapsed="false">
      <c r="A198" s="26"/>
      <c r="B198" s="27"/>
      <c r="C198" s="246" t="s">
        <v>374</v>
      </c>
      <c r="D198" s="246" t="s">
        <v>250</v>
      </c>
      <c r="E198" s="247" t="s">
        <v>360</v>
      </c>
      <c r="F198" s="248" t="s">
        <v>361</v>
      </c>
      <c r="G198" s="249" t="s">
        <v>253</v>
      </c>
      <c r="H198" s="250" t="n">
        <v>1</v>
      </c>
      <c r="I198" s="251"/>
      <c r="J198" s="252" t="n">
        <f aca="false">ROUND(I198*H198,2)</f>
        <v>0</v>
      </c>
      <c r="K198" s="253"/>
      <c r="L198" s="29"/>
      <c r="M198" s="254"/>
      <c r="N198" s="255" t="s">
        <v>39</v>
      </c>
      <c r="O198" s="76"/>
      <c r="P198" s="256" t="n">
        <f aca="false">O198*H198</f>
        <v>0</v>
      </c>
      <c r="Q198" s="256" t="n">
        <v>0</v>
      </c>
      <c r="R198" s="256" t="n">
        <f aca="false">Q198*H198</f>
        <v>0</v>
      </c>
      <c r="S198" s="256" t="n">
        <v>0</v>
      </c>
      <c r="T198" s="257" t="n">
        <f aca="false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258" t="s">
        <v>254</v>
      </c>
      <c r="AT198" s="258" t="s">
        <v>250</v>
      </c>
      <c r="AU198" s="258" t="s">
        <v>83</v>
      </c>
      <c r="AY198" s="3" t="s">
        <v>247</v>
      </c>
      <c r="BE198" s="137" t="n">
        <f aca="false">IF(N198="základní",J198,0)</f>
        <v>0</v>
      </c>
      <c r="BF198" s="137" t="n">
        <f aca="false">IF(N198="snížená",J198,0)</f>
        <v>0</v>
      </c>
      <c r="BG198" s="137" t="n">
        <f aca="false">IF(N198="zákl. přenesená",J198,0)</f>
        <v>0</v>
      </c>
      <c r="BH198" s="137" t="n">
        <f aca="false">IF(N198="sníž. přenesená",J198,0)</f>
        <v>0</v>
      </c>
      <c r="BI198" s="137" t="n">
        <f aca="false">IF(N198="nulová",J198,0)</f>
        <v>0</v>
      </c>
      <c r="BJ198" s="3" t="s">
        <v>81</v>
      </c>
      <c r="BK198" s="137" t="n">
        <f aca="false">ROUND(I198*H198,2)</f>
        <v>0</v>
      </c>
      <c r="BL198" s="3" t="s">
        <v>254</v>
      </c>
      <c r="BM198" s="258" t="s">
        <v>1498</v>
      </c>
    </row>
    <row r="199" s="30" customFormat="true" ht="10.2" hidden="false" customHeight="false" outlineLevel="0" collapsed="false">
      <c r="A199" s="26"/>
      <c r="B199" s="27"/>
      <c r="C199" s="28"/>
      <c r="D199" s="259" t="s">
        <v>256</v>
      </c>
      <c r="E199" s="28"/>
      <c r="F199" s="260" t="s">
        <v>361</v>
      </c>
      <c r="G199" s="28"/>
      <c r="H199" s="28"/>
      <c r="I199" s="211"/>
      <c r="J199" s="28"/>
      <c r="K199" s="28"/>
      <c r="L199" s="29"/>
      <c r="M199" s="261"/>
      <c r="N199" s="262"/>
      <c r="O199" s="76"/>
      <c r="P199" s="76"/>
      <c r="Q199" s="76"/>
      <c r="R199" s="76"/>
      <c r="S199" s="76"/>
      <c r="T199" s="77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T199" s="3" t="s">
        <v>256</v>
      </c>
      <c r="AU199" s="3" t="s">
        <v>83</v>
      </c>
    </row>
    <row r="200" s="229" customFormat="true" ht="22.8" hidden="false" customHeight="true" outlineLevel="0" collapsed="false">
      <c r="B200" s="230"/>
      <c r="C200" s="231"/>
      <c r="D200" s="232" t="s">
        <v>73</v>
      </c>
      <c r="E200" s="244" t="s">
        <v>363</v>
      </c>
      <c r="F200" s="244" t="s">
        <v>364</v>
      </c>
      <c r="G200" s="231"/>
      <c r="H200" s="231"/>
      <c r="I200" s="234"/>
      <c r="J200" s="245" t="n">
        <f aca="false">BK200</f>
        <v>0</v>
      </c>
      <c r="K200" s="231"/>
      <c r="L200" s="236"/>
      <c r="M200" s="237"/>
      <c r="N200" s="238"/>
      <c r="O200" s="238"/>
      <c r="P200" s="239" t="n">
        <f aca="false">SUM(P201:P227)</f>
        <v>0</v>
      </c>
      <c r="Q200" s="238"/>
      <c r="R200" s="239" t="n">
        <f aca="false">SUM(R201:R227)</f>
        <v>1.09282</v>
      </c>
      <c r="S200" s="238"/>
      <c r="T200" s="240" t="n">
        <f aca="false">SUM(T201:T227)</f>
        <v>0.1852</v>
      </c>
      <c r="AR200" s="241" t="s">
        <v>83</v>
      </c>
      <c r="AT200" s="242" t="s">
        <v>73</v>
      </c>
      <c r="AU200" s="242" t="s">
        <v>81</v>
      </c>
      <c r="AY200" s="241" t="s">
        <v>247</v>
      </c>
      <c r="BK200" s="243" t="n">
        <f aca="false">SUM(BK201:BK227)</f>
        <v>0</v>
      </c>
    </row>
    <row r="201" s="30" customFormat="true" ht="24.15" hidden="false" customHeight="true" outlineLevel="0" collapsed="false">
      <c r="A201" s="26"/>
      <c r="B201" s="27"/>
      <c r="C201" s="246" t="s">
        <v>379</v>
      </c>
      <c r="D201" s="246" t="s">
        <v>250</v>
      </c>
      <c r="E201" s="247" t="s">
        <v>366</v>
      </c>
      <c r="F201" s="248" t="s">
        <v>367</v>
      </c>
      <c r="G201" s="249" t="s">
        <v>301</v>
      </c>
      <c r="H201" s="250" t="n">
        <v>70</v>
      </c>
      <c r="I201" s="251"/>
      <c r="J201" s="252" t="n">
        <f aca="false">ROUND(I201*H201,2)</f>
        <v>0</v>
      </c>
      <c r="K201" s="253"/>
      <c r="L201" s="29"/>
      <c r="M201" s="254"/>
      <c r="N201" s="255" t="s">
        <v>39</v>
      </c>
      <c r="O201" s="76"/>
      <c r="P201" s="256" t="n">
        <f aca="false">O201*H201</f>
        <v>0</v>
      </c>
      <c r="Q201" s="256" t="n">
        <v>0</v>
      </c>
      <c r="R201" s="256" t="n">
        <f aca="false">Q201*H201</f>
        <v>0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302</v>
      </c>
      <c r="AT201" s="258" t="s">
        <v>250</v>
      </c>
      <c r="AU201" s="258" t="s">
        <v>83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368</v>
      </c>
    </row>
    <row r="202" s="30" customFormat="true" ht="19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369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83</v>
      </c>
    </row>
    <row r="203" s="30" customFormat="true" ht="16.5" hidden="false" customHeight="true" outlineLevel="0" collapsed="false">
      <c r="A203" s="26"/>
      <c r="B203" s="27"/>
      <c r="C203" s="246" t="s">
        <v>383</v>
      </c>
      <c r="D203" s="246" t="s">
        <v>250</v>
      </c>
      <c r="E203" s="247" t="s">
        <v>370</v>
      </c>
      <c r="F203" s="248" t="s">
        <v>371</v>
      </c>
      <c r="G203" s="249" t="s">
        <v>301</v>
      </c>
      <c r="H203" s="250" t="n">
        <v>70</v>
      </c>
      <c r="I203" s="251"/>
      <c r="J203" s="252" t="n">
        <f aca="false">ROUND(I203*H203,2)</f>
        <v>0</v>
      </c>
      <c r="K203" s="253"/>
      <c r="L203" s="29"/>
      <c r="M203" s="254"/>
      <c r="N203" s="255" t="s">
        <v>39</v>
      </c>
      <c r="O203" s="76"/>
      <c r="P203" s="256" t="n">
        <f aca="false">O203*H203</f>
        <v>0</v>
      </c>
      <c r="Q203" s="256" t="n">
        <v>0</v>
      </c>
      <c r="R203" s="256" t="n">
        <f aca="false">Q203*H203</f>
        <v>0</v>
      </c>
      <c r="S203" s="256" t="n">
        <v>0</v>
      </c>
      <c r="T203" s="257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302</v>
      </c>
      <c r="AT203" s="258" t="s">
        <v>250</v>
      </c>
      <c r="AU203" s="258" t="s">
        <v>83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372</v>
      </c>
    </row>
    <row r="204" s="30" customFormat="true" ht="10.2" hidden="false" customHeight="false" outlineLevel="0" collapsed="false">
      <c r="A204" s="26"/>
      <c r="B204" s="27"/>
      <c r="C204" s="28"/>
      <c r="D204" s="259" t="s">
        <v>256</v>
      </c>
      <c r="E204" s="28"/>
      <c r="F204" s="260" t="s">
        <v>373</v>
      </c>
      <c r="G204" s="28"/>
      <c r="H204" s="28"/>
      <c r="I204" s="211"/>
      <c r="J204" s="28"/>
      <c r="K204" s="28"/>
      <c r="L204" s="29"/>
      <c r="M204" s="261"/>
      <c r="N204" s="262"/>
      <c r="O204" s="76"/>
      <c r="P204" s="76"/>
      <c r="Q204" s="76"/>
      <c r="R204" s="76"/>
      <c r="S204" s="76"/>
      <c r="T204" s="7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3" t="s">
        <v>256</v>
      </c>
      <c r="AU204" s="3" t="s">
        <v>83</v>
      </c>
    </row>
    <row r="205" s="30" customFormat="true" ht="24.15" hidden="false" customHeight="true" outlineLevel="0" collapsed="false">
      <c r="A205" s="26"/>
      <c r="B205" s="27"/>
      <c r="C205" s="246" t="s">
        <v>388</v>
      </c>
      <c r="D205" s="246" t="s">
        <v>250</v>
      </c>
      <c r="E205" s="247" t="s">
        <v>375</v>
      </c>
      <c r="F205" s="248" t="s">
        <v>376</v>
      </c>
      <c r="G205" s="249" t="s">
        <v>301</v>
      </c>
      <c r="H205" s="250" t="n">
        <v>70</v>
      </c>
      <c r="I205" s="251"/>
      <c r="J205" s="252" t="n">
        <f aca="false">ROUND(I205*H205,2)</f>
        <v>0</v>
      </c>
      <c r="K205" s="253"/>
      <c r="L205" s="29"/>
      <c r="M205" s="254"/>
      <c r="N205" s="255" t="s">
        <v>39</v>
      </c>
      <c r="O205" s="76"/>
      <c r="P205" s="256" t="n">
        <f aca="false">O205*H205</f>
        <v>0</v>
      </c>
      <c r="Q205" s="256" t="n">
        <v>0.0002</v>
      </c>
      <c r="R205" s="256" t="n">
        <f aca="false">Q205*H205</f>
        <v>0.014</v>
      </c>
      <c r="S205" s="256" t="n">
        <v>0</v>
      </c>
      <c r="T205" s="257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302</v>
      </c>
      <c r="AT205" s="258" t="s">
        <v>250</v>
      </c>
      <c r="AU205" s="258" t="s">
        <v>83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302</v>
      </c>
      <c r="BM205" s="258" t="s">
        <v>377</v>
      </c>
    </row>
    <row r="206" s="30" customFormat="true" ht="10.2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378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83</v>
      </c>
    </row>
    <row r="207" s="30" customFormat="true" ht="16.5" hidden="false" customHeight="true" outlineLevel="0" collapsed="false">
      <c r="A207" s="26"/>
      <c r="B207" s="27"/>
      <c r="C207" s="246" t="s">
        <v>392</v>
      </c>
      <c r="D207" s="246" t="s">
        <v>250</v>
      </c>
      <c r="E207" s="247" t="s">
        <v>380</v>
      </c>
      <c r="F207" s="248" t="s">
        <v>1499</v>
      </c>
      <c r="G207" s="249" t="s">
        <v>301</v>
      </c>
      <c r="H207" s="250" t="n">
        <v>70</v>
      </c>
      <c r="I207" s="251"/>
      <c r="J207" s="252" t="n">
        <f aca="false">ROUND(I207*H207,2)</f>
        <v>0</v>
      </c>
      <c r="K207" s="253"/>
      <c r="L207" s="29"/>
      <c r="M207" s="254"/>
      <c r="N207" s="255" t="s">
        <v>39</v>
      </c>
      <c r="O207" s="76"/>
      <c r="P207" s="256" t="n">
        <f aca="false">O207*H207</f>
        <v>0</v>
      </c>
      <c r="Q207" s="256" t="n">
        <v>0.015</v>
      </c>
      <c r="R207" s="256" t="n">
        <f aca="false">Q207*H207</f>
        <v>1.05</v>
      </c>
      <c r="S207" s="256" t="n">
        <v>0</v>
      </c>
      <c r="T207" s="257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58" t="s">
        <v>302</v>
      </c>
      <c r="AT207" s="258" t="s">
        <v>250</v>
      </c>
      <c r="AU207" s="258" t="s">
        <v>83</v>
      </c>
      <c r="AY207" s="3" t="s">
        <v>247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81</v>
      </c>
      <c r="BK207" s="137" t="n">
        <f aca="false">ROUND(I207*H207,2)</f>
        <v>0</v>
      </c>
      <c r="BL207" s="3" t="s">
        <v>302</v>
      </c>
      <c r="BM207" s="258" t="s">
        <v>382</v>
      </c>
    </row>
    <row r="208" s="30" customFormat="true" ht="10.2" hidden="false" customHeight="false" outlineLevel="0" collapsed="false">
      <c r="A208" s="26"/>
      <c r="B208" s="27"/>
      <c r="C208" s="28"/>
      <c r="D208" s="259" t="s">
        <v>256</v>
      </c>
      <c r="E208" s="28"/>
      <c r="F208" s="260" t="s">
        <v>1499</v>
      </c>
      <c r="G208" s="28"/>
      <c r="H208" s="28"/>
      <c r="I208" s="211"/>
      <c r="J208" s="28"/>
      <c r="K208" s="28"/>
      <c r="L208" s="29"/>
      <c r="M208" s="261"/>
      <c r="N208" s="262"/>
      <c r="O208" s="76"/>
      <c r="P208" s="76"/>
      <c r="Q208" s="76"/>
      <c r="R208" s="76"/>
      <c r="S208" s="76"/>
      <c r="T208" s="7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3" t="s">
        <v>256</v>
      </c>
      <c r="AU208" s="3" t="s">
        <v>83</v>
      </c>
    </row>
    <row r="209" s="30" customFormat="true" ht="21.75" hidden="false" customHeight="true" outlineLevel="0" collapsed="false">
      <c r="A209" s="26"/>
      <c r="B209" s="27"/>
      <c r="C209" s="246" t="s">
        <v>397</v>
      </c>
      <c r="D209" s="246" t="s">
        <v>250</v>
      </c>
      <c r="E209" s="247" t="s">
        <v>384</v>
      </c>
      <c r="F209" s="248" t="s">
        <v>385</v>
      </c>
      <c r="G209" s="249" t="s">
        <v>332</v>
      </c>
      <c r="H209" s="250" t="n">
        <v>34</v>
      </c>
      <c r="I209" s="251"/>
      <c r="J209" s="252" t="n">
        <f aca="false">ROUND(I209*H209,2)</f>
        <v>0</v>
      </c>
      <c r="K209" s="253"/>
      <c r="L209" s="29"/>
      <c r="M209" s="254"/>
      <c r="N209" s="255" t="s">
        <v>39</v>
      </c>
      <c r="O209" s="76"/>
      <c r="P209" s="256" t="n">
        <f aca="false">O209*H209</f>
        <v>0</v>
      </c>
      <c r="Q209" s="256" t="n">
        <v>0</v>
      </c>
      <c r="R209" s="256" t="n">
        <f aca="false">Q209*H209</f>
        <v>0</v>
      </c>
      <c r="S209" s="256" t="n">
        <v>0.0003</v>
      </c>
      <c r="T209" s="257" t="n">
        <f aca="false">S209*H209</f>
        <v>0.0102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258" t="s">
        <v>302</v>
      </c>
      <c r="AT209" s="258" t="s">
        <v>250</v>
      </c>
      <c r="AU209" s="258" t="s">
        <v>83</v>
      </c>
      <c r="AY209" s="3" t="s">
        <v>247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81</v>
      </c>
      <c r="BK209" s="137" t="n">
        <f aca="false">ROUND(I209*H209,2)</f>
        <v>0</v>
      </c>
      <c r="BL209" s="3" t="s">
        <v>302</v>
      </c>
      <c r="BM209" s="258" t="s">
        <v>386</v>
      </c>
    </row>
    <row r="210" s="30" customFormat="true" ht="10.2" hidden="false" customHeight="false" outlineLevel="0" collapsed="false">
      <c r="A210" s="26"/>
      <c r="B210" s="27"/>
      <c r="C210" s="28"/>
      <c r="D210" s="259" t="s">
        <v>256</v>
      </c>
      <c r="E210" s="28"/>
      <c r="F210" s="260" t="s">
        <v>387</v>
      </c>
      <c r="G210" s="28"/>
      <c r="H210" s="28"/>
      <c r="I210" s="211"/>
      <c r="J210" s="28"/>
      <c r="K210" s="28"/>
      <c r="L210" s="29"/>
      <c r="M210" s="261"/>
      <c r="N210" s="262"/>
      <c r="O210" s="76"/>
      <c r="P210" s="76"/>
      <c r="Q210" s="76"/>
      <c r="R210" s="76"/>
      <c r="S210" s="76"/>
      <c r="T210" s="7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3" t="s">
        <v>256</v>
      </c>
      <c r="AU210" s="3" t="s">
        <v>83</v>
      </c>
    </row>
    <row r="211" s="30" customFormat="true" ht="66.75" hidden="false" customHeight="true" outlineLevel="0" collapsed="false">
      <c r="A211" s="26"/>
      <c r="B211" s="27"/>
      <c r="C211" s="263" t="s">
        <v>402</v>
      </c>
      <c r="D211" s="263" t="s">
        <v>288</v>
      </c>
      <c r="E211" s="264" t="s">
        <v>389</v>
      </c>
      <c r="F211" s="265" t="s">
        <v>390</v>
      </c>
      <c r="G211" s="266" t="s">
        <v>301</v>
      </c>
      <c r="H211" s="267" t="n">
        <v>77</v>
      </c>
      <c r="I211" s="268"/>
      <c r="J211" s="269" t="n">
        <f aca="false">ROUND(I211*H211,2)</f>
        <v>0</v>
      </c>
      <c r="K211" s="270"/>
      <c r="L211" s="271"/>
      <c r="M211" s="272"/>
      <c r="N211" s="273" t="s">
        <v>39</v>
      </c>
      <c r="O211" s="76"/>
      <c r="P211" s="256" t="n">
        <f aca="false">O211*H211</f>
        <v>0</v>
      </c>
      <c r="Q211" s="256" t="n">
        <v>0</v>
      </c>
      <c r="R211" s="256" t="n">
        <f aca="false">Q211*H211</f>
        <v>0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254</v>
      </c>
      <c r="AT211" s="258" t="s">
        <v>288</v>
      </c>
      <c r="AU211" s="258" t="s">
        <v>83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254</v>
      </c>
      <c r="BM211" s="258" t="s">
        <v>391</v>
      </c>
    </row>
    <row r="212" s="30" customFormat="true" ht="48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390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83</v>
      </c>
    </row>
    <row r="213" s="30" customFormat="true" ht="24.15" hidden="false" customHeight="true" outlineLevel="0" collapsed="false">
      <c r="A213" s="26"/>
      <c r="B213" s="27"/>
      <c r="C213" s="246" t="s">
        <v>408</v>
      </c>
      <c r="D213" s="246" t="s">
        <v>250</v>
      </c>
      <c r="E213" s="247" t="s">
        <v>393</v>
      </c>
      <c r="F213" s="248" t="s">
        <v>394</v>
      </c>
      <c r="G213" s="249" t="s">
        <v>301</v>
      </c>
      <c r="H213" s="250" t="n">
        <v>70</v>
      </c>
      <c r="I213" s="251"/>
      <c r="J213" s="252" t="n">
        <f aca="false">ROUND(I213*H213,2)</f>
        <v>0</v>
      </c>
      <c r="K213" s="253"/>
      <c r="L213" s="29"/>
      <c r="M213" s="254"/>
      <c r="N213" s="255" t="s">
        <v>39</v>
      </c>
      <c r="O213" s="76"/>
      <c r="P213" s="256" t="n">
        <f aca="false">O213*H213</f>
        <v>0</v>
      </c>
      <c r="Q213" s="256" t="n">
        <v>0</v>
      </c>
      <c r="R213" s="256" t="n">
        <f aca="false">Q213*H213</f>
        <v>0</v>
      </c>
      <c r="S213" s="256" t="n">
        <v>0.0025</v>
      </c>
      <c r="T213" s="257" t="n">
        <f aca="false">S213*H213</f>
        <v>0.175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302</v>
      </c>
      <c r="AT213" s="258" t="s">
        <v>250</v>
      </c>
      <c r="AU213" s="258" t="s">
        <v>83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395</v>
      </c>
    </row>
    <row r="214" s="30" customFormat="true" ht="19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396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83</v>
      </c>
    </row>
    <row r="215" s="30" customFormat="true" ht="16.5" hidden="false" customHeight="true" outlineLevel="0" collapsed="false">
      <c r="A215" s="26"/>
      <c r="B215" s="27"/>
      <c r="C215" s="246" t="s">
        <v>413</v>
      </c>
      <c r="D215" s="246" t="s">
        <v>250</v>
      </c>
      <c r="E215" s="247" t="s">
        <v>398</v>
      </c>
      <c r="F215" s="248" t="s">
        <v>399</v>
      </c>
      <c r="G215" s="249" t="s">
        <v>301</v>
      </c>
      <c r="H215" s="250" t="n">
        <v>70</v>
      </c>
      <c r="I215" s="251"/>
      <c r="J215" s="252" t="n">
        <f aca="false">ROUND(I215*H215,2)</f>
        <v>0</v>
      </c>
      <c r="K215" s="253"/>
      <c r="L215" s="29"/>
      <c r="M215" s="254"/>
      <c r="N215" s="255" t="s">
        <v>39</v>
      </c>
      <c r="O215" s="76"/>
      <c r="P215" s="256" t="n">
        <f aca="false">O215*H215</f>
        <v>0</v>
      </c>
      <c r="Q215" s="256" t="n">
        <v>0.0003</v>
      </c>
      <c r="R215" s="256" t="n">
        <f aca="false">Q215*H215</f>
        <v>0.021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302</v>
      </c>
      <c r="AT215" s="258" t="s">
        <v>250</v>
      </c>
      <c r="AU215" s="258" t="s">
        <v>83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400</v>
      </c>
    </row>
    <row r="216" s="30" customFormat="true" ht="19.2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401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83</v>
      </c>
    </row>
    <row r="217" s="30" customFormat="true" ht="16.5" hidden="false" customHeight="true" outlineLevel="0" collapsed="false">
      <c r="A217" s="26"/>
      <c r="B217" s="27"/>
      <c r="C217" s="263" t="s">
        <v>418</v>
      </c>
      <c r="D217" s="263" t="s">
        <v>288</v>
      </c>
      <c r="E217" s="264" t="s">
        <v>403</v>
      </c>
      <c r="F217" s="265" t="s">
        <v>1206</v>
      </c>
      <c r="G217" s="266" t="s">
        <v>332</v>
      </c>
      <c r="H217" s="267" t="n">
        <v>34</v>
      </c>
      <c r="I217" s="268"/>
      <c r="J217" s="269" t="n">
        <f aca="false">ROUND(I217*H217,2)</f>
        <v>0</v>
      </c>
      <c r="K217" s="270"/>
      <c r="L217" s="271"/>
      <c r="M217" s="272"/>
      <c r="N217" s="273" t="s">
        <v>39</v>
      </c>
      <c r="O217" s="76"/>
      <c r="P217" s="256" t="n">
        <f aca="false">O217*H217</f>
        <v>0</v>
      </c>
      <c r="Q217" s="256" t="n">
        <v>0.00022</v>
      </c>
      <c r="R217" s="256" t="n">
        <f aca="false">Q217*H217</f>
        <v>0.00748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324</v>
      </c>
      <c r="AT217" s="258" t="s">
        <v>288</v>
      </c>
      <c r="AU217" s="258" t="s">
        <v>83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405</v>
      </c>
    </row>
    <row r="218" s="30" customFormat="true" ht="10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1206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83</v>
      </c>
    </row>
    <row r="219" s="274" customFormat="true" ht="10.2" hidden="false" customHeight="false" outlineLevel="0" collapsed="false">
      <c r="B219" s="275"/>
      <c r="C219" s="276"/>
      <c r="D219" s="259" t="s">
        <v>327</v>
      </c>
      <c r="E219" s="276"/>
      <c r="F219" s="277" t="s">
        <v>1207</v>
      </c>
      <c r="G219" s="276"/>
      <c r="H219" s="278" t="n">
        <v>34</v>
      </c>
      <c r="I219" s="279"/>
      <c r="J219" s="276"/>
      <c r="K219" s="276"/>
      <c r="L219" s="280"/>
      <c r="M219" s="281"/>
      <c r="N219" s="282"/>
      <c r="O219" s="282"/>
      <c r="P219" s="282"/>
      <c r="Q219" s="282"/>
      <c r="R219" s="282"/>
      <c r="S219" s="282"/>
      <c r="T219" s="283"/>
      <c r="AT219" s="284" t="s">
        <v>327</v>
      </c>
      <c r="AU219" s="284" t="s">
        <v>83</v>
      </c>
      <c r="AV219" s="274" t="s">
        <v>83</v>
      </c>
      <c r="AW219" s="274" t="s">
        <v>3</v>
      </c>
      <c r="AX219" s="274" t="s">
        <v>81</v>
      </c>
      <c r="AY219" s="284" t="s">
        <v>247</v>
      </c>
    </row>
    <row r="220" s="30" customFormat="true" ht="24.15" hidden="false" customHeight="true" outlineLevel="0" collapsed="false">
      <c r="A220" s="26"/>
      <c r="B220" s="27"/>
      <c r="C220" s="246" t="s">
        <v>324</v>
      </c>
      <c r="D220" s="246" t="s">
        <v>250</v>
      </c>
      <c r="E220" s="247" t="s">
        <v>409</v>
      </c>
      <c r="F220" s="248" t="s">
        <v>410</v>
      </c>
      <c r="G220" s="249" t="s">
        <v>332</v>
      </c>
      <c r="H220" s="250" t="n">
        <v>45</v>
      </c>
      <c r="I220" s="251"/>
      <c r="J220" s="252" t="n">
        <f aca="false">ROUND(I220*H220,2)</f>
        <v>0</v>
      </c>
      <c r="K220" s="253"/>
      <c r="L220" s="29"/>
      <c r="M220" s="254"/>
      <c r="N220" s="255" t="s">
        <v>39</v>
      </c>
      <c r="O220" s="76"/>
      <c r="P220" s="256" t="n">
        <f aca="false">O220*H220</f>
        <v>0</v>
      </c>
      <c r="Q220" s="256" t="n">
        <v>0</v>
      </c>
      <c r="R220" s="256" t="n">
        <f aca="false">Q220*H220</f>
        <v>0</v>
      </c>
      <c r="S220" s="256" t="n">
        <v>0</v>
      </c>
      <c r="T220" s="257" t="n">
        <f aca="false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258" t="s">
        <v>302</v>
      </c>
      <c r="AT220" s="258" t="s">
        <v>250</v>
      </c>
      <c r="AU220" s="258" t="s">
        <v>83</v>
      </c>
      <c r="AY220" s="3" t="s">
        <v>247</v>
      </c>
      <c r="BE220" s="137" t="n">
        <f aca="false">IF(N220="základní",J220,0)</f>
        <v>0</v>
      </c>
      <c r="BF220" s="137" t="n">
        <f aca="false">IF(N220="snížená",J220,0)</f>
        <v>0</v>
      </c>
      <c r="BG220" s="137" t="n">
        <f aca="false">IF(N220="zákl. přenesená",J220,0)</f>
        <v>0</v>
      </c>
      <c r="BH220" s="137" t="n">
        <f aca="false">IF(N220="sníž. přenesená",J220,0)</f>
        <v>0</v>
      </c>
      <c r="BI220" s="137" t="n">
        <f aca="false">IF(N220="nulová",J220,0)</f>
        <v>0</v>
      </c>
      <c r="BJ220" s="3" t="s">
        <v>81</v>
      </c>
      <c r="BK220" s="137" t="n">
        <f aca="false">ROUND(I220*H220,2)</f>
        <v>0</v>
      </c>
      <c r="BL220" s="3" t="s">
        <v>302</v>
      </c>
      <c r="BM220" s="258" t="s">
        <v>411</v>
      </c>
    </row>
    <row r="221" s="30" customFormat="true" ht="10.2" hidden="false" customHeight="false" outlineLevel="0" collapsed="false">
      <c r="A221" s="26"/>
      <c r="B221" s="27"/>
      <c r="C221" s="28"/>
      <c r="D221" s="259" t="s">
        <v>256</v>
      </c>
      <c r="E221" s="28"/>
      <c r="F221" s="260" t="s">
        <v>412</v>
      </c>
      <c r="G221" s="28"/>
      <c r="H221" s="28"/>
      <c r="I221" s="211"/>
      <c r="J221" s="28"/>
      <c r="K221" s="28"/>
      <c r="L221" s="29"/>
      <c r="M221" s="261"/>
      <c r="N221" s="262"/>
      <c r="O221" s="76"/>
      <c r="P221" s="76"/>
      <c r="Q221" s="76"/>
      <c r="R221" s="76"/>
      <c r="S221" s="76"/>
      <c r="T221" s="77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T221" s="3" t="s">
        <v>256</v>
      </c>
      <c r="AU221" s="3" t="s">
        <v>83</v>
      </c>
    </row>
    <row r="222" s="30" customFormat="true" ht="16.5" hidden="false" customHeight="true" outlineLevel="0" collapsed="false">
      <c r="A222" s="26"/>
      <c r="B222" s="27"/>
      <c r="C222" s="246" t="s">
        <v>433</v>
      </c>
      <c r="D222" s="246" t="s">
        <v>250</v>
      </c>
      <c r="E222" s="247" t="s">
        <v>414</v>
      </c>
      <c r="F222" s="248" t="s">
        <v>415</v>
      </c>
      <c r="G222" s="249" t="s">
        <v>332</v>
      </c>
      <c r="H222" s="250" t="n">
        <v>34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1E-005</v>
      </c>
      <c r="R222" s="256" t="n">
        <f aca="false">Q222*H222</f>
        <v>0.00034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302</v>
      </c>
      <c r="AT222" s="258" t="s">
        <v>250</v>
      </c>
      <c r="AU222" s="258" t="s">
        <v>83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302</v>
      </c>
      <c r="BM222" s="258" t="s">
        <v>416</v>
      </c>
    </row>
    <row r="223" s="30" customFormat="true" ht="10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417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83</v>
      </c>
    </row>
    <row r="224" s="30" customFormat="true" ht="24.15" hidden="false" customHeight="true" outlineLevel="0" collapsed="false">
      <c r="A224" s="26"/>
      <c r="B224" s="27"/>
      <c r="C224" s="246" t="s">
        <v>438</v>
      </c>
      <c r="D224" s="246" t="s">
        <v>250</v>
      </c>
      <c r="E224" s="247" t="s">
        <v>419</v>
      </c>
      <c r="F224" s="248" t="s">
        <v>420</v>
      </c>
      <c r="G224" s="249" t="s">
        <v>301</v>
      </c>
      <c r="H224" s="250" t="n">
        <v>70</v>
      </c>
      <c r="I224" s="251"/>
      <c r="J224" s="252" t="n">
        <f aca="false">ROUND(I224*H224,2)</f>
        <v>0</v>
      </c>
      <c r="K224" s="253"/>
      <c r="L224" s="29"/>
      <c r="M224" s="254"/>
      <c r="N224" s="255" t="s">
        <v>39</v>
      </c>
      <c r="O224" s="76"/>
      <c r="P224" s="256" t="n">
        <f aca="false">O224*H224</f>
        <v>0</v>
      </c>
      <c r="Q224" s="256" t="n">
        <v>0</v>
      </c>
      <c r="R224" s="256" t="n">
        <f aca="false">Q224*H224</f>
        <v>0</v>
      </c>
      <c r="S224" s="256" t="n">
        <v>0</v>
      </c>
      <c r="T224" s="257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258" t="s">
        <v>302</v>
      </c>
      <c r="AT224" s="258" t="s">
        <v>250</v>
      </c>
      <c r="AU224" s="258" t="s">
        <v>83</v>
      </c>
      <c r="AY224" s="3" t="s">
        <v>247</v>
      </c>
      <c r="BE224" s="137" t="n">
        <f aca="false">IF(N224="základní",J224,0)</f>
        <v>0</v>
      </c>
      <c r="BF224" s="137" t="n">
        <f aca="false">IF(N224="snížená",J224,0)</f>
        <v>0</v>
      </c>
      <c r="BG224" s="137" t="n">
        <f aca="false">IF(N224="zákl. přenesená",J224,0)</f>
        <v>0</v>
      </c>
      <c r="BH224" s="137" t="n">
        <f aca="false">IF(N224="sníž. přenesená",J224,0)</f>
        <v>0</v>
      </c>
      <c r="BI224" s="137" t="n">
        <f aca="false">IF(N224="nulová",J224,0)</f>
        <v>0</v>
      </c>
      <c r="BJ224" s="3" t="s">
        <v>81</v>
      </c>
      <c r="BK224" s="137" t="n">
        <f aca="false">ROUND(I224*H224,2)</f>
        <v>0</v>
      </c>
      <c r="BL224" s="3" t="s">
        <v>302</v>
      </c>
      <c r="BM224" s="258" t="s">
        <v>421</v>
      </c>
    </row>
    <row r="225" s="30" customFormat="true" ht="19.2" hidden="false" customHeight="false" outlineLevel="0" collapsed="false">
      <c r="A225" s="26"/>
      <c r="B225" s="27"/>
      <c r="C225" s="28"/>
      <c r="D225" s="259" t="s">
        <v>256</v>
      </c>
      <c r="E225" s="28"/>
      <c r="F225" s="260" t="s">
        <v>422</v>
      </c>
      <c r="G225" s="28"/>
      <c r="H225" s="28"/>
      <c r="I225" s="211"/>
      <c r="J225" s="28"/>
      <c r="K225" s="28"/>
      <c r="L225" s="29"/>
      <c r="M225" s="261"/>
      <c r="N225" s="262"/>
      <c r="O225" s="76"/>
      <c r="P225" s="76"/>
      <c r="Q225" s="76"/>
      <c r="R225" s="76"/>
      <c r="S225" s="76"/>
      <c r="T225" s="7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T225" s="3" t="s">
        <v>256</v>
      </c>
      <c r="AU225" s="3" t="s">
        <v>83</v>
      </c>
    </row>
    <row r="226" s="30" customFormat="true" ht="16.5" hidden="false" customHeight="true" outlineLevel="0" collapsed="false">
      <c r="A226" s="26"/>
      <c r="B226" s="27"/>
      <c r="C226" s="246" t="s">
        <v>1208</v>
      </c>
      <c r="D226" s="246" t="s">
        <v>250</v>
      </c>
      <c r="E226" s="247" t="s">
        <v>424</v>
      </c>
      <c r="F226" s="248" t="s">
        <v>425</v>
      </c>
      <c r="G226" s="249" t="s">
        <v>253</v>
      </c>
      <c r="H226" s="250" t="n">
        <v>1</v>
      </c>
      <c r="I226" s="251"/>
      <c r="J226" s="252" t="n">
        <f aca="false">ROUND(I226*H226,2)</f>
        <v>0</v>
      </c>
      <c r="K226" s="253"/>
      <c r="L226" s="29"/>
      <c r="M226" s="254"/>
      <c r="N226" s="255" t="s">
        <v>39</v>
      </c>
      <c r="O226" s="76"/>
      <c r="P226" s="256" t="n">
        <f aca="false">O226*H226</f>
        <v>0</v>
      </c>
      <c r="Q226" s="256" t="n">
        <v>0</v>
      </c>
      <c r="R226" s="256" t="n">
        <f aca="false">Q226*H226</f>
        <v>0</v>
      </c>
      <c r="S226" s="256" t="n">
        <v>0</v>
      </c>
      <c r="T226" s="257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258" t="s">
        <v>254</v>
      </c>
      <c r="AT226" s="258" t="s">
        <v>250</v>
      </c>
      <c r="AU226" s="258" t="s">
        <v>83</v>
      </c>
      <c r="AY226" s="3" t="s">
        <v>247</v>
      </c>
      <c r="BE226" s="137" t="n">
        <f aca="false">IF(N226="základní",J226,0)</f>
        <v>0</v>
      </c>
      <c r="BF226" s="137" t="n">
        <f aca="false">IF(N226="snížená",J226,0)</f>
        <v>0</v>
      </c>
      <c r="BG226" s="137" t="n">
        <f aca="false">IF(N226="zákl. přenesená",J226,0)</f>
        <v>0</v>
      </c>
      <c r="BH226" s="137" t="n">
        <f aca="false">IF(N226="sníž. přenesená",J226,0)</f>
        <v>0</v>
      </c>
      <c r="BI226" s="137" t="n">
        <f aca="false">IF(N226="nulová",J226,0)</f>
        <v>0</v>
      </c>
      <c r="BJ226" s="3" t="s">
        <v>81</v>
      </c>
      <c r="BK226" s="137" t="n">
        <f aca="false">ROUND(I226*H226,2)</f>
        <v>0</v>
      </c>
      <c r="BL226" s="3" t="s">
        <v>254</v>
      </c>
      <c r="BM226" s="258" t="s">
        <v>1500</v>
      </c>
    </row>
    <row r="227" s="30" customFormat="true" ht="10.2" hidden="false" customHeight="false" outlineLevel="0" collapsed="false">
      <c r="A227" s="26"/>
      <c r="B227" s="27"/>
      <c r="C227" s="28"/>
      <c r="D227" s="259" t="s">
        <v>256</v>
      </c>
      <c r="E227" s="28"/>
      <c r="F227" s="260" t="s">
        <v>425</v>
      </c>
      <c r="G227" s="28"/>
      <c r="H227" s="28"/>
      <c r="I227" s="211"/>
      <c r="J227" s="28"/>
      <c r="K227" s="28"/>
      <c r="L227" s="29"/>
      <c r="M227" s="261"/>
      <c r="N227" s="262"/>
      <c r="O227" s="76"/>
      <c r="P227" s="76"/>
      <c r="Q227" s="76"/>
      <c r="R227" s="76"/>
      <c r="S227" s="76"/>
      <c r="T227" s="7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T227" s="3" t="s">
        <v>256</v>
      </c>
      <c r="AU227" s="3" t="s">
        <v>83</v>
      </c>
    </row>
    <row r="228" s="229" customFormat="true" ht="22.8" hidden="false" customHeight="true" outlineLevel="0" collapsed="false">
      <c r="B228" s="230"/>
      <c r="C228" s="231"/>
      <c r="D228" s="232" t="s">
        <v>73</v>
      </c>
      <c r="E228" s="244" t="s">
        <v>1210</v>
      </c>
      <c r="F228" s="244" t="s">
        <v>1211</v>
      </c>
      <c r="G228" s="231"/>
      <c r="H228" s="231"/>
      <c r="I228" s="234"/>
      <c r="J228" s="245" t="n">
        <f aca="false">BK228</f>
        <v>0</v>
      </c>
      <c r="K228" s="231"/>
      <c r="L228" s="236"/>
      <c r="M228" s="237"/>
      <c r="N228" s="238"/>
      <c r="O228" s="238"/>
      <c r="P228" s="239" t="n">
        <f aca="false">SUM(P229:P240)</f>
        <v>0</v>
      </c>
      <c r="Q228" s="238"/>
      <c r="R228" s="239" t="n">
        <f aca="false">SUM(R229:R240)</f>
        <v>0.02786</v>
      </c>
      <c r="S228" s="238"/>
      <c r="T228" s="240" t="n">
        <f aca="false">SUM(T229:T240)</f>
        <v>0.3423</v>
      </c>
      <c r="AR228" s="241" t="s">
        <v>83</v>
      </c>
      <c r="AT228" s="242" t="s">
        <v>73</v>
      </c>
      <c r="AU228" s="242" t="s">
        <v>81</v>
      </c>
      <c r="AY228" s="241" t="s">
        <v>247</v>
      </c>
      <c r="BK228" s="243" t="n">
        <f aca="false">SUM(BK229:BK240)</f>
        <v>0</v>
      </c>
    </row>
    <row r="229" s="30" customFormat="true" ht="16.5" hidden="false" customHeight="true" outlineLevel="0" collapsed="false">
      <c r="A229" s="26"/>
      <c r="B229" s="27"/>
      <c r="C229" s="246" t="s">
        <v>443</v>
      </c>
      <c r="D229" s="246" t="s">
        <v>250</v>
      </c>
      <c r="E229" s="247" t="s">
        <v>1212</v>
      </c>
      <c r="F229" s="248" t="s">
        <v>1213</v>
      </c>
      <c r="G229" s="249" t="s">
        <v>301</v>
      </c>
      <c r="H229" s="250" t="n">
        <v>1.5</v>
      </c>
      <c r="I229" s="251"/>
      <c r="J229" s="252" t="n">
        <f aca="false">ROUND(I229*H229,2)</f>
        <v>0</v>
      </c>
      <c r="K229" s="253"/>
      <c r="L229" s="29"/>
      <c r="M229" s="254"/>
      <c r="N229" s="255" t="s">
        <v>39</v>
      </c>
      <c r="O229" s="76"/>
      <c r="P229" s="256" t="n">
        <f aca="false">O229*H229</f>
        <v>0</v>
      </c>
      <c r="Q229" s="256" t="n">
        <v>0.0003</v>
      </c>
      <c r="R229" s="256" t="n">
        <f aca="false">Q229*H229</f>
        <v>0.00045</v>
      </c>
      <c r="S229" s="256" t="n">
        <v>0</v>
      </c>
      <c r="T229" s="257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58" t="s">
        <v>302</v>
      </c>
      <c r="AT229" s="258" t="s">
        <v>250</v>
      </c>
      <c r="AU229" s="258" t="s">
        <v>83</v>
      </c>
      <c r="AY229" s="3" t="s">
        <v>247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81</v>
      </c>
      <c r="BK229" s="137" t="n">
        <f aca="false">ROUND(I229*H229,2)</f>
        <v>0</v>
      </c>
      <c r="BL229" s="3" t="s">
        <v>302</v>
      </c>
      <c r="BM229" s="258" t="s">
        <v>1214</v>
      </c>
    </row>
    <row r="230" s="30" customFormat="true" ht="19.2" hidden="false" customHeight="false" outlineLevel="0" collapsed="false">
      <c r="A230" s="26"/>
      <c r="B230" s="27"/>
      <c r="C230" s="28"/>
      <c r="D230" s="259" t="s">
        <v>256</v>
      </c>
      <c r="E230" s="28"/>
      <c r="F230" s="260" t="s">
        <v>1215</v>
      </c>
      <c r="G230" s="28"/>
      <c r="H230" s="28"/>
      <c r="I230" s="211"/>
      <c r="J230" s="28"/>
      <c r="K230" s="28"/>
      <c r="L230" s="29"/>
      <c r="M230" s="261"/>
      <c r="N230" s="262"/>
      <c r="O230" s="76"/>
      <c r="P230" s="76"/>
      <c r="Q230" s="76"/>
      <c r="R230" s="76"/>
      <c r="S230" s="76"/>
      <c r="T230" s="7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3" t="s">
        <v>256</v>
      </c>
      <c r="AU230" s="3" t="s">
        <v>83</v>
      </c>
    </row>
    <row r="231" s="30" customFormat="true" ht="24.15" hidden="false" customHeight="true" outlineLevel="0" collapsed="false">
      <c r="A231" s="26"/>
      <c r="B231" s="27"/>
      <c r="C231" s="246" t="s">
        <v>448</v>
      </c>
      <c r="D231" s="246" t="s">
        <v>250</v>
      </c>
      <c r="E231" s="247" t="s">
        <v>1216</v>
      </c>
      <c r="F231" s="248" t="s">
        <v>1217</v>
      </c>
      <c r="G231" s="249" t="s">
        <v>301</v>
      </c>
      <c r="H231" s="250" t="n">
        <v>4.2</v>
      </c>
      <c r="I231" s="251"/>
      <c r="J231" s="252" t="n">
        <f aca="false">ROUND(I231*H231,2)</f>
        <v>0</v>
      </c>
      <c r="K231" s="253"/>
      <c r="L231" s="29"/>
      <c r="M231" s="254"/>
      <c r="N231" s="255" t="s">
        <v>39</v>
      </c>
      <c r="O231" s="76"/>
      <c r="P231" s="256" t="n">
        <f aca="false">O231*H231</f>
        <v>0</v>
      </c>
      <c r="Q231" s="256" t="n">
        <v>0</v>
      </c>
      <c r="R231" s="256" t="n">
        <f aca="false">Q231*H231</f>
        <v>0</v>
      </c>
      <c r="S231" s="256" t="n">
        <v>0.0815</v>
      </c>
      <c r="T231" s="257" t="n">
        <f aca="false">S231*H231</f>
        <v>0.3423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302</v>
      </c>
      <c r="AT231" s="258" t="s">
        <v>250</v>
      </c>
      <c r="AU231" s="258" t="s">
        <v>83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1218</v>
      </c>
    </row>
    <row r="232" s="30" customFormat="true" ht="10.2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1219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83</v>
      </c>
    </row>
    <row r="233" s="30" customFormat="true" ht="24.15" hidden="false" customHeight="true" outlineLevel="0" collapsed="false">
      <c r="A233" s="26"/>
      <c r="B233" s="27"/>
      <c r="C233" s="246" t="s">
        <v>453</v>
      </c>
      <c r="D233" s="246" t="s">
        <v>250</v>
      </c>
      <c r="E233" s="247" t="s">
        <v>1220</v>
      </c>
      <c r="F233" s="248" t="s">
        <v>1221</v>
      </c>
      <c r="G233" s="249" t="s">
        <v>301</v>
      </c>
      <c r="H233" s="250" t="n">
        <v>1.5</v>
      </c>
      <c r="I233" s="251"/>
      <c r="J233" s="252" t="n">
        <f aca="false">ROUND(I233*H233,2)</f>
        <v>0</v>
      </c>
      <c r="K233" s="253"/>
      <c r="L233" s="29"/>
      <c r="M233" s="254"/>
      <c r="N233" s="255" t="s">
        <v>39</v>
      </c>
      <c r="O233" s="76"/>
      <c r="P233" s="256" t="n">
        <f aca="false">O233*H233</f>
        <v>0</v>
      </c>
      <c r="Q233" s="256" t="n">
        <v>0.0049</v>
      </c>
      <c r="R233" s="256" t="n">
        <f aca="false">Q233*H233</f>
        <v>0.00735</v>
      </c>
      <c r="S233" s="256" t="n">
        <v>0</v>
      </c>
      <c r="T233" s="257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258" t="s">
        <v>302</v>
      </c>
      <c r="AT233" s="258" t="s">
        <v>250</v>
      </c>
      <c r="AU233" s="258" t="s">
        <v>83</v>
      </c>
      <c r="AY233" s="3" t="s">
        <v>247</v>
      </c>
      <c r="BE233" s="137" t="n">
        <f aca="false">IF(N233="základní",J233,0)</f>
        <v>0</v>
      </c>
      <c r="BF233" s="137" t="n">
        <f aca="false">IF(N233="snížená",J233,0)</f>
        <v>0</v>
      </c>
      <c r="BG233" s="137" t="n">
        <f aca="false">IF(N233="zákl. přenesená",J233,0)</f>
        <v>0</v>
      </c>
      <c r="BH233" s="137" t="n">
        <f aca="false">IF(N233="sníž. přenesená",J233,0)</f>
        <v>0</v>
      </c>
      <c r="BI233" s="137" t="n">
        <f aca="false">IF(N233="nulová",J233,0)</f>
        <v>0</v>
      </c>
      <c r="BJ233" s="3" t="s">
        <v>81</v>
      </c>
      <c r="BK233" s="137" t="n">
        <f aca="false">ROUND(I233*H233,2)</f>
        <v>0</v>
      </c>
      <c r="BL233" s="3" t="s">
        <v>302</v>
      </c>
      <c r="BM233" s="258" t="s">
        <v>1222</v>
      </c>
    </row>
    <row r="234" s="30" customFormat="true" ht="28.8" hidden="false" customHeight="false" outlineLevel="0" collapsed="false">
      <c r="A234" s="26"/>
      <c r="B234" s="27"/>
      <c r="C234" s="28"/>
      <c r="D234" s="259" t="s">
        <v>256</v>
      </c>
      <c r="E234" s="28"/>
      <c r="F234" s="260" t="s">
        <v>1223</v>
      </c>
      <c r="G234" s="28"/>
      <c r="H234" s="28"/>
      <c r="I234" s="211"/>
      <c r="J234" s="28"/>
      <c r="K234" s="28"/>
      <c r="L234" s="29"/>
      <c r="M234" s="261"/>
      <c r="N234" s="262"/>
      <c r="O234" s="76"/>
      <c r="P234" s="76"/>
      <c r="Q234" s="76"/>
      <c r="R234" s="76"/>
      <c r="S234" s="76"/>
      <c r="T234" s="7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T234" s="3" t="s">
        <v>256</v>
      </c>
      <c r="AU234" s="3" t="s">
        <v>83</v>
      </c>
    </row>
    <row r="235" s="30" customFormat="true" ht="16.5" hidden="false" customHeight="true" outlineLevel="0" collapsed="false">
      <c r="A235" s="26"/>
      <c r="B235" s="27"/>
      <c r="C235" s="263" t="s">
        <v>458</v>
      </c>
      <c r="D235" s="263" t="s">
        <v>288</v>
      </c>
      <c r="E235" s="264" t="s">
        <v>1224</v>
      </c>
      <c r="F235" s="265" t="s">
        <v>1225</v>
      </c>
      <c r="G235" s="266" t="s">
        <v>301</v>
      </c>
      <c r="H235" s="267" t="n">
        <v>1.7</v>
      </c>
      <c r="I235" s="268"/>
      <c r="J235" s="269" t="n">
        <f aca="false">ROUND(I235*H235,2)</f>
        <v>0</v>
      </c>
      <c r="K235" s="270"/>
      <c r="L235" s="271"/>
      <c r="M235" s="272"/>
      <c r="N235" s="273" t="s">
        <v>39</v>
      </c>
      <c r="O235" s="76"/>
      <c r="P235" s="256" t="n">
        <f aca="false">O235*H235</f>
        <v>0</v>
      </c>
      <c r="Q235" s="256" t="n">
        <v>0.0118</v>
      </c>
      <c r="R235" s="256" t="n">
        <f aca="false">Q235*H235</f>
        <v>0.02006</v>
      </c>
      <c r="S235" s="256" t="n">
        <v>0</v>
      </c>
      <c r="T235" s="257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258" t="s">
        <v>324</v>
      </c>
      <c r="AT235" s="258" t="s">
        <v>288</v>
      </c>
      <c r="AU235" s="258" t="s">
        <v>83</v>
      </c>
      <c r="AY235" s="3" t="s">
        <v>247</v>
      </c>
      <c r="BE235" s="137" t="n">
        <f aca="false">IF(N235="základní",J235,0)</f>
        <v>0</v>
      </c>
      <c r="BF235" s="137" t="n">
        <f aca="false">IF(N235="snížená",J235,0)</f>
        <v>0</v>
      </c>
      <c r="BG235" s="137" t="n">
        <f aca="false">IF(N235="zákl. přenesená",J235,0)</f>
        <v>0</v>
      </c>
      <c r="BH235" s="137" t="n">
        <f aca="false">IF(N235="sníž. přenesená",J235,0)</f>
        <v>0</v>
      </c>
      <c r="BI235" s="137" t="n">
        <f aca="false">IF(N235="nulová",J235,0)</f>
        <v>0</v>
      </c>
      <c r="BJ235" s="3" t="s">
        <v>81</v>
      </c>
      <c r="BK235" s="137" t="n">
        <f aca="false">ROUND(I235*H235,2)</f>
        <v>0</v>
      </c>
      <c r="BL235" s="3" t="s">
        <v>302</v>
      </c>
      <c r="BM235" s="258" t="s">
        <v>1226</v>
      </c>
    </row>
    <row r="236" s="30" customFormat="true" ht="10.2" hidden="false" customHeight="false" outlineLevel="0" collapsed="false">
      <c r="A236" s="26"/>
      <c r="B236" s="27"/>
      <c r="C236" s="28"/>
      <c r="D236" s="259" t="s">
        <v>256</v>
      </c>
      <c r="E236" s="28"/>
      <c r="F236" s="260" t="s">
        <v>1225</v>
      </c>
      <c r="G236" s="28"/>
      <c r="H236" s="28"/>
      <c r="I236" s="211"/>
      <c r="J236" s="28"/>
      <c r="K236" s="28"/>
      <c r="L236" s="29"/>
      <c r="M236" s="261"/>
      <c r="N236" s="262"/>
      <c r="O236" s="76"/>
      <c r="P236" s="76"/>
      <c r="Q236" s="76"/>
      <c r="R236" s="76"/>
      <c r="S236" s="76"/>
      <c r="T236" s="7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T236" s="3" t="s">
        <v>256</v>
      </c>
      <c r="AU236" s="3" t="s">
        <v>83</v>
      </c>
    </row>
    <row r="237" s="30" customFormat="true" ht="24.15" hidden="false" customHeight="true" outlineLevel="0" collapsed="false">
      <c r="A237" s="26"/>
      <c r="B237" s="27"/>
      <c r="C237" s="246" t="s">
        <v>463</v>
      </c>
      <c r="D237" s="246" t="s">
        <v>250</v>
      </c>
      <c r="E237" s="247" t="s">
        <v>1227</v>
      </c>
      <c r="F237" s="248" t="s">
        <v>1228</v>
      </c>
      <c r="G237" s="249" t="s">
        <v>301</v>
      </c>
      <c r="H237" s="250" t="n">
        <v>1.5</v>
      </c>
      <c r="I237" s="251"/>
      <c r="J237" s="252" t="n">
        <f aca="false">ROUND(I237*H237,2)</f>
        <v>0</v>
      </c>
      <c r="K237" s="253"/>
      <c r="L237" s="29"/>
      <c r="M237" s="254"/>
      <c r="N237" s="255" t="s">
        <v>39</v>
      </c>
      <c r="O237" s="76"/>
      <c r="P237" s="256" t="n">
        <f aca="false">O237*H237</f>
        <v>0</v>
      </c>
      <c r="Q237" s="256" t="n">
        <v>0</v>
      </c>
      <c r="R237" s="256" t="n">
        <f aca="false">Q237*H237</f>
        <v>0</v>
      </c>
      <c r="S237" s="256" t="n">
        <v>0</v>
      </c>
      <c r="T237" s="257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258" t="s">
        <v>302</v>
      </c>
      <c r="AT237" s="258" t="s">
        <v>250</v>
      </c>
      <c r="AU237" s="258" t="s">
        <v>83</v>
      </c>
      <c r="AY237" s="3" t="s">
        <v>247</v>
      </c>
      <c r="BE237" s="137" t="n">
        <f aca="false">IF(N237="základní",J237,0)</f>
        <v>0</v>
      </c>
      <c r="BF237" s="137" t="n">
        <f aca="false">IF(N237="snížená",J237,0)</f>
        <v>0</v>
      </c>
      <c r="BG237" s="137" t="n">
        <f aca="false">IF(N237="zákl. přenesená",J237,0)</f>
        <v>0</v>
      </c>
      <c r="BH237" s="137" t="n">
        <f aca="false">IF(N237="sníž. přenesená",J237,0)</f>
        <v>0</v>
      </c>
      <c r="BI237" s="137" t="n">
        <f aca="false">IF(N237="nulová",J237,0)</f>
        <v>0</v>
      </c>
      <c r="BJ237" s="3" t="s">
        <v>81</v>
      </c>
      <c r="BK237" s="137" t="n">
        <f aca="false">ROUND(I237*H237,2)</f>
        <v>0</v>
      </c>
      <c r="BL237" s="3" t="s">
        <v>302</v>
      </c>
      <c r="BM237" s="258" t="s">
        <v>1229</v>
      </c>
    </row>
    <row r="238" s="30" customFormat="true" ht="19.2" hidden="false" customHeight="false" outlineLevel="0" collapsed="false">
      <c r="A238" s="26"/>
      <c r="B238" s="27"/>
      <c r="C238" s="28"/>
      <c r="D238" s="259" t="s">
        <v>256</v>
      </c>
      <c r="E238" s="28"/>
      <c r="F238" s="260" t="s">
        <v>1230</v>
      </c>
      <c r="G238" s="28"/>
      <c r="H238" s="28"/>
      <c r="I238" s="211"/>
      <c r="J238" s="28"/>
      <c r="K238" s="28"/>
      <c r="L238" s="29"/>
      <c r="M238" s="261"/>
      <c r="N238" s="262"/>
      <c r="O238" s="76"/>
      <c r="P238" s="76"/>
      <c r="Q238" s="76"/>
      <c r="R238" s="76"/>
      <c r="S238" s="76"/>
      <c r="T238" s="7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3" t="s">
        <v>256</v>
      </c>
      <c r="AU238" s="3" t="s">
        <v>83</v>
      </c>
    </row>
    <row r="239" s="30" customFormat="true" ht="16.5" hidden="false" customHeight="true" outlineLevel="0" collapsed="false">
      <c r="A239" s="26"/>
      <c r="B239" s="27"/>
      <c r="C239" s="246" t="s">
        <v>469</v>
      </c>
      <c r="D239" s="246" t="s">
        <v>250</v>
      </c>
      <c r="E239" s="247" t="s">
        <v>1231</v>
      </c>
      <c r="F239" s="248" t="s">
        <v>1232</v>
      </c>
      <c r="G239" s="249" t="s">
        <v>301</v>
      </c>
      <c r="H239" s="250" t="n">
        <v>4.2</v>
      </c>
      <c r="I239" s="251"/>
      <c r="J239" s="252" t="n">
        <f aca="false">ROUND(I239*H239,2)</f>
        <v>0</v>
      </c>
      <c r="K239" s="253"/>
      <c r="L239" s="29"/>
      <c r="M239" s="254"/>
      <c r="N239" s="255" t="s">
        <v>39</v>
      </c>
      <c r="O239" s="76"/>
      <c r="P239" s="256" t="n">
        <f aca="false">O239*H239</f>
        <v>0</v>
      </c>
      <c r="Q239" s="256" t="n">
        <v>0</v>
      </c>
      <c r="R239" s="256" t="n">
        <f aca="false">Q239*H239</f>
        <v>0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254</v>
      </c>
      <c r="AT239" s="258" t="s">
        <v>250</v>
      </c>
      <c r="AU239" s="258" t="s">
        <v>83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254</v>
      </c>
      <c r="BM239" s="258" t="s">
        <v>1233</v>
      </c>
    </row>
    <row r="240" s="30" customFormat="true" ht="10.2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1232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83</v>
      </c>
    </row>
    <row r="241" s="229" customFormat="true" ht="22.8" hidden="false" customHeight="true" outlineLevel="0" collapsed="false">
      <c r="B241" s="230"/>
      <c r="C241" s="231"/>
      <c r="D241" s="232" t="s">
        <v>73</v>
      </c>
      <c r="E241" s="244" t="s">
        <v>427</v>
      </c>
      <c r="F241" s="244" t="s">
        <v>428</v>
      </c>
      <c r="G241" s="231"/>
      <c r="H241" s="231"/>
      <c r="I241" s="234"/>
      <c r="J241" s="245" t="n">
        <f aca="false">BK241</f>
        <v>0</v>
      </c>
      <c r="K241" s="231"/>
      <c r="L241" s="236"/>
      <c r="M241" s="237"/>
      <c r="N241" s="238"/>
      <c r="O241" s="238"/>
      <c r="P241" s="239" t="n">
        <f aca="false">SUM(P242:P255)</f>
        <v>0</v>
      </c>
      <c r="Q241" s="238"/>
      <c r="R241" s="239" t="n">
        <f aca="false">SUM(R242:R255)</f>
        <v>0.03036</v>
      </c>
      <c r="S241" s="238"/>
      <c r="T241" s="240" t="n">
        <f aca="false">SUM(T242:T255)</f>
        <v>0</v>
      </c>
      <c r="AR241" s="241" t="s">
        <v>83</v>
      </c>
      <c r="AT241" s="242" t="s">
        <v>73</v>
      </c>
      <c r="AU241" s="242" t="s">
        <v>81</v>
      </c>
      <c r="AY241" s="241" t="s">
        <v>247</v>
      </c>
      <c r="BK241" s="243" t="n">
        <f aca="false">SUM(BK242:BK255)</f>
        <v>0</v>
      </c>
    </row>
    <row r="242" s="30" customFormat="true" ht="33" hidden="false" customHeight="true" outlineLevel="0" collapsed="false">
      <c r="A242" s="26"/>
      <c r="B242" s="27"/>
      <c r="C242" s="246" t="s">
        <v>474</v>
      </c>
      <c r="D242" s="246" t="s">
        <v>250</v>
      </c>
      <c r="E242" s="247" t="s">
        <v>429</v>
      </c>
      <c r="F242" s="248" t="s">
        <v>430</v>
      </c>
      <c r="G242" s="249" t="s">
        <v>301</v>
      </c>
      <c r="H242" s="250" t="n">
        <v>32</v>
      </c>
      <c r="I242" s="251"/>
      <c r="J242" s="252" t="n">
        <f aca="false">ROUND(I242*H242,2)</f>
        <v>0</v>
      </c>
      <c r="K242" s="253"/>
      <c r="L242" s="29"/>
      <c r="M242" s="254"/>
      <c r="N242" s="255" t="s">
        <v>39</v>
      </c>
      <c r="O242" s="76"/>
      <c r="P242" s="256" t="n">
        <f aca="false">O242*H242</f>
        <v>0</v>
      </c>
      <c r="Q242" s="256" t="n">
        <v>0.00023</v>
      </c>
      <c r="R242" s="256" t="n">
        <f aca="false">Q242*H242</f>
        <v>0.00736</v>
      </c>
      <c r="S242" s="256" t="n">
        <v>0</v>
      </c>
      <c r="T242" s="257" t="n">
        <f aca="false"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258" t="s">
        <v>302</v>
      </c>
      <c r="AT242" s="258" t="s">
        <v>250</v>
      </c>
      <c r="AU242" s="258" t="s">
        <v>83</v>
      </c>
      <c r="AY242" s="3" t="s">
        <v>247</v>
      </c>
      <c r="BE242" s="137" t="n">
        <f aca="false">IF(N242="základní",J242,0)</f>
        <v>0</v>
      </c>
      <c r="BF242" s="137" t="n">
        <f aca="false">IF(N242="snížená",J242,0)</f>
        <v>0</v>
      </c>
      <c r="BG242" s="137" t="n">
        <f aca="false">IF(N242="zákl. přenesená",J242,0)</f>
        <v>0</v>
      </c>
      <c r="BH242" s="137" t="n">
        <f aca="false">IF(N242="sníž. přenesená",J242,0)</f>
        <v>0</v>
      </c>
      <c r="BI242" s="137" t="n">
        <f aca="false">IF(N242="nulová",J242,0)</f>
        <v>0</v>
      </c>
      <c r="BJ242" s="3" t="s">
        <v>81</v>
      </c>
      <c r="BK242" s="137" t="n">
        <f aca="false">ROUND(I242*H242,2)</f>
        <v>0</v>
      </c>
      <c r="BL242" s="3" t="s">
        <v>302</v>
      </c>
      <c r="BM242" s="258" t="s">
        <v>431</v>
      </c>
    </row>
    <row r="243" s="30" customFormat="true" ht="19.2" hidden="false" customHeight="false" outlineLevel="0" collapsed="false">
      <c r="A243" s="26"/>
      <c r="B243" s="27"/>
      <c r="C243" s="28"/>
      <c r="D243" s="259" t="s">
        <v>256</v>
      </c>
      <c r="E243" s="28"/>
      <c r="F243" s="260" t="s">
        <v>432</v>
      </c>
      <c r="G243" s="28"/>
      <c r="H243" s="28"/>
      <c r="I243" s="211"/>
      <c r="J243" s="28"/>
      <c r="K243" s="28"/>
      <c r="L243" s="29"/>
      <c r="M243" s="261"/>
      <c r="N243" s="262"/>
      <c r="O243" s="76"/>
      <c r="P243" s="76"/>
      <c r="Q243" s="76"/>
      <c r="R243" s="76"/>
      <c r="S243" s="76"/>
      <c r="T243" s="77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T243" s="3" t="s">
        <v>256</v>
      </c>
      <c r="AU243" s="3" t="s">
        <v>83</v>
      </c>
    </row>
    <row r="244" s="30" customFormat="true" ht="24.15" hidden="false" customHeight="true" outlineLevel="0" collapsed="false">
      <c r="A244" s="26"/>
      <c r="B244" s="27"/>
      <c r="C244" s="246" t="s">
        <v>478</v>
      </c>
      <c r="D244" s="246" t="s">
        <v>250</v>
      </c>
      <c r="E244" s="247" t="s">
        <v>434</v>
      </c>
      <c r="F244" s="248" t="s">
        <v>435</v>
      </c>
      <c r="G244" s="249" t="s">
        <v>301</v>
      </c>
      <c r="H244" s="250" t="n">
        <v>32</v>
      </c>
      <c r="I244" s="251"/>
      <c r="J244" s="252" t="n">
        <f aca="false">ROUND(I244*H244,2)</f>
        <v>0</v>
      </c>
      <c r="K244" s="253"/>
      <c r="L244" s="29"/>
      <c r="M244" s="254"/>
      <c r="N244" s="255" t="s">
        <v>39</v>
      </c>
      <c r="O244" s="76"/>
      <c r="P244" s="256" t="n">
        <f aca="false">O244*H244</f>
        <v>0</v>
      </c>
      <c r="Q244" s="256" t="n">
        <v>0</v>
      </c>
      <c r="R244" s="256" t="n">
        <f aca="false">Q244*H244</f>
        <v>0</v>
      </c>
      <c r="S244" s="256" t="n">
        <v>0</v>
      </c>
      <c r="T244" s="257" t="n">
        <f aca="false"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258" t="s">
        <v>302</v>
      </c>
      <c r="AT244" s="258" t="s">
        <v>250</v>
      </c>
      <c r="AU244" s="258" t="s">
        <v>83</v>
      </c>
      <c r="AY244" s="3" t="s">
        <v>247</v>
      </c>
      <c r="BE244" s="137" t="n">
        <f aca="false">IF(N244="základní",J244,0)</f>
        <v>0</v>
      </c>
      <c r="BF244" s="137" t="n">
        <f aca="false">IF(N244="snížená",J244,0)</f>
        <v>0</v>
      </c>
      <c r="BG244" s="137" t="n">
        <f aca="false">IF(N244="zákl. přenesená",J244,0)</f>
        <v>0</v>
      </c>
      <c r="BH244" s="137" t="n">
        <f aca="false">IF(N244="sníž. přenesená",J244,0)</f>
        <v>0</v>
      </c>
      <c r="BI244" s="137" t="n">
        <f aca="false">IF(N244="nulová",J244,0)</f>
        <v>0</v>
      </c>
      <c r="BJ244" s="3" t="s">
        <v>81</v>
      </c>
      <c r="BK244" s="137" t="n">
        <f aca="false">ROUND(I244*H244,2)</f>
        <v>0</v>
      </c>
      <c r="BL244" s="3" t="s">
        <v>302</v>
      </c>
      <c r="BM244" s="258" t="s">
        <v>436</v>
      </c>
    </row>
    <row r="245" s="30" customFormat="true" ht="19.2" hidden="false" customHeight="false" outlineLevel="0" collapsed="false">
      <c r="A245" s="26"/>
      <c r="B245" s="27"/>
      <c r="C245" s="28"/>
      <c r="D245" s="259" t="s">
        <v>256</v>
      </c>
      <c r="E245" s="28"/>
      <c r="F245" s="260" t="s">
        <v>437</v>
      </c>
      <c r="G245" s="28"/>
      <c r="H245" s="28"/>
      <c r="I245" s="211"/>
      <c r="J245" s="28"/>
      <c r="K245" s="28"/>
      <c r="L245" s="29"/>
      <c r="M245" s="261"/>
      <c r="N245" s="262"/>
      <c r="O245" s="76"/>
      <c r="P245" s="76"/>
      <c r="Q245" s="76"/>
      <c r="R245" s="76"/>
      <c r="S245" s="76"/>
      <c r="T245" s="77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T245" s="3" t="s">
        <v>256</v>
      </c>
      <c r="AU245" s="3" t="s">
        <v>83</v>
      </c>
    </row>
    <row r="246" s="30" customFormat="true" ht="24.15" hidden="false" customHeight="true" outlineLevel="0" collapsed="false">
      <c r="A246" s="26"/>
      <c r="B246" s="27"/>
      <c r="C246" s="246" t="s">
        <v>483</v>
      </c>
      <c r="D246" s="246" t="s">
        <v>250</v>
      </c>
      <c r="E246" s="247" t="s">
        <v>439</v>
      </c>
      <c r="F246" s="248" t="s">
        <v>440</v>
      </c>
      <c r="G246" s="249" t="s">
        <v>332</v>
      </c>
      <c r="H246" s="250" t="n">
        <v>5</v>
      </c>
      <c r="I246" s="251"/>
      <c r="J246" s="252" t="n">
        <f aca="false">ROUND(I246*H246,2)</f>
        <v>0</v>
      </c>
      <c r="K246" s="253"/>
      <c r="L246" s="29"/>
      <c r="M246" s="254"/>
      <c r="N246" s="255" t="s">
        <v>39</v>
      </c>
      <c r="O246" s="76"/>
      <c r="P246" s="256" t="n">
        <f aca="false">O246*H246</f>
        <v>0</v>
      </c>
      <c r="Q246" s="256" t="n">
        <v>2E-005</v>
      </c>
      <c r="R246" s="256" t="n">
        <f aca="false">Q246*H246</f>
        <v>0.0001</v>
      </c>
      <c r="S246" s="256" t="n">
        <v>0</v>
      </c>
      <c r="T246" s="257" t="n">
        <f aca="false"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258" t="s">
        <v>302</v>
      </c>
      <c r="AT246" s="258" t="s">
        <v>250</v>
      </c>
      <c r="AU246" s="258" t="s">
        <v>83</v>
      </c>
      <c r="AY246" s="3" t="s">
        <v>247</v>
      </c>
      <c r="BE246" s="137" t="n">
        <f aca="false">IF(N246="základní",J246,0)</f>
        <v>0</v>
      </c>
      <c r="BF246" s="137" t="n">
        <f aca="false">IF(N246="snížená",J246,0)</f>
        <v>0</v>
      </c>
      <c r="BG246" s="137" t="n">
        <f aca="false">IF(N246="zákl. přenesená",J246,0)</f>
        <v>0</v>
      </c>
      <c r="BH246" s="137" t="n">
        <f aca="false">IF(N246="sníž. přenesená",J246,0)</f>
        <v>0</v>
      </c>
      <c r="BI246" s="137" t="n">
        <f aca="false">IF(N246="nulová",J246,0)</f>
        <v>0</v>
      </c>
      <c r="BJ246" s="3" t="s">
        <v>81</v>
      </c>
      <c r="BK246" s="137" t="n">
        <f aca="false">ROUND(I246*H246,2)</f>
        <v>0</v>
      </c>
      <c r="BL246" s="3" t="s">
        <v>302</v>
      </c>
      <c r="BM246" s="258" t="s">
        <v>441</v>
      </c>
    </row>
    <row r="247" s="30" customFormat="true" ht="28.8" hidden="false" customHeight="false" outlineLevel="0" collapsed="false">
      <c r="A247" s="26"/>
      <c r="B247" s="27"/>
      <c r="C247" s="28"/>
      <c r="D247" s="259" t="s">
        <v>256</v>
      </c>
      <c r="E247" s="28"/>
      <c r="F247" s="260" t="s">
        <v>442</v>
      </c>
      <c r="G247" s="28"/>
      <c r="H247" s="28"/>
      <c r="I247" s="211"/>
      <c r="J247" s="28"/>
      <c r="K247" s="28"/>
      <c r="L247" s="29"/>
      <c r="M247" s="261"/>
      <c r="N247" s="262"/>
      <c r="O247" s="76"/>
      <c r="P247" s="76"/>
      <c r="Q247" s="76"/>
      <c r="R247" s="76"/>
      <c r="S247" s="76"/>
      <c r="T247" s="77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T247" s="3" t="s">
        <v>256</v>
      </c>
      <c r="AU247" s="3" t="s">
        <v>83</v>
      </c>
    </row>
    <row r="248" s="30" customFormat="true" ht="24.15" hidden="false" customHeight="true" outlineLevel="0" collapsed="false">
      <c r="A248" s="26"/>
      <c r="B248" s="27"/>
      <c r="C248" s="246" t="s">
        <v>488</v>
      </c>
      <c r="D248" s="246" t="s">
        <v>250</v>
      </c>
      <c r="E248" s="247" t="s">
        <v>444</v>
      </c>
      <c r="F248" s="248" t="s">
        <v>445</v>
      </c>
      <c r="G248" s="249" t="s">
        <v>301</v>
      </c>
      <c r="H248" s="250" t="n">
        <v>32</v>
      </c>
      <c r="I248" s="251"/>
      <c r="J248" s="252" t="n">
        <f aca="false">ROUND(I248*H248,2)</f>
        <v>0</v>
      </c>
      <c r="K248" s="253"/>
      <c r="L248" s="29"/>
      <c r="M248" s="254"/>
      <c r="N248" s="255" t="s">
        <v>39</v>
      </c>
      <c r="O248" s="76"/>
      <c r="P248" s="256" t="n">
        <f aca="false">O248*H248</f>
        <v>0</v>
      </c>
      <c r="Q248" s="256" t="n">
        <v>0.00041</v>
      </c>
      <c r="R248" s="256" t="n">
        <f aca="false">Q248*H248</f>
        <v>0.01312</v>
      </c>
      <c r="S248" s="256" t="n">
        <v>0</v>
      </c>
      <c r="T248" s="257" t="n">
        <f aca="false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258" t="s">
        <v>302</v>
      </c>
      <c r="AT248" s="258" t="s">
        <v>250</v>
      </c>
      <c r="AU248" s="258" t="s">
        <v>83</v>
      </c>
      <c r="AY248" s="3" t="s">
        <v>247</v>
      </c>
      <c r="BE248" s="137" t="n">
        <f aca="false">IF(N248="základní",J248,0)</f>
        <v>0</v>
      </c>
      <c r="BF248" s="137" t="n">
        <f aca="false">IF(N248="snížená",J248,0)</f>
        <v>0</v>
      </c>
      <c r="BG248" s="137" t="n">
        <f aca="false">IF(N248="zákl. přenesená",J248,0)</f>
        <v>0</v>
      </c>
      <c r="BH248" s="137" t="n">
        <f aca="false">IF(N248="sníž. přenesená",J248,0)</f>
        <v>0</v>
      </c>
      <c r="BI248" s="137" t="n">
        <f aca="false">IF(N248="nulová",J248,0)</f>
        <v>0</v>
      </c>
      <c r="BJ248" s="3" t="s">
        <v>81</v>
      </c>
      <c r="BK248" s="137" t="n">
        <f aca="false">ROUND(I248*H248,2)</f>
        <v>0</v>
      </c>
      <c r="BL248" s="3" t="s">
        <v>302</v>
      </c>
      <c r="BM248" s="258" t="s">
        <v>446</v>
      </c>
    </row>
    <row r="249" s="30" customFormat="true" ht="19.2" hidden="false" customHeight="false" outlineLevel="0" collapsed="false">
      <c r="A249" s="26"/>
      <c r="B249" s="27"/>
      <c r="C249" s="28"/>
      <c r="D249" s="259" t="s">
        <v>256</v>
      </c>
      <c r="E249" s="28"/>
      <c r="F249" s="260" t="s">
        <v>447</v>
      </c>
      <c r="G249" s="28"/>
      <c r="H249" s="28"/>
      <c r="I249" s="211"/>
      <c r="J249" s="28"/>
      <c r="K249" s="28"/>
      <c r="L249" s="29"/>
      <c r="M249" s="261"/>
      <c r="N249" s="262"/>
      <c r="O249" s="76"/>
      <c r="P249" s="76"/>
      <c r="Q249" s="76"/>
      <c r="R249" s="76"/>
      <c r="S249" s="76"/>
      <c r="T249" s="77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T249" s="3" t="s">
        <v>256</v>
      </c>
      <c r="AU249" s="3" t="s">
        <v>83</v>
      </c>
    </row>
    <row r="250" s="30" customFormat="true" ht="24.15" hidden="false" customHeight="true" outlineLevel="0" collapsed="false">
      <c r="A250" s="26"/>
      <c r="B250" s="27"/>
      <c r="C250" s="246" t="s">
        <v>492</v>
      </c>
      <c r="D250" s="246" t="s">
        <v>250</v>
      </c>
      <c r="E250" s="247" t="s">
        <v>449</v>
      </c>
      <c r="F250" s="248" t="s">
        <v>450</v>
      </c>
      <c r="G250" s="249" t="s">
        <v>301</v>
      </c>
      <c r="H250" s="250" t="n">
        <v>32</v>
      </c>
      <c r="I250" s="251"/>
      <c r="J250" s="252" t="n">
        <f aca="false">ROUND(I250*H250,2)</f>
        <v>0</v>
      </c>
      <c r="K250" s="253"/>
      <c r="L250" s="29"/>
      <c r="M250" s="254"/>
      <c r="N250" s="255" t="s">
        <v>39</v>
      </c>
      <c r="O250" s="76"/>
      <c r="P250" s="256" t="n">
        <f aca="false">O250*H250</f>
        <v>0</v>
      </c>
      <c r="Q250" s="256" t="n">
        <v>0.00029</v>
      </c>
      <c r="R250" s="256" t="n">
        <f aca="false">Q250*H250</f>
        <v>0.00928</v>
      </c>
      <c r="S250" s="256" t="n">
        <v>0</v>
      </c>
      <c r="T250" s="257" t="n">
        <f aca="false"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258" t="s">
        <v>302</v>
      </c>
      <c r="AT250" s="258" t="s">
        <v>250</v>
      </c>
      <c r="AU250" s="258" t="s">
        <v>83</v>
      </c>
      <c r="AY250" s="3" t="s">
        <v>247</v>
      </c>
      <c r="BE250" s="137" t="n">
        <f aca="false">IF(N250="základní",J250,0)</f>
        <v>0</v>
      </c>
      <c r="BF250" s="137" t="n">
        <f aca="false">IF(N250="snížená",J250,0)</f>
        <v>0</v>
      </c>
      <c r="BG250" s="137" t="n">
        <f aca="false">IF(N250="zákl. přenesená",J250,0)</f>
        <v>0</v>
      </c>
      <c r="BH250" s="137" t="n">
        <f aca="false">IF(N250="sníž. přenesená",J250,0)</f>
        <v>0</v>
      </c>
      <c r="BI250" s="137" t="n">
        <f aca="false">IF(N250="nulová",J250,0)</f>
        <v>0</v>
      </c>
      <c r="BJ250" s="3" t="s">
        <v>81</v>
      </c>
      <c r="BK250" s="137" t="n">
        <f aca="false">ROUND(I250*H250,2)</f>
        <v>0</v>
      </c>
      <c r="BL250" s="3" t="s">
        <v>302</v>
      </c>
      <c r="BM250" s="258" t="s">
        <v>451</v>
      </c>
    </row>
    <row r="251" s="30" customFormat="true" ht="19.2" hidden="false" customHeight="false" outlineLevel="0" collapsed="false">
      <c r="A251" s="26"/>
      <c r="B251" s="27"/>
      <c r="C251" s="28"/>
      <c r="D251" s="259" t="s">
        <v>256</v>
      </c>
      <c r="E251" s="28"/>
      <c r="F251" s="260" t="s">
        <v>452</v>
      </c>
      <c r="G251" s="28"/>
      <c r="H251" s="28"/>
      <c r="I251" s="211"/>
      <c r="J251" s="28"/>
      <c r="K251" s="28"/>
      <c r="L251" s="29"/>
      <c r="M251" s="261"/>
      <c r="N251" s="262"/>
      <c r="O251" s="76"/>
      <c r="P251" s="76"/>
      <c r="Q251" s="76"/>
      <c r="R251" s="76"/>
      <c r="S251" s="76"/>
      <c r="T251" s="77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T251" s="3" t="s">
        <v>256</v>
      </c>
      <c r="AU251" s="3" t="s">
        <v>83</v>
      </c>
    </row>
    <row r="252" s="30" customFormat="true" ht="24.15" hidden="false" customHeight="true" outlineLevel="0" collapsed="false">
      <c r="A252" s="26"/>
      <c r="B252" s="27"/>
      <c r="C252" s="246" t="s">
        <v>494</v>
      </c>
      <c r="D252" s="246" t="s">
        <v>250</v>
      </c>
      <c r="E252" s="247" t="s">
        <v>454</v>
      </c>
      <c r="F252" s="248" t="s">
        <v>455</v>
      </c>
      <c r="G252" s="249" t="s">
        <v>332</v>
      </c>
      <c r="H252" s="250" t="n">
        <v>5</v>
      </c>
      <c r="I252" s="251"/>
      <c r="J252" s="252" t="n">
        <f aca="false">ROUND(I252*H252,2)</f>
        <v>0</v>
      </c>
      <c r="K252" s="253"/>
      <c r="L252" s="29"/>
      <c r="M252" s="254"/>
      <c r="N252" s="255" t="s">
        <v>39</v>
      </c>
      <c r="O252" s="76"/>
      <c r="P252" s="256" t="n">
        <f aca="false">O252*H252</f>
        <v>0</v>
      </c>
      <c r="Q252" s="256" t="n">
        <v>4E-005</v>
      </c>
      <c r="R252" s="256" t="n">
        <f aca="false">Q252*H252</f>
        <v>0.0002</v>
      </c>
      <c r="S252" s="256" t="n">
        <v>0</v>
      </c>
      <c r="T252" s="257" t="n">
        <f aca="false"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258" t="s">
        <v>302</v>
      </c>
      <c r="AT252" s="258" t="s">
        <v>250</v>
      </c>
      <c r="AU252" s="258" t="s">
        <v>83</v>
      </c>
      <c r="AY252" s="3" t="s">
        <v>247</v>
      </c>
      <c r="BE252" s="137" t="n">
        <f aca="false">IF(N252="základní",J252,0)</f>
        <v>0</v>
      </c>
      <c r="BF252" s="137" t="n">
        <f aca="false">IF(N252="snížená",J252,0)</f>
        <v>0</v>
      </c>
      <c r="BG252" s="137" t="n">
        <f aca="false">IF(N252="zákl. přenesená",J252,0)</f>
        <v>0</v>
      </c>
      <c r="BH252" s="137" t="n">
        <f aca="false">IF(N252="sníž. přenesená",J252,0)</f>
        <v>0</v>
      </c>
      <c r="BI252" s="137" t="n">
        <f aca="false">IF(N252="nulová",J252,0)</f>
        <v>0</v>
      </c>
      <c r="BJ252" s="3" t="s">
        <v>81</v>
      </c>
      <c r="BK252" s="137" t="n">
        <f aca="false">ROUND(I252*H252,2)</f>
        <v>0</v>
      </c>
      <c r="BL252" s="3" t="s">
        <v>302</v>
      </c>
      <c r="BM252" s="258" t="s">
        <v>456</v>
      </c>
    </row>
    <row r="253" s="30" customFormat="true" ht="19.2" hidden="false" customHeight="false" outlineLevel="0" collapsed="false">
      <c r="A253" s="26"/>
      <c r="B253" s="27"/>
      <c r="C253" s="28"/>
      <c r="D253" s="259" t="s">
        <v>256</v>
      </c>
      <c r="E253" s="28"/>
      <c r="F253" s="260" t="s">
        <v>457</v>
      </c>
      <c r="G253" s="28"/>
      <c r="H253" s="28"/>
      <c r="I253" s="211"/>
      <c r="J253" s="28"/>
      <c r="K253" s="28"/>
      <c r="L253" s="29"/>
      <c r="M253" s="261"/>
      <c r="N253" s="262"/>
      <c r="O253" s="76"/>
      <c r="P253" s="76"/>
      <c r="Q253" s="76"/>
      <c r="R253" s="76"/>
      <c r="S253" s="76"/>
      <c r="T253" s="77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T253" s="3" t="s">
        <v>256</v>
      </c>
      <c r="AU253" s="3" t="s">
        <v>83</v>
      </c>
    </row>
    <row r="254" s="30" customFormat="true" ht="21.75" hidden="false" customHeight="true" outlineLevel="0" collapsed="false">
      <c r="A254" s="26"/>
      <c r="B254" s="27"/>
      <c r="C254" s="246" t="s">
        <v>499</v>
      </c>
      <c r="D254" s="246" t="s">
        <v>250</v>
      </c>
      <c r="E254" s="247" t="s">
        <v>459</v>
      </c>
      <c r="F254" s="248" t="s">
        <v>460</v>
      </c>
      <c r="G254" s="249" t="s">
        <v>332</v>
      </c>
      <c r="H254" s="250" t="n">
        <v>5</v>
      </c>
      <c r="I254" s="251"/>
      <c r="J254" s="252" t="n">
        <f aca="false">ROUND(I254*H254,2)</f>
        <v>0</v>
      </c>
      <c r="K254" s="253"/>
      <c r="L254" s="29"/>
      <c r="M254" s="254"/>
      <c r="N254" s="255" t="s">
        <v>39</v>
      </c>
      <c r="O254" s="76"/>
      <c r="P254" s="256" t="n">
        <f aca="false">O254*H254</f>
        <v>0</v>
      </c>
      <c r="Q254" s="256" t="n">
        <v>6E-005</v>
      </c>
      <c r="R254" s="256" t="n">
        <f aca="false">Q254*H254</f>
        <v>0.0003</v>
      </c>
      <c r="S254" s="256" t="n">
        <v>0</v>
      </c>
      <c r="T254" s="257" t="n">
        <f aca="false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258" t="s">
        <v>302</v>
      </c>
      <c r="AT254" s="258" t="s">
        <v>250</v>
      </c>
      <c r="AU254" s="258" t="s">
        <v>83</v>
      </c>
      <c r="AY254" s="3" t="s">
        <v>247</v>
      </c>
      <c r="BE254" s="137" t="n">
        <f aca="false">IF(N254="základní",J254,0)</f>
        <v>0</v>
      </c>
      <c r="BF254" s="137" t="n">
        <f aca="false">IF(N254="snížená",J254,0)</f>
        <v>0</v>
      </c>
      <c r="BG254" s="137" t="n">
        <f aca="false">IF(N254="zákl. přenesená",J254,0)</f>
        <v>0</v>
      </c>
      <c r="BH254" s="137" t="n">
        <f aca="false">IF(N254="sníž. přenesená",J254,0)</f>
        <v>0</v>
      </c>
      <c r="BI254" s="137" t="n">
        <f aca="false">IF(N254="nulová",J254,0)</f>
        <v>0</v>
      </c>
      <c r="BJ254" s="3" t="s">
        <v>81</v>
      </c>
      <c r="BK254" s="137" t="n">
        <f aca="false">ROUND(I254*H254,2)</f>
        <v>0</v>
      </c>
      <c r="BL254" s="3" t="s">
        <v>302</v>
      </c>
      <c r="BM254" s="258" t="s">
        <v>461</v>
      </c>
    </row>
    <row r="255" s="30" customFormat="true" ht="19.2" hidden="false" customHeight="false" outlineLevel="0" collapsed="false">
      <c r="A255" s="26"/>
      <c r="B255" s="27"/>
      <c r="C255" s="28"/>
      <c r="D255" s="259" t="s">
        <v>256</v>
      </c>
      <c r="E255" s="28"/>
      <c r="F255" s="260" t="s">
        <v>462</v>
      </c>
      <c r="G255" s="28"/>
      <c r="H255" s="28"/>
      <c r="I255" s="211"/>
      <c r="J255" s="28"/>
      <c r="K255" s="28"/>
      <c r="L255" s="29"/>
      <c r="M255" s="261"/>
      <c r="N255" s="262"/>
      <c r="O255" s="76"/>
      <c r="P255" s="76"/>
      <c r="Q255" s="76"/>
      <c r="R255" s="76"/>
      <c r="S255" s="76"/>
      <c r="T255" s="77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T255" s="3" t="s">
        <v>256</v>
      </c>
      <c r="AU255" s="3" t="s">
        <v>83</v>
      </c>
    </row>
    <row r="256" s="229" customFormat="true" ht="22.8" hidden="false" customHeight="true" outlineLevel="0" collapsed="false">
      <c r="B256" s="230"/>
      <c r="C256" s="231"/>
      <c r="D256" s="232" t="s">
        <v>73</v>
      </c>
      <c r="E256" s="244" t="s">
        <v>467</v>
      </c>
      <c r="F256" s="244" t="s">
        <v>468</v>
      </c>
      <c r="G256" s="231"/>
      <c r="H256" s="231"/>
      <c r="I256" s="234"/>
      <c r="J256" s="245" t="n">
        <f aca="false">BK256</f>
        <v>0</v>
      </c>
      <c r="K256" s="231"/>
      <c r="L256" s="236"/>
      <c r="M256" s="237"/>
      <c r="N256" s="238"/>
      <c r="O256" s="238"/>
      <c r="P256" s="239" t="n">
        <f aca="false">SUM(P257:P272)</f>
        <v>0</v>
      </c>
      <c r="Q256" s="238"/>
      <c r="R256" s="239" t="n">
        <f aca="false">SUM(R257:R272)</f>
        <v>0.19097</v>
      </c>
      <c r="S256" s="238"/>
      <c r="T256" s="240" t="n">
        <f aca="false">SUM(T257:T272)</f>
        <v>0.03503</v>
      </c>
      <c r="AR256" s="241" t="s">
        <v>83</v>
      </c>
      <c r="AT256" s="242" t="s">
        <v>73</v>
      </c>
      <c r="AU256" s="242" t="s">
        <v>81</v>
      </c>
      <c r="AY256" s="241" t="s">
        <v>247</v>
      </c>
      <c r="BK256" s="243" t="n">
        <f aca="false">SUM(BK257:BK272)</f>
        <v>0</v>
      </c>
    </row>
    <row r="257" s="30" customFormat="true" ht="24.15" hidden="false" customHeight="true" outlineLevel="0" collapsed="false">
      <c r="A257" s="26"/>
      <c r="B257" s="27"/>
      <c r="C257" s="246" t="s">
        <v>507</v>
      </c>
      <c r="D257" s="246" t="s">
        <v>250</v>
      </c>
      <c r="E257" s="247" t="s">
        <v>470</v>
      </c>
      <c r="F257" s="248" t="s">
        <v>471</v>
      </c>
      <c r="G257" s="249" t="s">
        <v>301</v>
      </c>
      <c r="H257" s="250" t="n">
        <v>113</v>
      </c>
      <c r="I257" s="251"/>
      <c r="J257" s="252" t="n">
        <f aca="false">ROUND(I257*H257,2)</f>
        <v>0</v>
      </c>
      <c r="K257" s="253"/>
      <c r="L257" s="29"/>
      <c r="M257" s="254"/>
      <c r="N257" s="255" t="s">
        <v>39</v>
      </c>
      <c r="O257" s="76"/>
      <c r="P257" s="256" t="n">
        <f aca="false">O257*H257</f>
        <v>0</v>
      </c>
      <c r="Q257" s="256" t="n">
        <v>0</v>
      </c>
      <c r="R257" s="256" t="n">
        <f aca="false">Q257*H257</f>
        <v>0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302</v>
      </c>
      <c r="AT257" s="258" t="s">
        <v>250</v>
      </c>
      <c r="AU257" s="258" t="s">
        <v>83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302</v>
      </c>
      <c r="BM257" s="258" t="s">
        <v>472</v>
      </c>
    </row>
    <row r="258" s="30" customFormat="true" ht="10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473</v>
      </c>
      <c r="G258" s="28"/>
      <c r="H258" s="28"/>
      <c r="I258" s="211"/>
      <c r="J258" s="28"/>
      <c r="K258" s="28"/>
      <c r="L258" s="29"/>
      <c r="M258" s="261"/>
      <c r="N258" s="262"/>
      <c r="O258" s="76"/>
      <c r="P258" s="76"/>
      <c r="Q258" s="76"/>
      <c r="R258" s="76"/>
      <c r="S258" s="76"/>
      <c r="T258" s="77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83</v>
      </c>
    </row>
    <row r="259" s="30" customFormat="true" ht="16.5" hidden="false" customHeight="true" outlineLevel="0" collapsed="false">
      <c r="A259" s="26"/>
      <c r="B259" s="27"/>
      <c r="C259" s="246" t="s">
        <v>511</v>
      </c>
      <c r="D259" s="246" t="s">
        <v>250</v>
      </c>
      <c r="E259" s="247" t="s">
        <v>475</v>
      </c>
      <c r="F259" s="248" t="s">
        <v>476</v>
      </c>
      <c r="G259" s="249" t="s">
        <v>301</v>
      </c>
      <c r="H259" s="250" t="n">
        <v>113</v>
      </c>
      <c r="I259" s="251"/>
      <c r="J259" s="252" t="n">
        <f aca="false">ROUND(I259*H259,2)</f>
        <v>0</v>
      </c>
      <c r="K259" s="253"/>
      <c r="L259" s="29"/>
      <c r="M259" s="254"/>
      <c r="N259" s="255" t="s">
        <v>39</v>
      </c>
      <c r="O259" s="76"/>
      <c r="P259" s="256" t="n">
        <f aca="false">O259*H259</f>
        <v>0</v>
      </c>
      <c r="Q259" s="256" t="n">
        <v>0</v>
      </c>
      <c r="R259" s="256" t="n">
        <f aca="false">Q259*H259</f>
        <v>0</v>
      </c>
      <c r="S259" s="256" t="n">
        <v>0</v>
      </c>
      <c r="T259" s="257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258" t="s">
        <v>302</v>
      </c>
      <c r="AT259" s="258" t="s">
        <v>250</v>
      </c>
      <c r="AU259" s="258" t="s">
        <v>83</v>
      </c>
      <c r="AY259" s="3" t="s">
        <v>247</v>
      </c>
      <c r="BE259" s="137" t="n">
        <f aca="false">IF(N259="základní",J259,0)</f>
        <v>0</v>
      </c>
      <c r="BF259" s="137" t="n">
        <f aca="false">IF(N259="snížená",J259,0)</f>
        <v>0</v>
      </c>
      <c r="BG259" s="137" t="n">
        <f aca="false">IF(N259="zákl. přenesená",J259,0)</f>
        <v>0</v>
      </c>
      <c r="BH259" s="137" t="n">
        <f aca="false">IF(N259="sníž. přenesená",J259,0)</f>
        <v>0</v>
      </c>
      <c r="BI259" s="137" t="n">
        <f aca="false">IF(N259="nulová",J259,0)</f>
        <v>0</v>
      </c>
      <c r="BJ259" s="3" t="s">
        <v>81</v>
      </c>
      <c r="BK259" s="137" t="n">
        <f aca="false">ROUND(I259*H259,2)</f>
        <v>0</v>
      </c>
      <c r="BL259" s="3" t="s">
        <v>302</v>
      </c>
      <c r="BM259" s="258" t="s">
        <v>477</v>
      </c>
    </row>
    <row r="260" s="30" customFormat="true" ht="10.2" hidden="false" customHeight="false" outlineLevel="0" collapsed="false">
      <c r="A260" s="26"/>
      <c r="B260" s="27"/>
      <c r="C260" s="28"/>
      <c r="D260" s="259" t="s">
        <v>256</v>
      </c>
      <c r="E260" s="28"/>
      <c r="F260" s="260" t="s">
        <v>476</v>
      </c>
      <c r="G260" s="28"/>
      <c r="H260" s="28"/>
      <c r="I260" s="211"/>
      <c r="J260" s="28"/>
      <c r="K260" s="28"/>
      <c r="L260" s="29"/>
      <c r="M260" s="261"/>
      <c r="N260" s="262"/>
      <c r="O260" s="76"/>
      <c r="P260" s="76"/>
      <c r="Q260" s="76"/>
      <c r="R260" s="76"/>
      <c r="S260" s="76"/>
      <c r="T260" s="7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T260" s="3" t="s">
        <v>256</v>
      </c>
      <c r="AU260" s="3" t="s">
        <v>83</v>
      </c>
    </row>
    <row r="261" s="30" customFormat="true" ht="16.5" hidden="false" customHeight="true" outlineLevel="0" collapsed="false">
      <c r="A261" s="26"/>
      <c r="B261" s="27"/>
      <c r="C261" s="246" t="s">
        <v>515</v>
      </c>
      <c r="D261" s="246" t="s">
        <v>250</v>
      </c>
      <c r="E261" s="247" t="s">
        <v>479</v>
      </c>
      <c r="F261" s="248" t="s">
        <v>480</v>
      </c>
      <c r="G261" s="249" t="s">
        <v>301</v>
      </c>
      <c r="H261" s="250" t="n">
        <v>113</v>
      </c>
      <c r="I261" s="251"/>
      <c r="J261" s="252" t="n">
        <f aca="false">ROUND(I261*H261,2)</f>
        <v>0</v>
      </c>
      <c r="K261" s="253"/>
      <c r="L261" s="29"/>
      <c r="M261" s="254"/>
      <c r="N261" s="255" t="s">
        <v>39</v>
      </c>
      <c r="O261" s="76"/>
      <c r="P261" s="256" t="n">
        <f aca="false">O261*H261</f>
        <v>0</v>
      </c>
      <c r="Q261" s="256" t="n">
        <v>0.001</v>
      </c>
      <c r="R261" s="256" t="n">
        <f aca="false">Q261*H261</f>
        <v>0.113</v>
      </c>
      <c r="S261" s="256" t="n">
        <v>0.00031</v>
      </c>
      <c r="T261" s="257" t="n">
        <f aca="false">S261*H261</f>
        <v>0.03503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258" t="s">
        <v>302</v>
      </c>
      <c r="AT261" s="258" t="s">
        <v>250</v>
      </c>
      <c r="AU261" s="258" t="s">
        <v>83</v>
      </c>
      <c r="AY261" s="3" t="s">
        <v>247</v>
      </c>
      <c r="BE261" s="137" t="n">
        <f aca="false">IF(N261="základní",J261,0)</f>
        <v>0</v>
      </c>
      <c r="BF261" s="137" t="n">
        <f aca="false">IF(N261="snížená",J261,0)</f>
        <v>0</v>
      </c>
      <c r="BG261" s="137" t="n">
        <f aca="false">IF(N261="zákl. přenesená",J261,0)</f>
        <v>0</v>
      </c>
      <c r="BH261" s="137" t="n">
        <f aca="false">IF(N261="sníž. přenesená",J261,0)</f>
        <v>0</v>
      </c>
      <c r="BI261" s="137" t="n">
        <f aca="false">IF(N261="nulová",J261,0)</f>
        <v>0</v>
      </c>
      <c r="BJ261" s="3" t="s">
        <v>81</v>
      </c>
      <c r="BK261" s="137" t="n">
        <f aca="false">ROUND(I261*H261,2)</f>
        <v>0</v>
      </c>
      <c r="BL261" s="3" t="s">
        <v>302</v>
      </c>
      <c r="BM261" s="258" t="s">
        <v>481</v>
      </c>
    </row>
    <row r="262" s="30" customFormat="true" ht="10.2" hidden="false" customHeight="false" outlineLevel="0" collapsed="false">
      <c r="A262" s="26"/>
      <c r="B262" s="27"/>
      <c r="C262" s="28"/>
      <c r="D262" s="259" t="s">
        <v>256</v>
      </c>
      <c r="E262" s="28"/>
      <c r="F262" s="260" t="s">
        <v>482</v>
      </c>
      <c r="G262" s="28"/>
      <c r="H262" s="28"/>
      <c r="I262" s="211"/>
      <c r="J262" s="28"/>
      <c r="K262" s="28"/>
      <c r="L262" s="29"/>
      <c r="M262" s="261"/>
      <c r="N262" s="262"/>
      <c r="O262" s="76"/>
      <c r="P262" s="76"/>
      <c r="Q262" s="76"/>
      <c r="R262" s="76"/>
      <c r="S262" s="76"/>
      <c r="T262" s="7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T262" s="3" t="s">
        <v>256</v>
      </c>
      <c r="AU262" s="3" t="s">
        <v>83</v>
      </c>
    </row>
    <row r="263" s="30" customFormat="true" ht="24.15" hidden="false" customHeight="true" outlineLevel="0" collapsed="false">
      <c r="A263" s="26"/>
      <c r="B263" s="27"/>
      <c r="C263" s="246" t="s">
        <v>520</v>
      </c>
      <c r="D263" s="246" t="s">
        <v>250</v>
      </c>
      <c r="E263" s="247" t="s">
        <v>484</v>
      </c>
      <c r="F263" s="248" t="s">
        <v>485</v>
      </c>
      <c r="G263" s="249" t="s">
        <v>301</v>
      </c>
      <c r="H263" s="250" t="n">
        <v>113</v>
      </c>
      <c r="I263" s="251"/>
      <c r="J263" s="252" t="n">
        <f aca="false">ROUND(I263*H263,2)</f>
        <v>0</v>
      </c>
      <c r="K263" s="253"/>
      <c r="L263" s="29"/>
      <c r="M263" s="254"/>
      <c r="N263" s="255" t="s">
        <v>39</v>
      </c>
      <c r="O263" s="76"/>
      <c r="P263" s="256" t="n">
        <f aca="false">O263*H263</f>
        <v>0</v>
      </c>
      <c r="Q263" s="256" t="n">
        <v>0.0002</v>
      </c>
      <c r="R263" s="256" t="n">
        <f aca="false">Q263*H263</f>
        <v>0.0226</v>
      </c>
      <c r="S263" s="256" t="n">
        <v>0</v>
      </c>
      <c r="T263" s="257" t="n">
        <f aca="false"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258" t="s">
        <v>302</v>
      </c>
      <c r="AT263" s="258" t="s">
        <v>250</v>
      </c>
      <c r="AU263" s="258" t="s">
        <v>83</v>
      </c>
      <c r="AY263" s="3" t="s">
        <v>247</v>
      </c>
      <c r="BE263" s="137" t="n">
        <f aca="false">IF(N263="základní",J263,0)</f>
        <v>0</v>
      </c>
      <c r="BF263" s="137" t="n">
        <f aca="false">IF(N263="snížená",J263,0)</f>
        <v>0</v>
      </c>
      <c r="BG263" s="137" t="n">
        <f aca="false">IF(N263="zákl. přenesená",J263,0)</f>
        <v>0</v>
      </c>
      <c r="BH263" s="137" t="n">
        <f aca="false">IF(N263="sníž. přenesená",J263,0)</f>
        <v>0</v>
      </c>
      <c r="BI263" s="137" t="n">
        <f aca="false">IF(N263="nulová",J263,0)</f>
        <v>0</v>
      </c>
      <c r="BJ263" s="3" t="s">
        <v>81</v>
      </c>
      <c r="BK263" s="137" t="n">
        <f aca="false">ROUND(I263*H263,2)</f>
        <v>0</v>
      </c>
      <c r="BL263" s="3" t="s">
        <v>302</v>
      </c>
      <c r="BM263" s="258" t="s">
        <v>486</v>
      </c>
    </row>
    <row r="264" s="30" customFormat="true" ht="19.2" hidden="false" customHeight="false" outlineLevel="0" collapsed="false">
      <c r="A264" s="26"/>
      <c r="B264" s="27"/>
      <c r="C264" s="28"/>
      <c r="D264" s="259" t="s">
        <v>256</v>
      </c>
      <c r="E264" s="28"/>
      <c r="F264" s="260" t="s">
        <v>487</v>
      </c>
      <c r="G264" s="28"/>
      <c r="H264" s="28"/>
      <c r="I264" s="211"/>
      <c r="J264" s="28"/>
      <c r="K264" s="28"/>
      <c r="L264" s="29"/>
      <c r="M264" s="261"/>
      <c r="N264" s="262"/>
      <c r="O264" s="76"/>
      <c r="P264" s="76"/>
      <c r="Q264" s="76"/>
      <c r="R264" s="76"/>
      <c r="S264" s="76"/>
      <c r="T264" s="77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T264" s="3" t="s">
        <v>256</v>
      </c>
      <c r="AU264" s="3" t="s">
        <v>83</v>
      </c>
    </row>
    <row r="265" s="30" customFormat="true" ht="16.5" hidden="false" customHeight="true" outlineLevel="0" collapsed="false">
      <c r="A265" s="26"/>
      <c r="B265" s="27"/>
      <c r="C265" s="246" t="s">
        <v>423</v>
      </c>
      <c r="D265" s="246" t="s">
        <v>250</v>
      </c>
      <c r="E265" s="247" t="s">
        <v>489</v>
      </c>
      <c r="F265" s="248" t="s">
        <v>490</v>
      </c>
      <c r="G265" s="249" t="s">
        <v>301</v>
      </c>
      <c r="H265" s="250" t="n">
        <v>113</v>
      </c>
      <c r="I265" s="251"/>
      <c r="J265" s="252" t="n">
        <f aca="false">ROUND(I265*H265,2)</f>
        <v>0</v>
      </c>
      <c r="K265" s="253"/>
      <c r="L265" s="29"/>
      <c r="M265" s="254"/>
      <c r="N265" s="255" t="s">
        <v>39</v>
      </c>
      <c r="O265" s="76"/>
      <c r="P265" s="256" t="n">
        <f aca="false">O265*H265</f>
        <v>0</v>
      </c>
      <c r="Q265" s="256" t="n">
        <v>0</v>
      </c>
      <c r="R265" s="256" t="n">
        <f aca="false">Q265*H265</f>
        <v>0</v>
      </c>
      <c r="S265" s="256" t="n">
        <v>0</v>
      </c>
      <c r="T265" s="257" t="n">
        <f aca="false"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258" t="s">
        <v>254</v>
      </c>
      <c r="AT265" s="258" t="s">
        <v>250</v>
      </c>
      <c r="AU265" s="258" t="s">
        <v>83</v>
      </c>
      <c r="AY265" s="3" t="s">
        <v>247</v>
      </c>
      <c r="BE265" s="137" t="n">
        <f aca="false">IF(N265="základní",J265,0)</f>
        <v>0</v>
      </c>
      <c r="BF265" s="137" t="n">
        <f aca="false">IF(N265="snížená",J265,0)</f>
        <v>0</v>
      </c>
      <c r="BG265" s="137" t="n">
        <f aca="false">IF(N265="zákl. přenesená",J265,0)</f>
        <v>0</v>
      </c>
      <c r="BH265" s="137" t="n">
        <f aca="false">IF(N265="sníž. přenesená",J265,0)</f>
        <v>0</v>
      </c>
      <c r="BI265" s="137" t="n">
        <f aca="false">IF(N265="nulová",J265,0)</f>
        <v>0</v>
      </c>
      <c r="BJ265" s="3" t="s">
        <v>81</v>
      </c>
      <c r="BK265" s="137" t="n">
        <f aca="false">ROUND(I265*H265,2)</f>
        <v>0</v>
      </c>
      <c r="BL265" s="3" t="s">
        <v>254</v>
      </c>
      <c r="BM265" s="258" t="s">
        <v>491</v>
      </c>
    </row>
    <row r="266" s="30" customFormat="true" ht="10.2" hidden="false" customHeight="false" outlineLevel="0" collapsed="false">
      <c r="A266" s="26"/>
      <c r="B266" s="27"/>
      <c r="C266" s="28"/>
      <c r="D266" s="259" t="s">
        <v>256</v>
      </c>
      <c r="E266" s="28"/>
      <c r="F266" s="260" t="s">
        <v>490</v>
      </c>
      <c r="G266" s="28"/>
      <c r="H266" s="28"/>
      <c r="I266" s="211"/>
      <c r="J266" s="28"/>
      <c r="K266" s="28"/>
      <c r="L266" s="29"/>
      <c r="M266" s="261"/>
      <c r="N266" s="262"/>
      <c r="O266" s="76"/>
      <c r="P266" s="76"/>
      <c r="Q266" s="76"/>
      <c r="R266" s="76"/>
      <c r="S266" s="76"/>
      <c r="T266" s="77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T266" s="3" t="s">
        <v>256</v>
      </c>
      <c r="AU266" s="3" t="s">
        <v>83</v>
      </c>
    </row>
    <row r="267" s="30" customFormat="true" ht="24.15" hidden="false" customHeight="true" outlineLevel="0" collapsed="false">
      <c r="A267" s="26"/>
      <c r="B267" s="27"/>
      <c r="C267" s="246" t="s">
        <v>1234</v>
      </c>
      <c r="D267" s="246" t="s">
        <v>250</v>
      </c>
      <c r="E267" s="247" t="s">
        <v>484</v>
      </c>
      <c r="F267" s="248" t="s">
        <v>485</v>
      </c>
      <c r="G267" s="249" t="s">
        <v>301</v>
      </c>
      <c r="H267" s="250" t="n">
        <v>113</v>
      </c>
      <c r="I267" s="251"/>
      <c r="J267" s="252" t="n">
        <f aca="false">ROUND(I267*H267,2)</f>
        <v>0</v>
      </c>
      <c r="K267" s="253"/>
      <c r="L267" s="29"/>
      <c r="M267" s="254"/>
      <c r="N267" s="255" t="s">
        <v>39</v>
      </c>
      <c r="O267" s="76"/>
      <c r="P267" s="256" t="n">
        <f aca="false">O267*H267</f>
        <v>0</v>
      </c>
      <c r="Q267" s="256" t="n">
        <v>0.0002</v>
      </c>
      <c r="R267" s="256" t="n">
        <f aca="false">Q267*H267</f>
        <v>0.0226</v>
      </c>
      <c r="S267" s="256" t="n">
        <v>0</v>
      </c>
      <c r="T267" s="257" t="n">
        <f aca="false"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258" t="s">
        <v>302</v>
      </c>
      <c r="AT267" s="258" t="s">
        <v>250</v>
      </c>
      <c r="AU267" s="258" t="s">
        <v>83</v>
      </c>
      <c r="AY267" s="3" t="s">
        <v>247</v>
      </c>
      <c r="BE267" s="137" t="n">
        <f aca="false">IF(N267="základní",J267,0)</f>
        <v>0</v>
      </c>
      <c r="BF267" s="137" t="n">
        <f aca="false">IF(N267="snížená",J267,0)</f>
        <v>0</v>
      </c>
      <c r="BG267" s="137" t="n">
        <f aca="false">IF(N267="zákl. přenesená",J267,0)</f>
        <v>0</v>
      </c>
      <c r="BH267" s="137" t="n">
        <f aca="false">IF(N267="sníž. přenesená",J267,0)</f>
        <v>0</v>
      </c>
      <c r="BI267" s="137" t="n">
        <f aca="false">IF(N267="nulová",J267,0)</f>
        <v>0</v>
      </c>
      <c r="BJ267" s="3" t="s">
        <v>81</v>
      </c>
      <c r="BK267" s="137" t="n">
        <f aca="false">ROUND(I267*H267,2)</f>
        <v>0</v>
      </c>
      <c r="BL267" s="3" t="s">
        <v>302</v>
      </c>
      <c r="BM267" s="258" t="s">
        <v>493</v>
      </c>
    </row>
    <row r="268" s="30" customFormat="true" ht="19.2" hidden="false" customHeight="false" outlineLevel="0" collapsed="false">
      <c r="A268" s="26"/>
      <c r="B268" s="27"/>
      <c r="C268" s="28"/>
      <c r="D268" s="259" t="s">
        <v>256</v>
      </c>
      <c r="E268" s="28"/>
      <c r="F268" s="260" t="s">
        <v>487</v>
      </c>
      <c r="G268" s="28"/>
      <c r="H268" s="28"/>
      <c r="I268" s="211"/>
      <c r="J268" s="28"/>
      <c r="K268" s="28"/>
      <c r="L268" s="29"/>
      <c r="M268" s="261"/>
      <c r="N268" s="262"/>
      <c r="O268" s="76"/>
      <c r="P268" s="76"/>
      <c r="Q268" s="76"/>
      <c r="R268" s="76"/>
      <c r="S268" s="76"/>
      <c r="T268" s="77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T268" s="3" t="s">
        <v>256</v>
      </c>
      <c r="AU268" s="3" t="s">
        <v>83</v>
      </c>
    </row>
    <row r="269" s="30" customFormat="true" ht="24.15" hidden="false" customHeight="true" outlineLevel="0" collapsed="false">
      <c r="A269" s="26"/>
      <c r="B269" s="27"/>
      <c r="C269" s="246" t="s">
        <v>1235</v>
      </c>
      <c r="D269" s="246" t="s">
        <v>250</v>
      </c>
      <c r="E269" s="247" t="s">
        <v>495</v>
      </c>
      <c r="F269" s="248" t="s">
        <v>496</v>
      </c>
      <c r="G269" s="249" t="s">
        <v>301</v>
      </c>
      <c r="H269" s="250" t="n">
        <v>113</v>
      </c>
      <c r="I269" s="251"/>
      <c r="J269" s="252" t="n">
        <f aca="false">ROUND(I269*H269,2)</f>
        <v>0</v>
      </c>
      <c r="K269" s="253"/>
      <c r="L269" s="29"/>
      <c r="M269" s="254"/>
      <c r="N269" s="255" t="s">
        <v>39</v>
      </c>
      <c r="O269" s="76"/>
      <c r="P269" s="256" t="n">
        <f aca="false">O269*H269</f>
        <v>0</v>
      </c>
      <c r="Q269" s="256" t="n">
        <v>0.00029</v>
      </c>
      <c r="R269" s="256" t="n">
        <f aca="false">Q269*H269</f>
        <v>0.03277</v>
      </c>
      <c r="S269" s="256" t="n">
        <v>0</v>
      </c>
      <c r="T269" s="257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258" t="s">
        <v>302</v>
      </c>
      <c r="AT269" s="258" t="s">
        <v>250</v>
      </c>
      <c r="AU269" s="258" t="s">
        <v>83</v>
      </c>
      <c r="AY269" s="3" t="s">
        <v>247</v>
      </c>
      <c r="BE269" s="137" t="n">
        <f aca="false">IF(N269="základní",J269,0)</f>
        <v>0</v>
      </c>
      <c r="BF269" s="137" t="n">
        <f aca="false">IF(N269="snížená",J269,0)</f>
        <v>0</v>
      </c>
      <c r="BG269" s="137" t="n">
        <f aca="false">IF(N269="zákl. přenesená",J269,0)</f>
        <v>0</v>
      </c>
      <c r="BH269" s="137" t="n">
        <f aca="false">IF(N269="sníž. přenesená",J269,0)</f>
        <v>0</v>
      </c>
      <c r="BI269" s="137" t="n">
        <f aca="false">IF(N269="nulová",J269,0)</f>
        <v>0</v>
      </c>
      <c r="BJ269" s="3" t="s">
        <v>81</v>
      </c>
      <c r="BK269" s="137" t="n">
        <f aca="false">ROUND(I269*H269,2)</f>
        <v>0</v>
      </c>
      <c r="BL269" s="3" t="s">
        <v>302</v>
      </c>
      <c r="BM269" s="258" t="s">
        <v>497</v>
      </c>
    </row>
    <row r="270" s="30" customFormat="true" ht="28.8" hidden="false" customHeight="false" outlineLevel="0" collapsed="false">
      <c r="A270" s="26"/>
      <c r="B270" s="27"/>
      <c r="C270" s="28"/>
      <c r="D270" s="259" t="s">
        <v>256</v>
      </c>
      <c r="E270" s="28"/>
      <c r="F270" s="260" t="s">
        <v>498</v>
      </c>
      <c r="G270" s="28"/>
      <c r="H270" s="28"/>
      <c r="I270" s="211"/>
      <c r="J270" s="28"/>
      <c r="K270" s="28"/>
      <c r="L270" s="29"/>
      <c r="M270" s="261"/>
      <c r="N270" s="262"/>
      <c r="O270" s="76"/>
      <c r="P270" s="76"/>
      <c r="Q270" s="76"/>
      <c r="R270" s="76"/>
      <c r="S270" s="76"/>
      <c r="T270" s="77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T270" s="3" t="s">
        <v>256</v>
      </c>
      <c r="AU270" s="3" t="s">
        <v>83</v>
      </c>
    </row>
    <row r="271" s="30" customFormat="true" ht="16.5" hidden="false" customHeight="true" outlineLevel="0" collapsed="false">
      <c r="A271" s="26"/>
      <c r="B271" s="27"/>
      <c r="C271" s="246" t="s">
        <v>1236</v>
      </c>
      <c r="D271" s="246" t="s">
        <v>250</v>
      </c>
      <c r="E271" s="247" t="s">
        <v>500</v>
      </c>
      <c r="F271" s="248" t="s">
        <v>501</v>
      </c>
      <c r="G271" s="249" t="s">
        <v>253</v>
      </c>
      <c r="H271" s="250" t="n">
        <v>1</v>
      </c>
      <c r="I271" s="251"/>
      <c r="J271" s="252" t="n">
        <f aca="false">ROUND(I271*H271,2)</f>
        <v>0</v>
      </c>
      <c r="K271" s="253"/>
      <c r="L271" s="29"/>
      <c r="M271" s="254"/>
      <c r="N271" s="255" t="s">
        <v>39</v>
      </c>
      <c r="O271" s="76"/>
      <c r="P271" s="256" t="n">
        <f aca="false">O271*H271</f>
        <v>0</v>
      </c>
      <c r="Q271" s="256" t="n">
        <v>0</v>
      </c>
      <c r="R271" s="256" t="n">
        <f aca="false">Q271*H271</f>
        <v>0</v>
      </c>
      <c r="S271" s="256" t="n">
        <v>0</v>
      </c>
      <c r="T271" s="257" t="n">
        <f aca="false"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258" t="s">
        <v>254</v>
      </c>
      <c r="AT271" s="258" t="s">
        <v>250</v>
      </c>
      <c r="AU271" s="258" t="s">
        <v>83</v>
      </c>
      <c r="AY271" s="3" t="s">
        <v>247</v>
      </c>
      <c r="BE271" s="137" t="n">
        <f aca="false">IF(N271="základní",J271,0)</f>
        <v>0</v>
      </c>
      <c r="BF271" s="137" t="n">
        <f aca="false">IF(N271="snížená",J271,0)</f>
        <v>0</v>
      </c>
      <c r="BG271" s="137" t="n">
        <f aca="false">IF(N271="zákl. přenesená",J271,0)</f>
        <v>0</v>
      </c>
      <c r="BH271" s="137" t="n">
        <f aca="false">IF(N271="sníž. přenesená",J271,0)</f>
        <v>0</v>
      </c>
      <c r="BI271" s="137" t="n">
        <f aca="false">IF(N271="nulová",J271,0)</f>
        <v>0</v>
      </c>
      <c r="BJ271" s="3" t="s">
        <v>81</v>
      </c>
      <c r="BK271" s="137" t="n">
        <f aca="false">ROUND(I271*H271,2)</f>
        <v>0</v>
      </c>
      <c r="BL271" s="3" t="s">
        <v>254</v>
      </c>
      <c r="BM271" s="258" t="s">
        <v>502</v>
      </c>
    </row>
    <row r="272" s="30" customFormat="true" ht="10.2" hidden="false" customHeight="false" outlineLevel="0" collapsed="false">
      <c r="A272" s="26"/>
      <c r="B272" s="27"/>
      <c r="C272" s="28"/>
      <c r="D272" s="259" t="s">
        <v>256</v>
      </c>
      <c r="E272" s="28"/>
      <c r="F272" s="260" t="s">
        <v>501</v>
      </c>
      <c r="G272" s="28"/>
      <c r="H272" s="28"/>
      <c r="I272" s="211"/>
      <c r="J272" s="28"/>
      <c r="K272" s="28"/>
      <c r="L272" s="29"/>
      <c r="M272" s="261"/>
      <c r="N272" s="262"/>
      <c r="O272" s="76"/>
      <c r="P272" s="76"/>
      <c r="Q272" s="76"/>
      <c r="R272" s="76"/>
      <c r="S272" s="76"/>
      <c r="T272" s="77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T272" s="3" t="s">
        <v>256</v>
      </c>
      <c r="AU272" s="3" t="s">
        <v>83</v>
      </c>
    </row>
    <row r="273" s="229" customFormat="true" ht="25.95" hidden="false" customHeight="true" outlineLevel="0" collapsed="false">
      <c r="B273" s="230"/>
      <c r="C273" s="231"/>
      <c r="D273" s="232" t="s">
        <v>73</v>
      </c>
      <c r="E273" s="233" t="s">
        <v>503</v>
      </c>
      <c r="F273" s="233" t="s">
        <v>504</v>
      </c>
      <c r="G273" s="231"/>
      <c r="H273" s="231"/>
      <c r="I273" s="234"/>
      <c r="J273" s="235" t="n">
        <f aca="false">BK273</f>
        <v>0</v>
      </c>
      <c r="K273" s="231"/>
      <c r="L273" s="236"/>
      <c r="M273" s="237"/>
      <c r="N273" s="238"/>
      <c r="O273" s="238"/>
      <c r="P273" s="239" t="n">
        <f aca="false">P274</f>
        <v>0</v>
      </c>
      <c r="Q273" s="238"/>
      <c r="R273" s="239" t="n">
        <f aca="false">R274</f>
        <v>0</v>
      </c>
      <c r="S273" s="238"/>
      <c r="T273" s="240" t="n">
        <f aca="false">T274</f>
        <v>0</v>
      </c>
      <c r="AR273" s="241" t="s">
        <v>272</v>
      </c>
      <c r="AT273" s="242" t="s">
        <v>73</v>
      </c>
      <c r="AU273" s="242" t="s">
        <v>74</v>
      </c>
      <c r="AY273" s="241" t="s">
        <v>247</v>
      </c>
      <c r="BK273" s="243" t="n">
        <f aca="false">BK274</f>
        <v>0</v>
      </c>
    </row>
    <row r="274" s="229" customFormat="true" ht="22.8" hidden="false" customHeight="true" outlineLevel="0" collapsed="false">
      <c r="B274" s="230"/>
      <c r="C274" s="231"/>
      <c r="D274" s="232" t="s">
        <v>73</v>
      </c>
      <c r="E274" s="244" t="s">
        <v>505</v>
      </c>
      <c r="F274" s="244" t="s">
        <v>504</v>
      </c>
      <c r="G274" s="231"/>
      <c r="H274" s="231"/>
      <c r="I274" s="234"/>
      <c r="J274" s="245" t="n">
        <f aca="false">BK274</f>
        <v>0</v>
      </c>
      <c r="K274" s="231"/>
      <c r="L274" s="236"/>
      <c r="M274" s="237"/>
      <c r="N274" s="238"/>
      <c r="O274" s="238"/>
      <c r="P274" s="239" t="n">
        <f aca="false">SUM(P275:P288)</f>
        <v>0</v>
      </c>
      <c r="Q274" s="238"/>
      <c r="R274" s="239" t="n">
        <f aca="false">SUM(R275:R288)</f>
        <v>0</v>
      </c>
      <c r="S274" s="238"/>
      <c r="T274" s="240" t="n">
        <f aca="false">SUM(T275:T288)</f>
        <v>0</v>
      </c>
      <c r="AR274" s="241" t="s">
        <v>272</v>
      </c>
      <c r="AT274" s="242" t="s">
        <v>73</v>
      </c>
      <c r="AU274" s="242" t="s">
        <v>81</v>
      </c>
      <c r="AY274" s="241" t="s">
        <v>247</v>
      </c>
      <c r="BK274" s="243" t="n">
        <f aca="false">SUM(BK275:BK288)</f>
        <v>0</v>
      </c>
    </row>
    <row r="275" s="30" customFormat="true" ht="16.5" hidden="false" customHeight="true" outlineLevel="0" collapsed="false">
      <c r="A275" s="26"/>
      <c r="B275" s="27"/>
      <c r="C275" s="246" t="s">
        <v>1237</v>
      </c>
      <c r="D275" s="246" t="s">
        <v>250</v>
      </c>
      <c r="E275" s="247" t="s">
        <v>508</v>
      </c>
      <c r="F275" s="248" t="s">
        <v>509</v>
      </c>
      <c r="G275" s="249" t="s">
        <v>253</v>
      </c>
      <c r="H275" s="250" t="n">
        <v>1</v>
      </c>
      <c r="I275" s="251"/>
      <c r="J275" s="252" t="n">
        <f aca="false">ROUND(I275*H275,2)</f>
        <v>0</v>
      </c>
      <c r="K275" s="253"/>
      <c r="L275" s="29"/>
      <c r="M275" s="254"/>
      <c r="N275" s="255" t="s">
        <v>39</v>
      </c>
      <c r="O275" s="76"/>
      <c r="P275" s="256" t="n">
        <f aca="false">O275*H275</f>
        <v>0</v>
      </c>
      <c r="Q275" s="256" t="n">
        <v>0</v>
      </c>
      <c r="R275" s="256" t="n">
        <f aca="false">Q275*H275</f>
        <v>0</v>
      </c>
      <c r="S275" s="256" t="n">
        <v>0</v>
      </c>
      <c r="T275" s="257" t="n">
        <f aca="false"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258" t="s">
        <v>254</v>
      </c>
      <c r="AT275" s="258" t="s">
        <v>250</v>
      </c>
      <c r="AU275" s="258" t="s">
        <v>83</v>
      </c>
      <c r="AY275" s="3" t="s">
        <v>247</v>
      </c>
      <c r="BE275" s="137" t="n">
        <f aca="false">IF(N275="základní",J275,0)</f>
        <v>0</v>
      </c>
      <c r="BF275" s="137" t="n">
        <f aca="false">IF(N275="snížená",J275,0)</f>
        <v>0</v>
      </c>
      <c r="BG275" s="137" t="n">
        <f aca="false">IF(N275="zákl. přenesená",J275,0)</f>
        <v>0</v>
      </c>
      <c r="BH275" s="137" t="n">
        <f aca="false">IF(N275="sníž. přenesená",J275,0)</f>
        <v>0</v>
      </c>
      <c r="BI275" s="137" t="n">
        <f aca="false">IF(N275="nulová",J275,0)</f>
        <v>0</v>
      </c>
      <c r="BJ275" s="3" t="s">
        <v>81</v>
      </c>
      <c r="BK275" s="137" t="n">
        <f aca="false">ROUND(I275*H275,2)</f>
        <v>0</v>
      </c>
      <c r="BL275" s="3" t="s">
        <v>254</v>
      </c>
      <c r="BM275" s="258" t="s">
        <v>510</v>
      </c>
    </row>
    <row r="276" s="30" customFormat="true" ht="10.2" hidden="false" customHeight="false" outlineLevel="0" collapsed="false">
      <c r="A276" s="26"/>
      <c r="B276" s="27"/>
      <c r="C276" s="28"/>
      <c r="D276" s="259" t="s">
        <v>256</v>
      </c>
      <c r="E276" s="28"/>
      <c r="F276" s="260" t="s">
        <v>509</v>
      </c>
      <c r="G276" s="28"/>
      <c r="H276" s="28"/>
      <c r="I276" s="211"/>
      <c r="J276" s="28"/>
      <c r="K276" s="28"/>
      <c r="L276" s="29"/>
      <c r="M276" s="261"/>
      <c r="N276" s="262"/>
      <c r="O276" s="76"/>
      <c r="P276" s="76"/>
      <c r="Q276" s="76"/>
      <c r="R276" s="76"/>
      <c r="S276" s="76"/>
      <c r="T276" s="77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T276" s="3" t="s">
        <v>256</v>
      </c>
      <c r="AU276" s="3" t="s">
        <v>83</v>
      </c>
    </row>
    <row r="277" s="30" customFormat="true" ht="16.5" hidden="false" customHeight="true" outlineLevel="0" collapsed="false">
      <c r="A277" s="26"/>
      <c r="B277" s="27"/>
      <c r="C277" s="246" t="s">
        <v>1238</v>
      </c>
      <c r="D277" s="246" t="s">
        <v>250</v>
      </c>
      <c r="E277" s="247" t="s">
        <v>1239</v>
      </c>
      <c r="F277" s="248" t="s">
        <v>1240</v>
      </c>
      <c r="G277" s="249" t="s">
        <v>307</v>
      </c>
      <c r="H277" s="250" t="n">
        <v>5</v>
      </c>
      <c r="I277" s="251"/>
      <c r="J277" s="252" t="n">
        <f aca="false">ROUND(I277*H277,2)</f>
        <v>0</v>
      </c>
      <c r="K277" s="253"/>
      <c r="L277" s="29"/>
      <c r="M277" s="254"/>
      <c r="N277" s="255" t="s">
        <v>39</v>
      </c>
      <c r="O277" s="76"/>
      <c r="P277" s="256" t="n">
        <f aca="false">O277*H277</f>
        <v>0</v>
      </c>
      <c r="Q277" s="256" t="n">
        <v>0</v>
      </c>
      <c r="R277" s="256" t="n">
        <f aca="false">Q277*H277</f>
        <v>0</v>
      </c>
      <c r="S277" s="256" t="n">
        <v>0</v>
      </c>
      <c r="T277" s="257" t="n">
        <f aca="false"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258" t="s">
        <v>254</v>
      </c>
      <c r="AT277" s="258" t="s">
        <v>250</v>
      </c>
      <c r="AU277" s="258" t="s">
        <v>83</v>
      </c>
      <c r="AY277" s="3" t="s">
        <v>247</v>
      </c>
      <c r="BE277" s="137" t="n">
        <f aca="false">IF(N277="základní",J277,0)</f>
        <v>0</v>
      </c>
      <c r="BF277" s="137" t="n">
        <f aca="false">IF(N277="snížená",J277,0)</f>
        <v>0</v>
      </c>
      <c r="BG277" s="137" t="n">
        <f aca="false">IF(N277="zákl. přenesená",J277,0)</f>
        <v>0</v>
      </c>
      <c r="BH277" s="137" t="n">
        <f aca="false">IF(N277="sníž. přenesená",J277,0)</f>
        <v>0</v>
      </c>
      <c r="BI277" s="137" t="n">
        <f aca="false">IF(N277="nulová",J277,0)</f>
        <v>0</v>
      </c>
      <c r="BJ277" s="3" t="s">
        <v>81</v>
      </c>
      <c r="BK277" s="137" t="n">
        <f aca="false">ROUND(I277*H277,2)</f>
        <v>0</v>
      </c>
      <c r="BL277" s="3" t="s">
        <v>254</v>
      </c>
      <c r="BM277" s="258" t="s">
        <v>1241</v>
      </c>
    </row>
    <row r="278" s="30" customFormat="true" ht="10.2" hidden="false" customHeight="false" outlineLevel="0" collapsed="false">
      <c r="A278" s="26"/>
      <c r="B278" s="27"/>
      <c r="C278" s="28"/>
      <c r="D278" s="259" t="s">
        <v>256</v>
      </c>
      <c r="E278" s="28"/>
      <c r="F278" s="260" t="s">
        <v>1240</v>
      </c>
      <c r="G278" s="28"/>
      <c r="H278" s="28"/>
      <c r="I278" s="211"/>
      <c r="J278" s="28"/>
      <c r="K278" s="28"/>
      <c r="L278" s="29"/>
      <c r="M278" s="261"/>
      <c r="N278" s="262"/>
      <c r="O278" s="76"/>
      <c r="P278" s="76"/>
      <c r="Q278" s="76"/>
      <c r="R278" s="76"/>
      <c r="S278" s="76"/>
      <c r="T278" s="77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T278" s="3" t="s">
        <v>256</v>
      </c>
      <c r="AU278" s="3" t="s">
        <v>83</v>
      </c>
    </row>
    <row r="279" s="30" customFormat="true" ht="16.5" hidden="false" customHeight="true" outlineLevel="0" collapsed="false">
      <c r="A279" s="26"/>
      <c r="B279" s="27"/>
      <c r="C279" s="246" t="s">
        <v>1242</v>
      </c>
      <c r="D279" s="246" t="s">
        <v>250</v>
      </c>
      <c r="E279" s="247" t="s">
        <v>1243</v>
      </c>
      <c r="F279" s="248" t="s">
        <v>1244</v>
      </c>
      <c r="G279" s="249" t="s">
        <v>253</v>
      </c>
      <c r="H279" s="250" t="n">
        <v>1</v>
      </c>
      <c r="I279" s="251"/>
      <c r="J279" s="252" t="n">
        <f aca="false">ROUND(I279*H279,2)</f>
        <v>0</v>
      </c>
      <c r="K279" s="253"/>
      <c r="L279" s="29"/>
      <c r="M279" s="254"/>
      <c r="N279" s="255" t="s">
        <v>39</v>
      </c>
      <c r="O279" s="76"/>
      <c r="P279" s="256" t="n">
        <f aca="false">O279*H279</f>
        <v>0</v>
      </c>
      <c r="Q279" s="256" t="n">
        <v>0</v>
      </c>
      <c r="R279" s="256" t="n">
        <f aca="false">Q279*H279</f>
        <v>0</v>
      </c>
      <c r="S279" s="256" t="n">
        <v>0</v>
      </c>
      <c r="T279" s="257" t="n">
        <f aca="false"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258" t="s">
        <v>254</v>
      </c>
      <c r="AT279" s="258" t="s">
        <v>250</v>
      </c>
      <c r="AU279" s="258" t="s">
        <v>83</v>
      </c>
      <c r="AY279" s="3" t="s">
        <v>247</v>
      </c>
      <c r="BE279" s="137" t="n">
        <f aca="false">IF(N279="základní",J279,0)</f>
        <v>0</v>
      </c>
      <c r="BF279" s="137" t="n">
        <f aca="false">IF(N279="snížená",J279,0)</f>
        <v>0</v>
      </c>
      <c r="BG279" s="137" t="n">
        <f aca="false">IF(N279="zákl. přenesená",J279,0)</f>
        <v>0</v>
      </c>
      <c r="BH279" s="137" t="n">
        <f aca="false">IF(N279="sníž. přenesená",J279,0)</f>
        <v>0</v>
      </c>
      <c r="BI279" s="137" t="n">
        <f aca="false">IF(N279="nulová",J279,0)</f>
        <v>0</v>
      </c>
      <c r="BJ279" s="3" t="s">
        <v>81</v>
      </c>
      <c r="BK279" s="137" t="n">
        <f aca="false">ROUND(I279*H279,2)</f>
        <v>0</v>
      </c>
      <c r="BL279" s="3" t="s">
        <v>254</v>
      </c>
      <c r="BM279" s="258" t="s">
        <v>1245</v>
      </c>
    </row>
    <row r="280" s="30" customFormat="true" ht="10.2" hidden="false" customHeight="false" outlineLevel="0" collapsed="false">
      <c r="A280" s="26"/>
      <c r="B280" s="27"/>
      <c r="C280" s="28"/>
      <c r="D280" s="259" t="s">
        <v>256</v>
      </c>
      <c r="E280" s="28"/>
      <c r="F280" s="260" t="s">
        <v>1246</v>
      </c>
      <c r="G280" s="28"/>
      <c r="H280" s="28"/>
      <c r="I280" s="211"/>
      <c r="J280" s="28"/>
      <c r="K280" s="28"/>
      <c r="L280" s="29"/>
      <c r="M280" s="261"/>
      <c r="N280" s="262"/>
      <c r="O280" s="76"/>
      <c r="P280" s="76"/>
      <c r="Q280" s="76"/>
      <c r="R280" s="76"/>
      <c r="S280" s="76"/>
      <c r="T280" s="77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T280" s="3" t="s">
        <v>256</v>
      </c>
      <c r="AU280" s="3" t="s">
        <v>83</v>
      </c>
    </row>
    <row r="281" s="30" customFormat="true" ht="16.5" hidden="false" customHeight="true" outlineLevel="0" collapsed="false">
      <c r="A281" s="26"/>
      <c r="B281" s="27"/>
      <c r="C281" s="246" t="s">
        <v>1247</v>
      </c>
      <c r="D281" s="246" t="s">
        <v>250</v>
      </c>
      <c r="E281" s="247" t="s">
        <v>512</v>
      </c>
      <c r="F281" s="248" t="s">
        <v>513</v>
      </c>
      <c r="G281" s="249" t="s">
        <v>301</v>
      </c>
      <c r="H281" s="250" t="n">
        <v>26</v>
      </c>
      <c r="I281" s="251"/>
      <c r="J281" s="252" t="n">
        <f aca="false">ROUND(I281*H281,2)</f>
        <v>0</v>
      </c>
      <c r="K281" s="253"/>
      <c r="L281" s="29"/>
      <c r="M281" s="254"/>
      <c r="N281" s="255" t="s">
        <v>39</v>
      </c>
      <c r="O281" s="76"/>
      <c r="P281" s="256" t="n">
        <f aca="false">O281*H281</f>
        <v>0</v>
      </c>
      <c r="Q281" s="256" t="n">
        <v>0</v>
      </c>
      <c r="R281" s="256" t="n">
        <f aca="false">Q281*H281</f>
        <v>0</v>
      </c>
      <c r="S281" s="256" t="n">
        <v>0</v>
      </c>
      <c r="T281" s="257" t="n">
        <f aca="false"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258" t="s">
        <v>254</v>
      </c>
      <c r="AT281" s="258" t="s">
        <v>250</v>
      </c>
      <c r="AU281" s="258" t="s">
        <v>83</v>
      </c>
      <c r="AY281" s="3" t="s">
        <v>247</v>
      </c>
      <c r="BE281" s="137" t="n">
        <f aca="false">IF(N281="základní",J281,0)</f>
        <v>0</v>
      </c>
      <c r="BF281" s="137" t="n">
        <f aca="false">IF(N281="snížená",J281,0)</f>
        <v>0</v>
      </c>
      <c r="BG281" s="137" t="n">
        <f aca="false">IF(N281="zákl. přenesená",J281,0)</f>
        <v>0</v>
      </c>
      <c r="BH281" s="137" t="n">
        <f aca="false">IF(N281="sníž. přenesená",J281,0)</f>
        <v>0</v>
      </c>
      <c r="BI281" s="137" t="n">
        <f aca="false">IF(N281="nulová",J281,0)</f>
        <v>0</v>
      </c>
      <c r="BJ281" s="3" t="s">
        <v>81</v>
      </c>
      <c r="BK281" s="137" t="n">
        <f aca="false">ROUND(I281*H281,2)</f>
        <v>0</v>
      </c>
      <c r="BL281" s="3" t="s">
        <v>254</v>
      </c>
      <c r="BM281" s="258" t="s">
        <v>1248</v>
      </c>
    </row>
    <row r="282" s="30" customFormat="true" ht="10.2" hidden="false" customHeight="false" outlineLevel="0" collapsed="false">
      <c r="A282" s="26"/>
      <c r="B282" s="27"/>
      <c r="C282" s="28"/>
      <c r="D282" s="259" t="s">
        <v>256</v>
      </c>
      <c r="E282" s="28"/>
      <c r="F282" s="260" t="s">
        <v>513</v>
      </c>
      <c r="G282" s="28"/>
      <c r="H282" s="28"/>
      <c r="I282" s="211"/>
      <c r="J282" s="28"/>
      <c r="K282" s="28"/>
      <c r="L282" s="29"/>
      <c r="M282" s="261"/>
      <c r="N282" s="262"/>
      <c r="O282" s="76"/>
      <c r="P282" s="76"/>
      <c r="Q282" s="76"/>
      <c r="R282" s="76"/>
      <c r="S282" s="76"/>
      <c r="T282" s="77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T282" s="3" t="s">
        <v>256</v>
      </c>
      <c r="AU282" s="3" t="s">
        <v>83</v>
      </c>
    </row>
    <row r="283" s="30" customFormat="true" ht="24.15" hidden="false" customHeight="true" outlineLevel="0" collapsed="false">
      <c r="A283" s="26"/>
      <c r="B283" s="27"/>
      <c r="C283" s="246" t="s">
        <v>1249</v>
      </c>
      <c r="D283" s="246" t="s">
        <v>250</v>
      </c>
      <c r="E283" s="247" t="s">
        <v>1250</v>
      </c>
      <c r="F283" s="248" t="s">
        <v>1501</v>
      </c>
      <c r="G283" s="249" t="s">
        <v>253</v>
      </c>
      <c r="H283" s="250" t="n">
        <v>1</v>
      </c>
      <c r="I283" s="251"/>
      <c r="J283" s="252" t="n">
        <f aca="false">ROUND(I283*H283,2)</f>
        <v>0</v>
      </c>
      <c r="K283" s="253"/>
      <c r="L283" s="29"/>
      <c r="M283" s="254"/>
      <c r="N283" s="255" t="s">
        <v>39</v>
      </c>
      <c r="O283" s="76"/>
      <c r="P283" s="256" t="n">
        <f aca="false">O283*H283</f>
        <v>0</v>
      </c>
      <c r="Q283" s="256" t="n">
        <v>0</v>
      </c>
      <c r="R283" s="256" t="n">
        <f aca="false">Q283*H283</f>
        <v>0</v>
      </c>
      <c r="S283" s="256" t="n">
        <v>0</v>
      </c>
      <c r="T283" s="257" t="n">
        <f aca="false">S283*H283</f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258" t="s">
        <v>254</v>
      </c>
      <c r="AT283" s="258" t="s">
        <v>250</v>
      </c>
      <c r="AU283" s="258" t="s">
        <v>83</v>
      </c>
      <c r="AY283" s="3" t="s">
        <v>247</v>
      </c>
      <c r="BE283" s="137" t="n">
        <f aca="false">IF(N283="základní",J283,0)</f>
        <v>0</v>
      </c>
      <c r="BF283" s="137" t="n">
        <f aca="false">IF(N283="snížená",J283,0)</f>
        <v>0</v>
      </c>
      <c r="BG283" s="137" t="n">
        <f aca="false">IF(N283="zákl. přenesená",J283,0)</f>
        <v>0</v>
      </c>
      <c r="BH283" s="137" t="n">
        <f aca="false">IF(N283="sníž. přenesená",J283,0)</f>
        <v>0</v>
      </c>
      <c r="BI283" s="137" t="n">
        <f aca="false">IF(N283="nulová",J283,0)</f>
        <v>0</v>
      </c>
      <c r="BJ283" s="3" t="s">
        <v>81</v>
      </c>
      <c r="BK283" s="137" t="n">
        <f aca="false">ROUND(I283*H283,2)</f>
        <v>0</v>
      </c>
      <c r="BL283" s="3" t="s">
        <v>254</v>
      </c>
      <c r="BM283" s="258" t="s">
        <v>1252</v>
      </c>
    </row>
    <row r="284" s="30" customFormat="true" ht="10.2" hidden="false" customHeight="false" outlineLevel="0" collapsed="false">
      <c r="A284" s="26"/>
      <c r="B284" s="27"/>
      <c r="C284" s="28"/>
      <c r="D284" s="259" t="s">
        <v>256</v>
      </c>
      <c r="E284" s="28"/>
      <c r="F284" s="260" t="s">
        <v>1501</v>
      </c>
      <c r="G284" s="28"/>
      <c r="H284" s="28"/>
      <c r="I284" s="211"/>
      <c r="J284" s="28"/>
      <c r="K284" s="28"/>
      <c r="L284" s="29"/>
      <c r="M284" s="261"/>
      <c r="N284" s="262"/>
      <c r="O284" s="76"/>
      <c r="P284" s="76"/>
      <c r="Q284" s="76"/>
      <c r="R284" s="76"/>
      <c r="S284" s="76"/>
      <c r="T284" s="77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T284" s="3" t="s">
        <v>256</v>
      </c>
      <c r="AU284" s="3" t="s">
        <v>83</v>
      </c>
    </row>
    <row r="285" s="30" customFormat="true" ht="16.5" hidden="false" customHeight="true" outlineLevel="0" collapsed="false">
      <c r="A285" s="26"/>
      <c r="B285" s="27"/>
      <c r="C285" s="246" t="s">
        <v>1253</v>
      </c>
      <c r="D285" s="246" t="s">
        <v>250</v>
      </c>
      <c r="E285" s="247" t="s">
        <v>516</v>
      </c>
      <c r="F285" s="248" t="s">
        <v>517</v>
      </c>
      <c r="G285" s="249" t="s">
        <v>307</v>
      </c>
      <c r="H285" s="250" t="n">
        <v>5</v>
      </c>
      <c r="I285" s="251"/>
      <c r="J285" s="252" t="n">
        <f aca="false">ROUND(I285*H285,2)</f>
        <v>0</v>
      </c>
      <c r="K285" s="253"/>
      <c r="L285" s="29"/>
      <c r="M285" s="254"/>
      <c r="N285" s="255" t="s">
        <v>39</v>
      </c>
      <c r="O285" s="76"/>
      <c r="P285" s="256" t="n">
        <f aca="false">O285*H285</f>
        <v>0</v>
      </c>
      <c r="Q285" s="256" t="n">
        <v>0</v>
      </c>
      <c r="R285" s="256" t="n">
        <f aca="false">Q285*H285</f>
        <v>0</v>
      </c>
      <c r="S285" s="256" t="n">
        <v>0</v>
      </c>
      <c r="T285" s="257" t="n">
        <f aca="false">S285*H285</f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258" t="s">
        <v>254</v>
      </c>
      <c r="AT285" s="258" t="s">
        <v>250</v>
      </c>
      <c r="AU285" s="258" t="s">
        <v>83</v>
      </c>
      <c r="AY285" s="3" t="s">
        <v>247</v>
      </c>
      <c r="BE285" s="137" t="n">
        <f aca="false">IF(N285="základní",J285,0)</f>
        <v>0</v>
      </c>
      <c r="BF285" s="137" t="n">
        <f aca="false">IF(N285="snížená",J285,0)</f>
        <v>0</v>
      </c>
      <c r="BG285" s="137" t="n">
        <f aca="false">IF(N285="zákl. přenesená",J285,0)</f>
        <v>0</v>
      </c>
      <c r="BH285" s="137" t="n">
        <f aca="false">IF(N285="sníž. přenesená",J285,0)</f>
        <v>0</v>
      </c>
      <c r="BI285" s="137" t="n">
        <f aca="false">IF(N285="nulová",J285,0)</f>
        <v>0</v>
      </c>
      <c r="BJ285" s="3" t="s">
        <v>81</v>
      </c>
      <c r="BK285" s="137" t="n">
        <f aca="false">ROUND(I285*H285,2)</f>
        <v>0</v>
      </c>
      <c r="BL285" s="3" t="s">
        <v>254</v>
      </c>
      <c r="BM285" s="258" t="s">
        <v>1254</v>
      </c>
    </row>
    <row r="286" s="30" customFormat="true" ht="10.2" hidden="false" customHeight="false" outlineLevel="0" collapsed="false">
      <c r="A286" s="26"/>
      <c r="B286" s="27"/>
      <c r="C286" s="28"/>
      <c r="D286" s="259" t="s">
        <v>256</v>
      </c>
      <c r="E286" s="28"/>
      <c r="F286" s="260" t="s">
        <v>519</v>
      </c>
      <c r="G286" s="28"/>
      <c r="H286" s="28"/>
      <c r="I286" s="211"/>
      <c r="J286" s="28"/>
      <c r="K286" s="28"/>
      <c r="L286" s="29"/>
      <c r="M286" s="261"/>
      <c r="N286" s="262"/>
      <c r="O286" s="76"/>
      <c r="P286" s="76"/>
      <c r="Q286" s="76"/>
      <c r="R286" s="76"/>
      <c r="S286" s="76"/>
      <c r="T286" s="77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T286" s="3" t="s">
        <v>256</v>
      </c>
      <c r="AU286" s="3" t="s">
        <v>83</v>
      </c>
    </row>
    <row r="287" s="30" customFormat="true" ht="16.5" hidden="false" customHeight="true" outlineLevel="0" collapsed="false">
      <c r="A287" s="26"/>
      <c r="B287" s="27"/>
      <c r="C287" s="246" t="s">
        <v>1255</v>
      </c>
      <c r="D287" s="246" t="s">
        <v>250</v>
      </c>
      <c r="E287" s="247" t="s">
        <v>521</v>
      </c>
      <c r="F287" s="248" t="s">
        <v>522</v>
      </c>
      <c r="G287" s="249" t="s">
        <v>307</v>
      </c>
      <c r="H287" s="250" t="n">
        <v>5</v>
      </c>
      <c r="I287" s="251"/>
      <c r="J287" s="252" t="n">
        <f aca="false">ROUND(I287*H287,2)</f>
        <v>0</v>
      </c>
      <c r="K287" s="253"/>
      <c r="L287" s="29"/>
      <c r="M287" s="254"/>
      <c r="N287" s="255" t="s">
        <v>39</v>
      </c>
      <c r="O287" s="76"/>
      <c r="P287" s="256" t="n">
        <f aca="false">O287*H287</f>
        <v>0</v>
      </c>
      <c r="Q287" s="256" t="n">
        <v>0</v>
      </c>
      <c r="R287" s="256" t="n">
        <f aca="false">Q287*H287</f>
        <v>0</v>
      </c>
      <c r="S287" s="256" t="n">
        <v>0</v>
      </c>
      <c r="T287" s="257" t="n">
        <f aca="false">S287*H287</f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258" t="s">
        <v>254</v>
      </c>
      <c r="AT287" s="258" t="s">
        <v>250</v>
      </c>
      <c r="AU287" s="258" t="s">
        <v>83</v>
      </c>
      <c r="AY287" s="3" t="s">
        <v>247</v>
      </c>
      <c r="BE287" s="137" t="n">
        <f aca="false">IF(N287="základní",J287,0)</f>
        <v>0</v>
      </c>
      <c r="BF287" s="137" t="n">
        <f aca="false">IF(N287="snížená",J287,0)</f>
        <v>0</v>
      </c>
      <c r="BG287" s="137" t="n">
        <f aca="false">IF(N287="zákl. přenesená",J287,0)</f>
        <v>0</v>
      </c>
      <c r="BH287" s="137" t="n">
        <f aca="false">IF(N287="sníž. přenesená",J287,0)</f>
        <v>0</v>
      </c>
      <c r="BI287" s="137" t="n">
        <f aca="false">IF(N287="nulová",J287,0)</f>
        <v>0</v>
      </c>
      <c r="BJ287" s="3" t="s">
        <v>81</v>
      </c>
      <c r="BK287" s="137" t="n">
        <f aca="false">ROUND(I287*H287,2)</f>
        <v>0</v>
      </c>
      <c r="BL287" s="3" t="s">
        <v>254</v>
      </c>
      <c r="BM287" s="258" t="s">
        <v>1256</v>
      </c>
    </row>
    <row r="288" s="30" customFormat="true" ht="10.2" hidden="false" customHeight="false" outlineLevel="0" collapsed="false">
      <c r="A288" s="26"/>
      <c r="B288" s="27"/>
      <c r="C288" s="28"/>
      <c r="D288" s="259" t="s">
        <v>256</v>
      </c>
      <c r="E288" s="28"/>
      <c r="F288" s="260" t="s">
        <v>522</v>
      </c>
      <c r="G288" s="28"/>
      <c r="H288" s="28"/>
      <c r="I288" s="211"/>
      <c r="J288" s="28"/>
      <c r="K288" s="28"/>
      <c r="L288" s="29"/>
      <c r="M288" s="285"/>
      <c r="N288" s="286"/>
      <c r="O288" s="287"/>
      <c r="P288" s="287"/>
      <c r="Q288" s="287"/>
      <c r="R288" s="287"/>
      <c r="S288" s="287"/>
      <c r="T288" s="288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T288" s="3" t="s">
        <v>256</v>
      </c>
      <c r="AU288" s="3" t="s">
        <v>83</v>
      </c>
    </row>
    <row r="289" s="30" customFormat="true" ht="6.9" hidden="false" customHeight="true" outlineLevel="0" collapsed="false">
      <c r="A289" s="26"/>
      <c r="B289" s="54"/>
      <c r="C289" s="55"/>
      <c r="D289" s="55"/>
      <c r="E289" s="55"/>
      <c r="F289" s="55"/>
      <c r="G289" s="55"/>
      <c r="H289" s="55"/>
      <c r="I289" s="55"/>
      <c r="J289" s="55"/>
      <c r="K289" s="55"/>
      <c r="L289" s="29"/>
      <c r="M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</row>
  </sheetData>
  <autoFilter ref="C142:K288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118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1488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1502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J115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ROUND((SUM(BE115:BE122) + SUM(BE144:BE538)),  2)</f>
        <v>0</v>
      </c>
      <c r="G37" s="26"/>
      <c r="H37" s="26"/>
      <c r="I37" s="166" t="n">
        <v>0.21</v>
      </c>
      <c r="J37" s="165" t="n">
        <f aca="false">ROUND(((SUM(BE115:BE122) + SUM(BE144:BE538))*I37),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ROUND((SUM(BF115:BF122) + SUM(BF144:BF538)),  2)</f>
        <v>0</v>
      </c>
      <c r="G38" s="26"/>
      <c r="H38" s="26"/>
      <c r="I38" s="166" t="n">
        <v>0.15</v>
      </c>
      <c r="J38" s="165" t="n">
        <f aca="false">ROUND(((SUM(BF115:BF122) + SUM(BF144:BF538))*I38),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ROUND((SUM(BG115:BG122) + SUM(BG144:BG538)),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ROUND((SUM(BH115:BH122) + SUM(BH144:BH538)),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ROUND((SUM(BI115:BI122) + SUM(BI144:BI538)),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1488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51.4.2 - polytechnika/robotika, II.B-2 - elektro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J144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J145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525</v>
      </c>
      <c r="E100" s="202"/>
      <c r="F100" s="202"/>
      <c r="G100" s="202"/>
      <c r="H100" s="202"/>
      <c r="I100" s="202"/>
      <c r="J100" s="203" t="n">
        <f aca="false">J146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J151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J168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J177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526</v>
      </c>
      <c r="E104" s="202"/>
      <c r="F104" s="202"/>
      <c r="G104" s="202"/>
      <c r="H104" s="202"/>
      <c r="I104" s="202"/>
      <c r="J104" s="203" t="n">
        <f aca="false">J178</f>
        <v>0</v>
      </c>
      <c r="K104" s="119"/>
      <c r="L104" s="204"/>
    </row>
    <row r="105" s="199" customFormat="true" ht="14.85" hidden="false" customHeight="true" outlineLevel="0" collapsed="false">
      <c r="B105" s="200"/>
      <c r="C105" s="119"/>
      <c r="D105" s="201" t="s">
        <v>527</v>
      </c>
      <c r="E105" s="202"/>
      <c r="F105" s="202"/>
      <c r="G105" s="202"/>
      <c r="H105" s="202"/>
      <c r="I105" s="202"/>
      <c r="J105" s="203" t="n">
        <f aca="false">J179</f>
        <v>0</v>
      </c>
      <c r="K105" s="119"/>
      <c r="L105" s="204"/>
    </row>
    <row r="106" s="199" customFormat="true" ht="14.85" hidden="false" customHeight="true" outlineLevel="0" collapsed="false">
      <c r="B106" s="200"/>
      <c r="C106" s="119"/>
      <c r="D106" s="201" t="s">
        <v>528</v>
      </c>
      <c r="E106" s="202"/>
      <c r="F106" s="202"/>
      <c r="G106" s="202"/>
      <c r="H106" s="202"/>
      <c r="I106" s="202"/>
      <c r="J106" s="203" t="n">
        <f aca="false">J302</f>
        <v>0</v>
      </c>
      <c r="K106" s="119"/>
      <c r="L106" s="204"/>
    </row>
    <row r="107" s="199" customFormat="true" ht="14.85" hidden="false" customHeight="true" outlineLevel="0" collapsed="false">
      <c r="B107" s="200"/>
      <c r="C107" s="119"/>
      <c r="D107" s="201" t="s">
        <v>1258</v>
      </c>
      <c r="E107" s="202"/>
      <c r="F107" s="202"/>
      <c r="G107" s="202"/>
      <c r="H107" s="202"/>
      <c r="I107" s="202"/>
      <c r="J107" s="203" t="n">
        <f aca="false">J321</f>
        <v>0</v>
      </c>
      <c r="K107" s="119"/>
      <c r="L107" s="204"/>
    </row>
    <row r="108" s="199" customFormat="true" ht="14.85" hidden="false" customHeight="true" outlineLevel="0" collapsed="false">
      <c r="B108" s="200"/>
      <c r="C108" s="119"/>
      <c r="D108" s="201" t="s">
        <v>530</v>
      </c>
      <c r="E108" s="202"/>
      <c r="F108" s="202"/>
      <c r="G108" s="202"/>
      <c r="H108" s="202"/>
      <c r="I108" s="202"/>
      <c r="J108" s="203" t="n">
        <f aca="false">J368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531</v>
      </c>
      <c r="E109" s="202"/>
      <c r="F109" s="202"/>
      <c r="G109" s="202"/>
      <c r="H109" s="202"/>
      <c r="I109" s="202"/>
      <c r="J109" s="203" t="n">
        <f aca="false">J393</f>
        <v>0</v>
      </c>
      <c r="K109" s="119"/>
      <c r="L109" s="204"/>
    </row>
    <row r="110" s="199" customFormat="true" ht="14.85" hidden="false" customHeight="true" outlineLevel="0" collapsed="false">
      <c r="B110" s="200"/>
      <c r="C110" s="119"/>
      <c r="D110" s="201" t="s">
        <v>532</v>
      </c>
      <c r="E110" s="202"/>
      <c r="F110" s="202"/>
      <c r="G110" s="202"/>
      <c r="H110" s="202"/>
      <c r="I110" s="202"/>
      <c r="J110" s="203" t="n">
        <f aca="false">J394</f>
        <v>0</v>
      </c>
      <c r="K110" s="119"/>
      <c r="L110" s="204"/>
    </row>
    <row r="111" s="199" customFormat="true" ht="14.85" hidden="false" customHeight="true" outlineLevel="0" collapsed="false">
      <c r="B111" s="200"/>
      <c r="C111" s="119"/>
      <c r="D111" s="201" t="s">
        <v>533</v>
      </c>
      <c r="E111" s="202"/>
      <c r="F111" s="202"/>
      <c r="G111" s="202"/>
      <c r="H111" s="202"/>
      <c r="I111" s="202"/>
      <c r="J111" s="203" t="n">
        <f aca="false">J481</f>
        <v>0</v>
      </c>
      <c r="K111" s="119"/>
      <c r="L111" s="204"/>
    </row>
    <row r="112" s="199" customFormat="true" ht="19.95" hidden="false" customHeight="true" outlineLevel="0" collapsed="false">
      <c r="B112" s="200"/>
      <c r="C112" s="119"/>
      <c r="D112" s="201" t="s">
        <v>534</v>
      </c>
      <c r="E112" s="202"/>
      <c r="F112" s="202"/>
      <c r="G112" s="202"/>
      <c r="H112" s="202"/>
      <c r="I112" s="202"/>
      <c r="J112" s="203" t="n">
        <f aca="false">J516</f>
        <v>0</v>
      </c>
      <c r="K112" s="119"/>
      <c r="L112" s="204"/>
    </row>
    <row r="113" s="30" customFormat="true" ht="21.75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6.9" hidden="false" customHeight="true" outlineLevel="0" collapsed="false">
      <c r="A114" s="26"/>
      <c r="B114" s="27"/>
      <c r="C114" s="28"/>
      <c r="D114" s="28"/>
      <c r="E114" s="28"/>
      <c r="F114" s="28"/>
      <c r="G114" s="28"/>
      <c r="H114" s="28"/>
      <c r="I114" s="28"/>
      <c r="J114" s="28"/>
      <c r="K114" s="28"/>
      <c r="L114" s="5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29.25" hidden="false" customHeight="true" outlineLevel="0" collapsed="false">
      <c r="A115" s="26"/>
      <c r="B115" s="27"/>
      <c r="C115" s="190" t="s">
        <v>223</v>
      </c>
      <c r="D115" s="28"/>
      <c r="E115" s="28"/>
      <c r="F115" s="28"/>
      <c r="G115" s="28"/>
      <c r="H115" s="28"/>
      <c r="I115" s="28"/>
      <c r="J115" s="205" t="n">
        <f aca="false">ROUND(J116 + J117 + J118 + J119 + J120 + J121,2)</f>
        <v>0</v>
      </c>
      <c r="K115" s="28"/>
      <c r="L115" s="51"/>
      <c r="N115" s="206" t="s">
        <v>38</v>
      </c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="30" customFormat="true" ht="18" hidden="false" customHeight="true" outlineLevel="0" collapsed="false">
      <c r="A116" s="26"/>
      <c r="B116" s="27"/>
      <c r="C116" s="28"/>
      <c r="D116" s="138" t="s">
        <v>224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226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227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228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138" t="s">
        <v>229</v>
      </c>
      <c r="E120" s="138"/>
      <c r="F120" s="138"/>
      <c r="G120" s="28"/>
      <c r="H120" s="28"/>
      <c r="I120" s="28"/>
      <c r="J120" s="207" t="n"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225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8" hidden="false" customHeight="true" outlineLevel="0" collapsed="false">
      <c r="A121" s="26"/>
      <c r="B121" s="27"/>
      <c r="C121" s="28"/>
      <c r="D121" s="214" t="s">
        <v>230</v>
      </c>
      <c r="E121" s="28"/>
      <c r="F121" s="28"/>
      <c r="G121" s="28"/>
      <c r="H121" s="28"/>
      <c r="I121" s="28"/>
      <c r="J121" s="207" t="n">
        <f aca="false">ROUND(J32*T121,2)</f>
        <v>0</v>
      </c>
      <c r="K121" s="28"/>
      <c r="L121" s="208"/>
      <c r="M121" s="209"/>
      <c r="N121" s="210" t="s">
        <v>39</v>
      </c>
      <c r="O121" s="209"/>
      <c r="P121" s="209"/>
      <c r="Q121" s="209"/>
      <c r="R121" s="209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12" t="s">
        <v>231</v>
      </c>
      <c r="AZ121" s="209"/>
      <c r="BA121" s="209"/>
      <c r="BB121" s="209"/>
      <c r="BC121" s="209"/>
      <c r="BD121" s="209"/>
      <c r="BE121" s="213" t="n">
        <f aca="false">IF(N121="základní",J121,0)</f>
        <v>0</v>
      </c>
      <c r="BF121" s="213" t="n">
        <f aca="false">IF(N121="snížená",J121,0)</f>
        <v>0</v>
      </c>
      <c r="BG121" s="213" t="n">
        <f aca="false">IF(N121="zákl. přenesená",J121,0)</f>
        <v>0</v>
      </c>
      <c r="BH121" s="213" t="n">
        <f aca="false">IF(N121="sníž. přenesená",J121,0)</f>
        <v>0</v>
      </c>
      <c r="BI121" s="213" t="n">
        <f aca="false">IF(N121="nulová",J121,0)</f>
        <v>0</v>
      </c>
      <c r="BJ121" s="212" t="s">
        <v>81</v>
      </c>
      <c r="BK121" s="209"/>
      <c r="BL121" s="209"/>
      <c r="BM121" s="209"/>
    </row>
    <row r="122" s="30" customFormat="true" ht="10.2" hidden="false" customHeight="false" outlineLevel="0" collapsed="false">
      <c r="A122" s="26"/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29.25" hidden="false" customHeight="true" outlineLevel="0" collapsed="false">
      <c r="A123" s="26"/>
      <c r="B123" s="27"/>
      <c r="C123" s="141" t="s">
        <v>199</v>
      </c>
      <c r="D123" s="142"/>
      <c r="E123" s="142"/>
      <c r="F123" s="142"/>
      <c r="G123" s="142"/>
      <c r="H123" s="142"/>
      <c r="I123" s="142"/>
      <c r="J123" s="215" t="n">
        <f aca="false">ROUND(J98+J115,2)</f>
        <v>0</v>
      </c>
      <c r="K123" s="142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="30" customFormat="true" ht="6.9" hidden="false" customHeight="true" outlineLevel="0" collapsed="false">
      <c r="A124" s="26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1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8" s="30" customFormat="true" ht="6.9" hidden="false" customHeight="true" outlineLevel="0" collapsed="false">
      <c r="A128" s="26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24.9" hidden="false" customHeight="true" outlineLevel="0" collapsed="false">
      <c r="A129" s="26"/>
      <c r="B129" s="27"/>
      <c r="C129" s="9" t="s">
        <v>232</v>
      </c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6.9" hidden="false" customHeight="true" outlineLevel="0" collapsed="false">
      <c r="A130" s="26"/>
      <c r="B130" s="27"/>
      <c r="C130" s="28"/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2" hidden="false" customHeight="true" outlineLevel="0" collapsed="false">
      <c r="A131" s="26"/>
      <c r="B131" s="27"/>
      <c r="C131" s="17" t="s">
        <v>15</v>
      </c>
      <c r="D131" s="28"/>
      <c r="E131" s="28"/>
      <c r="F131" s="28"/>
      <c r="G131" s="28"/>
      <c r="H131" s="28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="30" customFormat="true" ht="16.5" hidden="false" customHeight="true" outlineLevel="0" collapsed="false">
      <c r="A132" s="26"/>
      <c r="B132" s="27"/>
      <c r="C132" s="28"/>
      <c r="D132" s="28"/>
      <c r="E132" s="185" t="str">
        <f aca="false">E7</f>
        <v>Zlepšování kvality a dostupnosti vzdělávání  ZŠ Ivančická 218, Moravský Krumlov</v>
      </c>
      <c r="F132" s="185"/>
      <c r="G132" s="185"/>
      <c r="H132" s="185"/>
      <c r="I132" s="28"/>
      <c r="J132" s="28"/>
      <c r="K132" s="28"/>
      <c r="L132" s="51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customFormat="false" ht="12" hidden="false" customHeight="true" outlineLevel="0" collapsed="false">
      <c r="B133" s="7"/>
      <c r="C133" s="17" t="s">
        <v>201</v>
      </c>
      <c r="D133" s="8"/>
      <c r="E133" s="8"/>
      <c r="F133" s="8"/>
      <c r="G133" s="8"/>
      <c r="H133" s="8"/>
      <c r="I133" s="8"/>
      <c r="J133" s="8"/>
      <c r="K133" s="8"/>
      <c r="L133" s="6"/>
    </row>
    <row r="134" s="30" customFormat="true" ht="16.5" hidden="false" customHeight="true" outlineLevel="0" collapsed="false">
      <c r="A134" s="26"/>
      <c r="B134" s="27"/>
      <c r="C134" s="28"/>
      <c r="D134" s="28"/>
      <c r="E134" s="185" t="s">
        <v>1488</v>
      </c>
      <c r="F134" s="185"/>
      <c r="G134" s="185"/>
      <c r="H134" s="185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2" hidden="false" customHeight="true" outlineLevel="0" collapsed="false">
      <c r="A135" s="26"/>
      <c r="B135" s="27"/>
      <c r="C135" s="17" t="s">
        <v>203</v>
      </c>
      <c r="D135" s="28"/>
      <c r="E135" s="28"/>
      <c r="F135" s="28"/>
      <c r="G135" s="28"/>
      <c r="H135" s="28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16.5" hidden="false" customHeight="true" outlineLevel="0" collapsed="false">
      <c r="A136" s="26"/>
      <c r="B136" s="27"/>
      <c r="C136" s="28"/>
      <c r="D136" s="28"/>
      <c r="E136" s="66" t="str">
        <f aca="false">E11</f>
        <v>51.4.2 - polytechnika/robotika, II.B-2 - elektro</v>
      </c>
      <c r="F136" s="66"/>
      <c r="G136" s="66"/>
      <c r="H136" s="66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6.9" hidden="false" customHeight="true" outlineLevel="0" collapsed="false">
      <c r="A137" s="26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12" hidden="false" customHeight="true" outlineLevel="0" collapsed="false">
      <c r="A138" s="26"/>
      <c r="B138" s="27"/>
      <c r="C138" s="17" t="s">
        <v>19</v>
      </c>
      <c r="D138" s="28"/>
      <c r="E138" s="28"/>
      <c r="F138" s="18" t="str">
        <f aca="false">F14</f>
        <v> </v>
      </c>
      <c r="G138" s="28"/>
      <c r="H138" s="28"/>
      <c r="I138" s="17" t="s">
        <v>21</v>
      </c>
      <c r="J138" s="186" t="str">
        <f aca="false">IF(J14="","",J14)</f>
        <v>14. 8. 2023</v>
      </c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6.9" hidden="false" customHeight="true" outlineLevel="0" collapsed="false">
      <c r="A139" s="26"/>
      <c r="B139" s="27"/>
      <c r="C139" s="28"/>
      <c r="D139" s="28"/>
      <c r="E139" s="28"/>
      <c r="F139" s="28"/>
      <c r="G139" s="28"/>
      <c r="H139" s="28"/>
      <c r="I139" s="28"/>
      <c r="J139" s="28"/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23</v>
      </c>
      <c r="D140" s="28"/>
      <c r="E140" s="28"/>
      <c r="F140" s="18" t="str">
        <f aca="false">E17</f>
        <v> </v>
      </c>
      <c r="G140" s="28"/>
      <c r="H140" s="28"/>
      <c r="I140" s="17" t="s">
        <v>28</v>
      </c>
      <c r="J140" s="187" t="str">
        <f aca="false">E23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5.15" hidden="false" customHeight="true" outlineLevel="0" collapsed="false">
      <c r="A141" s="26"/>
      <c r="B141" s="27"/>
      <c r="C141" s="17" t="s">
        <v>26</v>
      </c>
      <c r="D141" s="28"/>
      <c r="E141" s="28"/>
      <c r="F141" s="18" t="str">
        <f aca="false">IF(E20="","",E20)</f>
        <v>Vyplň údaj</v>
      </c>
      <c r="G141" s="28"/>
      <c r="H141" s="28"/>
      <c r="I141" s="17" t="s">
        <v>30</v>
      </c>
      <c r="J141" s="187" t="str">
        <f aca="false">E26</f>
        <v> </v>
      </c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30" customFormat="true" ht="10.35" hidden="false" customHeight="true" outlineLevel="0" collapsed="false">
      <c r="A142" s="26"/>
      <c r="B142" s="27"/>
      <c r="C142" s="28"/>
      <c r="D142" s="28"/>
      <c r="E142" s="28"/>
      <c r="F142" s="28"/>
      <c r="G142" s="28"/>
      <c r="H142" s="28"/>
      <c r="I142" s="28"/>
      <c r="J142" s="28"/>
      <c r="K142" s="28"/>
      <c r="L142" s="51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="223" customFormat="true" ht="29.25" hidden="false" customHeight="true" outlineLevel="0" collapsed="false">
      <c r="A143" s="216"/>
      <c r="B143" s="217"/>
      <c r="C143" s="218" t="s">
        <v>233</v>
      </c>
      <c r="D143" s="219" t="s">
        <v>59</v>
      </c>
      <c r="E143" s="219" t="s">
        <v>55</v>
      </c>
      <c r="F143" s="219" t="s">
        <v>56</v>
      </c>
      <c r="G143" s="219" t="s">
        <v>234</v>
      </c>
      <c r="H143" s="219" t="s">
        <v>235</v>
      </c>
      <c r="I143" s="219" t="s">
        <v>236</v>
      </c>
      <c r="J143" s="220" t="s">
        <v>208</v>
      </c>
      <c r="K143" s="221" t="s">
        <v>237</v>
      </c>
      <c r="L143" s="222"/>
      <c r="M143" s="84"/>
      <c r="N143" s="85" t="s">
        <v>38</v>
      </c>
      <c r="O143" s="85" t="s">
        <v>238</v>
      </c>
      <c r="P143" s="85" t="s">
        <v>239</v>
      </c>
      <c r="Q143" s="85" t="s">
        <v>240</v>
      </c>
      <c r="R143" s="85" t="s">
        <v>241</v>
      </c>
      <c r="S143" s="85" t="s">
        <v>242</v>
      </c>
      <c r="T143" s="86" t="s">
        <v>243</v>
      </c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</row>
    <row r="144" s="30" customFormat="true" ht="22.8" hidden="false" customHeight="true" outlineLevel="0" collapsed="false">
      <c r="A144" s="26"/>
      <c r="B144" s="27"/>
      <c r="C144" s="92" t="s">
        <v>244</v>
      </c>
      <c r="D144" s="28"/>
      <c r="E144" s="28"/>
      <c r="F144" s="28"/>
      <c r="G144" s="28"/>
      <c r="H144" s="28"/>
      <c r="I144" s="28"/>
      <c r="J144" s="224" t="n">
        <f aca="false">BK144</f>
        <v>0</v>
      </c>
      <c r="K144" s="28"/>
      <c r="L144" s="29"/>
      <c r="M144" s="87"/>
      <c r="N144" s="225"/>
      <c r="O144" s="88"/>
      <c r="P144" s="226" t="n">
        <f aca="false">P145+P177</f>
        <v>0</v>
      </c>
      <c r="Q144" s="88"/>
      <c r="R144" s="226" t="n">
        <f aca="false">R145+R177</f>
        <v>0.15371</v>
      </c>
      <c r="S144" s="88"/>
      <c r="T144" s="227" t="n">
        <f aca="false">T145+T177</f>
        <v>0.24395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3" t="s">
        <v>73</v>
      </c>
      <c r="AU144" s="3" t="s">
        <v>210</v>
      </c>
      <c r="BK144" s="228" t="n">
        <f aca="false">BK145+BK177</f>
        <v>0</v>
      </c>
    </row>
    <row r="145" s="229" customFormat="true" ht="25.95" hidden="false" customHeight="true" outlineLevel="0" collapsed="false">
      <c r="B145" s="230"/>
      <c r="C145" s="231"/>
      <c r="D145" s="232" t="s">
        <v>73</v>
      </c>
      <c r="E145" s="233" t="s">
        <v>245</v>
      </c>
      <c r="F145" s="233" t="s">
        <v>246</v>
      </c>
      <c r="G145" s="231"/>
      <c r="H145" s="231"/>
      <c r="I145" s="234"/>
      <c r="J145" s="235" t="n">
        <f aca="false">BK145</f>
        <v>0</v>
      </c>
      <c r="K145" s="231"/>
      <c r="L145" s="236"/>
      <c r="M145" s="237"/>
      <c r="N145" s="238"/>
      <c r="O145" s="238"/>
      <c r="P145" s="239" t="n">
        <f aca="false">P146+P151+P168</f>
        <v>0</v>
      </c>
      <c r="Q145" s="238"/>
      <c r="R145" s="239" t="n">
        <f aca="false">R146+R151+R168</f>
        <v>0</v>
      </c>
      <c r="S145" s="238"/>
      <c r="T145" s="240" t="n">
        <f aca="false">T146+T151+T168</f>
        <v>0.171</v>
      </c>
      <c r="AR145" s="241" t="s">
        <v>81</v>
      </c>
      <c r="AT145" s="242" t="s">
        <v>73</v>
      </c>
      <c r="AU145" s="242" t="s">
        <v>74</v>
      </c>
      <c r="AY145" s="241" t="s">
        <v>247</v>
      </c>
      <c r="BK145" s="243" t="n">
        <f aca="false">BK146+BK151+BK168</f>
        <v>0</v>
      </c>
    </row>
    <row r="146" s="229" customFormat="true" ht="22.8" hidden="false" customHeight="true" outlineLevel="0" collapsed="false">
      <c r="B146" s="230"/>
      <c r="C146" s="231"/>
      <c r="D146" s="232" t="s">
        <v>73</v>
      </c>
      <c r="E146" s="244" t="s">
        <v>265</v>
      </c>
      <c r="F146" s="244" t="s">
        <v>535</v>
      </c>
      <c r="G146" s="231"/>
      <c r="H146" s="231"/>
      <c r="I146" s="234"/>
      <c r="J146" s="245" t="n">
        <f aca="false">BK146</f>
        <v>0</v>
      </c>
      <c r="K146" s="231"/>
      <c r="L146" s="236"/>
      <c r="M146" s="237"/>
      <c r="N146" s="238"/>
      <c r="O146" s="238"/>
      <c r="P146" s="239" t="n">
        <f aca="false">SUM(P147:P150)</f>
        <v>0</v>
      </c>
      <c r="Q146" s="238"/>
      <c r="R146" s="239" t="n">
        <f aca="false">SUM(R147:R150)</f>
        <v>0</v>
      </c>
      <c r="S146" s="238"/>
      <c r="T146" s="240" t="n">
        <f aca="false">SUM(T147:T150)</f>
        <v>0</v>
      </c>
      <c r="AR146" s="241" t="s">
        <v>81</v>
      </c>
      <c r="AT146" s="242" t="s">
        <v>73</v>
      </c>
      <c r="AU146" s="242" t="s">
        <v>81</v>
      </c>
      <c r="AY146" s="241" t="s">
        <v>247</v>
      </c>
      <c r="BK146" s="243" t="n">
        <f aca="false">SUM(BK147:BK150)</f>
        <v>0</v>
      </c>
    </row>
    <row r="147" s="30" customFormat="true" ht="24.15" hidden="false" customHeight="true" outlineLevel="0" collapsed="false">
      <c r="A147" s="26"/>
      <c r="B147" s="27"/>
      <c r="C147" s="246" t="s">
        <v>536</v>
      </c>
      <c r="D147" s="246" t="s">
        <v>250</v>
      </c>
      <c r="E147" s="247" t="s">
        <v>537</v>
      </c>
      <c r="F147" s="248" t="s">
        <v>538</v>
      </c>
      <c r="G147" s="249" t="s">
        <v>539</v>
      </c>
      <c r="H147" s="250" t="n">
        <v>10</v>
      </c>
      <c r="I147" s="251"/>
      <c r="J147" s="252" t="n">
        <f aca="false">ROUND(I147*H147,2)</f>
        <v>0</v>
      </c>
      <c r="K147" s="253"/>
      <c r="L147" s="29"/>
      <c r="M147" s="254"/>
      <c r="N147" s="255" t="s">
        <v>39</v>
      </c>
      <c r="O147" s="76"/>
      <c r="P147" s="256" t="n">
        <f aca="false">O147*H147</f>
        <v>0</v>
      </c>
      <c r="Q147" s="256" t="n">
        <v>0</v>
      </c>
      <c r="R147" s="256" t="n">
        <f aca="false">Q147*H147</f>
        <v>0</v>
      </c>
      <c r="S147" s="256" t="n">
        <v>0</v>
      </c>
      <c r="T147" s="257" t="n">
        <f aca="false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258" t="s">
        <v>272</v>
      </c>
      <c r="AT147" s="258" t="s">
        <v>250</v>
      </c>
      <c r="AU147" s="258" t="s">
        <v>83</v>
      </c>
      <c r="AY147" s="3" t="s">
        <v>247</v>
      </c>
      <c r="BE147" s="137" t="n">
        <f aca="false">IF(N147="základní",J147,0)</f>
        <v>0</v>
      </c>
      <c r="BF147" s="137" t="n">
        <f aca="false">IF(N147="snížená",J147,0)</f>
        <v>0</v>
      </c>
      <c r="BG147" s="137" t="n">
        <f aca="false">IF(N147="zákl. přenesená",J147,0)</f>
        <v>0</v>
      </c>
      <c r="BH147" s="137" t="n">
        <f aca="false">IF(N147="sníž. přenesená",J147,0)</f>
        <v>0</v>
      </c>
      <c r="BI147" s="137" t="n">
        <f aca="false">IF(N147="nulová",J147,0)</f>
        <v>0</v>
      </c>
      <c r="BJ147" s="3" t="s">
        <v>81</v>
      </c>
      <c r="BK147" s="137" t="n">
        <f aca="false">ROUND(I147*H147,2)</f>
        <v>0</v>
      </c>
      <c r="BL147" s="3" t="s">
        <v>272</v>
      </c>
      <c r="BM147" s="258" t="s">
        <v>540</v>
      </c>
    </row>
    <row r="148" s="30" customFormat="true" ht="19.2" hidden="false" customHeight="false" outlineLevel="0" collapsed="false">
      <c r="A148" s="26"/>
      <c r="B148" s="27"/>
      <c r="C148" s="28"/>
      <c r="D148" s="259" t="s">
        <v>256</v>
      </c>
      <c r="E148" s="28"/>
      <c r="F148" s="260" t="s">
        <v>541</v>
      </c>
      <c r="G148" s="28"/>
      <c r="H148" s="28"/>
      <c r="I148" s="211"/>
      <c r="J148" s="28"/>
      <c r="K148" s="28"/>
      <c r="L148" s="29"/>
      <c r="M148" s="261"/>
      <c r="N148" s="262"/>
      <c r="O148" s="76"/>
      <c r="P148" s="76"/>
      <c r="Q148" s="76"/>
      <c r="R148" s="76"/>
      <c r="S148" s="76"/>
      <c r="T148" s="77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3" t="s">
        <v>256</v>
      </c>
      <c r="AU148" s="3" t="s">
        <v>83</v>
      </c>
    </row>
    <row r="149" s="30" customFormat="true" ht="24.15" hidden="false" customHeight="true" outlineLevel="0" collapsed="false">
      <c r="A149" s="26"/>
      <c r="B149" s="27"/>
      <c r="C149" s="246" t="s">
        <v>542</v>
      </c>
      <c r="D149" s="246" t="s">
        <v>250</v>
      </c>
      <c r="E149" s="247" t="s">
        <v>543</v>
      </c>
      <c r="F149" s="248" t="s">
        <v>544</v>
      </c>
      <c r="G149" s="249" t="s">
        <v>539</v>
      </c>
      <c r="H149" s="250" t="n">
        <v>90</v>
      </c>
      <c r="I149" s="251"/>
      <c r="J149" s="252" t="n">
        <f aca="false">ROUND(I149*H149,2)</f>
        <v>0</v>
      </c>
      <c r="K149" s="253"/>
      <c r="L149" s="29"/>
      <c r="M149" s="254"/>
      <c r="N149" s="255" t="s">
        <v>39</v>
      </c>
      <c r="O149" s="76"/>
      <c r="P149" s="256" t="n">
        <f aca="false">O149*H149</f>
        <v>0</v>
      </c>
      <c r="Q149" s="256" t="n">
        <v>0</v>
      </c>
      <c r="R149" s="256" t="n">
        <f aca="false">Q149*H149</f>
        <v>0</v>
      </c>
      <c r="S149" s="256" t="n">
        <v>0</v>
      </c>
      <c r="T149" s="257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258" t="s">
        <v>272</v>
      </c>
      <c r="AT149" s="258" t="s">
        <v>250</v>
      </c>
      <c r="AU149" s="258" t="s">
        <v>83</v>
      </c>
      <c r="AY149" s="3" t="s">
        <v>247</v>
      </c>
      <c r="BE149" s="137" t="n">
        <f aca="false">IF(N149="základní",J149,0)</f>
        <v>0</v>
      </c>
      <c r="BF149" s="137" t="n">
        <f aca="false">IF(N149="snížená",J149,0)</f>
        <v>0</v>
      </c>
      <c r="BG149" s="137" t="n">
        <f aca="false">IF(N149="zákl. přenesená",J149,0)</f>
        <v>0</v>
      </c>
      <c r="BH149" s="137" t="n">
        <f aca="false">IF(N149="sníž. přenesená",J149,0)</f>
        <v>0</v>
      </c>
      <c r="BI149" s="137" t="n">
        <f aca="false">IF(N149="nulová",J149,0)</f>
        <v>0</v>
      </c>
      <c r="BJ149" s="3" t="s">
        <v>81</v>
      </c>
      <c r="BK149" s="137" t="n">
        <f aca="false">ROUND(I149*H149,2)</f>
        <v>0</v>
      </c>
      <c r="BL149" s="3" t="s">
        <v>272</v>
      </c>
      <c r="BM149" s="258" t="s">
        <v>545</v>
      </c>
    </row>
    <row r="150" s="30" customFormat="true" ht="28.8" hidden="false" customHeight="false" outlineLevel="0" collapsed="false">
      <c r="A150" s="26"/>
      <c r="B150" s="27"/>
      <c r="C150" s="28"/>
      <c r="D150" s="259" t="s">
        <v>256</v>
      </c>
      <c r="E150" s="28"/>
      <c r="F150" s="260" t="s">
        <v>546</v>
      </c>
      <c r="G150" s="28"/>
      <c r="H150" s="28"/>
      <c r="I150" s="211"/>
      <c r="J150" s="28"/>
      <c r="K150" s="28"/>
      <c r="L150" s="29"/>
      <c r="M150" s="261"/>
      <c r="N150" s="262"/>
      <c r="O150" s="76"/>
      <c r="P150" s="76"/>
      <c r="Q150" s="76"/>
      <c r="R150" s="76"/>
      <c r="S150" s="76"/>
      <c r="T150" s="7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3" t="s">
        <v>256</v>
      </c>
      <c r="AU150" s="3" t="s">
        <v>83</v>
      </c>
    </row>
    <row r="151" s="229" customFormat="true" ht="22.8" hidden="false" customHeight="true" outlineLevel="0" collapsed="false">
      <c r="B151" s="230"/>
      <c r="C151" s="231"/>
      <c r="D151" s="232" t="s">
        <v>73</v>
      </c>
      <c r="E151" s="244" t="s">
        <v>258</v>
      </c>
      <c r="F151" s="244" t="s">
        <v>259</v>
      </c>
      <c r="G151" s="231"/>
      <c r="H151" s="231"/>
      <c r="I151" s="234"/>
      <c r="J151" s="245" t="n">
        <f aca="false">BK151</f>
        <v>0</v>
      </c>
      <c r="K151" s="231"/>
      <c r="L151" s="236"/>
      <c r="M151" s="237"/>
      <c r="N151" s="238"/>
      <c r="O151" s="238"/>
      <c r="P151" s="239" t="n">
        <f aca="false">SUM(P152:P167)</f>
        <v>0</v>
      </c>
      <c r="Q151" s="238"/>
      <c r="R151" s="239" t="n">
        <f aca="false">SUM(R152:R167)</f>
        <v>0</v>
      </c>
      <c r="S151" s="238"/>
      <c r="T151" s="240" t="n">
        <f aca="false">SUM(T152:T167)</f>
        <v>0.171</v>
      </c>
      <c r="AR151" s="241" t="s">
        <v>81</v>
      </c>
      <c r="AT151" s="242" t="s">
        <v>73</v>
      </c>
      <c r="AU151" s="242" t="s">
        <v>81</v>
      </c>
      <c r="AY151" s="241" t="s">
        <v>247</v>
      </c>
      <c r="BK151" s="243" t="n">
        <f aca="false">SUM(BK152:BK167)</f>
        <v>0</v>
      </c>
    </row>
    <row r="152" s="30" customFormat="true" ht="33" hidden="false" customHeight="true" outlineLevel="0" collapsed="false">
      <c r="A152" s="26"/>
      <c r="B152" s="27"/>
      <c r="C152" s="246" t="s">
        <v>547</v>
      </c>
      <c r="D152" s="246" t="s">
        <v>250</v>
      </c>
      <c r="E152" s="247" t="s">
        <v>548</v>
      </c>
      <c r="F152" s="248" t="s">
        <v>549</v>
      </c>
      <c r="G152" s="249" t="s">
        <v>291</v>
      </c>
      <c r="H152" s="250" t="n">
        <v>1</v>
      </c>
      <c r="I152" s="251"/>
      <c r="J152" s="252" t="n">
        <f aca="false">ROUND(I152*H152,2)</f>
        <v>0</v>
      </c>
      <c r="K152" s="253"/>
      <c r="L152" s="29"/>
      <c r="M152" s="254"/>
      <c r="N152" s="255" t="s">
        <v>39</v>
      </c>
      <c r="O152" s="76"/>
      <c r="P152" s="256" t="n">
        <f aca="false">O152*H152</f>
        <v>0</v>
      </c>
      <c r="Q152" s="256" t="n">
        <v>0</v>
      </c>
      <c r="R152" s="256" t="n">
        <f aca="false">Q152*H152</f>
        <v>0</v>
      </c>
      <c r="S152" s="256" t="n">
        <v>0</v>
      </c>
      <c r="T152" s="257" t="n">
        <f aca="false"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258" t="s">
        <v>272</v>
      </c>
      <c r="AT152" s="258" t="s">
        <v>250</v>
      </c>
      <c r="AU152" s="258" t="s">
        <v>83</v>
      </c>
      <c r="AY152" s="3" t="s">
        <v>247</v>
      </c>
      <c r="BE152" s="137" t="n">
        <f aca="false">IF(N152="základní",J152,0)</f>
        <v>0</v>
      </c>
      <c r="BF152" s="137" t="n">
        <f aca="false">IF(N152="snížená",J152,0)</f>
        <v>0</v>
      </c>
      <c r="BG152" s="137" t="n">
        <f aca="false">IF(N152="zákl. přenesená",J152,0)</f>
        <v>0</v>
      </c>
      <c r="BH152" s="137" t="n">
        <f aca="false">IF(N152="sníž. přenesená",J152,0)</f>
        <v>0</v>
      </c>
      <c r="BI152" s="137" t="n">
        <f aca="false">IF(N152="nulová",J152,0)</f>
        <v>0</v>
      </c>
      <c r="BJ152" s="3" t="s">
        <v>81</v>
      </c>
      <c r="BK152" s="137" t="n">
        <f aca="false">ROUND(I152*H152,2)</f>
        <v>0</v>
      </c>
      <c r="BL152" s="3" t="s">
        <v>272</v>
      </c>
      <c r="BM152" s="258" t="s">
        <v>550</v>
      </c>
    </row>
    <row r="153" s="30" customFormat="true" ht="28.8" hidden="false" customHeight="false" outlineLevel="0" collapsed="false">
      <c r="A153" s="26"/>
      <c r="B153" s="27"/>
      <c r="C153" s="28"/>
      <c r="D153" s="259" t="s">
        <v>256</v>
      </c>
      <c r="E153" s="28"/>
      <c r="F153" s="260" t="s">
        <v>551</v>
      </c>
      <c r="G153" s="28"/>
      <c r="H153" s="28"/>
      <c r="I153" s="211"/>
      <c r="J153" s="28"/>
      <c r="K153" s="28"/>
      <c r="L153" s="29"/>
      <c r="M153" s="261"/>
      <c r="N153" s="262"/>
      <c r="O153" s="76"/>
      <c r="P153" s="76"/>
      <c r="Q153" s="76"/>
      <c r="R153" s="76"/>
      <c r="S153" s="76"/>
      <c r="T153" s="77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T153" s="3" t="s">
        <v>256</v>
      </c>
      <c r="AU153" s="3" t="s">
        <v>83</v>
      </c>
    </row>
    <row r="154" s="30" customFormat="true" ht="33" hidden="false" customHeight="true" outlineLevel="0" collapsed="false">
      <c r="A154" s="26"/>
      <c r="B154" s="27"/>
      <c r="C154" s="246" t="s">
        <v>552</v>
      </c>
      <c r="D154" s="246" t="s">
        <v>250</v>
      </c>
      <c r="E154" s="247" t="s">
        <v>553</v>
      </c>
      <c r="F154" s="248" t="s">
        <v>554</v>
      </c>
      <c r="G154" s="249" t="s">
        <v>291</v>
      </c>
      <c r="H154" s="250" t="n">
        <v>3</v>
      </c>
      <c r="I154" s="251"/>
      <c r="J154" s="252" t="n">
        <f aca="false">ROUND(I154*H154,2)</f>
        <v>0</v>
      </c>
      <c r="K154" s="253"/>
      <c r="L154" s="29"/>
      <c r="M154" s="254"/>
      <c r="N154" s="255" t="s">
        <v>39</v>
      </c>
      <c r="O154" s="76"/>
      <c r="P154" s="256" t="n">
        <f aca="false">O154*H154</f>
        <v>0</v>
      </c>
      <c r="Q154" s="256" t="n">
        <v>0</v>
      </c>
      <c r="R154" s="256" t="n">
        <f aca="false">Q154*H154</f>
        <v>0</v>
      </c>
      <c r="S154" s="256" t="n">
        <v>0</v>
      </c>
      <c r="T154" s="257" t="n">
        <f aca="false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258" t="s">
        <v>272</v>
      </c>
      <c r="AT154" s="258" t="s">
        <v>250</v>
      </c>
      <c r="AU154" s="258" t="s">
        <v>83</v>
      </c>
      <c r="AY154" s="3" t="s">
        <v>247</v>
      </c>
      <c r="BE154" s="137" t="n">
        <f aca="false">IF(N154="základní",J154,0)</f>
        <v>0</v>
      </c>
      <c r="BF154" s="137" t="n">
        <f aca="false">IF(N154="snížená",J154,0)</f>
        <v>0</v>
      </c>
      <c r="BG154" s="137" t="n">
        <f aca="false">IF(N154="zákl. přenesená",J154,0)</f>
        <v>0</v>
      </c>
      <c r="BH154" s="137" t="n">
        <f aca="false">IF(N154="sníž. přenesená",J154,0)</f>
        <v>0</v>
      </c>
      <c r="BI154" s="137" t="n">
        <f aca="false">IF(N154="nulová",J154,0)</f>
        <v>0</v>
      </c>
      <c r="BJ154" s="3" t="s">
        <v>81</v>
      </c>
      <c r="BK154" s="137" t="n">
        <f aca="false">ROUND(I154*H154,2)</f>
        <v>0</v>
      </c>
      <c r="BL154" s="3" t="s">
        <v>272</v>
      </c>
      <c r="BM154" s="258" t="s">
        <v>555</v>
      </c>
    </row>
    <row r="155" s="30" customFormat="true" ht="28.8" hidden="false" customHeight="false" outlineLevel="0" collapsed="false">
      <c r="A155" s="26"/>
      <c r="B155" s="27"/>
      <c r="C155" s="28"/>
      <c r="D155" s="259" t="s">
        <v>256</v>
      </c>
      <c r="E155" s="28"/>
      <c r="F155" s="260" t="s">
        <v>556</v>
      </c>
      <c r="G155" s="28"/>
      <c r="H155" s="28"/>
      <c r="I155" s="211"/>
      <c r="J155" s="28"/>
      <c r="K155" s="28"/>
      <c r="L155" s="29"/>
      <c r="M155" s="261"/>
      <c r="N155" s="262"/>
      <c r="O155" s="76"/>
      <c r="P155" s="76"/>
      <c r="Q155" s="76"/>
      <c r="R155" s="76"/>
      <c r="S155" s="76"/>
      <c r="T155" s="77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T155" s="3" t="s">
        <v>256</v>
      </c>
      <c r="AU155" s="3" t="s">
        <v>83</v>
      </c>
    </row>
    <row r="156" s="30" customFormat="true" ht="33" hidden="false" customHeight="true" outlineLevel="0" collapsed="false">
      <c r="A156" s="26"/>
      <c r="B156" s="27"/>
      <c r="C156" s="246" t="s">
        <v>557</v>
      </c>
      <c r="D156" s="246" t="s">
        <v>250</v>
      </c>
      <c r="E156" s="247" t="s">
        <v>558</v>
      </c>
      <c r="F156" s="248" t="s">
        <v>559</v>
      </c>
      <c r="G156" s="249" t="s">
        <v>291</v>
      </c>
      <c r="H156" s="250" t="n">
        <v>1</v>
      </c>
      <c r="I156" s="251"/>
      <c r="J156" s="252" t="n">
        <f aca="false">ROUND(I156*H156,2)</f>
        <v>0</v>
      </c>
      <c r="K156" s="253"/>
      <c r="L156" s="29"/>
      <c r="M156" s="254"/>
      <c r="N156" s="255" t="s">
        <v>39</v>
      </c>
      <c r="O156" s="76"/>
      <c r="P156" s="256" t="n">
        <f aca="false">O156*H156</f>
        <v>0</v>
      </c>
      <c r="Q156" s="256" t="n">
        <v>0</v>
      </c>
      <c r="R156" s="256" t="n">
        <f aca="false">Q156*H156</f>
        <v>0</v>
      </c>
      <c r="S156" s="256" t="n">
        <v>0</v>
      </c>
      <c r="T156" s="257" t="n">
        <f aca="false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258" t="s">
        <v>272</v>
      </c>
      <c r="AT156" s="258" t="s">
        <v>250</v>
      </c>
      <c r="AU156" s="258" t="s">
        <v>83</v>
      </c>
      <c r="AY156" s="3" t="s">
        <v>247</v>
      </c>
      <c r="BE156" s="137" t="n">
        <f aca="false">IF(N156="základní",J156,0)</f>
        <v>0</v>
      </c>
      <c r="BF156" s="137" t="n">
        <f aca="false">IF(N156="snížená",J156,0)</f>
        <v>0</v>
      </c>
      <c r="BG156" s="137" t="n">
        <f aca="false">IF(N156="zákl. přenesená",J156,0)</f>
        <v>0</v>
      </c>
      <c r="BH156" s="137" t="n">
        <f aca="false">IF(N156="sníž. přenesená",J156,0)</f>
        <v>0</v>
      </c>
      <c r="BI156" s="137" t="n">
        <f aca="false">IF(N156="nulová",J156,0)</f>
        <v>0</v>
      </c>
      <c r="BJ156" s="3" t="s">
        <v>81</v>
      </c>
      <c r="BK156" s="137" t="n">
        <f aca="false">ROUND(I156*H156,2)</f>
        <v>0</v>
      </c>
      <c r="BL156" s="3" t="s">
        <v>272</v>
      </c>
      <c r="BM156" s="258" t="s">
        <v>560</v>
      </c>
    </row>
    <row r="157" s="30" customFormat="true" ht="28.8" hidden="false" customHeight="false" outlineLevel="0" collapsed="false">
      <c r="A157" s="26"/>
      <c r="B157" s="27"/>
      <c r="C157" s="28"/>
      <c r="D157" s="259" t="s">
        <v>256</v>
      </c>
      <c r="E157" s="28"/>
      <c r="F157" s="260" t="s">
        <v>561</v>
      </c>
      <c r="G157" s="28"/>
      <c r="H157" s="28"/>
      <c r="I157" s="211"/>
      <c r="J157" s="28"/>
      <c r="K157" s="28"/>
      <c r="L157" s="29"/>
      <c r="M157" s="261"/>
      <c r="N157" s="262"/>
      <c r="O157" s="76"/>
      <c r="P157" s="76"/>
      <c r="Q157" s="76"/>
      <c r="R157" s="76"/>
      <c r="S157" s="76"/>
      <c r="T157" s="77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3" t="s">
        <v>256</v>
      </c>
      <c r="AU157" s="3" t="s">
        <v>83</v>
      </c>
    </row>
    <row r="158" s="30" customFormat="true" ht="24.15" hidden="false" customHeight="true" outlineLevel="0" collapsed="false">
      <c r="A158" s="26"/>
      <c r="B158" s="27"/>
      <c r="C158" s="246" t="s">
        <v>562</v>
      </c>
      <c r="D158" s="246" t="s">
        <v>250</v>
      </c>
      <c r="E158" s="247" t="s">
        <v>563</v>
      </c>
      <c r="F158" s="248" t="s">
        <v>564</v>
      </c>
      <c r="G158" s="249" t="s">
        <v>291</v>
      </c>
      <c r="H158" s="250" t="n">
        <v>4</v>
      </c>
      <c r="I158" s="251"/>
      <c r="J158" s="252" t="n">
        <f aca="false">ROUND(I158*H158,2)</f>
        <v>0</v>
      </c>
      <c r="K158" s="253"/>
      <c r="L158" s="29"/>
      <c r="M158" s="254"/>
      <c r="N158" s="255" t="s">
        <v>39</v>
      </c>
      <c r="O158" s="76"/>
      <c r="P158" s="256" t="n">
        <f aca="false">O158*H158</f>
        <v>0</v>
      </c>
      <c r="Q158" s="256" t="n">
        <v>0</v>
      </c>
      <c r="R158" s="256" t="n">
        <f aca="false">Q158*H158</f>
        <v>0</v>
      </c>
      <c r="S158" s="256" t="n">
        <v>0.001</v>
      </c>
      <c r="T158" s="257" t="n">
        <f aca="false">S158*H158</f>
        <v>0.004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258" t="s">
        <v>272</v>
      </c>
      <c r="AT158" s="258" t="s">
        <v>250</v>
      </c>
      <c r="AU158" s="258" t="s">
        <v>83</v>
      </c>
      <c r="AY158" s="3" t="s">
        <v>247</v>
      </c>
      <c r="BE158" s="137" t="n">
        <f aca="false">IF(N158="základní",J158,0)</f>
        <v>0</v>
      </c>
      <c r="BF158" s="137" t="n">
        <f aca="false">IF(N158="snížená",J158,0)</f>
        <v>0</v>
      </c>
      <c r="BG158" s="137" t="n">
        <f aca="false">IF(N158="zákl. přenesená",J158,0)</f>
        <v>0</v>
      </c>
      <c r="BH158" s="137" t="n">
        <f aca="false">IF(N158="sníž. přenesená",J158,0)</f>
        <v>0</v>
      </c>
      <c r="BI158" s="137" t="n">
        <f aca="false">IF(N158="nulová",J158,0)</f>
        <v>0</v>
      </c>
      <c r="BJ158" s="3" t="s">
        <v>81</v>
      </c>
      <c r="BK158" s="137" t="n">
        <f aca="false">ROUND(I158*H158,2)</f>
        <v>0</v>
      </c>
      <c r="BL158" s="3" t="s">
        <v>272</v>
      </c>
      <c r="BM158" s="258" t="s">
        <v>565</v>
      </c>
    </row>
    <row r="159" s="30" customFormat="true" ht="19.2" hidden="false" customHeight="false" outlineLevel="0" collapsed="false">
      <c r="A159" s="26"/>
      <c r="B159" s="27"/>
      <c r="C159" s="28"/>
      <c r="D159" s="259" t="s">
        <v>256</v>
      </c>
      <c r="E159" s="28"/>
      <c r="F159" s="260" t="s">
        <v>566</v>
      </c>
      <c r="G159" s="28"/>
      <c r="H159" s="28"/>
      <c r="I159" s="211"/>
      <c r="J159" s="28"/>
      <c r="K159" s="28"/>
      <c r="L159" s="29"/>
      <c r="M159" s="261"/>
      <c r="N159" s="262"/>
      <c r="O159" s="76"/>
      <c r="P159" s="76"/>
      <c r="Q159" s="76"/>
      <c r="R159" s="76"/>
      <c r="S159" s="76"/>
      <c r="T159" s="77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3" t="s">
        <v>256</v>
      </c>
      <c r="AU159" s="3" t="s">
        <v>83</v>
      </c>
    </row>
    <row r="160" s="30" customFormat="true" ht="24.15" hidden="false" customHeight="true" outlineLevel="0" collapsed="false">
      <c r="A160" s="26"/>
      <c r="B160" s="27"/>
      <c r="C160" s="246" t="s">
        <v>81</v>
      </c>
      <c r="D160" s="246" t="s">
        <v>250</v>
      </c>
      <c r="E160" s="247" t="s">
        <v>567</v>
      </c>
      <c r="F160" s="248" t="s">
        <v>568</v>
      </c>
      <c r="G160" s="249" t="s">
        <v>332</v>
      </c>
      <c r="H160" s="250" t="n">
        <v>5</v>
      </c>
      <c r="I160" s="251"/>
      <c r="J160" s="252" t="n">
        <f aca="false">ROUND(I160*H160,2)</f>
        <v>0</v>
      </c>
      <c r="K160" s="253"/>
      <c r="L160" s="29"/>
      <c r="M160" s="254"/>
      <c r="N160" s="255" t="s">
        <v>39</v>
      </c>
      <c r="O160" s="76"/>
      <c r="P160" s="256" t="n">
        <f aca="false">O160*H160</f>
        <v>0</v>
      </c>
      <c r="Q160" s="256" t="n">
        <v>0</v>
      </c>
      <c r="R160" s="256" t="n">
        <f aca="false">Q160*H160</f>
        <v>0</v>
      </c>
      <c r="S160" s="256" t="n">
        <v>0.002</v>
      </c>
      <c r="T160" s="257" t="n">
        <f aca="false">S160*H160</f>
        <v>0.01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258" t="s">
        <v>272</v>
      </c>
      <c r="AT160" s="258" t="s">
        <v>250</v>
      </c>
      <c r="AU160" s="258" t="s">
        <v>83</v>
      </c>
      <c r="AY160" s="3" t="s">
        <v>247</v>
      </c>
      <c r="BE160" s="137" t="n">
        <f aca="false">IF(N160="základní",J160,0)</f>
        <v>0</v>
      </c>
      <c r="BF160" s="137" t="n">
        <f aca="false">IF(N160="snížená",J160,0)</f>
        <v>0</v>
      </c>
      <c r="BG160" s="137" t="n">
        <f aca="false">IF(N160="zákl. přenesená",J160,0)</f>
        <v>0</v>
      </c>
      <c r="BH160" s="137" t="n">
        <f aca="false">IF(N160="sníž. přenesená",J160,0)</f>
        <v>0</v>
      </c>
      <c r="BI160" s="137" t="n">
        <f aca="false">IF(N160="nulová",J160,0)</f>
        <v>0</v>
      </c>
      <c r="BJ160" s="3" t="s">
        <v>81</v>
      </c>
      <c r="BK160" s="137" t="n">
        <f aca="false">ROUND(I160*H160,2)</f>
        <v>0</v>
      </c>
      <c r="BL160" s="3" t="s">
        <v>272</v>
      </c>
      <c r="BM160" s="258" t="s">
        <v>569</v>
      </c>
    </row>
    <row r="161" s="30" customFormat="true" ht="19.2" hidden="false" customHeight="false" outlineLevel="0" collapsed="false">
      <c r="A161" s="26"/>
      <c r="B161" s="27"/>
      <c r="C161" s="28"/>
      <c r="D161" s="259" t="s">
        <v>256</v>
      </c>
      <c r="E161" s="28"/>
      <c r="F161" s="260" t="s">
        <v>570</v>
      </c>
      <c r="G161" s="28"/>
      <c r="H161" s="28"/>
      <c r="I161" s="211"/>
      <c r="J161" s="28"/>
      <c r="K161" s="28"/>
      <c r="L161" s="29"/>
      <c r="M161" s="261"/>
      <c r="N161" s="262"/>
      <c r="O161" s="76"/>
      <c r="P161" s="76"/>
      <c r="Q161" s="76"/>
      <c r="R161" s="76"/>
      <c r="S161" s="76"/>
      <c r="T161" s="77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T161" s="3" t="s">
        <v>256</v>
      </c>
      <c r="AU161" s="3" t="s">
        <v>83</v>
      </c>
    </row>
    <row r="162" s="30" customFormat="true" ht="24.15" hidden="false" customHeight="true" outlineLevel="0" collapsed="false">
      <c r="A162" s="26"/>
      <c r="B162" s="27"/>
      <c r="C162" s="246" t="s">
        <v>83</v>
      </c>
      <c r="D162" s="246" t="s">
        <v>250</v>
      </c>
      <c r="E162" s="247" t="s">
        <v>571</v>
      </c>
      <c r="F162" s="248" t="s">
        <v>572</v>
      </c>
      <c r="G162" s="249" t="s">
        <v>332</v>
      </c>
      <c r="H162" s="250" t="n">
        <v>5</v>
      </c>
      <c r="I162" s="251"/>
      <c r="J162" s="252" t="n">
        <f aca="false">ROUND(I162*H162,2)</f>
        <v>0</v>
      </c>
      <c r="K162" s="253"/>
      <c r="L162" s="29"/>
      <c r="M162" s="254"/>
      <c r="N162" s="255" t="s">
        <v>39</v>
      </c>
      <c r="O162" s="76"/>
      <c r="P162" s="256" t="n">
        <f aca="false">O162*H162</f>
        <v>0</v>
      </c>
      <c r="Q162" s="256" t="n">
        <v>0</v>
      </c>
      <c r="R162" s="256" t="n">
        <f aca="false">Q162*H162</f>
        <v>0</v>
      </c>
      <c r="S162" s="256" t="n">
        <v>0.011</v>
      </c>
      <c r="T162" s="257" t="n">
        <f aca="false">S162*H162</f>
        <v>0.055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258" t="s">
        <v>272</v>
      </c>
      <c r="AT162" s="258" t="s">
        <v>250</v>
      </c>
      <c r="AU162" s="258" t="s">
        <v>83</v>
      </c>
      <c r="AY162" s="3" t="s">
        <v>247</v>
      </c>
      <c r="BE162" s="137" t="n">
        <f aca="false">IF(N162="základní",J162,0)</f>
        <v>0</v>
      </c>
      <c r="BF162" s="137" t="n">
        <f aca="false">IF(N162="snížená",J162,0)</f>
        <v>0</v>
      </c>
      <c r="BG162" s="137" t="n">
        <f aca="false">IF(N162="zákl. přenesená",J162,0)</f>
        <v>0</v>
      </c>
      <c r="BH162" s="137" t="n">
        <f aca="false">IF(N162="sníž. přenesená",J162,0)</f>
        <v>0</v>
      </c>
      <c r="BI162" s="137" t="n">
        <f aca="false">IF(N162="nulová",J162,0)</f>
        <v>0</v>
      </c>
      <c r="BJ162" s="3" t="s">
        <v>81</v>
      </c>
      <c r="BK162" s="137" t="n">
        <f aca="false">ROUND(I162*H162,2)</f>
        <v>0</v>
      </c>
      <c r="BL162" s="3" t="s">
        <v>272</v>
      </c>
      <c r="BM162" s="258" t="s">
        <v>573</v>
      </c>
    </row>
    <row r="163" s="30" customFormat="true" ht="19.2" hidden="false" customHeight="false" outlineLevel="0" collapsed="false">
      <c r="A163" s="26"/>
      <c r="B163" s="27"/>
      <c r="C163" s="28"/>
      <c r="D163" s="259" t="s">
        <v>256</v>
      </c>
      <c r="E163" s="28"/>
      <c r="F163" s="260" t="s">
        <v>574</v>
      </c>
      <c r="G163" s="28"/>
      <c r="H163" s="28"/>
      <c r="I163" s="211"/>
      <c r="J163" s="28"/>
      <c r="K163" s="28"/>
      <c r="L163" s="29"/>
      <c r="M163" s="261"/>
      <c r="N163" s="262"/>
      <c r="O163" s="76"/>
      <c r="P163" s="76"/>
      <c r="Q163" s="76"/>
      <c r="R163" s="76"/>
      <c r="S163" s="76"/>
      <c r="T163" s="7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3" t="s">
        <v>256</v>
      </c>
      <c r="AU163" s="3" t="s">
        <v>83</v>
      </c>
    </row>
    <row r="164" s="30" customFormat="true" ht="24.15" hidden="false" customHeight="true" outlineLevel="0" collapsed="false">
      <c r="A164" s="26"/>
      <c r="B164" s="27"/>
      <c r="C164" s="246" t="s">
        <v>272</v>
      </c>
      <c r="D164" s="246" t="s">
        <v>250</v>
      </c>
      <c r="E164" s="247" t="s">
        <v>575</v>
      </c>
      <c r="F164" s="248" t="s">
        <v>576</v>
      </c>
      <c r="G164" s="249" t="s">
        <v>291</v>
      </c>
      <c r="H164" s="250" t="n">
        <v>6</v>
      </c>
      <c r="I164" s="251"/>
      <c r="J164" s="252" t="n">
        <f aca="false">ROUND(I164*H164,2)</f>
        <v>0</v>
      </c>
      <c r="K164" s="253"/>
      <c r="L164" s="29"/>
      <c r="M164" s="254"/>
      <c r="N164" s="255" t="s">
        <v>39</v>
      </c>
      <c r="O164" s="76"/>
      <c r="P164" s="256" t="n">
        <f aca="false">O164*H164</f>
        <v>0</v>
      </c>
      <c r="Q164" s="256" t="n">
        <v>0</v>
      </c>
      <c r="R164" s="256" t="n">
        <f aca="false">Q164*H164</f>
        <v>0</v>
      </c>
      <c r="S164" s="256" t="n">
        <v>0.017</v>
      </c>
      <c r="T164" s="257" t="n">
        <f aca="false">S164*H164</f>
        <v>0.102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258" t="s">
        <v>272</v>
      </c>
      <c r="AT164" s="258" t="s">
        <v>250</v>
      </c>
      <c r="AU164" s="258" t="s">
        <v>83</v>
      </c>
      <c r="AY164" s="3" t="s">
        <v>247</v>
      </c>
      <c r="BE164" s="137" t="n">
        <f aca="false">IF(N164="základní",J164,0)</f>
        <v>0</v>
      </c>
      <c r="BF164" s="137" t="n">
        <f aca="false">IF(N164="snížená",J164,0)</f>
        <v>0</v>
      </c>
      <c r="BG164" s="137" t="n">
        <f aca="false">IF(N164="zákl. přenesená",J164,0)</f>
        <v>0</v>
      </c>
      <c r="BH164" s="137" t="n">
        <f aca="false">IF(N164="sníž. přenesená",J164,0)</f>
        <v>0</v>
      </c>
      <c r="BI164" s="137" t="n">
        <f aca="false">IF(N164="nulová",J164,0)</f>
        <v>0</v>
      </c>
      <c r="BJ164" s="3" t="s">
        <v>81</v>
      </c>
      <c r="BK164" s="137" t="n">
        <f aca="false">ROUND(I164*H164,2)</f>
        <v>0</v>
      </c>
      <c r="BL164" s="3" t="s">
        <v>272</v>
      </c>
      <c r="BM164" s="258" t="s">
        <v>577</v>
      </c>
    </row>
    <row r="165" s="30" customFormat="true" ht="28.8" hidden="false" customHeight="false" outlineLevel="0" collapsed="false">
      <c r="A165" s="26"/>
      <c r="B165" s="27"/>
      <c r="C165" s="28"/>
      <c r="D165" s="259" t="s">
        <v>256</v>
      </c>
      <c r="E165" s="28"/>
      <c r="F165" s="260" t="s">
        <v>578</v>
      </c>
      <c r="G165" s="28"/>
      <c r="H165" s="28"/>
      <c r="I165" s="211"/>
      <c r="J165" s="28"/>
      <c r="K165" s="28"/>
      <c r="L165" s="29"/>
      <c r="M165" s="261"/>
      <c r="N165" s="262"/>
      <c r="O165" s="76"/>
      <c r="P165" s="76"/>
      <c r="Q165" s="76"/>
      <c r="R165" s="76"/>
      <c r="S165" s="76"/>
      <c r="T165" s="77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3" t="s">
        <v>256</v>
      </c>
      <c r="AU165" s="3" t="s">
        <v>83</v>
      </c>
    </row>
    <row r="166" s="30" customFormat="true" ht="24.15" hidden="false" customHeight="true" outlineLevel="0" collapsed="false">
      <c r="A166" s="26"/>
      <c r="B166" s="27"/>
      <c r="C166" s="246" t="s">
        <v>579</v>
      </c>
      <c r="D166" s="246" t="s">
        <v>250</v>
      </c>
      <c r="E166" s="247" t="s">
        <v>580</v>
      </c>
      <c r="F166" s="248" t="s">
        <v>581</v>
      </c>
      <c r="G166" s="249" t="s">
        <v>307</v>
      </c>
      <c r="H166" s="250" t="n">
        <v>55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</v>
      </c>
      <c r="T166" s="257" t="n">
        <f aca="false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272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272</v>
      </c>
      <c r="BM166" s="258" t="s">
        <v>582</v>
      </c>
    </row>
    <row r="167" s="30" customFormat="true" ht="19.2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583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229" customFormat="true" ht="22.8" hidden="false" customHeight="true" outlineLevel="0" collapsed="false">
      <c r="B168" s="230"/>
      <c r="C168" s="231"/>
      <c r="D168" s="232" t="s">
        <v>73</v>
      </c>
      <c r="E168" s="244" t="s">
        <v>270</v>
      </c>
      <c r="F168" s="244" t="s">
        <v>271</v>
      </c>
      <c r="G168" s="231"/>
      <c r="H168" s="231"/>
      <c r="I168" s="234"/>
      <c r="J168" s="245" t="n">
        <f aca="false">BK168</f>
        <v>0</v>
      </c>
      <c r="K168" s="231"/>
      <c r="L168" s="236"/>
      <c r="M168" s="237"/>
      <c r="N168" s="238"/>
      <c r="O168" s="238"/>
      <c r="P168" s="239" t="n">
        <f aca="false">SUM(P169:P176)</f>
        <v>0</v>
      </c>
      <c r="Q168" s="238"/>
      <c r="R168" s="239" t="n">
        <f aca="false">SUM(R169:R176)</f>
        <v>0</v>
      </c>
      <c r="S168" s="238"/>
      <c r="T168" s="240" t="n">
        <f aca="false">SUM(T169:T176)</f>
        <v>0</v>
      </c>
      <c r="AR168" s="241" t="s">
        <v>81</v>
      </c>
      <c r="AT168" s="242" t="s">
        <v>73</v>
      </c>
      <c r="AU168" s="242" t="s">
        <v>81</v>
      </c>
      <c r="AY168" s="241" t="s">
        <v>247</v>
      </c>
      <c r="BK168" s="243" t="n">
        <f aca="false">SUM(BK169:BK176)</f>
        <v>0</v>
      </c>
    </row>
    <row r="169" s="30" customFormat="true" ht="24.15" hidden="false" customHeight="true" outlineLevel="0" collapsed="false">
      <c r="A169" s="26"/>
      <c r="B169" s="27"/>
      <c r="C169" s="246" t="s">
        <v>278</v>
      </c>
      <c r="D169" s="246" t="s">
        <v>250</v>
      </c>
      <c r="E169" s="247" t="s">
        <v>273</v>
      </c>
      <c r="F169" s="248" t="s">
        <v>584</v>
      </c>
      <c r="G169" s="249" t="s">
        <v>275</v>
      </c>
      <c r="H169" s="250" t="n">
        <v>0.244</v>
      </c>
      <c r="I169" s="251"/>
      <c r="J169" s="252" t="n">
        <f aca="false">ROUND(I169*H169,2)</f>
        <v>0</v>
      </c>
      <c r="K169" s="253"/>
      <c r="L169" s="29"/>
      <c r="M169" s="254"/>
      <c r="N169" s="255" t="s">
        <v>39</v>
      </c>
      <c r="O169" s="76"/>
      <c r="P169" s="256" t="n">
        <f aca="false">O169*H169</f>
        <v>0</v>
      </c>
      <c r="Q169" s="256" t="n">
        <v>0</v>
      </c>
      <c r="R169" s="256" t="n">
        <f aca="false">Q169*H169</f>
        <v>0</v>
      </c>
      <c r="S169" s="256" t="n">
        <v>0</v>
      </c>
      <c r="T169" s="257" t="n">
        <f aca="false"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258" t="s">
        <v>272</v>
      </c>
      <c r="AT169" s="258" t="s">
        <v>250</v>
      </c>
      <c r="AU169" s="258" t="s">
        <v>83</v>
      </c>
      <c r="AY169" s="3" t="s">
        <v>247</v>
      </c>
      <c r="BE169" s="137" t="n">
        <f aca="false">IF(N169="základní",J169,0)</f>
        <v>0</v>
      </c>
      <c r="BF169" s="137" t="n">
        <f aca="false">IF(N169="snížená",J169,0)</f>
        <v>0</v>
      </c>
      <c r="BG169" s="137" t="n">
        <f aca="false">IF(N169="zákl. přenesená",J169,0)</f>
        <v>0</v>
      </c>
      <c r="BH169" s="137" t="n">
        <f aca="false">IF(N169="sníž. přenesená",J169,0)</f>
        <v>0</v>
      </c>
      <c r="BI169" s="137" t="n">
        <f aca="false">IF(N169="nulová",J169,0)</f>
        <v>0</v>
      </c>
      <c r="BJ169" s="3" t="s">
        <v>81</v>
      </c>
      <c r="BK169" s="137" t="n">
        <f aca="false">ROUND(I169*H169,2)</f>
        <v>0</v>
      </c>
      <c r="BL169" s="3" t="s">
        <v>272</v>
      </c>
      <c r="BM169" s="258" t="s">
        <v>585</v>
      </c>
    </row>
    <row r="170" s="30" customFormat="true" ht="19.2" hidden="false" customHeight="false" outlineLevel="0" collapsed="false">
      <c r="A170" s="26"/>
      <c r="B170" s="27"/>
      <c r="C170" s="28"/>
      <c r="D170" s="259" t="s">
        <v>256</v>
      </c>
      <c r="E170" s="28"/>
      <c r="F170" s="260" t="s">
        <v>586</v>
      </c>
      <c r="G170" s="28"/>
      <c r="H170" s="28"/>
      <c r="I170" s="211"/>
      <c r="J170" s="28"/>
      <c r="K170" s="28"/>
      <c r="L170" s="29"/>
      <c r="M170" s="261"/>
      <c r="N170" s="262"/>
      <c r="O170" s="76"/>
      <c r="P170" s="76"/>
      <c r="Q170" s="76"/>
      <c r="R170" s="76"/>
      <c r="S170" s="76"/>
      <c r="T170" s="77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T170" s="3" t="s">
        <v>256</v>
      </c>
      <c r="AU170" s="3" t="s">
        <v>83</v>
      </c>
    </row>
    <row r="171" s="30" customFormat="true" ht="24.15" hidden="false" customHeight="true" outlineLevel="0" collapsed="false">
      <c r="A171" s="26"/>
      <c r="B171" s="27"/>
      <c r="C171" s="246" t="s">
        <v>248</v>
      </c>
      <c r="D171" s="246" t="s">
        <v>250</v>
      </c>
      <c r="E171" s="247" t="s">
        <v>279</v>
      </c>
      <c r="F171" s="248" t="s">
        <v>280</v>
      </c>
      <c r="G171" s="249" t="s">
        <v>275</v>
      </c>
      <c r="H171" s="250" t="n">
        <v>0.244</v>
      </c>
      <c r="I171" s="251"/>
      <c r="J171" s="252" t="n">
        <f aca="false">ROUND(I171*H171,2)</f>
        <v>0</v>
      </c>
      <c r="K171" s="253"/>
      <c r="L171" s="29"/>
      <c r="M171" s="254"/>
      <c r="N171" s="255" t="s">
        <v>39</v>
      </c>
      <c r="O171" s="76"/>
      <c r="P171" s="256" t="n">
        <f aca="false">O171*H171</f>
        <v>0</v>
      </c>
      <c r="Q171" s="256" t="n">
        <v>0</v>
      </c>
      <c r="R171" s="256" t="n">
        <f aca="false">Q171*H171</f>
        <v>0</v>
      </c>
      <c r="S171" s="256" t="n">
        <v>0</v>
      </c>
      <c r="T171" s="257" t="n">
        <f aca="false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258" t="s">
        <v>272</v>
      </c>
      <c r="AT171" s="258" t="s">
        <v>250</v>
      </c>
      <c r="AU171" s="258" t="s">
        <v>83</v>
      </c>
      <c r="AY171" s="3" t="s">
        <v>247</v>
      </c>
      <c r="BE171" s="137" t="n">
        <f aca="false">IF(N171="základní",J171,0)</f>
        <v>0</v>
      </c>
      <c r="BF171" s="137" t="n">
        <f aca="false">IF(N171="snížená",J171,0)</f>
        <v>0</v>
      </c>
      <c r="BG171" s="137" t="n">
        <f aca="false">IF(N171="zákl. přenesená",J171,0)</f>
        <v>0</v>
      </c>
      <c r="BH171" s="137" t="n">
        <f aca="false">IF(N171="sníž. přenesená",J171,0)</f>
        <v>0</v>
      </c>
      <c r="BI171" s="137" t="n">
        <f aca="false">IF(N171="nulová",J171,0)</f>
        <v>0</v>
      </c>
      <c r="BJ171" s="3" t="s">
        <v>81</v>
      </c>
      <c r="BK171" s="137" t="n">
        <f aca="false">ROUND(I171*H171,2)</f>
        <v>0</v>
      </c>
      <c r="BL171" s="3" t="s">
        <v>272</v>
      </c>
      <c r="BM171" s="258" t="s">
        <v>587</v>
      </c>
    </row>
    <row r="172" s="30" customFormat="true" ht="19.2" hidden="false" customHeight="false" outlineLevel="0" collapsed="false">
      <c r="A172" s="26"/>
      <c r="B172" s="27"/>
      <c r="C172" s="28"/>
      <c r="D172" s="259" t="s">
        <v>256</v>
      </c>
      <c r="E172" s="28"/>
      <c r="F172" s="260" t="s">
        <v>282</v>
      </c>
      <c r="G172" s="28"/>
      <c r="H172" s="28"/>
      <c r="I172" s="211"/>
      <c r="J172" s="28"/>
      <c r="K172" s="28"/>
      <c r="L172" s="29"/>
      <c r="M172" s="261"/>
      <c r="N172" s="262"/>
      <c r="O172" s="76"/>
      <c r="P172" s="76"/>
      <c r="Q172" s="76"/>
      <c r="R172" s="76"/>
      <c r="S172" s="76"/>
      <c r="T172" s="77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T172" s="3" t="s">
        <v>256</v>
      </c>
      <c r="AU172" s="3" t="s">
        <v>83</v>
      </c>
    </row>
    <row r="173" s="30" customFormat="true" ht="24.15" hidden="false" customHeight="true" outlineLevel="0" collapsed="false">
      <c r="A173" s="26"/>
      <c r="B173" s="27"/>
      <c r="C173" s="246" t="s">
        <v>287</v>
      </c>
      <c r="D173" s="246" t="s">
        <v>250</v>
      </c>
      <c r="E173" s="247" t="s">
        <v>588</v>
      </c>
      <c r="F173" s="248" t="s">
        <v>589</v>
      </c>
      <c r="G173" s="249" t="s">
        <v>275</v>
      </c>
      <c r="H173" s="250" t="n">
        <v>75.67</v>
      </c>
      <c r="I173" s="251"/>
      <c r="J173" s="252" t="n">
        <f aca="false">ROUND(I173*H173,2)</f>
        <v>0</v>
      </c>
      <c r="K173" s="253"/>
      <c r="L173" s="29"/>
      <c r="M173" s="254"/>
      <c r="N173" s="255" t="s">
        <v>39</v>
      </c>
      <c r="O173" s="76"/>
      <c r="P173" s="256" t="n">
        <f aca="false">O173*H173</f>
        <v>0</v>
      </c>
      <c r="Q173" s="256" t="n">
        <v>0</v>
      </c>
      <c r="R173" s="256" t="n">
        <f aca="false">Q173*H173</f>
        <v>0</v>
      </c>
      <c r="S173" s="256" t="n">
        <v>0</v>
      </c>
      <c r="T173" s="257" t="n">
        <f aca="false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258" t="s">
        <v>272</v>
      </c>
      <c r="AT173" s="258" t="s">
        <v>250</v>
      </c>
      <c r="AU173" s="258" t="s">
        <v>83</v>
      </c>
      <c r="AY173" s="3" t="s">
        <v>247</v>
      </c>
      <c r="BE173" s="137" t="n">
        <f aca="false">IF(N173="základní",J173,0)</f>
        <v>0</v>
      </c>
      <c r="BF173" s="137" t="n">
        <f aca="false">IF(N173="snížená",J173,0)</f>
        <v>0</v>
      </c>
      <c r="BG173" s="137" t="n">
        <f aca="false">IF(N173="zákl. přenesená",J173,0)</f>
        <v>0</v>
      </c>
      <c r="BH173" s="137" t="n">
        <f aca="false">IF(N173="sníž. přenesená",J173,0)</f>
        <v>0</v>
      </c>
      <c r="BI173" s="137" t="n">
        <f aca="false">IF(N173="nulová",J173,0)</f>
        <v>0</v>
      </c>
      <c r="BJ173" s="3" t="s">
        <v>81</v>
      </c>
      <c r="BK173" s="137" t="n">
        <f aca="false">ROUND(I173*H173,2)</f>
        <v>0</v>
      </c>
      <c r="BL173" s="3" t="s">
        <v>272</v>
      </c>
      <c r="BM173" s="258" t="s">
        <v>590</v>
      </c>
    </row>
    <row r="174" s="30" customFormat="true" ht="28.8" hidden="false" customHeight="false" outlineLevel="0" collapsed="false">
      <c r="A174" s="26"/>
      <c r="B174" s="27"/>
      <c r="C174" s="28"/>
      <c r="D174" s="259" t="s">
        <v>256</v>
      </c>
      <c r="E174" s="28"/>
      <c r="F174" s="260" t="s">
        <v>591</v>
      </c>
      <c r="G174" s="28"/>
      <c r="H174" s="28"/>
      <c r="I174" s="211"/>
      <c r="J174" s="28"/>
      <c r="K174" s="28"/>
      <c r="L174" s="29"/>
      <c r="M174" s="261"/>
      <c r="N174" s="262"/>
      <c r="O174" s="76"/>
      <c r="P174" s="76"/>
      <c r="Q174" s="76"/>
      <c r="R174" s="76"/>
      <c r="S174" s="76"/>
      <c r="T174" s="77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T174" s="3" t="s">
        <v>256</v>
      </c>
      <c r="AU174" s="3" t="s">
        <v>83</v>
      </c>
    </row>
    <row r="175" s="30" customFormat="true" ht="49.05" hidden="false" customHeight="true" outlineLevel="0" collapsed="false">
      <c r="A175" s="26"/>
      <c r="B175" s="27"/>
      <c r="C175" s="246" t="s">
        <v>292</v>
      </c>
      <c r="D175" s="246" t="s">
        <v>250</v>
      </c>
      <c r="E175" s="247" t="s">
        <v>592</v>
      </c>
      <c r="F175" s="248" t="s">
        <v>593</v>
      </c>
      <c r="G175" s="249" t="s">
        <v>275</v>
      </c>
      <c r="H175" s="250" t="n">
        <v>1.081</v>
      </c>
      <c r="I175" s="251"/>
      <c r="J175" s="252" t="n">
        <f aca="false">ROUND(I175*H175,2)</f>
        <v>0</v>
      </c>
      <c r="K175" s="253"/>
      <c r="L175" s="29"/>
      <c r="M175" s="254"/>
      <c r="N175" s="255" t="s">
        <v>39</v>
      </c>
      <c r="O175" s="76"/>
      <c r="P175" s="256" t="n">
        <f aca="false">O175*H175</f>
        <v>0</v>
      </c>
      <c r="Q175" s="256" t="n">
        <v>0</v>
      </c>
      <c r="R175" s="256" t="n">
        <f aca="false">Q175*H175</f>
        <v>0</v>
      </c>
      <c r="S175" s="256" t="n">
        <v>0</v>
      </c>
      <c r="T175" s="257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258" t="s">
        <v>272</v>
      </c>
      <c r="AT175" s="258" t="s">
        <v>250</v>
      </c>
      <c r="AU175" s="258" t="s">
        <v>83</v>
      </c>
      <c r="AY175" s="3" t="s">
        <v>247</v>
      </c>
      <c r="BE175" s="137" t="n">
        <f aca="false">IF(N175="základní",J175,0)</f>
        <v>0</v>
      </c>
      <c r="BF175" s="137" t="n">
        <f aca="false">IF(N175="snížená",J175,0)</f>
        <v>0</v>
      </c>
      <c r="BG175" s="137" t="n">
        <f aca="false">IF(N175="zákl. přenesená",J175,0)</f>
        <v>0</v>
      </c>
      <c r="BH175" s="137" t="n">
        <f aca="false">IF(N175="sníž. přenesená",J175,0)</f>
        <v>0</v>
      </c>
      <c r="BI175" s="137" t="n">
        <f aca="false">IF(N175="nulová",J175,0)</f>
        <v>0</v>
      </c>
      <c r="BJ175" s="3" t="s">
        <v>81</v>
      </c>
      <c r="BK175" s="137" t="n">
        <f aca="false">ROUND(I175*H175,2)</f>
        <v>0</v>
      </c>
      <c r="BL175" s="3" t="s">
        <v>272</v>
      </c>
      <c r="BM175" s="258" t="s">
        <v>594</v>
      </c>
    </row>
    <row r="176" s="30" customFormat="true" ht="38.4" hidden="false" customHeight="false" outlineLevel="0" collapsed="false">
      <c r="A176" s="26"/>
      <c r="B176" s="27"/>
      <c r="C176" s="28"/>
      <c r="D176" s="259" t="s">
        <v>256</v>
      </c>
      <c r="E176" s="28"/>
      <c r="F176" s="260" t="s">
        <v>595</v>
      </c>
      <c r="G176" s="28"/>
      <c r="H176" s="28"/>
      <c r="I176" s="211"/>
      <c r="J176" s="28"/>
      <c r="K176" s="28"/>
      <c r="L176" s="29"/>
      <c r="M176" s="261"/>
      <c r="N176" s="262"/>
      <c r="O176" s="76"/>
      <c r="P176" s="76"/>
      <c r="Q176" s="76"/>
      <c r="R176" s="76"/>
      <c r="S176" s="76"/>
      <c r="T176" s="7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T176" s="3" t="s">
        <v>256</v>
      </c>
      <c r="AU176" s="3" t="s">
        <v>83</v>
      </c>
    </row>
    <row r="177" s="229" customFormat="true" ht="25.95" hidden="false" customHeight="true" outlineLevel="0" collapsed="false">
      <c r="B177" s="230"/>
      <c r="C177" s="231"/>
      <c r="D177" s="232" t="s">
        <v>73</v>
      </c>
      <c r="E177" s="233" t="s">
        <v>295</v>
      </c>
      <c r="F177" s="233" t="s">
        <v>296</v>
      </c>
      <c r="G177" s="231"/>
      <c r="H177" s="231"/>
      <c r="I177" s="234"/>
      <c r="J177" s="235" t="n">
        <f aca="false">BK177</f>
        <v>0</v>
      </c>
      <c r="K177" s="231"/>
      <c r="L177" s="236"/>
      <c r="M177" s="237"/>
      <c r="N177" s="238"/>
      <c r="O177" s="238"/>
      <c r="P177" s="239" t="n">
        <f aca="false">P178+P393+P516</f>
        <v>0</v>
      </c>
      <c r="Q177" s="238"/>
      <c r="R177" s="239" t="n">
        <f aca="false">R178+R393+R516</f>
        <v>0.15371</v>
      </c>
      <c r="S177" s="238"/>
      <c r="T177" s="240" t="n">
        <f aca="false">T178+T393+T516</f>
        <v>0.07295</v>
      </c>
      <c r="AR177" s="241" t="s">
        <v>83</v>
      </c>
      <c r="AT177" s="242" t="s">
        <v>73</v>
      </c>
      <c r="AU177" s="242" t="s">
        <v>74</v>
      </c>
      <c r="AY177" s="241" t="s">
        <v>247</v>
      </c>
      <c r="BK177" s="243" t="n">
        <f aca="false">BK178+BK393+BK516</f>
        <v>0</v>
      </c>
    </row>
    <row r="178" s="229" customFormat="true" ht="22.8" hidden="false" customHeight="true" outlineLevel="0" collapsed="false">
      <c r="B178" s="230"/>
      <c r="C178" s="231"/>
      <c r="D178" s="232" t="s">
        <v>73</v>
      </c>
      <c r="E178" s="244" t="s">
        <v>596</v>
      </c>
      <c r="F178" s="244" t="s">
        <v>597</v>
      </c>
      <c r="G178" s="231"/>
      <c r="H178" s="231"/>
      <c r="I178" s="234"/>
      <c r="J178" s="245" t="n">
        <f aca="false">BK178</f>
        <v>0</v>
      </c>
      <c r="K178" s="231"/>
      <c r="L178" s="236"/>
      <c r="M178" s="237"/>
      <c r="N178" s="238"/>
      <c r="O178" s="238"/>
      <c r="P178" s="239" t="n">
        <f aca="false">P179+P302+P321+P368</f>
        <v>0</v>
      </c>
      <c r="Q178" s="238"/>
      <c r="R178" s="239" t="n">
        <f aca="false">R179+R302+R321+R368</f>
        <v>0.12768</v>
      </c>
      <c r="S178" s="238"/>
      <c r="T178" s="240" t="n">
        <f aca="false">T179+T302+T321+T368</f>
        <v>0.06535</v>
      </c>
      <c r="AR178" s="241" t="s">
        <v>83</v>
      </c>
      <c r="AT178" s="242" t="s">
        <v>73</v>
      </c>
      <c r="AU178" s="242" t="s">
        <v>81</v>
      </c>
      <c r="AY178" s="241" t="s">
        <v>247</v>
      </c>
      <c r="BK178" s="243" t="n">
        <f aca="false">BK179+BK302+BK321+BK368</f>
        <v>0</v>
      </c>
    </row>
    <row r="179" s="229" customFormat="true" ht="20.85" hidden="false" customHeight="true" outlineLevel="0" collapsed="false">
      <c r="B179" s="230"/>
      <c r="C179" s="231"/>
      <c r="D179" s="232" t="s">
        <v>73</v>
      </c>
      <c r="E179" s="244" t="s">
        <v>598</v>
      </c>
      <c r="F179" s="244" t="s">
        <v>599</v>
      </c>
      <c r="G179" s="231"/>
      <c r="H179" s="231"/>
      <c r="I179" s="234"/>
      <c r="J179" s="245" t="n">
        <f aca="false">BK179</f>
        <v>0</v>
      </c>
      <c r="K179" s="231"/>
      <c r="L179" s="236"/>
      <c r="M179" s="237"/>
      <c r="N179" s="238"/>
      <c r="O179" s="238"/>
      <c r="P179" s="239" t="n">
        <f aca="false">SUM(P180:P301)</f>
        <v>0</v>
      </c>
      <c r="Q179" s="238"/>
      <c r="R179" s="239" t="n">
        <f aca="false">SUM(R180:R301)</f>
        <v>0.04857</v>
      </c>
      <c r="S179" s="238"/>
      <c r="T179" s="240" t="n">
        <f aca="false">SUM(T180:T301)</f>
        <v>0.00015</v>
      </c>
      <c r="AR179" s="241" t="s">
        <v>83</v>
      </c>
      <c r="AT179" s="242" t="s">
        <v>73</v>
      </c>
      <c r="AU179" s="242" t="s">
        <v>83</v>
      </c>
      <c r="AY179" s="241" t="s">
        <v>247</v>
      </c>
      <c r="BK179" s="243" t="n">
        <f aca="false">SUM(BK180:BK301)</f>
        <v>0</v>
      </c>
    </row>
    <row r="180" s="30" customFormat="true" ht="24.15" hidden="false" customHeight="true" outlineLevel="0" collapsed="false">
      <c r="A180" s="26"/>
      <c r="B180" s="27"/>
      <c r="C180" s="246" t="s">
        <v>600</v>
      </c>
      <c r="D180" s="246" t="s">
        <v>250</v>
      </c>
      <c r="E180" s="247" t="s">
        <v>601</v>
      </c>
      <c r="F180" s="248" t="s">
        <v>602</v>
      </c>
      <c r="G180" s="249" t="s">
        <v>291</v>
      </c>
      <c r="H180" s="250" t="n">
        <v>1</v>
      </c>
      <c r="I180" s="251"/>
      <c r="J180" s="252" t="n">
        <f aca="false">ROUND(I180*H180,2)</f>
        <v>0</v>
      </c>
      <c r="K180" s="253"/>
      <c r="L180" s="29"/>
      <c r="M180" s="254"/>
      <c r="N180" s="255" t="s">
        <v>39</v>
      </c>
      <c r="O180" s="76"/>
      <c r="P180" s="256" t="n">
        <f aca="false">O180*H180</f>
        <v>0</v>
      </c>
      <c r="Q180" s="256" t="n">
        <v>0</v>
      </c>
      <c r="R180" s="256" t="n">
        <f aca="false">Q180*H180</f>
        <v>0</v>
      </c>
      <c r="S180" s="256" t="n">
        <v>0</v>
      </c>
      <c r="T180" s="257" t="n">
        <f aca="false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258" t="s">
        <v>302</v>
      </c>
      <c r="AT180" s="258" t="s">
        <v>250</v>
      </c>
      <c r="AU180" s="258" t="s">
        <v>265</v>
      </c>
      <c r="AY180" s="3" t="s">
        <v>247</v>
      </c>
      <c r="BE180" s="137" t="n">
        <f aca="false">IF(N180="základní",J180,0)</f>
        <v>0</v>
      </c>
      <c r="BF180" s="137" t="n">
        <f aca="false">IF(N180="snížená",J180,0)</f>
        <v>0</v>
      </c>
      <c r="BG180" s="137" t="n">
        <f aca="false">IF(N180="zákl. přenesená",J180,0)</f>
        <v>0</v>
      </c>
      <c r="BH180" s="137" t="n">
        <f aca="false">IF(N180="sníž. přenesená",J180,0)</f>
        <v>0</v>
      </c>
      <c r="BI180" s="137" t="n">
        <f aca="false">IF(N180="nulová",J180,0)</f>
        <v>0</v>
      </c>
      <c r="BJ180" s="3" t="s">
        <v>81</v>
      </c>
      <c r="BK180" s="137" t="n">
        <f aca="false">ROUND(I180*H180,2)</f>
        <v>0</v>
      </c>
      <c r="BL180" s="3" t="s">
        <v>302</v>
      </c>
      <c r="BM180" s="258" t="s">
        <v>603</v>
      </c>
    </row>
    <row r="181" s="30" customFormat="true" ht="19.2" hidden="false" customHeight="false" outlineLevel="0" collapsed="false">
      <c r="A181" s="26"/>
      <c r="B181" s="27"/>
      <c r="C181" s="28"/>
      <c r="D181" s="259" t="s">
        <v>256</v>
      </c>
      <c r="E181" s="28"/>
      <c r="F181" s="260" t="s">
        <v>604</v>
      </c>
      <c r="G181" s="28"/>
      <c r="H181" s="28"/>
      <c r="I181" s="211"/>
      <c r="J181" s="28"/>
      <c r="K181" s="28"/>
      <c r="L181" s="29"/>
      <c r="M181" s="261"/>
      <c r="N181" s="262"/>
      <c r="O181" s="76"/>
      <c r="P181" s="76"/>
      <c r="Q181" s="76"/>
      <c r="R181" s="76"/>
      <c r="S181" s="76"/>
      <c r="T181" s="77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T181" s="3" t="s">
        <v>256</v>
      </c>
      <c r="AU181" s="3" t="s">
        <v>265</v>
      </c>
    </row>
    <row r="182" s="30" customFormat="true" ht="16.5" hidden="false" customHeight="true" outlineLevel="0" collapsed="false">
      <c r="A182" s="26"/>
      <c r="B182" s="27"/>
      <c r="C182" s="263" t="s">
        <v>605</v>
      </c>
      <c r="D182" s="263" t="s">
        <v>288</v>
      </c>
      <c r="E182" s="264" t="s">
        <v>606</v>
      </c>
      <c r="F182" s="265" t="s">
        <v>607</v>
      </c>
      <c r="G182" s="266" t="s">
        <v>291</v>
      </c>
      <c r="H182" s="267" t="n">
        <v>1</v>
      </c>
      <c r="I182" s="268"/>
      <c r="J182" s="269" t="n">
        <f aca="false">ROUND(I182*H182,2)</f>
        <v>0</v>
      </c>
      <c r="K182" s="270"/>
      <c r="L182" s="271"/>
      <c r="M182" s="272"/>
      <c r="N182" s="273" t="s">
        <v>39</v>
      </c>
      <c r="O182" s="76"/>
      <c r="P182" s="256" t="n">
        <f aca="false">O182*H182</f>
        <v>0</v>
      </c>
      <c r="Q182" s="256" t="n">
        <v>0.00023</v>
      </c>
      <c r="R182" s="256" t="n">
        <f aca="false">Q182*H182</f>
        <v>0.00023</v>
      </c>
      <c r="S182" s="256" t="n">
        <v>0</v>
      </c>
      <c r="T182" s="257" t="n">
        <f aca="false"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258" t="s">
        <v>324</v>
      </c>
      <c r="AT182" s="258" t="s">
        <v>288</v>
      </c>
      <c r="AU182" s="258" t="s">
        <v>265</v>
      </c>
      <c r="AY182" s="3" t="s">
        <v>247</v>
      </c>
      <c r="BE182" s="137" t="n">
        <f aca="false">IF(N182="základní",J182,0)</f>
        <v>0</v>
      </c>
      <c r="BF182" s="137" t="n">
        <f aca="false">IF(N182="snížená",J182,0)</f>
        <v>0</v>
      </c>
      <c r="BG182" s="137" t="n">
        <f aca="false">IF(N182="zákl. přenesená",J182,0)</f>
        <v>0</v>
      </c>
      <c r="BH182" s="137" t="n">
        <f aca="false">IF(N182="sníž. přenesená",J182,0)</f>
        <v>0</v>
      </c>
      <c r="BI182" s="137" t="n">
        <f aca="false">IF(N182="nulová",J182,0)</f>
        <v>0</v>
      </c>
      <c r="BJ182" s="3" t="s">
        <v>81</v>
      </c>
      <c r="BK182" s="137" t="n">
        <f aca="false">ROUND(I182*H182,2)</f>
        <v>0</v>
      </c>
      <c r="BL182" s="3" t="s">
        <v>302</v>
      </c>
      <c r="BM182" s="258" t="s">
        <v>608</v>
      </c>
    </row>
    <row r="183" s="30" customFormat="true" ht="10.2" hidden="false" customHeight="false" outlineLevel="0" collapsed="false">
      <c r="A183" s="26"/>
      <c r="B183" s="27"/>
      <c r="C183" s="28"/>
      <c r="D183" s="259" t="s">
        <v>256</v>
      </c>
      <c r="E183" s="28"/>
      <c r="F183" s="260" t="s">
        <v>607</v>
      </c>
      <c r="G183" s="28"/>
      <c r="H183" s="28"/>
      <c r="I183" s="211"/>
      <c r="J183" s="28"/>
      <c r="K183" s="28"/>
      <c r="L183" s="29"/>
      <c r="M183" s="261"/>
      <c r="N183" s="262"/>
      <c r="O183" s="76"/>
      <c r="P183" s="76"/>
      <c r="Q183" s="76"/>
      <c r="R183" s="76"/>
      <c r="S183" s="76"/>
      <c r="T183" s="77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T183" s="3" t="s">
        <v>256</v>
      </c>
      <c r="AU183" s="3" t="s">
        <v>265</v>
      </c>
    </row>
    <row r="184" s="30" customFormat="true" ht="24.15" hidden="false" customHeight="true" outlineLevel="0" collapsed="false">
      <c r="A184" s="26"/>
      <c r="B184" s="27"/>
      <c r="C184" s="246" t="s">
        <v>609</v>
      </c>
      <c r="D184" s="246" t="s">
        <v>250</v>
      </c>
      <c r="E184" s="247" t="s">
        <v>610</v>
      </c>
      <c r="F184" s="248" t="s">
        <v>611</v>
      </c>
      <c r="G184" s="249" t="s">
        <v>291</v>
      </c>
      <c r="H184" s="250" t="n">
        <v>1</v>
      </c>
      <c r="I184" s="251"/>
      <c r="J184" s="252" t="n">
        <f aca="false">ROUND(I184*H184,2)</f>
        <v>0</v>
      </c>
      <c r="K184" s="253"/>
      <c r="L184" s="29"/>
      <c r="M184" s="254"/>
      <c r="N184" s="255" t="s">
        <v>39</v>
      </c>
      <c r="O184" s="76"/>
      <c r="P184" s="256" t="n">
        <f aca="false">O184*H184</f>
        <v>0</v>
      </c>
      <c r="Q184" s="256" t="n">
        <v>0</v>
      </c>
      <c r="R184" s="256" t="n">
        <f aca="false">Q184*H184</f>
        <v>0</v>
      </c>
      <c r="S184" s="256" t="n">
        <v>0</v>
      </c>
      <c r="T184" s="257" t="n">
        <f aca="false"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258" t="s">
        <v>302</v>
      </c>
      <c r="AT184" s="258" t="s">
        <v>250</v>
      </c>
      <c r="AU184" s="258" t="s">
        <v>265</v>
      </c>
      <c r="AY184" s="3" t="s">
        <v>247</v>
      </c>
      <c r="BE184" s="137" t="n">
        <f aca="false">IF(N184="základní",J184,0)</f>
        <v>0</v>
      </c>
      <c r="BF184" s="137" t="n">
        <f aca="false">IF(N184="snížená",J184,0)</f>
        <v>0</v>
      </c>
      <c r="BG184" s="137" t="n">
        <f aca="false">IF(N184="zákl. přenesená",J184,0)</f>
        <v>0</v>
      </c>
      <c r="BH184" s="137" t="n">
        <f aca="false">IF(N184="sníž. přenesená",J184,0)</f>
        <v>0</v>
      </c>
      <c r="BI184" s="137" t="n">
        <f aca="false">IF(N184="nulová",J184,0)</f>
        <v>0</v>
      </c>
      <c r="BJ184" s="3" t="s">
        <v>81</v>
      </c>
      <c r="BK184" s="137" t="n">
        <f aca="false">ROUND(I184*H184,2)</f>
        <v>0</v>
      </c>
      <c r="BL184" s="3" t="s">
        <v>302</v>
      </c>
      <c r="BM184" s="258" t="s">
        <v>612</v>
      </c>
    </row>
    <row r="185" s="30" customFormat="true" ht="19.2" hidden="false" customHeight="false" outlineLevel="0" collapsed="false">
      <c r="A185" s="26"/>
      <c r="B185" s="27"/>
      <c r="C185" s="28"/>
      <c r="D185" s="259" t="s">
        <v>256</v>
      </c>
      <c r="E185" s="28"/>
      <c r="F185" s="260" t="s">
        <v>613</v>
      </c>
      <c r="G185" s="28"/>
      <c r="H185" s="28"/>
      <c r="I185" s="211"/>
      <c r="J185" s="28"/>
      <c r="K185" s="28"/>
      <c r="L185" s="29"/>
      <c r="M185" s="261"/>
      <c r="N185" s="262"/>
      <c r="O185" s="76"/>
      <c r="P185" s="76"/>
      <c r="Q185" s="76"/>
      <c r="R185" s="76"/>
      <c r="S185" s="76"/>
      <c r="T185" s="77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T185" s="3" t="s">
        <v>256</v>
      </c>
      <c r="AU185" s="3" t="s">
        <v>265</v>
      </c>
    </row>
    <row r="186" s="30" customFormat="true" ht="24.15" hidden="false" customHeight="true" outlineLevel="0" collapsed="false">
      <c r="A186" s="26"/>
      <c r="B186" s="27"/>
      <c r="C186" s="263" t="s">
        <v>614</v>
      </c>
      <c r="D186" s="263" t="s">
        <v>288</v>
      </c>
      <c r="E186" s="264" t="s">
        <v>615</v>
      </c>
      <c r="F186" s="265" t="s">
        <v>616</v>
      </c>
      <c r="G186" s="266" t="s">
        <v>291</v>
      </c>
      <c r="H186" s="267" t="n">
        <v>1</v>
      </c>
      <c r="I186" s="268"/>
      <c r="J186" s="269" t="n">
        <f aca="false">ROUND(I186*H186,2)</f>
        <v>0</v>
      </c>
      <c r="K186" s="270"/>
      <c r="L186" s="271"/>
      <c r="M186" s="272"/>
      <c r="N186" s="273" t="s">
        <v>39</v>
      </c>
      <c r="O186" s="76"/>
      <c r="P186" s="256" t="n">
        <f aca="false">O186*H186</f>
        <v>0</v>
      </c>
      <c r="Q186" s="256" t="n">
        <v>0.00503</v>
      </c>
      <c r="R186" s="256" t="n">
        <f aca="false">Q186*H186</f>
        <v>0.00503</v>
      </c>
      <c r="S186" s="256" t="n">
        <v>0</v>
      </c>
      <c r="T186" s="257" t="n">
        <f aca="false"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258" t="s">
        <v>324</v>
      </c>
      <c r="AT186" s="258" t="s">
        <v>288</v>
      </c>
      <c r="AU186" s="258" t="s">
        <v>265</v>
      </c>
      <c r="AY186" s="3" t="s">
        <v>247</v>
      </c>
      <c r="BE186" s="137" t="n">
        <f aca="false">IF(N186="základní",J186,0)</f>
        <v>0</v>
      </c>
      <c r="BF186" s="137" t="n">
        <f aca="false">IF(N186="snížená",J186,0)</f>
        <v>0</v>
      </c>
      <c r="BG186" s="137" t="n">
        <f aca="false">IF(N186="zákl. přenesená",J186,0)</f>
        <v>0</v>
      </c>
      <c r="BH186" s="137" t="n">
        <f aca="false">IF(N186="sníž. přenesená",J186,0)</f>
        <v>0</v>
      </c>
      <c r="BI186" s="137" t="n">
        <f aca="false">IF(N186="nulová",J186,0)</f>
        <v>0</v>
      </c>
      <c r="BJ186" s="3" t="s">
        <v>81</v>
      </c>
      <c r="BK186" s="137" t="n">
        <f aca="false">ROUND(I186*H186,2)</f>
        <v>0</v>
      </c>
      <c r="BL186" s="3" t="s">
        <v>302</v>
      </c>
      <c r="BM186" s="258" t="s">
        <v>617</v>
      </c>
    </row>
    <row r="187" s="30" customFormat="true" ht="19.2" hidden="false" customHeight="false" outlineLevel="0" collapsed="false">
      <c r="A187" s="26"/>
      <c r="B187" s="27"/>
      <c r="C187" s="28"/>
      <c r="D187" s="259" t="s">
        <v>256</v>
      </c>
      <c r="E187" s="28"/>
      <c r="F187" s="260" t="s">
        <v>616</v>
      </c>
      <c r="G187" s="28"/>
      <c r="H187" s="28"/>
      <c r="I187" s="211"/>
      <c r="J187" s="28"/>
      <c r="K187" s="28"/>
      <c r="L187" s="29"/>
      <c r="M187" s="261"/>
      <c r="N187" s="262"/>
      <c r="O187" s="76"/>
      <c r="P187" s="76"/>
      <c r="Q187" s="76"/>
      <c r="R187" s="76"/>
      <c r="S187" s="76"/>
      <c r="T187" s="77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T187" s="3" t="s">
        <v>256</v>
      </c>
      <c r="AU187" s="3" t="s">
        <v>265</v>
      </c>
    </row>
    <row r="188" s="30" customFormat="true" ht="24.15" hidden="false" customHeight="true" outlineLevel="0" collapsed="false">
      <c r="A188" s="26"/>
      <c r="B188" s="27"/>
      <c r="C188" s="263" t="s">
        <v>618</v>
      </c>
      <c r="D188" s="263" t="s">
        <v>288</v>
      </c>
      <c r="E188" s="264" t="s">
        <v>619</v>
      </c>
      <c r="F188" s="265" t="s">
        <v>620</v>
      </c>
      <c r="G188" s="266" t="s">
        <v>291</v>
      </c>
      <c r="H188" s="267" t="n">
        <v>1</v>
      </c>
      <c r="I188" s="268"/>
      <c r="J188" s="269" t="n">
        <f aca="false">ROUND(I188*H188,2)</f>
        <v>0</v>
      </c>
      <c r="K188" s="270"/>
      <c r="L188" s="271"/>
      <c r="M188" s="272"/>
      <c r="N188" s="273" t="s">
        <v>39</v>
      </c>
      <c r="O188" s="76"/>
      <c r="P188" s="256" t="n">
        <f aca="false">O188*H188</f>
        <v>0</v>
      </c>
      <c r="Q188" s="256" t="n">
        <v>0.00503</v>
      </c>
      <c r="R188" s="256" t="n">
        <f aca="false">Q188*H188</f>
        <v>0.00503</v>
      </c>
      <c r="S188" s="256" t="n">
        <v>0</v>
      </c>
      <c r="T188" s="257" t="n">
        <f aca="false"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258" t="s">
        <v>324</v>
      </c>
      <c r="AT188" s="258" t="s">
        <v>288</v>
      </c>
      <c r="AU188" s="258" t="s">
        <v>265</v>
      </c>
      <c r="AY188" s="3" t="s">
        <v>247</v>
      </c>
      <c r="BE188" s="137" t="n">
        <f aca="false">IF(N188="základní",J188,0)</f>
        <v>0</v>
      </c>
      <c r="BF188" s="137" t="n">
        <f aca="false">IF(N188="snížená",J188,0)</f>
        <v>0</v>
      </c>
      <c r="BG188" s="137" t="n">
        <f aca="false">IF(N188="zákl. přenesená",J188,0)</f>
        <v>0</v>
      </c>
      <c r="BH188" s="137" t="n">
        <f aca="false">IF(N188="sníž. přenesená",J188,0)</f>
        <v>0</v>
      </c>
      <c r="BI188" s="137" t="n">
        <f aca="false">IF(N188="nulová",J188,0)</f>
        <v>0</v>
      </c>
      <c r="BJ188" s="3" t="s">
        <v>81</v>
      </c>
      <c r="BK188" s="137" t="n">
        <f aca="false">ROUND(I188*H188,2)</f>
        <v>0</v>
      </c>
      <c r="BL188" s="3" t="s">
        <v>302</v>
      </c>
      <c r="BM188" s="258" t="s">
        <v>621</v>
      </c>
    </row>
    <row r="189" s="30" customFormat="true" ht="19.2" hidden="false" customHeight="false" outlineLevel="0" collapsed="false">
      <c r="A189" s="26"/>
      <c r="B189" s="27"/>
      <c r="C189" s="28"/>
      <c r="D189" s="259" t="s">
        <v>256</v>
      </c>
      <c r="E189" s="28"/>
      <c r="F189" s="260" t="s">
        <v>620</v>
      </c>
      <c r="G189" s="28"/>
      <c r="H189" s="28"/>
      <c r="I189" s="211"/>
      <c r="J189" s="28"/>
      <c r="K189" s="28"/>
      <c r="L189" s="29"/>
      <c r="M189" s="261"/>
      <c r="N189" s="262"/>
      <c r="O189" s="76"/>
      <c r="P189" s="76"/>
      <c r="Q189" s="76"/>
      <c r="R189" s="76"/>
      <c r="S189" s="76"/>
      <c r="T189" s="77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T189" s="3" t="s">
        <v>256</v>
      </c>
      <c r="AU189" s="3" t="s">
        <v>265</v>
      </c>
    </row>
    <row r="190" s="30" customFormat="true" ht="33" hidden="false" customHeight="true" outlineLevel="0" collapsed="false">
      <c r="A190" s="26"/>
      <c r="B190" s="27"/>
      <c r="C190" s="246" t="s">
        <v>622</v>
      </c>
      <c r="D190" s="246" t="s">
        <v>250</v>
      </c>
      <c r="E190" s="247" t="s">
        <v>623</v>
      </c>
      <c r="F190" s="248" t="s">
        <v>624</v>
      </c>
      <c r="G190" s="249" t="s">
        <v>291</v>
      </c>
      <c r="H190" s="250" t="n">
        <v>4</v>
      </c>
      <c r="I190" s="251"/>
      <c r="J190" s="252" t="n">
        <f aca="false">ROUND(I190*H190,2)</f>
        <v>0</v>
      </c>
      <c r="K190" s="253"/>
      <c r="L190" s="29"/>
      <c r="M190" s="254"/>
      <c r="N190" s="255" t="s">
        <v>39</v>
      </c>
      <c r="O190" s="76"/>
      <c r="P190" s="256" t="n">
        <f aca="false">O190*H190</f>
        <v>0</v>
      </c>
      <c r="Q190" s="256" t="n">
        <v>0</v>
      </c>
      <c r="R190" s="256" t="n">
        <f aca="false">Q190*H190</f>
        <v>0</v>
      </c>
      <c r="S190" s="256" t="n">
        <v>0</v>
      </c>
      <c r="T190" s="257" t="n">
        <f aca="false"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258" t="s">
        <v>302</v>
      </c>
      <c r="AT190" s="258" t="s">
        <v>250</v>
      </c>
      <c r="AU190" s="258" t="s">
        <v>265</v>
      </c>
      <c r="AY190" s="3" t="s">
        <v>247</v>
      </c>
      <c r="BE190" s="137" t="n">
        <f aca="false">IF(N190="základní",J190,0)</f>
        <v>0</v>
      </c>
      <c r="BF190" s="137" t="n">
        <f aca="false">IF(N190="snížená",J190,0)</f>
        <v>0</v>
      </c>
      <c r="BG190" s="137" t="n">
        <f aca="false">IF(N190="zákl. přenesená",J190,0)</f>
        <v>0</v>
      </c>
      <c r="BH190" s="137" t="n">
        <f aca="false">IF(N190="sníž. přenesená",J190,0)</f>
        <v>0</v>
      </c>
      <c r="BI190" s="137" t="n">
        <f aca="false">IF(N190="nulová",J190,0)</f>
        <v>0</v>
      </c>
      <c r="BJ190" s="3" t="s">
        <v>81</v>
      </c>
      <c r="BK190" s="137" t="n">
        <f aca="false">ROUND(I190*H190,2)</f>
        <v>0</v>
      </c>
      <c r="BL190" s="3" t="s">
        <v>302</v>
      </c>
      <c r="BM190" s="258" t="s">
        <v>625</v>
      </c>
    </row>
    <row r="191" s="30" customFormat="true" ht="19.2" hidden="false" customHeight="false" outlineLevel="0" collapsed="false">
      <c r="A191" s="26"/>
      <c r="B191" s="27"/>
      <c r="C191" s="28"/>
      <c r="D191" s="259" t="s">
        <v>256</v>
      </c>
      <c r="E191" s="28"/>
      <c r="F191" s="260" t="s">
        <v>624</v>
      </c>
      <c r="G191" s="28"/>
      <c r="H191" s="28"/>
      <c r="I191" s="211"/>
      <c r="J191" s="28"/>
      <c r="K191" s="28"/>
      <c r="L191" s="29"/>
      <c r="M191" s="261"/>
      <c r="N191" s="262"/>
      <c r="O191" s="76"/>
      <c r="P191" s="76"/>
      <c r="Q191" s="76"/>
      <c r="R191" s="76"/>
      <c r="S191" s="76"/>
      <c r="T191" s="77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T191" s="3" t="s">
        <v>256</v>
      </c>
      <c r="AU191" s="3" t="s">
        <v>265</v>
      </c>
    </row>
    <row r="192" s="30" customFormat="true" ht="24.15" hidden="false" customHeight="true" outlineLevel="0" collapsed="false">
      <c r="A192" s="26"/>
      <c r="B192" s="27"/>
      <c r="C192" s="263" t="s">
        <v>626</v>
      </c>
      <c r="D192" s="263" t="s">
        <v>288</v>
      </c>
      <c r="E192" s="264" t="s">
        <v>627</v>
      </c>
      <c r="F192" s="265" t="s">
        <v>628</v>
      </c>
      <c r="G192" s="266" t="s">
        <v>291</v>
      </c>
      <c r="H192" s="267" t="n">
        <v>4</v>
      </c>
      <c r="I192" s="268"/>
      <c r="J192" s="269" t="n">
        <f aca="false">ROUND(I192*H192,2)</f>
        <v>0</v>
      </c>
      <c r="K192" s="270"/>
      <c r="L192" s="271"/>
      <c r="M192" s="272"/>
      <c r="N192" s="273" t="s">
        <v>39</v>
      </c>
      <c r="O192" s="76"/>
      <c r="P192" s="256" t="n">
        <f aca="false">O192*H192</f>
        <v>0</v>
      </c>
      <c r="Q192" s="256" t="n">
        <v>0</v>
      </c>
      <c r="R192" s="256" t="n">
        <f aca="false">Q192*H192</f>
        <v>0</v>
      </c>
      <c r="S192" s="256" t="n">
        <v>0</v>
      </c>
      <c r="T192" s="257" t="n">
        <f aca="false"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258" t="s">
        <v>324</v>
      </c>
      <c r="AT192" s="258" t="s">
        <v>288</v>
      </c>
      <c r="AU192" s="258" t="s">
        <v>265</v>
      </c>
      <c r="AY192" s="3" t="s">
        <v>247</v>
      </c>
      <c r="BE192" s="137" t="n">
        <f aca="false">IF(N192="základní",J192,0)</f>
        <v>0</v>
      </c>
      <c r="BF192" s="137" t="n">
        <f aca="false">IF(N192="snížená",J192,0)</f>
        <v>0</v>
      </c>
      <c r="BG192" s="137" t="n">
        <f aca="false">IF(N192="zákl. přenesená",J192,0)</f>
        <v>0</v>
      </c>
      <c r="BH192" s="137" t="n">
        <f aca="false">IF(N192="sníž. přenesená",J192,0)</f>
        <v>0</v>
      </c>
      <c r="BI192" s="137" t="n">
        <f aca="false">IF(N192="nulová",J192,0)</f>
        <v>0</v>
      </c>
      <c r="BJ192" s="3" t="s">
        <v>81</v>
      </c>
      <c r="BK192" s="137" t="n">
        <f aca="false">ROUND(I192*H192,2)</f>
        <v>0</v>
      </c>
      <c r="BL192" s="3" t="s">
        <v>302</v>
      </c>
      <c r="BM192" s="258" t="s">
        <v>629</v>
      </c>
    </row>
    <row r="193" s="30" customFormat="true" ht="19.2" hidden="false" customHeight="false" outlineLevel="0" collapsed="false">
      <c r="A193" s="26"/>
      <c r="B193" s="27"/>
      <c r="C193" s="28"/>
      <c r="D193" s="259" t="s">
        <v>256</v>
      </c>
      <c r="E193" s="28"/>
      <c r="F193" s="260" t="s">
        <v>628</v>
      </c>
      <c r="G193" s="28"/>
      <c r="H193" s="28"/>
      <c r="I193" s="211"/>
      <c r="J193" s="28"/>
      <c r="K193" s="28"/>
      <c r="L193" s="29"/>
      <c r="M193" s="261"/>
      <c r="N193" s="262"/>
      <c r="O193" s="76"/>
      <c r="P193" s="76"/>
      <c r="Q193" s="76"/>
      <c r="R193" s="76"/>
      <c r="S193" s="76"/>
      <c r="T193" s="77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T193" s="3" t="s">
        <v>256</v>
      </c>
      <c r="AU193" s="3" t="s">
        <v>265</v>
      </c>
    </row>
    <row r="194" s="30" customFormat="true" ht="33" hidden="false" customHeight="true" outlineLevel="0" collapsed="false">
      <c r="A194" s="26"/>
      <c r="B194" s="27"/>
      <c r="C194" s="246" t="s">
        <v>630</v>
      </c>
      <c r="D194" s="246" t="s">
        <v>250</v>
      </c>
      <c r="E194" s="247" t="s">
        <v>631</v>
      </c>
      <c r="F194" s="248" t="s">
        <v>632</v>
      </c>
      <c r="G194" s="249" t="s">
        <v>291</v>
      </c>
      <c r="H194" s="250" t="n">
        <v>1</v>
      </c>
      <c r="I194" s="251"/>
      <c r="J194" s="252" t="n">
        <f aca="false">ROUND(I194*H194,2)</f>
        <v>0</v>
      </c>
      <c r="K194" s="253"/>
      <c r="L194" s="29"/>
      <c r="M194" s="254"/>
      <c r="N194" s="255" t="s">
        <v>39</v>
      </c>
      <c r="O194" s="76"/>
      <c r="P194" s="256" t="n">
        <f aca="false">O194*H194</f>
        <v>0</v>
      </c>
      <c r="Q194" s="256" t="n">
        <v>0</v>
      </c>
      <c r="R194" s="256" t="n">
        <f aca="false">Q194*H194</f>
        <v>0</v>
      </c>
      <c r="S194" s="256" t="n">
        <v>0</v>
      </c>
      <c r="T194" s="257" t="n">
        <f aca="false"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258" t="s">
        <v>302</v>
      </c>
      <c r="AT194" s="258" t="s">
        <v>250</v>
      </c>
      <c r="AU194" s="258" t="s">
        <v>265</v>
      </c>
      <c r="AY194" s="3" t="s">
        <v>247</v>
      </c>
      <c r="BE194" s="137" t="n">
        <f aca="false">IF(N194="základní",J194,0)</f>
        <v>0</v>
      </c>
      <c r="BF194" s="137" t="n">
        <f aca="false">IF(N194="snížená",J194,0)</f>
        <v>0</v>
      </c>
      <c r="BG194" s="137" t="n">
        <f aca="false">IF(N194="zákl. přenesená",J194,0)</f>
        <v>0</v>
      </c>
      <c r="BH194" s="137" t="n">
        <f aca="false">IF(N194="sníž. přenesená",J194,0)</f>
        <v>0</v>
      </c>
      <c r="BI194" s="137" t="n">
        <f aca="false">IF(N194="nulová",J194,0)</f>
        <v>0</v>
      </c>
      <c r="BJ194" s="3" t="s">
        <v>81</v>
      </c>
      <c r="BK194" s="137" t="n">
        <f aca="false">ROUND(I194*H194,2)</f>
        <v>0</v>
      </c>
      <c r="BL194" s="3" t="s">
        <v>302</v>
      </c>
      <c r="BM194" s="258" t="s">
        <v>633</v>
      </c>
    </row>
    <row r="195" s="30" customFormat="true" ht="19.2" hidden="false" customHeight="false" outlineLevel="0" collapsed="false">
      <c r="A195" s="26"/>
      <c r="B195" s="27"/>
      <c r="C195" s="28"/>
      <c r="D195" s="259" t="s">
        <v>256</v>
      </c>
      <c r="E195" s="28"/>
      <c r="F195" s="260" t="s">
        <v>634</v>
      </c>
      <c r="G195" s="28"/>
      <c r="H195" s="28"/>
      <c r="I195" s="211"/>
      <c r="J195" s="28"/>
      <c r="K195" s="28"/>
      <c r="L195" s="29"/>
      <c r="M195" s="261"/>
      <c r="N195" s="262"/>
      <c r="O195" s="76"/>
      <c r="P195" s="76"/>
      <c r="Q195" s="76"/>
      <c r="R195" s="76"/>
      <c r="S195" s="76"/>
      <c r="T195" s="77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T195" s="3" t="s">
        <v>256</v>
      </c>
      <c r="AU195" s="3" t="s">
        <v>265</v>
      </c>
    </row>
    <row r="196" s="30" customFormat="true" ht="24.15" hidden="false" customHeight="true" outlineLevel="0" collapsed="false">
      <c r="A196" s="26"/>
      <c r="B196" s="27"/>
      <c r="C196" s="263" t="s">
        <v>635</v>
      </c>
      <c r="D196" s="263" t="s">
        <v>288</v>
      </c>
      <c r="E196" s="264" t="s">
        <v>636</v>
      </c>
      <c r="F196" s="265" t="s">
        <v>637</v>
      </c>
      <c r="G196" s="266" t="s">
        <v>291</v>
      </c>
      <c r="H196" s="267" t="n">
        <v>1</v>
      </c>
      <c r="I196" s="268"/>
      <c r="J196" s="269" t="n">
        <f aca="false">ROUND(I196*H196,2)</f>
        <v>0</v>
      </c>
      <c r="K196" s="270"/>
      <c r="L196" s="271"/>
      <c r="M196" s="272"/>
      <c r="N196" s="273" t="s">
        <v>39</v>
      </c>
      <c r="O196" s="76"/>
      <c r="P196" s="256" t="n">
        <f aca="false">O196*H196</f>
        <v>0</v>
      </c>
      <c r="Q196" s="256" t="n">
        <v>0</v>
      </c>
      <c r="R196" s="256" t="n">
        <f aca="false">Q196*H196</f>
        <v>0</v>
      </c>
      <c r="S196" s="256" t="n">
        <v>0</v>
      </c>
      <c r="T196" s="257" t="n">
        <f aca="false"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258" t="s">
        <v>324</v>
      </c>
      <c r="AT196" s="258" t="s">
        <v>288</v>
      </c>
      <c r="AU196" s="258" t="s">
        <v>265</v>
      </c>
      <c r="AY196" s="3" t="s">
        <v>247</v>
      </c>
      <c r="BE196" s="137" t="n">
        <f aca="false">IF(N196="základní",J196,0)</f>
        <v>0</v>
      </c>
      <c r="BF196" s="137" t="n">
        <f aca="false">IF(N196="snížená",J196,0)</f>
        <v>0</v>
      </c>
      <c r="BG196" s="137" t="n">
        <f aca="false">IF(N196="zákl. přenesená",J196,0)</f>
        <v>0</v>
      </c>
      <c r="BH196" s="137" t="n">
        <f aca="false">IF(N196="sníž. přenesená",J196,0)</f>
        <v>0</v>
      </c>
      <c r="BI196" s="137" t="n">
        <f aca="false">IF(N196="nulová",J196,0)</f>
        <v>0</v>
      </c>
      <c r="BJ196" s="3" t="s">
        <v>81</v>
      </c>
      <c r="BK196" s="137" t="n">
        <f aca="false">ROUND(I196*H196,2)</f>
        <v>0</v>
      </c>
      <c r="BL196" s="3" t="s">
        <v>302</v>
      </c>
      <c r="BM196" s="258" t="s">
        <v>638</v>
      </c>
    </row>
    <row r="197" s="30" customFormat="true" ht="19.2" hidden="false" customHeight="false" outlineLevel="0" collapsed="false">
      <c r="A197" s="26"/>
      <c r="B197" s="27"/>
      <c r="C197" s="28"/>
      <c r="D197" s="259" t="s">
        <v>256</v>
      </c>
      <c r="E197" s="28"/>
      <c r="F197" s="260" t="s">
        <v>637</v>
      </c>
      <c r="G197" s="28"/>
      <c r="H197" s="28"/>
      <c r="I197" s="211"/>
      <c r="J197" s="28"/>
      <c r="K197" s="28"/>
      <c r="L197" s="29"/>
      <c r="M197" s="261"/>
      <c r="N197" s="262"/>
      <c r="O197" s="76"/>
      <c r="P197" s="76"/>
      <c r="Q197" s="76"/>
      <c r="R197" s="76"/>
      <c r="S197" s="76"/>
      <c r="T197" s="77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T197" s="3" t="s">
        <v>256</v>
      </c>
      <c r="AU197" s="3" t="s">
        <v>265</v>
      </c>
    </row>
    <row r="198" s="30" customFormat="true" ht="37.8" hidden="false" customHeight="true" outlineLevel="0" collapsed="false">
      <c r="A198" s="26"/>
      <c r="B198" s="27"/>
      <c r="C198" s="246" t="s">
        <v>639</v>
      </c>
      <c r="D198" s="246" t="s">
        <v>250</v>
      </c>
      <c r="E198" s="247" t="s">
        <v>640</v>
      </c>
      <c r="F198" s="248" t="s">
        <v>641</v>
      </c>
      <c r="G198" s="249" t="s">
        <v>291</v>
      </c>
      <c r="H198" s="250" t="n">
        <v>2</v>
      </c>
      <c r="I198" s="251"/>
      <c r="J198" s="252" t="n">
        <f aca="false">ROUND(I198*H198,2)</f>
        <v>0</v>
      </c>
      <c r="K198" s="253"/>
      <c r="L198" s="29"/>
      <c r="M198" s="254"/>
      <c r="N198" s="255" t="s">
        <v>39</v>
      </c>
      <c r="O198" s="76"/>
      <c r="P198" s="256" t="n">
        <f aca="false">O198*H198</f>
        <v>0</v>
      </c>
      <c r="Q198" s="256" t="n">
        <v>0</v>
      </c>
      <c r="R198" s="256" t="n">
        <f aca="false">Q198*H198</f>
        <v>0</v>
      </c>
      <c r="S198" s="256" t="n">
        <v>0</v>
      </c>
      <c r="T198" s="257" t="n">
        <f aca="false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258" t="s">
        <v>302</v>
      </c>
      <c r="AT198" s="258" t="s">
        <v>250</v>
      </c>
      <c r="AU198" s="258" t="s">
        <v>265</v>
      </c>
      <c r="AY198" s="3" t="s">
        <v>247</v>
      </c>
      <c r="BE198" s="137" t="n">
        <f aca="false">IF(N198="základní",J198,0)</f>
        <v>0</v>
      </c>
      <c r="BF198" s="137" t="n">
        <f aca="false">IF(N198="snížená",J198,0)</f>
        <v>0</v>
      </c>
      <c r="BG198" s="137" t="n">
        <f aca="false">IF(N198="zákl. přenesená",J198,0)</f>
        <v>0</v>
      </c>
      <c r="BH198" s="137" t="n">
        <f aca="false">IF(N198="sníž. přenesená",J198,0)</f>
        <v>0</v>
      </c>
      <c r="BI198" s="137" t="n">
        <f aca="false">IF(N198="nulová",J198,0)</f>
        <v>0</v>
      </c>
      <c r="BJ198" s="3" t="s">
        <v>81</v>
      </c>
      <c r="BK198" s="137" t="n">
        <f aca="false">ROUND(I198*H198,2)</f>
        <v>0</v>
      </c>
      <c r="BL198" s="3" t="s">
        <v>302</v>
      </c>
      <c r="BM198" s="258" t="s">
        <v>642</v>
      </c>
    </row>
    <row r="199" s="30" customFormat="true" ht="19.2" hidden="false" customHeight="false" outlineLevel="0" collapsed="false">
      <c r="A199" s="26"/>
      <c r="B199" s="27"/>
      <c r="C199" s="28"/>
      <c r="D199" s="259" t="s">
        <v>256</v>
      </c>
      <c r="E199" s="28"/>
      <c r="F199" s="260" t="s">
        <v>641</v>
      </c>
      <c r="G199" s="28"/>
      <c r="H199" s="28"/>
      <c r="I199" s="211"/>
      <c r="J199" s="28"/>
      <c r="K199" s="28"/>
      <c r="L199" s="29"/>
      <c r="M199" s="261"/>
      <c r="N199" s="262"/>
      <c r="O199" s="76"/>
      <c r="P199" s="76"/>
      <c r="Q199" s="76"/>
      <c r="R199" s="76"/>
      <c r="S199" s="76"/>
      <c r="T199" s="77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T199" s="3" t="s">
        <v>256</v>
      </c>
      <c r="AU199" s="3" t="s">
        <v>265</v>
      </c>
    </row>
    <row r="200" s="30" customFormat="true" ht="33" hidden="false" customHeight="true" outlineLevel="0" collapsed="false">
      <c r="A200" s="26"/>
      <c r="B200" s="27"/>
      <c r="C200" s="263" t="s">
        <v>643</v>
      </c>
      <c r="D200" s="263" t="s">
        <v>288</v>
      </c>
      <c r="E200" s="264" t="s">
        <v>644</v>
      </c>
      <c r="F200" s="265" t="s">
        <v>645</v>
      </c>
      <c r="G200" s="266" t="s">
        <v>291</v>
      </c>
      <c r="H200" s="267" t="n">
        <v>2</v>
      </c>
      <c r="I200" s="268"/>
      <c r="J200" s="269" t="n">
        <f aca="false">ROUND(I200*H200,2)</f>
        <v>0</v>
      </c>
      <c r="K200" s="270"/>
      <c r="L200" s="271"/>
      <c r="M200" s="272"/>
      <c r="N200" s="273" t="s">
        <v>39</v>
      </c>
      <c r="O200" s="76"/>
      <c r="P200" s="256" t="n">
        <f aca="false">O200*H200</f>
        <v>0</v>
      </c>
      <c r="Q200" s="256" t="n">
        <v>8E-005</v>
      </c>
      <c r="R200" s="256" t="n">
        <f aca="false">Q200*H200</f>
        <v>0.00016</v>
      </c>
      <c r="S200" s="256" t="n">
        <v>0</v>
      </c>
      <c r="T200" s="257" t="n">
        <f aca="false"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258" t="s">
        <v>324</v>
      </c>
      <c r="AT200" s="258" t="s">
        <v>288</v>
      </c>
      <c r="AU200" s="258" t="s">
        <v>265</v>
      </c>
      <c r="AY200" s="3" t="s">
        <v>247</v>
      </c>
      <c r="BE200" s="137" t="n">
        <f aca="false">IF(N200="základní",J200,0)</f>
        <v>0</v>
      </c>
      <c r="BF200" s="137" t="n">
        <f aca="false">IF(N200="snížená",J200,0)</f>
        <v>0</v>
      </c>
      <c r="BG200" s="137" t="n">
        <f aca="false">IF(N200="zákl. přenesená",J200,0)</f>
        <v>0</v>
      </c>
      <c r="BH200" s="137" t="n">
        <f aca="false">IF(N200="sníž. přenesená",J200,0)</f>
        <v>0</v>
      </c>
      <c r="BI200" s="137" t="n">
        <f aca="false">IF(N200="nulová",J200,0)</f>
        <v>0</v>
      </c>
      <c r="BJ200" s="3" t="s">
        <v>81</v>
      </c>
      <c r="BK200" s="137" t="n">
        <f aca="false">ROUND(I200*H200,2)</f>
        <v>0</v>
      </c>
      <c r="BL200" s="3" t="s">
        <v>302</v>
      </c>
      <c r="BM200" s="258" t="s">
        <v>646</v>
      </c>
    </row>
    <row r="201" s="30" customFormat="true" ht="19.2" hidden="false" customHeight="false" outlineLevel="0" collapsed="false">
      <c r="A201" s="26"/>
      <c r="B201" s="27"/>
      <c r="C201" s="28"/>
      <c r="D201" s="259" t="s">
        <v>256</v>
      </c>
      <c r="E201" s="28"/>
      <c r="F201" s="260" t="s">
        <v>645</v>
      </c>
      <c r="G201" s="28"/>
      <c r="H201" s="28"/>
      <c r="I201" s="211"/>
      <c r="J201" s="28"/>
      <c r="K201" s="28"/>
      <c r="L201" s="29"/>
      <c r="M201" s="261"/>
      <c r="N201" s="262"/>
      <c r="O201" s="76"/>
      <c r="P201" s="76"/>
      <c r="Q201" s="76"/>
      <c r="R201" s="76"/>
      <c r="S201" s="76"/>
      <c r="T201" s="77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T201" s="3" t="s">
        <v>256</v>
      </c>
      <c r="AU201" s="3" t="s">
        <v>265</v>
      </c>
    </row>
    <row r="202" s="30" customFormat="true" ht="16.5" hidden="false" customHeight="true" outlineLevel="0" collapsed="false">
      <c r="A202" s="26"/>
      <c r="B202" s="27"/>
      <c r="C202" s="246" t="s">
        <v>647</v>
      </c>
      <c r="D202" s="246" t="s">
        <v>250</v>
      </c>
      <c r="E202" s="247" t="s">
        <v>648</v>
      </c>
      <c r="F202" s="248" t="s">
        <v>649</v>
      </c>
      <c r="G202" s="249" t="s">
        <v>291</v>
      </c>
      <c r="H202" s="250" t="n">
        <v>1</v>
      </c>
      <c r="I202" s="251"/>
      <c r="J202" s="252" t="n">
        <f aca="false">ROUND(I202*H202,2)</f>
        <v>0</v>
      </c>
      <c r="K202" s="253"/>
      <c r="L202" s="29"/>
      <c r="M202" s="254"/>
      <c r="N202" s="255" t="s">
        <v>39</v>
      </c>
      <c r="O202" s="76"/>
      <c r="P202" s="256" t="n">
        <f aca="false">O202*H202</f>
        <v>0</v>
      </c>
      <c r="Q202" s="256" t="n">
        <v>0</v>
      </c>
      <c r="R202" s="256" t="n">
        <f aca="false">Q202*H202</f>
        <v>0</v>
      </c>
      <c r="S202" s="256" t="n">
        <v>0</v>
      </c>
      <c r="T202" s="257" t="n">
        <f aca="false"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258" t="s">
        <v>302</v>
      </c>
      <c r="AT202" s="258" t="s">
        <v>250</v>
      </c>
      <c r="AU202" s="258" t="s">
        <v>265</v>
      </c>
      <c r="AY202" s="3" t="s">
        <v>247</v>
      </c>
      <c r="BE202" s="137" t="n">
        <f aca="false">IF(N202="základní",J202,0)</f>
        <v>0</v>
      </c>
      <c r="BF202" s="137" t="n">
        <f aca="false">IF(N202="snížená",J202,0)</f>
        <v>0</v>
      </c>
      <c r="BG202" s="137" t="n">
        <f aca="false">IF(N202="zákl. přenesená",J202,0)</f>
        <v>0</v>
      </c>
      <c r="BH202" s="137" t="n">
        <f aca="false">IF(N202="sníž. přenesená",J202,0)</f>
        <v>0</v>
      </c>
      <c r="BI202" s="137" t="n">
        <f aca="false">IF(N202="nulová",J202,0)</f>
        <v>0</v>
      </c>
      <c r="BJ202" s="3" t="s">
        <v>81</v>
      </c>
      <c r="BK202" s="137" t="n">
        <f aca="false">ROUND(I202*H202,2)</f>
        <v>0</v>
      </c>
      <c r="BL202" s="3" t="s">
        <v>302</v>
      </c>
      <c r="BM202" s="258" t="s">
        <v>650</v>
      </c>
    </row>
    <row r="203" s="30" customFormat="true" ht="19.2" hidden="false" customHeight="false" outlineLevel="0" collapsed="false">
      <c r="A203" s="26"/>
      <c r="B203" s="27"/>
      <c r="C203" s="28"/>
      <c r="D203" s="259" t="s">
        <v>256</v>
      </c>
      <c r="E203" s="28"/>
      <c r="F203" s="260" t="s">
        <v>651</v>
      </c>
      <c r="G203" s="28"/>
      <c r="H203" s="28"/>
      <c r="I203" s="211"/>
      <c r="J203" s="28"/>
      <c r="K203" s="28"/>
      <c r="L203" s="29"/>
      <c r="M203" s="261"/>
      <c r="N203" s="262"/>
      <c r="O203" s="76"/>
      <c r="P203" s="76"/>
      <c r="Q203" s="76"/>
      <c r="R203" s="76"/>
      <c r="S203" s="76"/>
      <c r="T203" s="77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T203" s="3" t="s">
        <v>256</v>
      </c>
      <c r="AU203" s="3" t="s">
        <v>265</v>
      </c>
    </row>
    <row r="204" s="30" customFormat="true" ht="24.15" hidden="false" customHeight="true" outlineLevel="0" collapsed="false">
      <c r="A204" s="26"/>
      <c r="B204" s="27"/>
      <c r="C204" s="263" t="s">
        <v>652</v>
      </c>
      <c r="D204" s="263" t="s">
        <v>288</v>
      </c>
      <c r="E204" s="264" t="s">
        <v>653</v>
      </c>
      <c r="F204" s="265" t="s">
        <v>654</v>
      </c>
      <c r="G204" s="266" t="s">
        <v>291</v>
      </c>
      <c r="H204" s="267" t="n">
        <v>1</v>
      </c>
      <c r="I204" s="268"/>
      <c r="J204" s="269" t="n">
        <f aca="false">ROUND(I204*H204,2)</f>
        <v>0</v>
      </c>
      <c r="K204" s="270"/>
      <c r="L204" s="271"/>
      <c r="M204" s="272"/>
      <c r="N204" s="273" t="s">
        <v>39</v>
      </c>
      <c r="O204" s="76"/>
      <c r="P204" s="256" t="n">
        <f aca="false">O204*H204</f>
        <v>0</v>
      </c>
      <c r="Q204" s="256" t="n">
        <v>5E-005</v>
      </c>
      <c r="R204" s="256" t="n">
        <f aca="false">Q204*H204</f>
        <v>5E-005</v>
      </c>
      <c r="S204" s="256" t="n">
        <v>0</v>
      </c>
      <c r="T204" s="257" t="n">
        <f aca="false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258" t="s">
        <v>324</v>
      </c>
      <c r="AT204" s="258" t="s">
        <v>288</v>
      </c>
      <c r="AU204" s="258" t="s">
        <v>265</v>
      </c>
      <c r="AY204" s="3" t="s">
        <v>247</v>
      </c>
      <c r="BE204" s="137" t="n">
        <f aca="false">IF(N204="základní",J204,0)</f>
        <v>0</v>
      </c>
      <c r="BF204" s="137" t="n">
        <f aca="false">IF(N204="snížená",J204,0)</f>
        <v>0</v>
      </c>
      <c r="BG204" s="137" t="n">
        <f aca="false">IF(N204="zákl. přenesená",J204,0)</f>
        <v>0</v>
      </c>
      <c r="BH204" s="137" t="n">
        <f aca="false">IF(N204="sníž. přenesená",J204,0)</f>
        <v>0</v>
      </c>
      <c r="BI204" s="137" t="n">
        <f aca="false">IF(N204="nulová",J204,0)</f>
        <v>0</v>
      </c>
      <c r="BJ204" s="3" t="s">
        <v>81</v>
      </c>
      <c r="BK204" s="137" t="n">
        <f aca="false">ROUND(I204*H204,2)</f>
        <v>0</v>
      </c>
      <c r="BL204" s="3" t="s">
        <v>302</v>
      </c>
      <c r="BM204" s="258" t="s">
        <v>655</v>
      </c>
    </row>
    <row r="205" s="30" customFormat="true" ht="19.2" hidden="false" customHeight="false" outlineLevel="0" collapsed="false">
      <c r="A205" s="26"/>
      <c r="B205" s="27"/>
      <c r="C205" s="28"/>
      <c r="D205" s="259" t="s">
        <v>256</v>
      </c>
      <c r="E205" s="28"/>
      <c r="F205" s="260" t="s">
        <v>654</v>
      </c>
      <c r="G205" s="28"/>
      <c r="H205" s="28"/>
      <c r="I205" s="211"/>
      <c r="J205" s="28"/>
      <c r="K205" s="28"/>
      <c r="L205" s="29"/>
      <c r="M205" s="261"/>
      <c r="N205" s="262"/>
      <c r="O205" s="76"/>
      <c r="P205" s="76"/>
      <c r="Q205" s="76"/>
      <c r="R205" s="76"/>
      <c r="S205" s="76"/>
      <c r="T205" s="77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T205" s="3" t="s">
        <v>256</v>
      </c>
      <c r="AU205" s="3" t="s">
        <v>265</v>
      </c>
    </row>
    <row r="206" s="30" customFormat="true" ht="24.15" hidden="false" customHeight="true" outlineLevel="0" collapsed="false">
      <c r="A206" s="26"/>
      <c r="B206" s="27"/>
      <c r="C206" s="246" t="s">
        <v>656</v>
      </c>
      <c r="D206" s="246" t="s">
        <v>250</v>
      </c>
      <c r="E206" s="247" t="s">
        <v>657</v>
      </c>
      <c r="F206" s="248" t="s">
        <v>658</v>
      </c>
      <c r="G206" s="249" t="s">
        <v>291</v>
      </c>
      <c r="H206" s="250" t="n">
        <v>1</v>
      </c>
      <c r="I206" s="251"/>
      <c r="J206" s="252" t="n">
        <f aca="false">ROUND(I206*H206,2)</f>
        <v>0</v>
      </c>
      <c r="K206" s="253"/>
      <c r="L206" s="29"/>
      <c r="M206" s="254"/>
      <c r="N206" s="255" t="s">
        <v>39</v>
      </c>
      <c r="O206" s="76"/>
      <c r="P206" s="256" t="n">
        <f aca="false">O206*H206</f>
        <v>0</v>
      </c>
      <c r="Q206" s="256" t="n">
        <v>0</v>
      </c>
      <c r="R206" s="256" t="n">
        <f aca="false">Q206*H206</f>
        <v>0</v>
      </c>
      <c r="S206" s="256" t="n">
        <v>0</v>
      </c>
      <c r="T206" s="257" t="n">
        <f aca="false"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258" t="s">
        <v>302</v>
      </c>
      <c r="AT206" s="258" t="s">
        <v>250</v>
      </c>
      <c r="AU206" s="258" t="s">
        <v>265</v>
      </c>
      <c r="AY206" s="3" t="s">
        <v>247</v>
      </c>
      <c r="BE206" s="137" t="n">
        <f aca="false">IF(N206="základní",J206,0)</f>
        <v>0</v>
      </c>
      <c r="BF206" s="137" t="n">
        <f aca="false">IF(N206="snížená",J206,0)</f>
        <v>0</v>
      </c>
      <c r="BG206" s="137" t="n">
        <f aca="false">IF(N206="zákl. přenesená",J206,0)</f>
        <v>0</v>
      </c>
      <c r="BH206" s="137" t="n">
        <f aca="false">IF(N206="sníž. přenesená",J206,0)</f>
        <v>0</v>
      </c>
      <c r="BI206" s="137" t="n">
        <f aca="false">IF(N206="nulová",J206,0)</f>
        <v>0</v>
      </c>
      <c r="BJ206" s="3" t="s">
        <v>81</v>
      </c>
      <c r="BK206" s="137" t="n">
        <f aca="false">ROUND(I206*H206,2)</f>
        <v>0</v>
      </c>
      <c r="BL206" s="3" t="s">
        <v>302</v>
      </c>
      <c r="BM206" s="258" t="s">
        <v>659</v>
      </c>
    </row>
    <row r="207" s="30" customFormat="true" ht="19.2" hidden="false" customHeight="false" outlineLevel="0" collapsed="false">
      <c r="A207" s="26"/>
      <c r="B207" s="27"/>
      <c r="C207" s="28"/>
      <c r="D207" s="259" t="s">
        <v>256</v>
      </c>
      <c r="E207" s="28"/>
      <c r="F207" s="260" t="s">
        <v>658</v>
      </c>
      <c r="G207" s="28"/>
      <c r="H207" s="28"/>
      <c r="I207" s="211"/>
      <c r="J207" s="28"/>
      <c r="K207" s="28"/>
      <c r="L207" s="29"/>
      <c r="M207" s="261"/>
      <c r="N207" s="262"/>
      <c r="O207" s="76"/>
      <c r="P207" s="76"/>
      <c r="Q207" s="76"/>
      <c r="R207" s="76"/>
      <c r="S207" s="76"/>
      <c r="T207" s="77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T207" s="3" t="s">
        <v>256</v>
      </c>
      <c r="AU207" s="3" t="s">
        <v>265</v>
      </c>
    </row>
    <row r="208" s="30" customFormat="true" ht="24.15" hidden="false" customHeight="true" outlineLevel="0" collapsed="false">
      <c r="A208" s="26"/>
      <c r="B208" s="27"/>
      <c r="C208" s="263" t="s">
        <v>660</v>
      </c>
      <c r="D208" s="263" t="s">
        <v>288</v>
      </c>
      <c r="E208" s="264" t="s">
        <v>661</v>
      </c>
      <c r="F208" s="265" t="s">
        <v>662</v>
      </c>
      <c r="G208" s="266" t="s">
        <v>291</v>
      </c>
      <c r="H208" s="267" t="n">
        <v>1</v>
      </c>
      <c r="I208" s="268"/>
      <c r="J208" s="269" t="n">
        <f aca="false">ROUND(I208*H208,2)</f>
        <v>0</v>
      </c>
      <c r="K208" s="270"/>
      <c r="L208" s="271"/>
      <c r="M208" s="272"/>
      <c r="N208" s="273" t="s">
        <v>39</v>
      </c>
      <c r="O208" s="76"/>
      <c r="P208" s="256" t="n">
        <f aca="false">O208*H208</f>
        <v>0</v>
      </c>
      <c r="Q208" s="256" t="n">
        <v>5E-005</v>
      </c>
      <c r="R208" s="256" t="n">
        <f aca="false">Q208*H208</f>
        <v>5E-005</v>
      </c>
      <c r="S208" s="256" t="n">
        <v>0</v>
      </c>
      <c r="T208" s="257" t="n">
        <f aca="false"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258" t="s">
        <v>324</v>
      </c>
      <c r="AT208" s="258" t="s">
        <v>288</v>
      </c>
      <c r="AU208" s="258" t="s">
        <v>265</v>
      </c>
      <c r="AY208" s="3" t="s">
        <v>247</v>
      </c>
      <c r="BE208" s="137" t="n">
        <f aca="false">IF(N208="základní",J208,0)</f>
        <v>0</v>
      </c>
      <c r="BF208" s="137" t="n">
        <f aca="false">IF(N208="snížená",J208,0)</f>
        <v>0</v>
      </c>
      <c r="BG208" s="137" t="n">
        <f aca="false">IF(N208="zákl. přenesená",J208,0)</f>
        <v>0</v>
      </c>
      <c r="BH208" s="137" t="n">
        <f aca="false">IF(N208="sníž. přenesená",J208,0)</f>
        <v>0</v>
      </c>
      <c r="BI208" s="137" t="n">
        <f aca="false">IF(N208="nulová",J208,0)</f>
        <v>0</v>
      </c>
      <c r="BJ208" s="3" t="s">
        <v>81</v>
      </c>
      <c r="BK208" s="137" t="n">
        <f aca="false">ROUND(I208*H208,2)</f>
        <v>0</v>
      </c>
      <c r="BL208" s="3" t="s">
        <v>302</v>
      </c>
      <c r="BM208" s="258" t="s">
        <v>663</v>
      </c>
    </row>
    <row r="209" s="30" customFormat="true" ht="19.2" hidden="false" customHeight="false" outlineLevel="0" collapsed="false">
      <c r="A209" s="26"/>
      <c r="B209" s="27"/>
      <c r="C209" s="28"/>
      <c r="D209" s="259" t="s">
        <v>256</v>
      </c>
      <c r="E209" s="28"/>
      <c r="F209" s="260" t="s">
        <v>662</v>
      </c>
      <c r="G209" s="28"/>
      <c r="H209" s="28"/>
      <c r="I209" s="211"/>
      <c r="J209" s="28"/>
      <c r="K209" s="28"/>
      <c r="L209" s="29"/>
      <c r="M209" s="261"/>
      <c r="N209" s="262"/>
      <c r="O209" s="76"/>
      <c r="P209" s="76"/>
      <c r="Q209" s="76"/>
      <c r="R209" s="76"/>
      <c r="S209" s="76"/>
      <c r="T209" s="77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T209" s="3" t="s">
        <v>256</v>
      </c>
      <c r="AU209" s="3" t="s">
        <v>265</v>
      </c>
    </row>
    <row r="210" s="30" customFormat="true" ht="24.15" hidden="false" customHeight="true" outlineLevel="0" collapsed="false">
      <c r="A210" s="26"/>
      <c r="B210" s="27"/>
      <c r="C210" s="246" t="s">
        <v>664</v>
      </c>
      <c r="D210" s="246" t="s">
        <v>250</v>
      </c>
      <c r="E210" s="247" t="s">
        <v>665</v>
      </c>
      <c r="F210" s="248" t="s">
        <v>666</v>
      </c>
      <c r="G210" s="249" t="s">
        <v>332</v>
      </c>
      <c r="H210" s="250" t="n">
        <v>12</v>
      </c>
      <c r="I210" s="251"/>
      <c r="J210" s="252" t="n">
        <f aca="false">ROUND(I210*H210,2)</f>
        <v>0</v>
      </c>
      <c r="K210" s="253"/>
      <c r="L210" s="29"/>
      <c r="M210" s="254"/>
      <c r="N210" s="255" t="s">
        <v>39</v>
      </c>
      <c r="O210" s="76"/>
      <c r="P210" s="256" t="n">
        <f aca="false">O210*H210</f>
        <v>0</v>
      </c>
      <c r="Q210" s="256" t="n">
        <v>0</v>
      </c>
      <c r="R210" s="256" t="n">
        <f aca="false">Q210*H210</f>
        <v>0</v>
      </c>
      <c r="S210" s="256" t="n">
        <v>0</v>
      </c>
      <c r="T210" s="257" t="n">
        <f aca="false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258" t="s">
        <v>302</v>
      </c>
      <c r="AT210" s="258" t="s">
        <v>250</v>
      </c>
      <c r="AU210" s="258" t="s">
        <v>265</v>
      </c>
      <c r="AY210" s="3" t="s">
        <v>247</v>
      </c>
      <c r="BE210" s="137" t="n">
        <f aca="false">IF(N210="základní",J210,0)</f>
        <v>0</v>
      </c>
      <c r="BF210" s="137" t="n">
        <f aca="false">IF(N210="snížená",J210,0)</f>
        <v>0</v>
      </c>
      <c r="BG210" s="137" t="n">
        <f aca="false">IF(N210="zákl. přenesená",J210,0)</f>
        <v>0</v>
      </c>
      <c r="BH210" s="137" t="n">
        <f aca="false">IF(N210="sníž. přenesená",J210,0)</f>
        <v>0</v>
      </c>
      <c r="BI210" s="137" t="n">
        <f aca="false">IF(N210="nulová",J210,0)</f>
        <v>0</v>
      </c>
      <c r="BJ210" s="3" t="s">
        <v>81</v>
      </c>
      <c r="BK210" s="137" t="n">
        <f aca="false">ROUND(I210*H210,2)</f>
        <v>0</v>
      </c>
      <c r="BL210" s="3" t="s">
        <v>302</v>
      </c>
      <c r="BM210" s="258" t="s">
        <v>667</v>
      </c>
    </row>
    <row r="211" s="30" customFormat="true" ht="28.8" hidden="false" customHeight="false" outlineLevel="0" collapsed="false">
      <c r="A211" s="26"/>
      <c r="B211" s="27"/>
      <c r="C211" s="28"/>
      <c r="D211" s="259" t="s">
        <v>256</v>
      </c>
      <c r="E211" s="28"/>
      <c r="F211" s="260" t="s">
        <v>668</v>
      </c>
      <c r="G211" s="28"/>
      <c r="H211" s="28"/>
      <c r="I211" s="211"/>
      <c r="J211" s="28"/>
      <c r="K211" s="28"/>
      <c r="L211" s="29"/>
      <c r="M211" s="261"/>
      <c r="N211" s="262"/>
      <c r="O211" s="76"/>
      <c r="P211" s="76"/>
      <c r="Q211" s="76"/>
      <c r="R211" s="76"/>
      <c r="S211" s="76"/>
      <c r="T211" s="77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T211" s="3" t="s">
        <v>256</v>
      </c>
      <c r="AU211" s="3" t="s">
        <v>265</v>
      </c>
    </row>
    <row r="212" s="30" customFormat="true" ht="37.8" hidden="false" customHeight="true" outlineLevel="0" collapsed="false">
      <c r="A212" s="26"/>
      <c r="B212" s="27"/>
      <c r="C212" s="263" t="s">
        <v>669</v>
      </c>
      <c r="D212" s="263" t="s">
        <v>288</v>
      </c>
      <c r="E212" s="264" t="s">
        <v>670</v>
      </c>
      <c r="F212" s="265" t="s">
        <v>671</v>
      </c>
      <c r="G212" s="266" t="s">
        <v>332</v>
      </c>
      <c r="H212" s="267" t="n">
        <v>6</v>
      </c>
      <c r="I212" s="268"/>
      <c r="J212" s="269" t="n">
        <f aca="false">ROUND(I212*H212,2)</f>
        <v>0</v>
      </c>
      <c r="K212" s="270"/>
      <c r="L212" s="271"/>
      <c r="M212" s="272"/>
      <c r="N212" s="273" t="s">
        <v>39</v>
      </c>
      <c r="O212" s="76"/>
      <c r="P212" s="256" t="n">
        <f aca="false">O212*H212</f>
        <v>0</v>
      </c>
      <c r="Q212" s="256" t="n">
        <v>7E-005</v>
      </c>
      <c r="R212" s="256" t="n">
        <f aca="false">Q212*H212</f>
        <v>0.00042</v>
      </c>
      <c r="S212" s="256" t="n">
        <v>0</v>
      </c>
      <c r="T212" s="257" t="n">
        <f aca="false"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258" t="s">
        <v>324</v>
      </c>
      <c r="AT212" s="258" t="s">
        <v>288</v>
      </c>
      <c r="AU212" s="258" t="s">
        <v>265</v>
      </c>
      <c r="AY212" s="3" t="s">
        <v>247</v>
      </c>
      <c r="BE212" s="137" t="n">
        <f aca="false">IF(N212="základní",J212,0)</f>
        <v>0</v>
      </c>
      <c r="BF212" s="137" t="n">
        <f aca="false">IF(N212="snížená",J212,0)</f>
        <v>0</v>
      </c>
      <c r="BG212" s="137" t="n">
        <f aca="false">IF(N212="zákl. přenesená",J212,0)</f>
        <v>0</v>
      </c>
      <c r="BH212" s="137" t="n">
        <f aca="false">IF(N212="sníž. přenesená",J212,0)</f>
        <v>0</v>
      </c>
      <c r="BI212" s="137" t="n">
        <f aca="false">IF(N212="nulová",J212,0)</f>
        <v>0</v>
      </c>
      <c r="BJ212" s="3" t="s">
        <v>81</v>
      </c>
      <c r="BK212" s="137" t="n">
        <f aca="false">ROUND(I212*H212,2)</f>
        <v>0</v>
      </c>
      <c r="BL212" s="3" t="s">
        <v>302</v>
      </c>
      <c r="BM212" s="258" t="s">
        <v>672</v>
      </c>
    </row>
    <row r="213" s="30" customFormat="true" ht="28.8" hidden="false" customHeight="false" outlineLevel="0" collapsed="false">
      <c r="A213" s="26"/>
      <c r="B213" s="27"/>
      <c r="C213" s="28"/>
      <c r="D213" s="259" t="s">
        <v>256</v>
      </c>
      <c r="E213" s="28"/>
      <c r="F213" s="260" t="s">
        <v>671</v>
      </c>
      <c r="G213" s="28"/>
      <c r="H213" s="28"/>
      <c r="I213" s="211"/>
      <c r="J213" s="28"/>
      <c r="K213" s="28"/>
      <c r="L213" s="29"/>
      <c r="M213" s="261"/>
      <c r="N213" s="262"/>
      <c r="O213" s="76"/>
      <c r="P213" s="76"/>
      <c r="Q213" s="76"/>
      <c r="R213" s="76"/>
      <c r="S213" s="76"/>
      <c r="T213" s="77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T213" s="3" t="s">
        <v>256</v>
      </c>
      <c r="AU213" s="3" t="s">
        <v>265</v>
      </c>
    </row>
    <row r="214" s="30" customFormat="true" ht="33" hidden="false" customHeight="true" outlineLevel="0" collapsed="false">
      <c r="A214" s="26"/>
      <c r="B214" s="27"/>
      <c r="C214" s="263" t="s">
        <v>673</v>
      </c>
      <c r="D214" s="263" t="s">
        <v>288</v>
      </c>
      <c r="E214" s="264" t="s">
        <v>674</v>
      </c>
      <c r="F214" s="265" t="s">
        <v>675</v>
      </c>
      <c r="G214" s="266" t="s">
        <v>332</v>
      </c>
      <c r="H214" s="267" t="n">
        <v>3</v>
      </c>
      <c r="I214" s="268"/>
      <c r="J214" s="269" t="n">
        <f aca="false">ROUND(I214*H214,2)</f>
        <v>0</v>
      </c>
      <c r="K214" s="270"/>
      <c r="L214" s="271"/>
      <c r="M214" s="272"/>
      <c r="N214" s="273" t="s">
        <v>39</v>
      </c>
      <c r="O214" s="76"/>
      <c r="P214" s="256" t="n">
        <f aca="false">O214*H214</f>
        <v>0</v>
      </c>
      <c r="Q214" s="256" t="n">
        <v>7E-005</v>
      </c>
      <c r="R214" s="256" t="n">
        <f aca="false">Q214*H214</f>
        <v>0.00021</v>
      </c>
      <c r="S214" s="256" t="n">
        <v>0</v>
      </c>
      <c r="T214" s="257" t="n">
        <f aca="false"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258" t="s">
        <v>324</v>
      </c>
      <c r="AT214" s="258" t="s">
        <v>288</v>
      </c>
      <c r="AU214" s="258" t="s">
        <v>265</v>
      </c>
      <c r="AY214" s="3" t="s">
        <v>247</v>
      </c>
      <c r="BE214" s="137" t="n">
        <f aca="false">IF(N214="základní",J214,0)</f>
        <v>0</v>
      </c>
      <c r="BF214" s="137" t="n">
        <f aca="false">IF(N214="snížená",J214,0)</f>
        <v>0</v>
      </c>
      <c r="BG214" s="137" t="n">
        <f aca="false">IF(N214="zákl. přenesená",J214,0)</f>
        <v>0</v>
      </c>
      <c r="BH214" s="137" t="n">
        <f aca="false">IF(N214="sníž. přenesená",J214,0)</f>
        <v>0</v>
      </c>
      <c r="BI214" s="137" t="n">
        <f aca="false">IF(N214="nulová",J214,0)</f>
        <v>0</v>
      </c>
      <c r="BJ214" s="3" t="s">
        <v>81</v>
      </c>
      <c r="BK214" s="137" t="n">
        <f aca="false">ROUND(I214*H214,2)</f>
        <v>0</v>
      </c>
      <c r="BL214" s="3" t="s">
        <v>302</v>
      </c>
      <c r="BM214" s="258" t="s">
        <v>676</v>
      </c>
    </row>
    <row r="215" s="30" customFormat="true" ht="19.2" hidden="false" customHeight="false" outlineLevel="0" collapsed="false">
      <c r="A215" s="26"/>
      <c r="B215" s="27"/>
      <c r="C215" s="28"/>
      <c r="D215" s="259" t="s">
        <v>256</v>
      </c>
      <c r="E215" s="28"/>
      <c r="F215" s="260" t="s">
        <v>675</v>
      </c>
      <c r="G215" s="28"/>
      <c r="H215" s="28"/>
      <c r="I215" s="211"/>
      <c r="J215" s="28"/>
      <c r="K215" s="28"/>
      <c r="L215" s="29"/>
      <c r="M215" s="261"/>
      <c r="N215" s="262"/>
      <c r="O215" s="76"/>
      <c r="P215" s="76"/>
      <c r="Q215" s="76"/>
      <c r="R215" s="76"/>
      <c r="S215" s="76"/>
      <c r="T215" s="77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T215" s="3" t="s">
        <v>256</v>
      </c>
      <c r="AU215" s="3" t="s">
        <v>265</v>
      </c>
    </row>
    <row r="216" s="30" customFormat="true" ht="37.8" hidden="false" customHeight="true" outlineLevel="0" collapsed="false">
      <c r="A216" s="26"/>
      <c r="B216" s="27"/>
      <c r="C216" s="263" t="s">
        <v>677</v>
      </c>
      <c r="D216" s="263" t="s">
        <v>288</v>
      </c>
      <c r="E216" s="264" t="s">
        <v>678</v>
      </c>
      <c r="F216" s="265" t="s">
        <v>679</v>
      </c>
      <c r="G216" s="266" t="s">
        <v>332</v>
      </c>
      <c r="H216" s="267" t="n">
        <v>3</v>
      </c>
      <c r="I216" s="268"/>
      <c r="J216" s="269" t="n">
        <f aca="false">ROUND(I216*H216,2)</f>
        <v>0</v>
      </c>
      <c r="K216" s="270"/>
      <c r="L216" s="271"/>
      <c r="M216" s="272"/>
      <c r="N216" s="273" t="s">
        <v>39</v>
      </c>
      <c r="O216" s="76"/>
      <c r="P216" s="256" t="n">
        <f aca="false">O216*H216</f>
        <v>0</v>
      </c>
      <c r="Q216" s="256" t="n">
        <v>7E-005</v>
      </c>
      <c r="R216" s="256" t="n">
        <f aca="false">Q216*H216</f>
        <v>0.00021</v>
      </c>
      <c r="S216" s="256" t="n">
        <v>0</v>
      </c>
      <c r="T216" s="257" t="n">
        <f aca="false"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258" t="s">
        <v>324</v>
      </c>
      <c r="AT216" s="258" t="s">
        <v>288</v>
      </c>
      <c r="AU216" s="258" t="s">
        <v>265</v>
      </c>
      <c r="AY216" s="3" t="s">
        <v>247</v>
      </c>
      <c r="BE216" s="137" t="n">
        <f aca="false">IF(N216="základní",J216,0)</f>
        <v>0</v>
      </c>
      <c r="BF216" s="137" t="n">
        <f aca="false">IF(N216="snížená",J216,0)</f>
        <v>0</v>
      </c>
      <c r="BG216" s="137" t="n">
        <f aca="false">IF(N216="zákl. přenesená",J216,0)</f>
        <v>0</v>
      </c>
      <c r="BH216" s="137" t="n">
        <f aca="false">IF(N216="sníž. přenesená",J216,0)</f>
        <v>0</v>
      </c>
      <c r="BI216" s="137" t="n">
        <f aca="false">IF(N216="nulová",J216,0)</f>
        <v>0</v>
      </c>
      <c r="BJ216" s="3" t="s">
        <v>81</v>
      </c>
      <c r="BK216" s="137" t="n">
        <f aca="false">ROUND(I216*H216,2)</f>
        <v>0</v>
      </c>
      <c r="BL216" s="3" t="s">
        <v>302</v>
      </c>
      <c r="BM216" s="258" t="s">
        <v>680</v>
      </c>
    </row>
    <row r="217" s="30" customFormat="true" ht="19.2" hidden="false" customHeight="false" outlineLevel="0" collapsed="false">
      <c r="A217" s="26"/>
      <c r="B217" s="27"/>
      <c r="C217" s="28"/>
      <c r="D217" s="259" t="s">
        <v>256</v>
      </c>
      <c r="E217" s="28"/>
      <c r="F217" s="260" t="s">
        <v>679</v>
      </c>
      <c r="G217" s="28"/>
      <c r="H217" s="28"/>
      <c r="I217" s="211"/>
      <c r="J217" s="28"/>
      <c r="K217" s="28"/>
      <c r="L217" s="29"/>
      <c r="M217" s="261"/>
      <c r="N217" s="262"/>
      <c r="O217" s="76"/>
      <c r="P217" s="76"/>
      <c r="Q217" s="76"/>
      <c r="R217" s="76"/>
      <c r="S217" s="76"/>
      <c r="T217" s="77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T217" s="3" t="s">
        <v>256</v>
      </c>
      <c r="AU217" s="3" t="s">
        <v>265</v>
      </c>
    </row>
    <row r="218" s="30" customFormat="true" ht="24.15" hidden="false" customHeight="true" outlineLevel="0" collapsed="false">
      <c r="A218" s="26"/>
      <c r="B218" s="27"/>
      <c r="C218" s="246" t="s">
        <v>681</v>
      </c>
      <c r="D218" s="246" t="s">
        <v>250</v>
      </c>
      <c r="E218" s="247" t="s">
        <v>682</v>
      </c>
      <c r="F218" s="248" t="s">
        <v>683</v>
      </c>
      <c r="G218" s="249" t="s">
        <v>291</v>
      </c>
      <c r="H218" s="250" t="n">
        <v>1</v>
      </c>
      <c r="I218" s="251"/>
      <c r="J218" s="252" t="n">
        <f aca="false">ROUND(I218*H218,2)</f>
        <v>0</v>
      </c>
      <c r="K218" s="253"/>
      <c r="L218" s="29"/>
      <c r="M218" s="254"/>
      <c r="N218" s="255" t="s">
        <v>39</v>
      </c>
      <c r="O218" s="76"/>
      <c r="P218" s="256" t="n">
        <f aca="false">O218*H218</f>
        <v>0</v>
      </c>
      <c r="Q218" s="256" t="n">
        <v>0</v>
      </c>
      <c r="R218" s="256" t="n">
        <f aca="false">Q218*H218</f>
        <v>0</v>
      </c>
      <c r="S218" s="256" t="n">
        <v>0</v>
      </c>
      <c r="T218" s="257" t="n">
        <f aca="false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258" t="s">
        <v>302</v>
      </c>
      <c r="AT218" s="258" t="s">
        <v>250</v>
      </c>
      <c r="AU218" s="258" t="s">
        <v>265</v>
      </c>
      <c r="AY218" s="3" t="s">
        <v>247</v>
      </c>
      <c r="BE218" s="137" t="n">
        <f aca="false">IF(N218="základní",J218,0)</f>
        <v>0</v>
      </c>
      <c r="BF218" s="137" t="n">
        <f aca="false">IF(N218="snížená",J218,0)</f>
        <v>0</v>
      </c>
      <c r="BG218" s="137" t="n">
        <f aca="false">IF(N218="zákl. přenesená",J218,0)</f>
        <v>0</v>
      </c>
      <c r="BH218" s="137" t="n">
        <f aca="false">IF(N218="sníž. přenesená",J218,0)</f>
        <v>0</v>
      </c>
      <c r="BI218" s="137" t="n">
        <f aca="false">IF(N218="nulová",J218,0)</f>
        <v>0</v>
      </c>
      <c r="BJ218" s="3" t="s">
        <v>81</v>
      </c>
      <c r="BK218" s="137" t="n">
        <f aca="false">ROUND(I218*H218,2)</f>
        <v>0</v>
      </c>
      <c r="BL218" s="3" t="s">
        <v>302</v>
      </c>
      <c r="BM218" s="258" t="s">
        <v>684</v>
      </c>
    </row>
    <row r="219" s="30" customFormat="true" ht="28.8" hidden="false" customHeight="false" outlineLevel="0" collapsed="false">
      <c r="A219" s="26"/>
      <c r="B219" s="27"/>
      <c r="C219" s="28"/>
      <c r="D219" s="259" t="s">
        <v>256</v>
      </c>
      <c r="E219" s="28"/>
      <c r="F219" s="260" t="s">
        <v>685</v>
      </c>
      <c r="G219" s="28"/>
      <c r="H219" s="28"/>
      <c r="I219" s="211"/>
      <c r="J219" s="28"/>
      <c r="K219" s="28"/>
      <c r="L219" s="29"/>
      <c r="M219" s="261"/>
      <c r="N219" s="262"/>
      <c r="O219" s="76"/>
      <c r="P219" s="76"/>
      <c r="Q219" s="76"/>
      <c r="R219" s="76"/>
      <c r="S219" s="76"/>
      <c r="T219" s="77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T219" s="3" t="s">
        <v>256</v>
      </c>
      <c r="AU219" s="3" t="s">
        <v>265</v>
      </c>
    </row>
    <row r="220" s="30" customFormat="true" ht="16.5" hidden="false" customHeight="true" outlineLevel="0" collapsed="false">
      <c r="A220" s="26"/>
      <c r="B220" s="27"/>
      <c r="C220" s="263" t="s">
        <v>686</v>
      </c>
      <c r="D220" s="263" t="s">
        <v>288</v>
      </c>
      <c r="E220" s="264" t="s">
        <v>687</v>
      </c>
      <c r="F220" s="265" t="s">
        <v>688</v>
      </c>
      <c r="G220" s="266" t="s">
        <v>291</v>
      </c>
      <c r="H220" s="267" t="n">
        <v>1</v>
      </c>
      <c r="I220" s="268"/>
      <c r="J220" s="269" t="n">
        <f aca="false">ROUND(I220*H220,2)</f>
        <v>0</v>
      </c>
      <c r="K220" s="270"/>
      <c r="L220" s="271"/>
      <c r="M220" s="272"/>
      <c r="N220" s="273" t="s">
        <v>39</v>
      </c>
      <c r="O220" s="76"/>
      <c r="P220" s="256" t="n">
        <f aca="false">O220*H220</f>
        <v>0</v>
      </c>
      <c r="Q220" s="256" t="n">
        <v>5E-005</v>
      </c>
      <c r="R220" s="256" t="n">
        <f aca="false">Q220*H220</f>
        <v>5E-005</v>
      </c>
      <c r="S220" s="256" t="n">
        <v>0</v>
      </c>
      <c r="T220" s="257" t="n">
        <f aca="false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258" t="s">
        <v>324</v>
      </c>
      <c r="AT220" s="258" t="s">
        <v>288</v>
      </c>
      <c r="AU220" s="258" t="s">
        <v>265</v>
      </c>
      <c r="AY220" s="3" t="s">
        <v>247</v>
      </c>
      <c r="BE220" s="137" t="n">
        <f aca="false">IF(N220="základní",J220,0)</f>
        <v>0</v>
      </c>
      <c r="BF220" s="137" t="n">
        <f aca="false">IF(N220="snížená",J220,0)</f>
        <v>0</v>
      </c>
      <c r="BG220" s="137" t="n">
        <f aca="false">IF(N220="zákl. přenesená",J220,0)</f>
        <v>0</v>
      </c>
      <c r="BH220" s="137" t="n">
        <f aca="false">IF(N220="sníž. přenesená",J220,0)</f>
        <v>0</v>
      </c>
      <c r="BI220" s="137" t="n">
        <f aca="false">IF(N220="nulová",J220,0)</f>
        <v>0</v>
      </c>
      <c r="BJ220" s="3" t="s">
        <v>81</v>
      </c>
      <c r="BK220" s="137" t="n">
        <f aca="false">ROUND(I220*H220,2)</f>
        <v>0</v>
      </c>
      <c r="BL220" s="3" t="s">
        <v>302</v>
      </c>
      <c r="BM220" s="258" t="s">
        <v>689</v>
      </c>
    </row>
    <row r="221" s="30" customFormat="true" ht="10.2" hidden="false" customHeight="false" outlineLevel="0" collapsed="false">
      <c r="A221" s="26"/>
      <c r="B221" s="27"/>
      <c r="C221" s="28"/>
      <c r="D221" s="259" t="s">
        <v>256</v>
      </c>
      <c r="E221" s="28"/>
      <c r="F221" s="260" t="s">
        <v>688</v>
      </c>
      <c r="G221" s="28"/>
      <c r="H221" s="28"/>
      <c r="I221" s="211"/>
      <c r="J221" s="28"/>
      <c r="K221" s="28"/>
      <c r="L221" s="29"/>
      <c r="M221" s="261"/>
      <c r="N221" s="262"/>
      <c r="O221" s="76"/>
      <c r="P221" s="76"/>
      <c r="Q221" s="76"/>
      <c r="R221" s="76"/>
      <c r="S221" s="76"/>
      <c r="T221" s="77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T221" s="3" t="s">
        <v>256</v>
      </c>
      <c r="AU221" s="3" t="s">
        <v>265</v>
      </c>
    </row>
    <row r="222" s="30" customFormat="true" ht="37.8" hidden="false" customHeight="true" outlineLevel="0" collapsed="false">
      <c r="A222" s="26"/>
      <c r="B222" s="27"/>
      <c r="C222" s="246" t="s">
        <v>690</v>
      </c>
      <c r="D222" s="246" t="s">
        <v>250</v>
      </c>
      <c r="E222" s="247" t="s">
        <v>691</v>
      </c>
      <c r="F222" s="248" t="s">
        <v>692</v>
      </c>
      <c r="G222" s="249" t="s">
        <v>291</v>
      </c>
      <c r="H222" s="250" t="n">
        <v>5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0</v>
      </c>
      <c r="R222" s="256" t="n">
        <f aca="false">Q222*H222</f>
        <v>0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302</v>
      </c>
      <c r="AT222" s="258" t="s">
        <v>250</v>
      </c>
      <c r="AU222" s="258" t="s">
        <v>265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302</v>
      </c>
      <c r="BM222" s="258" t="s">
        <v>693</v>
      </c>
    </row>
    <row r="223" s="30" customFormat="true" ht="19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692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265</v>
      </c>
    </row>
    <row r="224" s="30" customFormat="true" ht="24.15" hidden="false" customHeight="true" outlineLevel="0" collapsed="false">
      <c r="A224" s="26"/>
      <c r="B224" s="27"/>
      <c r="C224" s="263" t="s">
        <v>694</v>
      </c>
      <c r="D224" s="263" t="s">
        <v>288</v>
      </c>
      <c r="E224" s="264" t="s">
        <v>695</v>
      </c>
      <c r="F224" s="265" t="s">
        <v>696</v>
      </c>
      <c r="G224" s="266" t="s">
        <v>291</v>
      </c>
      <c r="H224" s="267" t="n">
        <v>5</v>
      </c>
      <c r="I224" s="268"/>
      <c r="J224" s="269" t="n">
        <f aca="false">ROUND(I224*H224,2)</f>
        <v>0</v>
      </c>
      <c r="K224" s="270"/>
      <c r="L224" s="271"/>
      <c r="M224" s="272"/>
      <c r="N224" s="273" t="s">
        <v>39</v>
      </c>
      <c r="O224" s="76"/>
      <c r="P224" s="256" t="n">
        <f aca="false">O224*H224</f>
        <v>0</v>
      </c>
      <c r="Q224" s="256" t="n">
        <v>0.0001</v>
      </c>
      <c r="R224" s="256" t="n">
        <f aca="false">Q224*H224</f>
        <v>0.0005</v>
      </c>
      <c r="S224" s="256" t="n">
        <v>0</v>
      </c>
      <c r="T224" s="257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258" t="s">
        <v>324</v>
      </c>
      <c r="AT224" s="258" t="s">
        <v>288</v>
      </c>
      <c r="AU224" s="258" t="s">
        <v>265</v>
      </c>
      <c r="AY224" s="3" t="s">
        <v>247</v>
      </c>
      <c r="BE224" s="137" t="n">
        <f aca="false">IF(N224="základní",J224,0)</f>
        <v>0</v>
      </c>
      <c r="BF224" s="137" t="n">
        <f aca="false">IF(N224="snížená",J224,0)</f>
        <v>0</v>
      </c>
      <c r="BG224" s="137" t="n">
        <f aca="false">IF(N224="zákl. přenesená",J224,0)</f>
        <v>0</v>
      </c>
      <c r="BH224" s="137" t="n">
        <f aca="false">IF(N224="sníž. přenesená",J224,0)</f>
        <v>0</v>
      </c>
      <c r="BI224" s="137" t="n">
        <f aca="false">IF(N224="nulová",J224,0)</f>
        <v>0</v>
      </c>
      <c r="BJ224" s="3" t="s">
        <v>81</v>
      </c>
      <c r="BK224" s="137" t="n">
        <f aca="false">ROUND(I224*H224,2)</f>
        <v>0</v>
      </c>
      <c r="BL224" s="3" t="s">
        <v>302</v>
      </c>
      <c r="BM224" s="258" t="s">
        <v>697</v>
      </c>
    </row>
    <row r="225" s="30" customFormat="true" ht="19.2" hidden="false" customHeight="false" outlineLevel="0" collapsed="false">
      <c r="A225" s="26"/>
      <c r="B225" s="27"/>
      <c r="C225" s="28"/>
      <c r="D225" s="259" t="s">
        <v>256</v>
      </c>
      <c r="E225" s="28"/>
      <c r="F225" s="260" t="s">
        <v>696</v>
      </c>
      <c r="G225" s="28"/>
      <c r="H225" s="28"/>
      <c r="I225" s="211"/>
      <c r="J225" s="28"/>
      <c r="K225" s="28"/>
      <c r="L225" s="29"/>
      <c r="M225" s="261"/>
      <c r="N225" s="262"/>
      <c r="O225" s="76"/>
      <c r="P225" s="76"/>
      <c r="Q225" s="76"/>
      <c r="R225" s="76"/>
      <c r="S225" s="76"/>
      <c r="T225" s="7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T225" s="3" t="s">
        <v>256</v>
      </c>
      <c r="AU225" s="3" t="s">
        <v>265</v>
      </c>
    </row>
    <row r="226" s="30" customFormat="true" ht="33" hidden="false" customHeight="true" outlineLevel="0" collapsed="false">
      <c r="A226" s="26"/>
      <c r="B226" s="27"/>
      <c r="C226" s="246" t="s">
        <v>698</v>
      </c>
      <c r="D226" s="246" t="s">
        <v>250</v>
      </c>
      <c r="E226" s="247" t="s">
        <v>699</v>
      </c>
      <c r="F226" s="248" t="s">
        <v>700</v>
      </c>
      <c r="G226" s="249" t="s">
        <v>291</v>
      </c>
      <c r="H226" s="250" t="n">
        <v>2</v>
      </c>
      <c r="I226" s="251"/>
      <c r="J226" s="252" t="n">
        <f aca="false">ROUND(I226*H226,2)</f>
        <v>0</v>
      </c>
      <c r="K226" s="253"/>
      <c r="L226" s="29"/>
      <c r="M226" s="254"/>
      <c r="N226" s="255" t="s">
        <v>39</v>
      </c>
      <c r="O226" s="76"/>
      <c r="P226" s="256" t="n">
        <f aca="false">O226*H226</f>
        <v>0</v>
      </c>
      <c r="Q226" s="256" t="n">
        <v>0</v>
      </c>
      <c r="R226" s="256" t="n">
        <f aca="false">Q226*H226</f>
        <v>0</v>
      </c>
      <c r="S226" s="256" t="n">
        <v>0</v>
      </c>
      <c r="T226" s="257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258" t="s">
        <v>302</v>
      </c>
      <c r="AT226" s="258" t="s">
        <v>250</v>
      </c>
      <c r="AU226" s="258" t="s">
        <v>265</v>
      </c>
      <c r="AY226" s="3" t="s">
        <v>247</v>
      </c>
      <c r="BE226" s="137" t="n">
        <f aca="false">IF(N226="základní",J226,0)</f>
        <v>0</v>
      </c>
      <c r="BF226" s="137" t="n">
        <f aca="false">IF(N226="snížená",J226,0)</f>
        <v>0</v>
      </c>
      <c r="BG226" s="137" t="n">
        <f aca="false">IF(N226="zákl. přenesená",J226,0)</f>
        <v>0</v>
      </c>
      <c r="BH226" s="137" t="n">
        <f aca="false">IF(N226="sníž. přenesená",J226,0)</f>
        <v>0</v>
      </c>
      <c r="BI226" s="137" t="n">
        <f aca="false">IF(N226="nulová",J226,0)</f>
        <v>0</v>
      </c>
      <c r="BJ226" s="3" t="s">
        <v>81</v>
      </c>
      <c r="BK226" s="137" t="n">
        <f aca="false">ROUND(I226*H226,2)</f>
        <v>0</v>
      </c>
      <c r="BL226" s="3" t="s">
        <v>302</v>
      </c>
      <c r="BM226" s="258" t="s">
        <v>701</v>
      </c>
    </row>
    <row r="227" s="30" customFormat="true" ht="28.8" hidden="false" customHeight="false" outlineLevel="0" collapsed="false">
      <c r="A227" s="26"/>
      <c r="B227" s="27"/>
      <c r="C227" s="28"/>
      <c r="D227" s="259" t="s">
        <v>256</v>
      </c>
      <c r="E227" s="28"/>
      <c r="F227" s="260" t="s">
        <v>702</v>
      </c>
      <c r="G227" s="28"/>
      <c r="H227" s="28"/>
      <c r="I227" s="211"/>
      <c r="J227" s="28"/>
      <c r="K227" s="28"/>
      <c r="L227" s="29"/>
      <c r="M227" s="261"/>
      <c r="N227" s="262"/>
      <c r="O227" s="76"/>
      <c r="P227" s="76"/>
      <c r="Q227" s="76"/>
      <c r="R227" s="76"/>
      <c r="S227" s="76"/>
      <c r="T227" s="7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T227" s="3" t="s">
        <v>256</v>
      </c>
      <c r="AU227" s="3" t="s">
        <v>265</v>
      </c>
    </row>
    <row r="228" s="30" customFormat="true" ht="33" hidden="false" customHeight="true" outlineLevel="0" collapsed="false">
      <c r="A228" s="26"/>
      <c r="B228" s="27"/>
      <c r="C228" s="263" t="s">
        <v>707</v>
      </c>
      <c r="D228" s="263" t="s">
        <v>288</v>
      </c>
      <c r="E228" s="264" t="s">
        <v>708</v>
      </c>
      <c r="F228" s="265" t="s">
        <v>709</v>
      </c>
      <c r="G228" s="266" t="s">
        <v>291</v>
      </c>
      <c r="H228" s="267" t="n">
        <v>3</v>
      </c>
      <c r="I228" s="268"/>
      <c r="J228" s="269" t="n">
        <f aca="false">ROUND(I228*H228,2)</f>
        <v>0</v>
      </c>
      <c r="K228" s="270"/>
      <c r="L228" s="271"/>
      <c r="M228" s="272"/>
      <c r="N228" s="273" t="s">
        <v>39</v>
      </c>
      <c r="O228" s="76"/>
      <c r="P228" s="256" t="n">
        <f aca="false">O228*H228</f>
        <v>0</v>
      </c>
      <c r="Q228" s="256" t="n">
        <v>7E-005</v>
      </c>
      <c r="R228" s="256" t="n">
        <f aca="false">Q228*H228</f>
        <v>0.00021</v>
      </c>
      <c r="S228" s="256" t="n">
        <v>0</v>
      </c>
      <c r="T228" s="257" t="n">
        <f aca="false"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258" t="s">
        <v>324</v>
      </c>
      <c r="AT228" s="258" t="s">
        <v>288</v>
      </c>
      <c r="AU228" s="258" t="s">
        <v>265</v>
      </c>
      <c r="AY228" s="3" t="s">
        <v>247</v>
      </c>
      <c r="BE228" s="137" t="n">
        <f aca="false">IF(N228="základní",J228,0)</f>
        <v>0</v>
      </c>
      <c r="BF228" s="137" t="n">
        <f aca="false">IF(N228="snížená",J228,0)</f>
        <v>0</v>
      </c>
      <c r="BG228" s="137" t="n">
        <f aca="false">IF(N228="zákl. přenesená",J228,0)</f>
        <v>0</v>
      </c>
      <c r="BH228" s="137" t="n">
        <f aca="false">IF(N228="sníž. přenesená",J228,0)</f>
        <v>0</v>
      </c>
      <c r="BI228" s="137" t="n">
        <f aca="false">IF(N228="nulová",J228,0)</f>
        <v>0</v>
      </c>
      <c r="BJ228" s="3" t="s">
        <v>81</v>
      </c>
      <c r="BK228" s="137" t="n">
        <f aca="false">ROUND(I228*H228,2)</f>
        <v>0</v>
      </c>
      <c r="BL228" s="3" t="s">
        <v>302</v>
      </c>
      <c r="BM228" s="258" t="s">
        <v>710</v>
      </c>
    </row>
    <row r="229" s="30" customFormat="true" ht="19.2" hidden="false" customHeight="false" outlineLevel="0" collapsed="false">
      <c r="A229" s="26"/>
      <c r="B229" s="27"/>
      <c r="C229" s="28"/>
      <c r="D229" s="259" t="s">
        <v>256</v>
      </c>
      <c r="E229" s="28"/>
      <c r="F229" s="260" t="s">
        <v>709</v>
      </c>
      <c r="G229" s="28"/>
      <c r="H229" s="28"/>
      <c r="I229" s="211"/>
      <c r="J229" s="28"/>
      <c r="K229" s="28"/>
      <c r="L229" s="29"/>
      <c r="M229" s="261"/>
      <c r="N229" s="262"/>
      <c r="O229" s="76"/>
      <c r="P229" s="76"/>
      <c r="Q229" s="76"/>
      <c r="R229" s="76"/>
      <c r="S229" s="76"/>
      <c r="T229" s="77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T229" s="3" t="s">
        <v>256</v>
      </c>
      <c r="AU229" s="3" t="s">
        <v>265</v>
      </c>
    </row>
    <row r="230" s="30" customFormat="true" ht="33" hidden="false" customHeight="true" outlineLevel="0" collapsed="false">
      <c r="A230" s="26"/>
      <c r="B230" s="27"/>
      <c r="C230" s="263" t="s">
        <v>711</v>
      </c>
      <c r="D230" s="263" t="s">
        <v>288</v>
      </c>
      <c r="E230" s="264" t="s">
        <v>712</v>
      </c>
      <c r="F230" s="265" t="s">
        <v>713</v>
      </c>
      <c r="G230" s="266" t="s">
        <v>291</v>
      </c>
      <c r="H230" s="267" t="n">
        <v>10</v>
      </c>
      <c r="I230" s="268"/>
      <c r="J230" s="269" t="n">
        <f aca="false">ROUND(I230*H230,2)</f>
        <v>0</v>
      </c>
      <c r="K230" s="270"/>
      <c r="L230" s="271"/>
      <c r="M230" s="272"/>
      <c r="N230" s="273" t="s">
        <v>39</v>
      </c>
      <c r="O230" s="76"/>
      <c r="P230" s="256" t="n">
        <f aca="false">O230*H230</f>
        <v>0</v>
      </c>
      <c r="Q230" s="256" t="n">
        <v>0</v>
      </c>
      <c r="R230" s="256" t="n">
        <f aca="false">Q230*H230</f>
        <v>0</v>
      </c>
      <c r="S230" s="256" t="n">
        <v>0</v>
      </c>
      <c r="T230" s="257" t="n">
        <f aca="false"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258" t="s">
        <v>324</v>
      </c>
      <c r="AT230" s="258" t="s">
        <v>288</v>
      </c>
      <c r="AU230" s="258" t="s">
        <v>265</v>
      </c>
      <c r="AY230" s="3" t="s">
        <v>247</v>
      </c>
      <c r="BE230" s="137" t="n">
        <f aca="false">IF(N230="základní",J230,0)</f>
        <v>0</v>
      </c>
      <c r="BF230" s="137" t="n">
        <f aca="false">IF(N230="snížená",J230,0)</f>
        <v>0</v>
      </c>
      <c r="BG230" s="137" t="n">
        <f aca="false">IF(N230="zákl. přenesená",J230,0)</f>
        <v>0</v>
      </c>
      <c r="BH230" s="137" t="n">
        <f aca="false">IF(N230="sníž. přenesená",J230,0)</f>
        <v>0</v>
      </c>
      <c r="BI230" s="137" t="n">
        <f aca="false">IF(N230="nulová",J230,0)</f>
        <v>0</v>
      </c>
      <c r="BJ230" s="3" t="s">
        <v>81</v>
      </c>
      <c r="BK230" s="137" t="n">
        <f aca="false">ROUND(I230*H230,2)</f>
        <v>0</v>
      </c>
      <c r="BL230" s="3" t="s">
        <v>302</v>
      </c>
      <c r="BM230" s="258" t="s">
        <v>714</v>
      </c>
    </row>
    <row r="231" s="30" customFormat="true" ht="19.2" hidden="false" customHeight="false" outlineLevel="0" collapsed="false">
      <c r="A231" s="26"/>
      <c r="B231" s="27"/>
      <c r="C231" s="28"/>
      <c r="D231" s="259" t="s">
        <v>256</v>
      </c>
      <c r="E231" s="28"/>
      <c r="F231" s="260" t="s">
        <v>713</v>
      </c>
      <c r="G231" s="28"/>
      <c r="H231" s="28"/>
      <c r="I231" s="211"/>
      <c r="J231" s="28"/>
      <c r="K231" s="28"/>
      <c r="L231" s="29"/>
      <c r="M231" s="261"/>
      <c r="N231" s="262"/>
      <c r="O231" s="76"/>
      <c r="P231" s="76"/>
      <c r="Q231" s="76"/>
      <c r="R231" s="76"/>
      <c r="S231" s="76"/>
      <c r="T231" s="77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T231" s="3" t="s">
        <v>256</v>
      </c>
      <c r="AU231" s="3" t="s">
        <v>265</v>
      </c>
    </row>
    <row r="232" s="30" customFormat="true" ht="55.5" hidden="false" customHeight="true" outlineLevel="0" collapsed="false">
      <c r="A232" s="26"/>
      <c r="B232" s="27"/>
      <c r="C232" s="246" t="s">
        <v>727</v>
      </c>
      <c r="D232" s="246" t="s">
        <v>250</v>
      </c>
      <c r="E232" s="247" t="s">
        <v>728</v>
      </c>
      <c r="F232" s="248" t="s">
        <v>729</v>
      </c>
      <c r="G232" s="249" t="s">
        <v>291</v>
      </c>
      <c r="H232" s="250" t="n">
        <v>9</v>
      </c>
      <c r="I232" s="251"/>
      <c r="J232" s="252" t="n">
        <f aca="false">ROUND(I232*H232,2)</f>
        <v>0</v>
      </c>
      <c r="K232" s="253"/>
      <c r="L232" s="29"/>
      <c r="M232" s="254"/>
      <c r="N232" s="255" t="s">
        <v>39</v>
      </c>
      <c r="O232" s="76"/>
      <c r="P232" s="256" t="n">
        <f aca="false">O232*H232</f>
        <v>0</v>
      </c>
      <c r="Q232" s="256" t="n">
        <v>0</v>
      </c>
      <c r="R232" s="256" t="n">
        <f aca="false">Q232*H232</f>
        <v>0</v>
      </c>
      <c r="S232" s="256" t="n">
        <v>0</v>
      </c>
      <c r="T232" s="257" t="n">
        <f aca="false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258" t="s">
        <v>302</v>
      </c>
      <c r="AT232" s="258" t="s">
        <v>250</v>
      </c>
      <c r="AU232" s="258" t="s">
        <v>265</v>
      </c>
      <c r="AY232" s="3" t="s">
        <v>247</v>
      </c>
      <c r="BE232" s="137" t="n">
        <f aca="false">IF(N232="základní",J232,0)</f>
        <v>0</v>
      </c>
      <c r="BF232" s="137" t="n">
        <f aca="false">IF(N232="snížená",J232,0)</f>
        <v>0</v>
      </c>
      <c r="BG232" s="137" t="n">
        <f aca="false">IF(N232="zákl. přenesená",J232,0)</f>
        <v>0</v>
      </c>
      <c r="BH232" s="137" t="n">
        <f aca="false">IF(N232="sníž. přenesená",J232,0)</f>
        <v>0</v>
      </c>
      <c r="BI232" s="137" t="n">
        <f aca="false">IF(N232="nulová",J232,0)</f>
        <v>0</v>
      </c>
      <c r="BJ232" s="3" t="s">
        <v>81</v>
      </c>
      <c r="BK232" s="137" t="n">
        <f aca="false">ROUND(I232*H232,2)</f>
        <v>0</v>
      </c>
      <c r="BL232" s="3" t="s">
        <v>302</v>
      </c>
      <c r="BM232" s="258" t="s">
        <v>730</v>
      </c>
    </row>
    <row r="233" s="30" customFormat="true" ht="38.4" hidden="false" customHeight="false" outlineLevel="0" collapsed="false">
      <c r="A233" s="26"/>
      <c r="B233" s="27"/>
      <c r="C233" s="28"/>
      <c r="D233" s="259" t="s">
        <v>256</v>
      </c>
      <c r="E233" s="28"/>
      <c r="F233" s="260" t="s">
        <v>731</v>
      </c>
      <c r="G233" s="28"/>
      <c r="H233" s="28"/>
      <c r="I233" s="211"/>
      <c r="J233" s="28"/>
      <c r="K233" s="28"/>
      <c r="L233" s="29"/>
      <c r="M233" s="261"/>
      <c r="N233" s="262"/>
      <c r="O233" s="76"/>
      <c r="P233" s="76"/>
      <c r="Q233" s="76"/>
      <c r="R233" s="76"/>
      <c r="S233" s="76"/>
      <c r="T233" s="77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T233" s="3" t="s">
        <v>256</v>
      </c>
      <c r="AU233" s="3" t="s">
        <v>265</v>
      </c>
    </row>
    <row r="234" s="30" customFormat="true" ht="44.25" hidden="false" customHeight="true" outlineLevel="0" collapsed="false">
      <c r="A234" s="26"/>
      <c r="B234" s="27"/>
      <c r="C234" s="246" t="s">
        <v>703</v>
      </c>
      <c r="D234" s="246" t="s">
        <v>250</v>
      </c>
      <c r="E234" s="247" t="s">
        <v>704</v>
      </c>
      <c r="F234" s="248" t="s">
        <v>705</v>
      </c>
      <c r="G234" s="249" t="s">
        <v>291</v>
      </c>
      <c r="H234" s="250" t="n">
        <v>1</v>
      </c>
      <c r="I234" s="251"/>
      <c r="J234" s="252" t="n">
        <f aca="false">ROUND(I234*H234,2)</f>
        <v>0</v>
      </c>
      <c r="K234" s="253"/>
      <c r="L234" s="29"/>
      <c r="M234" s="254"/>
      <c r="N234" s="255" t="s">
        <v>39</v>
      </c>
      <c r="O234" s="76"/>
      <c r="P234" s="256" t="n">
        <f aca="false">O234*H234</f>
        <v>0</v>
      </c>
      <c r="Q234" s="256" t="n">
        <v>0</v>
      </c>
      <c r="R234" s="256" t="n">
        <f aca="false">Q234*H234</f>
        <v>0</v>
      </c>
      <c r="S234" s="256" t="n">
        <v>0</v>
      </c>
      <c r="T234" s="257" t="n">
        <f aca="false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258" t="s">
        <v>302</v>
      </c>
      <c r="AT234" s="258" t="s">
        <v>250</v>
      </c>
      <c r="AU234" s="258" t="s">
        <v>265</v>
      </c>
      <c r="AY234" s="3" t="s">
        <v>247</v>
      </c>
      <c r="BE234" s="137" t="n">
        <f aca="false">IF(N234="základní",J234,0)</f>
        <v>0</v>
      </c>
      <c r="BF234" s="137" t="n">
        <f aca="false">IF(N234="snížená",J234,0)</f>
        <v>0</v>
      </c>
      <c r="BG234" s="137" t="n">
        <f aca="false">IF(N234="zákl. přenesená",J234,0)</f>
        <v>0</v>
      </c>
      <c r="BH234" s="137" t="n">
        <f aca="false">IF(N234="sníž. přenesená",J234,0)</f>
        <v>0</v>
      </c>
      <c r="BI234" s="137" t="n">
        <f aca="false">IF(N234="nulová",J234,0)</f>
        <v>0</v>
      </c>
      <c r="BJ234" s="3" t="s">
        <v>81</v>
      </c>
      <c r="BK234" s="137" t="n">
        <f aca="false">ROUND(I234*H234,2)</f>
        <v>0</v>
      </c>
      <c r="BL234" s="3" t="s">
        <v>302</v>
      </c>
      <c r="BM234" s="258" t="s">
        <v>706</v>
      </c>
    </row>
    <row r="235" s="30" customFormat="true" ht="28.8" hidden="false" customHeight="false" outlineLevel="0" collapsed="false">
      <c r="A235" s="26"/>
      <c r="B235" s="27"/>
      <c r="C235" s="28"/>
      <c r="D235" s="259" t="s">
        <v>256</v>
      </c>
      <c r="E235" s="28"/>
      <c r="F235" s="260" t="s">
        <v>705</v>
      </c>
      <c r="G235" s="28"/>
      <c r="H235" s="28"/>
      <c r="I235" s="211"/>
      <c r="J235" s="28"/>
      <c r="K235" s="28"/>
      <c r="L235" s="29"/>
      <c r="M235" s="261"/>
      <c r="N235" s="262"/>
      <c r="O235" s="76"/>
      <c r="P235" s="76"/>
      <c r="Q235" s="76"/>
      <c r="R235" s="76"/>
      <c r="S235" s="76"/>
      <c r="T235" s="77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T235" s="3" t="s">
        <v>256</v>
      </c>
      <c r="AU235" s="3" t="s">
        <v>265</v>
      </c>
    </row>
    <row r="236" s="30" customFormat="true" ht="21.75" hidden="false" customHeight="true" outlineLevel="0" collapsed="false">
      <c r="A236" s="26"/>
      <c r="B236" s="27"/>
      <c r="C236" s="263" t="s">
        <v>732</v>
      </c>
      <c r="D236" s="263" t="s">
        <v>288</v>
      </c>
      <c r="E236" s="264" t="s">
        <v>733</v>
      </c>
      <c r="F236" s="265" t="s">
        <v>734</v>
      </c>
      <c r="G236" s="266" t="s">
        <v>291</v>
      </c>
      <c r="H236" s="267" t="n">
        <v>1</v>
      </c>
      <c r="I236" s="268"/>
      <c r="J236" s="269" t="n">
        <f aca="false">ROUND(I236*H236,2)</f>
        <v>0</v>
      </c>
      <c r="K236" s="270"/>
      <c r="L236" s="271"/>
      <c r="M236" s="272"/>
      <c r="N236" s="273" t="s">
        <v>39</v>
      </c>
      <c r="O236" s="76"/>
      <c r="P236" s="256" t="n">
        <f aca="false">O236*H236</f>
        <v>0</v>
      </c>
      <c r="Q236" s="256" t="n">
        <v>6E-005</v>
      </c>
      <c r="R236" s="256" t="n">
        <f aca="false">Q236*H236</f>
        <v>6E-005</v>
      </c>
      <c r="S236" s="256" t="n">
        <v>0</v>
      </c>
      <c r="T236" s="257" t="n">
        <f aca="false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258" t="s">
        <v>324</v>
      </c>
      <c r="AT236" s="258" t="s">
        <v>288</v>
      </c>
      <c r="AU236" s="258" t="s">
        <v>265</v>
      </c>
      <c r="AY236" s="3" t="s">
        <v>247</v>
      </c>
      <c r="BE236" s="137" t="n">
        <f aca="false">IF(N236="základní",J236,0)</f>
        <v>0</v>
      </c>
      <c r="BF236" s="137" t="n">
        <f aca="false">IF(N236="snížená",J236,0)</f>
        <v>0</v>
      </c>
      <c r="BG236" s="137" t="n">
        <f aca="false">IF(N236="zákl. přenesená",J236,0)</f>
        <v>0</v>
      </c>
      <c r="BH236" s="137" t="n">
        <f aca="false">IF(N236="sníž. přenesená",J236,0)</f>
        <v>0</v>
      </c>
      <c r="BI236" s="137" t="n">
        <f aca="false">IF(N236="nulová",J236,0)</f>
        <v>0</v>
      </c>
      <c r="BJ236" s="3" t="s">
        <v>81</v>
      </c>
      <c r="BK236" s="137" t="n">
        <f aca="false">ROUND(I236*H236,2)</f>
        <v>0</v>
      </c>
      <c r="BL236" s="3" t="s">
        <v>302</v>
      </c>
      <c r="BM236" s="258" t="s">
        <v>735</v>
      </c>
    </row>
    <row r="237" s="30" customFormat="true" ht="10.2" hidden="false" customHeight="false" outlineLevel="0" collapsed="false">
      <c r="A237" s="26"/>
      <c r="B237" s="27"/>
      <c r="C237" s="28"/>
      <c r="D237" s="259" t="s">
        <v>256</v>
      </c>
      <c r="E237" s="28"/>
      <c r="F237" s="260" t="s">
        <v>734</v>
      </c>
      <c r="G237" s="28"/>
      <c r="H237" s="28"/>
      <c r="I237" s="211"/>
      <c r="J237" s="28"/>
      <c r="K237" s="28"/>
      <c r="L237" s="29"/>
      <c r="M237" s="261"/>
      <c r="N237" s="262"/>
      <c r="O237" s="76"/>
      <c r="P237" s="76"/>
      <c r="Q237" s="76"/>
      <c r="R237" s="76"/>
      <c r="S237" s="76"/>
      <c r="T237" s="77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T237" s="3" t="s">
        <v>256</v>
      </c>
      <c r="AU237" s="3" t="s">
        <v>265</v>
      </c>
    </row>
    <row r="238" s="30" customFormat="true" ht="24.15" hidden="false" customHeight="true" outlineLevel="0" collapsed="false">
      <c r="A238" s="26"/>
      <c r="B238" s="27"/>
      <c r="C238" s="263" t="s">
        <v>736</v>
      </c>
      <c r="D238" s="263" t="s">
        <v>288</v>
      </c>
      <c r="E238" s="264" t="s">
        <v>737</v>
      </c>
      <c r="F238" s="265" t="s">
        <v>738</v>
      </c>
      <c r="G238" s="266" t="s">
        <v>291</v>
      </c>
      <c r="H238" s="267" t="n">
        <v>1</v>
      </c>
      <c r="I238" s="268"/>
      <c r="J238" s="269" t="n">
        <f aca="false">ROUND(I238*H238,2)</f>
        <v>0</v>
      </c>
      <c r="K238" s="270"/>
      <c r="L238" s="271"/>
      <c r="M238" s="272"/>
      <c r="N238" s="273" t="s">
        <v>39</v>
      </c>
      <c r="O238" s="76"/>
      <c r="P238" s="256" t="n">
        <f aca="false">O238*H238</f>
        <v>0</v>
      </c>
      <c r="Q238" s="256" t="n">
        <v>0</v>
      </c>
      <c r="R238" s="256" t="n">
        <f aca="false">Q238*H238</f>
        <v>0</v>
      </c>
      <c r="S238" s="256" t="n">
        <v>0</v>
      </c>
      <c r="T238" s="257" t="n">
        <f aca="false"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258" t="s">
        <v>324</v>
      </c>
      <c r="AT238" s="258" t="s">
        <v>288</v>
      </c>
      <c r="AU238" s="258" t="s">
        <v>265</v>
      </c>
      <c r="AY238" s="3" t="s">
        <v>247</v>
      </c>
      <c r="BE238" s="137" t="n">
        <f aca="false">IF(N238="základní",J238,0)</f>
        <v>0</v>
      </c>
      <c r="BF238" s="137" t="n">
        <f aca="false">IF(N238="snížená",J238,0)</f>
        <v>0</v>
      </c>
      <c r="BG238" s="137" t="n">
        <f aca="false">IF(N238="zákl. přenesená",J238,0)</f>
        <v>0</v>
      </c>
      <c r="BH238" s="137" t="n">
        <f aca="false">IF(N238="sníž. přenesená",J238,0)</f>
        <v>0</v>
      </c>
      <c r="BI238" s="137" t="n">
        <f aca="false">IF(N238="nulová",J238,0)</f>
        <v>0</v>
      </c>
      <c r="BJ238" s="3" t="s">
        <v>81</v>
      </c>
      <c r="BK238" s="137" t="n">
        <f aca="false">ROUND(I238*H238,2)</f>
        <v>0</v>
      </c>
      <c r="BL238" s="3" t="s">
        <v>302</v>
      </c>
      <c r="BM238" s="258" t="s">
        <v>739</v>
      </c>
    </row>
    <row r="239" s="30" customFormat="true" ht="10.2" hidden="false" customHeight="false" outlineLevel="0" collapsed="false">
      <c r="A239" s="26"/>
      <c r="B239" s="27"/>
      <c r="C239" s="28"/>
      <c r="D239" s="259" t="s">
        <v>256</v>
      </c>
      <c r="E239" s="28"/>
      <c r="F239" s="260" t="s">
        <v>738</v>
      </c>
      <c r="G239" s="28"/>
      <c r="H239" s="28"/>
      <c r="I239" s="211"/>
      <c r="J239" s="28"/>
      <c r="K239" s="28"/>
      <c r="L239" s="29"/>
      <c r="M239" s="261"/>
      <c r="N239" s="262"/>
      <c r="O239" s="76"/>
      <c r="P239" s="76"/>
      <c r="Q239" s="76"/>
      <c r="R239" s="76"/>
      <c r="S239" s="76"/>
      <c r="T239" s="77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T239" s="3" t="s">
        <v>256</v>
      </c>
      <c r="AU239" s="3" t="s">
        <v>265</v>
      </c>
    </row>
    <row r="240" s="30" customFormat="true" ht="24.15" hidden="false" customHeight="true" outlineLevel="0" collapsed="false">
      <c r="A240" s="26"/>
      <c r="B240" s="27"/>
      <c r="C240" s="263" t="s">
        <v>740</v>
      </c>
      <c r="D240" s="263" t="s">
        <v>288</v>
      </c>
      <c r="E240" s="264" t="s">
        <v>741</v>
      </c>
      <c r="F240" s="265" t="s">
        <v>742</v>
      </c>
      <c r="G240" s="266" t="s">
        <v>291</v>
      </c>
      <c r="H240" s="267" t="n">
        <v>1</v>
      </c>
      <c r="I240" s="268"/>
      <c r="J240" s="269" t="n">
        <f aca="false">ROUND(I240*H240,2)</f>
        <v>0</v>
      </c>
      <c r="K240" s="270"/>
      <c r="L240" s="271"/>
      <c r="M240" s="272"/>
      <c r="N240" s="273" t="s">
        <v>39</v>
      </c>
      <c r="O240" s="76"/>
      <c r="P240" s="256" t="n">
        <f aca="false">O240*H240</f>
        <v>0</v>
      </c>
      <c r="Q240" s="256" t="n">
        <v>0</v>
      </c>
      <c r="R240" s="256" t="n">
        <f aca="false">Q240*H240</f>
        <v>0</v>
      </c>
      <c r="S240" s="256" t="n">
        <v>0</v>
      </c>
      <c r="T240" s="257" t="n">
        <f aca="false"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258" t="s">
        <v>324</v>
      </c>
      <c r="AT240" s="258" t="s">
        <v>288</v>
      </c>
      <c r="AU240" s="258" t="s">
        <v>265</v>
      </c>
      <c r="AY240" s="3" t="s">
        <v>247</v>
      </c>
      <c r="BE240" s="137" t="n">
        <f aca="false">IF(N240="základní",J240,0)</f>
        <v>0</v>
      </c>
      <c r="BF240" s="137" t="n">
        <f aca="false">IF(N240="snížená",J240,0)</f>
        <v>0</v>
      </c>
      <c r="BG240" s="137" t="n">
        <f aca="false">IF(N240="zákl. přenesená",J240,0)</f>
        <v>0</v>
      </c>
      <c r="BH240" s="137" t="n">
        <f aca="false">IF(N240="sníž. přenesená",J240,0)</f>
        <v>0</v>
      </c>
      <c r="BI240" s="137" t="n">
        <f aca="false">IF(N240="nulová",J240,0)</f>
        <v>0</v>
      </c>
      <c r="BJ240" s="3" t="s">
        <v>81</v>
      </c>
      <c r="BK240" s="137" t="n">
        <f aca="false">ROUND(I240*H240,2)</f>
        <v>0</v>
      </c>
      <c r="BL240" s="3" t="s">
        <v>302</v>
      </c>
      <c r="BM240" s="258" t="s">
        <v>743</v>
      </c>
    </row>
    <row r="241" s="30" customFormat="true" ht="19.2" hidden="false" customHeight="false" outlineLevel="0" collapsed="false">
      <c r="A241" s="26"/>
      <c r="B241" s="27"/>
      <c r="C241" s="28"/>
      <c r="D241" s="259" t="s">
        <v>256</v>
      </c>
      <c r="E241" s="28"/>
      <c r="F241" s="260" t="s">
        <v>742</v>
      </c>
      <c r="G241" s="28"/>
      <c r="H241" s="28"/>
      <c r="I241" s="211"/>
      <c r="J241" s="28"/>
      <c r="K241" s="28"/>
      <c r="L241" s="29"/>
      <c r="M241" s="261"/>
      <c r="N241" s="262"/>
      <c r="O241" s="76"/>
      <c r="P241" s="76"/>
      <c r="Q241" s="76"/>
      <c r="R241" s="76"/>
      <c r="S241" s="76"/>
      <c r="T241" s="77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T241" s="3" t="s">
        <v>256</v>
      </c>
      <c r="AU241" s="3" t="s">
        <v>265</v>
      </c>
    </row>
    <row r="242" s="30" customFormat="true" ht="44.25" hidden="false" customHeight="true" outlineLevel="0" collapsed="false">
      <c r="A242" s="26"/>
      <c r="B242" s="27"/>
      <c r="C242" s="246" t="s">
        <v>1259</v>
      </c>
      <c r="D242" s="246" t="s">
        <v>250</v>
      </c>
      <c r="E242" s="247" t="s">
        <v>1260</v>
      </c>
      <c r="F242" s="248" t="s">
        <v>1261</v>
      </c>
      <c r="G242" s="249" t="s">
        <v>291</v>
      </c>
      <c r="H242" s="250" t="n">
        <v>1</v>
      </c>
      <c r="I242" s="251"/>
      <c r="J242" s="252" t="n">
        <f aca="false">ROUND(I242*H242,2)</f>
        <v>0</v>
      </c>
      <c r="K242" s="253"/>
      <c r="L242" s="29"/>
      <c r="M242" s="254"/>
      <c r="N242" s="255" t="s">
        <v>39</v>
      </c>
      <c r="O242" s="76"/>
      <c r="P242" s="256" t="n">
        <f aca="false">O242*H242</f>
        <v>0</v>
      </c>
      <c r="Q242" s="256" t="n">
        <v>0</v>
      </c>
      <c r="R242" s="256" t="n">
        <f aca="false">Q242*H242</f>
        <v>0</v>
      </c>
      <c r="S242" s="256" t="n">
        <v>0</v>
      </c>
      <c r="T242" s="257" t="n">
        <f aca="false"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258" t="s">
        <v>302</v>
      </c>
      <c r="AT242" s="258" t="s">
        <v>250</v>
      </c>
      <c r="AU242" s="258" t="s">
        <v>265</v>
      </c>
      <c r="AY242" s="3" t="s">
        <v>247</v>
      </c>
      <c r="BE242" s="137" t="n">
        <f aca="false">IF(N242="základní",J242,0)</f>
        <v>0</v>
      </c>
      <c r="BF242" s="137" t="n">
        <f aca="false">IF(N242="snížená",J242,0)</f>
        <v>0</v>
      </c>
      <c r="BG242" s="137" t="n">
        <f aca="false">IF(N242="zákl. přenesená",J242,0)</f>
        <v>0</v>
      </c>
      <c r="BH242" s="137" t="n">
        <f aca="false">IF(N242="sníž. přenesená",J242,0)</f>
        <v>0</v>
      </c>
      <c r="BI242" s="137" t="n">
        <f aca="false">IF(N242="nulová",J242,0)</f>
        <v>0</v>
      </c>
      <c r="BJ242" s="3" t="s">
        <v>81</v>
      </c>
      <c r="BK242" s="137" t="n">
        <f aca="false">ROUND(I242*H242,2)</f>
        <v>0</v>
      </c>
      <c r="BL242" s="3" t="s">
        <v>302</v>
      </c>
      <c r="BM242" s="258" t="s">
        <v>1262</v>
      </c>
    </row>
    <row r="243" s="30" customFormat="true" ht="38.4" hidden="false" customHeight="false" outlineLevel="0" collapsed="false">
      <c r="A243" s="26"/>
      <c r="B243" s="27"/>
      <c r="C243" s="28"/>
      <c r="D243" s="259" t="s">
        <v>256</v>
      </c>
      <c r="E243" s="28"/>
      <c r="F243" s="260" t="s">
        <v>1263</v>
      </c>
      <c r="G243" s="28"/>
      <c r="H243" s="28"/>
      <c r="I243" s="211"/>
      <c r="J243" s="28"/>
      <c r="K243" s="28"/>
      <c r="L243" s="29"/>
      <c r="M243" s="261"/>
      <c r="N243" s="262"/>
      <c r="O243" s="76"/>
      <c r="P243" s="76"/>
      <c r="Q243" s="76"/>
      <c r="R243" s="76"/>
      <c r="S243" s="76"/>
      <c r="T243" s="77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T243" s="3" t="s">
        <v>256</v>
      </c>
      <c r="AU243" s="3" t="s">
        <v>265</v>
      </c>
    </row>
    <row r="244" s="30" customFormat="true" ht="24.15" hidden="false" customHeight="true" outlineLevel="0" collapsed="false">
      <c r="A244" s="26"/>
      <c r="B244" s="27"/>
      <c r="C244" s="263" t="s">
        <v>1264</v>
      </c>
      <c r="D244" s="263" t="s">
        <v>288</v>
      </c>
      <c r="E244" s="264" t="s">
        <v>1265</v>
      </c>
      <c r="F244" s="265" t="s">
        <v>1266</v>
      </c>
      <c r="G244" s="266" t="s">
        <v>291</v>
      </c>
      <c r="H244" s="267" t="n">
        <v>1</v>
      </c>
      <c r="I244" s="268"/>
      <c r="J244" s="269" t="n">
        <f aca="false">ROUND(I244*H244,2)</f>
        <v>0</v>
      </c>
      <c r="K244" s="270"/>
      <c r="L244" s="271"/>
      <c r="M244" s="272"/>
      <c r="N244" s="273" t="s">
        <v>39</v>
      </c>
      <c r="O244" s="76"/>
      <c r="P244" s="256" t="n">
        <f aca="false">O244*H244</f>
        <v>0</v>
      </c>
      <c r="Q244" s="256" t="n">
        <v>0</v>
      </c>
      <c r="R244" s="256" t="n">
        <f aca="false">Q244*H244</f>
        <v>0</v>
      </c>
      <c r="S244" s="256" t="n">
        <v>0</v>
      </c>
      <c r="T244" s="257" t="n">
        <f aca="false"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258" t="s">
        <v>324</v>
      </c>
      <c r="AT244" s="258" t="s">
        <v>288</v>
      </c>
      <c r="AU244" s="258" t="s">
        <v>265</v>
      </c>
      <c r="AY244" s="3" t="s">
        <v>247</v>
      </c>
      <c r="BE244" s="137" t="n">
        <f aca="false">IF(N244="základní",J244,0)</f>
        <v>0</v>
      </c>
      <c r="BF244" s="137" t="n">
        <f aca="false">IF(N244="snížená",J244,0)</f>
        <v>0</v>
      </c>
      <c r="BG244" s="137" t="n">
        <f aca="false">IF(N244="zákl. přenesená",J244,0)</f>
        <v>0</v>
      </c>
      <c r="BH244" s="137" t="n">
        <f aca="false">IF(N244="sníž. přenesená",J244,0)</f>
        <v>0</v>
      </c>
      <c r="BI244" s="137" t="n">
        <f aca="false">IF(N244="nulová",J244,0)</f>
        <v>0</v>
      </c>
      <c r="BJ244" s="3" t="s">
        <v>81</v>
      </c>
      <c r="BK244" s="137" t="n">
        <f aca="false">ROUND(I244*H244,2)</f>
        <v>0</v>
      </c>
      <c r="BL244" s="3" t="s">
        <v>302</v>
      </c>
      <c r="BM244" s="258" t="s">
        <v>1267</v>
      </c>
    </row>
    <row r="245" s="30" customFormat="true" ht="19.2" hidden="false" customHeight="false" outlineLevel="0" collapsed="false">
      <c r="A245" s="26"/>
      <c r="B245" s="27"/>
      <c r="C245" s="28"/>
      <c r="D245" s="259" t="s">
        <v>256</v>
      </c>
      <c r="E245" s="28"/>
      <c r="F245" s="260" t="s">
        <v>1266</v>
      </c>
      <c r="G245" s="28"/>
      <c r="H245" s="28"/>
      <c r="I245" s="211"/>
      <c r="J245" s="28"/>
      <c r="K245" s="28"/>
      <c r="L245" s="29"/>
      <c r="M245" s="261"/>
      <c r="N245" s="262"/>
      <c r="O245" s="76"/>
      <c r="P245" s="76"/>
      <c r="Q245" s="76"/>
      <c r="R245" s="76"/>
      <c r="S245" s="76"/>
      <c r="T245" s="77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T245" s="3" t="s">
        <v>256</v>
      </c>
      <c r="AU245" s="3" t="s">
        <v>265</v>
      </c>
    </row>
    <row r="246" s="30" customFormat="true" ht="24.15" hidden="false" customHeight="true" outlineLevel="0" collapsed="false">
      <c r="A246" s="26"/>
      <c r="B246" s="27"/>
      <c r="C246" s="246" t="s">
        <v>1268</v>
      </c>
      <c r="D246" s="246" t="s">
        <v>250</v>
      </c>
      <c r="E246" s="247" t="s">
        <v>1269</v>
      </c>
      <c r="F246" s="248" t="s">
        <v>1270</v>
      </c>
      <c r="G246" s="249" t="s">
        <v>291</v>
      </c>
      <c r="H246" s="250" t="n">
        <v>1</v>
      </c>
      <c r="I246" s="251"/>
      <c r="J246" s="252" t="n">
        <f aca="false">ROUND(I246*H246,2)</f>
        <v>0</v>
      </c>
      <c r="K246" s="253"/>
      <c r="L246" s="29"/>
      <c r="M246" s="254"/>
      <c r="N246" s="255" t="s">
        <v>39</v>
      </c>
      <c r="O246" s="76"/>
      <c r="P246" s="256" t="n">
        <f aca="false">O246*H246</f>
        <v>0</v>
      </c>
      <c r="Q246" s="256" t="n">
        <v>0</v>
      </c>
      <c r="R246" s="256" t="n">
        <f aca="false">Q246*H246</f>
        <v>0</v>
      </c>
      <c r="S246" s="256" t="n">
        <v>0</v>
      </c>
      <c r="T246" s="257" t="n">
        <f aca="false"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258" t="s">
        <v>302</v>
      </c>
      <c r="AT246" s="258" t="s">
        <v>250</v>
      </c>
      <c r="AU246" s="258" t="s">
        <v>265</v>
      </c>
      <c r="AY246" s="3" t="s">
        <v>247</v>
      </c>
      <c r="BE246" s="137" t="n">
        <f aca="false">IF(N246="základní",J246,0)</f>
        <v>0</v>
      </c>
      <c r="BF246" s="137" t="n">
        <f aca="false">IF(N246="snížená",J246,0)</f>
        <v>0</v>
      </c>
      <c r="BG246" s="137" t="n">
        <f aca="false">IF(N246="zákl. přenesená",J246,0)</f>
        <v>0</v>
      </c>
      <c r="BH246" s="137" t="n">
        <f aca="false">IF(N246="sníž. přenesená",J246,0)</f>
        <v>0</v>
      </c>
      <c r="BI246" s="137" t="n">
        <f aca="false">IF(N246="nulová",J246,0)</f>
        <v>0</v>
      </c>
      <c r="BJ246" s="3" t="s">
        <v>81</v>
      </c>
      <c r="BK246" s="137" t="n">
        <f aca="false">ROUND(I246*H246,2)</f>
        <v>0</v>
      </c>
      <c r="BL246" s="3" t="s">
        <v>302</v>
      </c>
      <c r="BM246" s="258" t="s">
        <v>1271</v>
      </c>
    </row>
    <row r="247" s="30" customFormat="true" ht="19.2" hidden="false" customHeight="false" outlineLevel="0" collapsed="false">
      <c r="A247" s="26"/>
      <c r="B247" s="27"/>
      <c r="C247" s="28"/>
      <c r="D247" s="259" t="s">
        <v>256</v>
      </c>
      <c r="E247" s="28"/>
      <c r="F247" s="260" t="s">
        <v>1270</v>
      </c>
      <c r="G247" s="28"/>
      <c r="H247" s="28"/>
      <c r="I247" s="211"/>
      <c r="J247" s="28"/>
      <c r="K247" s="28"/>
      <c r="L247" s="29"/>
      <c r="M247" s="261"/>
      <c r="N247" s="262"/>
      <c r="O247" s="76"/>
      <c r="P247" s="76"/>
      <c r="Q247" s="76"/>
      <c r="R247" s="76"/>
      <c r="S247" s="76"/>
      <c r="T247" s="77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T247" s="3" t="s">
        <v>256</v>
      </c>
      <c r="AU247" s="3" t="s">
        <v>265</v>
      </c>
    </row>
    <row r="248" s="30" customFormat="true" ht="21.75" hidden="false" customHeight="true" outlineLevel="0" collapsed="false">
      <c r="A248" s="26"/>
      <c r="B248" s="27"/>
      <c r="C248" s="263" t="s">
        <v>1272</v>
      </c>
      <c r="D248" s="263" t="s">
        <v>288</v>
      </c>
      <c r="E248" s="264" t="s">
        <v>1273</v>
      </c>
      <c r="F248" s="265" t="s">
        <v>1274</v>
      </c>
      <c r="G248" s="266" t="s">
        <v>291</v>
      </c>
      <c r="H248" s="267" t="n">
        <v>1</v>
      </c>
      <c r="I248" s="268"/>
      <c r="J248" s="269" t="n">
        <f aca="false">ROUND(I248*H248,2)</f>
        <v>0</v>
      </c>
      <c r="K248" s="270"/>
      <c r="L248" s="271"/>
      <c r="M248" s="272"/>
      <c r="N248" s="273" t="s">
        <v>39</v>
      </c>
      <c r="O248" s="76"/>
      <c r="P248" s="256" t="n">
        <f aca="false">O248*H248</f>
        <v>0</v>
      </c>
      <c r="Q248" s="256" t="n">
        <v>5E-005</v>
      </c>
      <c r="R248" s="256" t="n">
        <f aca="false">Q248*H248</f>
        <v>5E-005</v>
      </c>
      <c r="S248" s="256" t="n">
        <v>0</v>
      </c>
      <c r="T248" s="257" t="n">
        <f aca="false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258" t="s">
        <v>324</v>
      </c>
      <c r="AT248" s="258" t="s">
        <v>288</v>
      </c>
      <c r="AU248" s="258" t="s">
        <v>265</v>
      </c>
      <c r="AY248" s="3" t="s">
        <v>247</v>
      </c>
      <c r="BE248" s="137" t="n">
        <f aca="false">IF(N248="základní",J248,0)</f>
        <v>0</v>
      </c>
      <c r="BF248" s="137" t="n">
        <f aca="false">IF(N248="snížená",J248,0)</f>
        <v>0</v>
      </c>
      <c r="BG248" s="137" t="n">
        <f aca="false">IF(N248="zákl. přenesená",J248,0)</f>
        <v>0</v>
      </c>
      <c r="BH248" s="137" t="n">
        <f aca="false">IF(N248="sníž. přenesená",J248,0)</f>
        <v>0</v>
      </c>
      <c r="BI248" s="137" t="n">
        <f aca="false">IF(N248="nulová",J248,0)</f>
        <v>0</v>
      </c>
      <c r="BJ248" s="3" t="s">
        <v>81</v>
      </c>
      <c r="BK248" s="137" t="n">
        <f aca="false">ROUND(I248*H248,2)</f>
        <v>0</v>
      </c>
      <c r="BL248" s="3" t="s">
        <v>302</v>
      </c>
      <c r="BM248" s="258" t="s">
        <v>1275</v>
      </c>
    </row>
    <row r="249" s="30" customFormat="true" ht="10.2" hidden="false" customHeight="false" outlineLevel="0" collapsed="false">
      <c r="A249" s="26"/>
      <c r="B249" s="27"/>
      <c r="C249" s="28"/>
      <c r="D249" s="259" t="s">
        <v>256</v>
      </c>
      <c r="E249" s="28"/>
      <c r="F249" s="260" t="s">
        <v>1274</v>
      </c>
      <c r="G249" s="28"/>
      <c r="H249" s="28"/>
      <c r="I249" s="211"/>
      <c r="J249" s="28"/>
      <c r="K249" s="28"/>
      <c r="L249" s="29"/>
      <c r="M249" s="261"/>
      <c r="N249" s="262"/>
      <c r="O249" s="76"/>
      <c r="P249" s="76"/>
      <c r="Q249" s="76"/>
      <c r="R249" s="76"/>
      <c r="S249" s="76"/>
      <c r="T249" s="77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T249" s="3" t="s">
        <v>256</v>
      </c>
      <c r="AU249" s="3" t="s">
        <v>265</v>
      </c>
    </row>
    <row r="250" s="30" customFormat="true" ht="37.8" hidden="false" customHeight="true" outlineLevel="0" collapsed="false">
      <c r="A250" s="26"/>
      <c r="B250" s="27"/>
      <c r="C250" s="246" t="s">
        <v>1276</v>
      </c>
      <c r="D250" s="246" t="s">
        <v>250</v>
      </c>
      <c r="E250" s="247" t="s">
        <v>1277</v>
      </c>
      <c r="F250" s="248" t="s">
        <v>1278</v>
      </c>
      <c r="G250" s="249" t="s">
        <v>291</v>
      </c>
      <c r="H250" s="250" t="n">
        <v>1</v>
      </c>
      <c r="I250" s="251"/>
      <c r="J250" s="252" t="n">
        <f aca="false">ROUND(I250*H250,2)</f>
        <v>0</v>
      </c>
      <c r="K250" s="253"/>
      <c r="L250" s="29"/>
      <c r="M250" s="254"/>
      <c r="N250" s="255" t="s">
        <v>39</v>
      </c>
      <c r="O250" s="76"/>
      <c r="P250" s="256" t="n">
        <f aca="false">O250*H250</f>
        <v>0</v>
      </c>
      <c r="Q250" s="256" t="n">
        <v>0</v>
      </c>
      <c r="R250" s="256" t="n">
        <f aca="false">Q250*H250</f>
        <v>0</v>
      </c>
      <c r="S250" s="256" t="n">
        <v>0</v>
      </c>
      <c r="T250" s="257" t="n">
        <f aca="false"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258" t="s">
        <v>302</v>
      </c>
      <c r="AT250" s="258" t="s">
        <v>250</v>
      </c>
      <c r="AU250" s="258" t="s">
        <v>265</v>
      </c>
      <c r="AY250" s="3" t="s">
        <v>247</v>
      </c>
      <c r="BE250" s="137" t="n">
        <f aca="false">IF(N250="základní",J250,0)</f>
        <v>0</v>
      </c>
      <c r="BF250" s="137" t="n">
        <f aca="false">IF(N250="snížená",J250,0)</f>
        <v>0</v>
      </c>
      <c r="BG250" s="137" t="n">
        <f aca="false">IF(N250="zákl. přenesená",J250,0)</f>
        <v>0</v>
      </c>
      <c r="BH250" s="137" t="n">
        <f aca="false">IF(N250="sníž. přenesená",J250,0)</f>
        <v>0</v>
      </c>
      <c r="BI250" s="137" t="n">
        <f aca="false">IF(N250="nulová",J250,0)</f>
        <v>0</v>
      </c>
      <c r="BJ250" s="3" t="s">
        <v>81</v>
      </c>
      <c r="BK250" s="137" t="n">
        <f aca="false">ROUND(I250*H250,2)</f>
        <v>0</v>
      </c>
      <c r="BL250" s="3" t="s">
        <v>302</v>
      </c>
      <c r="BM250" s="258" t="s">
        <v>1279</v>
      </c>
    </row>
    <row r="251" s="30" customFormat="true" ht="28.8" hidden="false" customHeight="false" outlineLevel="0" collapsed="false">
      <c r="A251" s="26"/>
      <c r="B251" s="27"/>
      <c r="C251" s="28"/>
      <c r="D251" s="259" t="s">
        <v>256</v>
      </c>
      <c r="E251" s="28"/>
      <c r="F251" s="260" t="s">
        <v>1278</v>
      </c>
      <c r="G251" s="28"/>
      <c r="H251" s="28"/>
      <c r="I251" s="211"/>
      <c r="J251" s="28"/>
      <c r="K251" s="28"/>
      <c r="L251" s="29"/>
      <c r="M251" s="261"/>
      <c r="N251" s="262"/>
      <c r="O251" s="76"/>
      <c r="P251" s="76"/>
      <c r="Q251" s="76"/>
      <c r="R251" s="76"/>
      <c r="S251" s="76"/>
      <c r="T251" s="77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T251" s="3" t="s">
        <v>256</v>
      </c>
      <c r="AU251" s="3" t="s">
        <v>265</v>
      </c>
    </row>
    <row r="252" s="30" customFormat="true" ht="37.8" hidden="false" customHeight="true" outlineLevel="0" collapsed="false">
      <c r="A252" s="26"/>
      <c r="B252" s="27"/>
      <c r="C252" s="263" t="s">
        <v>1280</v>
      </c>
      <c r="D252" s="263" t="s">
        <v>288</v>
      </c>
      <c r="E252" s="264" t="s">
        <v>1281</v>
      </c>
      <c r="F252" s="265" t="s">
        <v>1282</v>
      </c>
      <c r="G252" s="266" t="s">
        <v>291</v>
      </c>
      <c r="H252" s="267" t="n">
        <v>1</v>
      </c>
      <c r="I252" s="268"/>
      <c r="J252" s="269" t="n">
        <f aca="false">ROUND(I252*H252,2)</f>
        <v>0</v>
      </c>
      <c r="K252" s="270"/>
      <c r="L252" s="271"/>
      <c r="M252" s="272"/>
      <c r="N252" s="273" t="s">
        <v>39</v>
      </c>
      <c r="O252" s="76"/>
      <c r="P252" s="256" t="n">
        <f aca="false">O252*H252</f>
        <v>0</v>
      </c>
      <c r="Q252" s="256" t="n">
        <v>3E-005</v>
      </c>
      <c r="R252" s="256" t="n">
        <f aca="false">Q252*H252</f>
        <v>3E-005</v>
      </c>
      <c r="S252" s="256" t="n">
        <v>0</v>
      </c>
      <c r="T252" s="257" t="n">
        <f aca="false"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258" t="s">
        <v>324</v>
      </c>
      <c r="AT252" s="258" t="s">
        <v>288</v>
      </c>
      <c r="AU252" s="258" t="s">
        <v>265</v>
      </c>
      <c r="AY252" s="3" t="s">
        <v>247</v>
      </c>
      <c r="BE252" s="137" t="n">
        <f aca="false">IF(N252="základní",J252,0)</f>
        <v>0</v>
      </c>
      <c r="BF252" s="137" t="n">
        <f aca="false">IF(N252="snížená",J252,0)</f>
        <v>0</v>
      </c>
      <c r="BG252" s="137" t="n">
        <f aca="false">IF(N252="zákl. přenesená",J252,0)</f>
        <v>0</v>
      </c>
      <c r="BH252" s="137" t="n">
        <f aca="false">IF(N252="sníž. přenesená",J252,0)</f>
        <v>0</v>
      </c>
      <c r="BI252" s="137" t="n">
        <f aca="false">IF(N252="nulová",J252,0)</f>
        <v>0</v>
      </c>
      <c r="BJ252" s="3" t="s">
        <v>81</v>
      </c>
      <c r="BK252" s="137" t="n">
        <f aca="false">ROUND(I252*H252,2)</f>
        <v>0</v>
      </c>
      <c r="BL252" s="3" t="s">
        <v>302</v>
      </c>
      <c r="BM252" s="258" t="s">
        <v>1283</v>
      </c>
    </row>
    <row r="253" s="30" customFormat="true" ht="28.8" hidden="false" customHeight="false" outlineLevel="0" collapsed="false">
      <c r="A253" s="26"/>
      <c r="B253" s="27"/>
      <c r="C253" s="28"/>
      <c r="D253" s="259" t="s">
        <v>256</v>
      </c>
      <c r="E253" s="28"/>
      <c r="F253" s="260" t="s">
        <v>1284</v>
      </c>
      <c r="G253" s="28"/>
      <c r="H253" s="28"/>
      <c r="I253" s="211"/>
      <c r="J253" s="28"/>
      <c r="K253" s="28"/>
      <c r="L253" s="29"/>
      <c r="M253" s="261"/>
      <c r="N253" s="262"/>
      <c r="O253" s="76"/>
      <c r="P253" s="76"/>
      <c r="Q253" s="76"/>
      <c r="R253" s="76"/>
      <c r="S253" s="76"/>
      <c r="T253" s="77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T253" s="3" t="s">
        <v>256</v>
      </c>
      <c r="AU253" s="3" t="s">
        <v>265</v>
      </c>
    </row>
    <row r="254" s="30" customFormat="true" ht="24.15" hidden="false" customHeight="true" outlineLevel="0" collapsed="false">
      <c r="A254" s="26"/>
      <c r="B254" s="27"/>
      <c r="C254" s="246" t="s">
        <v>744</v>
      </c>
      <c r="D254" s="246" t="s">
        <v>250</v>
      </c>
      <c r="E254" s="247" t="s">
        <v>745</v>
      </c>
      <c r="F254" s="248" t="s">
        <v>746</v>
      </c>
      <c r="G254" s="249" t="s">
        <v>291</v>
      </c>
      <c r="H254" s="250" t="n">
        <v>1</v>
      </c>
      <c r="I254" s="251"/>
      <c r="J254" s="252" t="n">
        <f aca="false">ROUND(I254*H254,2)</f>
        <v>0</v>
      </c>
      <c r="K254" s="253"/>
      <c r="L254" s="29"/>
      <c r="M254" s="254"/>
      <c r="N254" s="255" t="s">
        <v>39</v>
      </c>
      <c r="O254" s="76"/>
      <c r="P254" s="256" t="n">
        <f aca="false">O254*H254</f>
        <v>0</v>
      </c>
      <c r="Q254" s="256" t="n">
        <v>0</v>
      </c>
      <c r="R254" s="256" t="n">
        <f aca="false">Q254*H254</f>
        <v>0</v>
      </c>
      <c r="S254" s="256" t="n">
        <v>0</v>
      </c>
      <c r="T254" s="257" t="n">
        <f aca="false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258" t="s">
        <v>302</v>
      </c>
      <c r="AT254" s="258" t="s">
        <v>250</v>
      </c>
      <c r="AU254" s="258" t="s">
        <v>265</v>
      </c>
      <c r="AY254" s="3" t="s">
        <v>247</v>
      </c>
      <c r="BE254" s="137" t="n">
        <f aca="false">IF(N254="základní",J254,0)</f>
        <v>0</v>
      </c>
      <c r="BF254" s="137" t="n">
        <f aca="false">IF(N254="snížená",J254,0)</f>
        <v>0</v>
      </c>
      <c r="BG254" s="137" t="n">
        <f aca="false">IF(N254="zákl. přenesená",J254,0)</f>
        <v>0</v>
      </c>
      <c r="BH254" s="137" t="n">
        <f aca="false">IF(N254="sníž. přenesená",J254,0)</f>
        <v>0</v>
      </c>
      <c r="BI254" s="137" t="n">
        <f aca="false">IF(N254="nulová",J254,0)</f>
        <v>0</v>
      </c>
      <c r="BJ254" s="3" t="s">
        <v>81</v>
      </c>
      <c r="BK254" s="137" t="n">
        <f aca="false">ROUND(I254*H254,2)</f>
        <v>0</v>
      </c>
      <c r="BL254" s="3" t="s">
        <v>302</v>
      </c>
      <c r="BM254" s="258" t="s">
        <v>747</v>
      </c>
    </row>
    <row r="255" s="30" customFormat="true" ht="19.2" hidden="false" customHeight="false" outlineLevel="0" collapsed="false">
      <c r="A255" s="26"/>
      <c r="B255" s="27"/>
      <c r="C255" s="28"/>
      <c r="D255" s="259" t="s">
        <v>256</v>
      </c>
      <c r="E255" s="28"/>
      <c r="F255" s="260" t="s">
        <v>746</v>
      </c>
      <c r="G255" s="28"/>
      <c r="H255" s="28"/>
      <c r="I255" s="211"/>
      <c r="J255" s="28"/>
      <c r="K255" s="28"/>
      <c r="L255" s="29"/>
      <c r="M255" s="261"/>
      <c r="N255" s="262"/>
      <c r="O255" s="76"/>
      <c r="P255" s="76"/>
      <c r="Q255" s="76"/>
      <c r="R255" s="76"/>
      <c r="S255" s="76"/>
      <c r="T255" s="77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T255" s="3" t="s">
        <v>256</v>
      </c>
      <c r="AU255" s="3" t="s">
        <v>265</v>
      </c>
    </row>
    <row r="256" s="30" customFormat="true" ht="24.15" hidden="false" customHeight="true" outlineLevel="0" collapsed="false">
      <c r="A256" s="26"/>
      <c r="B256" s="27"/>
      <c r="C256" s="263" t="s">
        <v>748</v>
      </c>
      <c r="D256" s="263" t="s">
        <v>288</v>
      </c>
      <c r="E256" s="264" t="s">
        <v>749</v>
      </c>
      <c r="F256" s="265" t="s">
        <v>750</v>
      </c>
      <c r="G256" s="266" t="s">
        <v>291</v>
      </c>
      <c r="H256" s="267" t="n">
        <v>1</v>
      </c>
      <c r="I256" s="268"/>
      <c r="J256" s="269" t="n">
        <f aca="false">ROUND(I256*H256,2)</f>
        <v>0</v>
      </c>
      <c r="K256" s="270"/>
      <c r="L256" s="271"/>
      <c r="M256" s="272"/>
      <c r="N256" s="273" t="s">
        <v>39</v>
      </c>
      <c r="O256" s="76"/>
      <c r="P256" s="256" t="n">
        <f aca="false">O256*H256</f>
        <v>0</v>
      </c>
      <c r="Q256" s="256" t="n">
        <v>0.00019</v>
      </c>
      <c r="R256" s="256" t="n">
        <f aca="false">Q256*H256</f>
        <v>0.00019</v>
      </c>
      <c r="S256" s="256" t="n">
        <v>0</v>
      </c>
      <c r="T256" s="257" t="n">
        <f aca="false">S256*H256</f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258" t="s">
        <v>324</v>
      </c>
      <c r="AT256" s="258" t="s">
        <v>288</v>
      </c>
      <c r="AU256" s="258" t="s">
        <v>265</v>
      </c>
      <c r="AY256" s="3" t="s">
        <v>247</v>
      </c>
      <c r="BE256" s="137" t="n">
        <f aca="false">IF(N256="základní",J256,0)</f>
        <v>0</v>
      </c>
      <c r="BF256" s="137" t="n">
        <f aca="false">IF(N256="snížená",J256,0)</f>
        <v>0</v>
      </c>
      <c r="BG256" s="137" t="n">
        <f aca="false">IF(N256="zákl. přenesená",J256,0)</f>
        <v>0</v>
      </c>
      <c r="BH256" s="137" t="n">
        <f aca="false">IF(N256="sníž. přenesená",J256,0)</f>
        <v>0</v>
      </c>
      <c r="BI256" s="137" t="n">
        <f aca="false">IF(N256="nulová",J256,0)</f>
        <v>0</v>
      </c>
      <c r="BJ256" s="3" t="s">
        <v>81</v>
      </c>
      <c r="BK256" s="137" t="n">
        <f aca="false">ROUND(I256*H256,2)</f>
        <v>0</v>
      </c>
      <c r="BL256" s="3" t="s">
        <v>302</v>
      </c>
      <c r="BM256" s="258" t="s">
        <v>751</v>
      </c>
    </row>
    <row r="257" s="30" customFormat="true" ht="19.2" hidden="false" customHeight="false" outlineLevel="0" collapsed="false">
      <c r="A257" s="26"/>
      <c r="B257" s="27"/>
      <c r="C257" s="28"/>
      <c r="D257" s="259" t="s">
        <v>256</v>
      </c>
      <c r="E257" s="28"/>
      <c r="F257" s="260" t="s">
        <v>750</v>
      </c>
      <c r="G257" s="28"/>
      <c r="H257" s="28"/>
      <c r="I257" s="211"/>
      <c r="J257" s="28"/>
      <c r="K257" s="28"/>
      <c r="L257" s="29"/>
      <c r="M257" s="261"/>
      <c r="N257" s="262"/>
      <c r="O257" s="76"/>
      <c r="P257" s="76"/>
      <c r="Q257" s="76"/>
      <c r="R257" s="76"/>
      <c r="S257" s="76"/>
      <c r="T257" s="77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T257" s="3" t="s">
        <v>256</v>
      </c>
      <c r="AU257" s="3" t="s">
        <v>265</v>
      </c>
    </row>
    <row r="258" s="30" customFormat="true" ht="16.5" hidden="false" customHeight="true" outlineLevel="0" collapsed="false">
      <c r="A258" s="26"/>
      <c r="B258" s="27"/>
      <c r="C258" s="246" t="s">
        <v>752</v>
      </c>
      <c r="D258" s="246" t="s">
        <v>250</v>
      </c>
      <c r="E258" s="247" t="s">
        <v>753</v>
      </c>
      <c r="F258" s="248" t="s">
        <v>754</v>
      </c>
      <c r="G258" s="249" t="s">
        <v>291</v>
      </c>
      <c r="H258" s="250" t="n">
        <v>5</v>
      </c>
      <c r="I258" s="251"/>
      <c r="J258" s="252" t="n">
        <f aca="false">ROUND(I258*H258,2)</f>
        <v>0</v>
      </c>
      <c r="K258" s="253"/>
      <c r="L258" s="29"/>
      <c r="M258" s="254"/>
      <c r="N258" s="255" t="s">
        <v>39</v>
      </c>
      <c r="O258" s="76"/>
      <c r="P258" s="256" t="n">
        <f aca="false">O258*H258</f>
        <v>0</v>
      </c>
      <c r="Q258" s="256" t="n">
        <v>0</v>
      </c>
      <c r="R258" s="256" t="n">
        <f aca="false">Q258*H258</f>
        <v>0</v>
      </c>
      <c r="S258" s="256" t="n">
        <v>0</v>
      </c>
      <c r="T258" s="257" t="n">
        <f aca="false"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258" t="s">
        <v>302</v>
      </c>
      <c r="AT258" s="258" t="s">
        <v>250</v>
      </c>
      <c r="AU258" s="258" t="s">
        <v>265</v>
      </c>
      <c r="AY258" s="3" t="s">
        <v>247</v>
      </c>
      <c r="BE258" s="137" t="n">
        <f aca="false">IF(N258="základní",J258,0)</f>
        <v>0</v>
      </c>
      <c r="BF258" s="137" t="n">
        <f aca="false">IF(N258="snížená",J258,0)</f>
        <v>0</v>
      </c>
      <c r="BG258" s="137" t="n">
        <f aca="false">IF(N258="zákl. přenesená",J258,0)</f>
        <v>0</v>
      </c>
      <c r="BH258" s="137" t="n">
        <f aca="false">IF(N258="sníž. přenesená",J258,0)</f>
        <v>0</v>
      </c>
      <c r="BI258" s="137" t="n">
        <f aca="false">IF(N258="nulová",J258,0)</f>
        <v>0</v>
      </c>
      <c r="BJ258" s="3" t="s">
        <v>81</v>
      </c>
      <c r="BK258" s="137" t="n">
        <f aca="false">ROUND(I258*H258,2)</f>
        <v>0</v>
      </c>
      <c r="BL258" s="3" t="s">
        <v>302</v>
      </c>
      <c r="BM258" s="258" t="s">
        <v>755</v>
      </c>
    </row>
    <row r="259" s="30" customFormat="true" ht="28.8" hidden="false" customHeight="false" outlineLevel="0" collapsed="false">
      <c r="A259" s="26"/>
      <c r="B259" s="27"/>
      <c r="C259" s="28"/>
      <c r="D259" s="259" t="s">
        <v>256</v>
      </c>
      <c r="E259" s="28"/>
      <c r="F259" s="260" t="s">
        <v>756</v>
      </c>
      <c r="G259" s="28"/>
      <c r="H259" s="28"/>
      <c r="I259" s="211"/>
      <c r="J259" s="28"/>
      <c r="K259" s="28"/>
      <c r="L259" s="29"/>
      <c r="M259" s="261"/>
      <c r="N259" s="262"/>
      <c r="O259" s="76"/>
      <c r="P259" s="76"/>
      <c r="Q259" s="76"/>
      <c r="R259" s="76"/>
      <c r="S259" s="76"/>
      <c r="T259" s="77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T259" s="3" t="s">
        <v>256</v>
      </c>
      <c r="AU259" s="3" t="s">
        <v>265</v>
      </c>
    </row>
    <row r="260" s="30" customFormat="true" ht="24.15" hidden="false" customHeight="true" outlineLevel="0" collapsed="false">
      <c r="A260" s="26"/>
      <c r="B260" s="27"/>
      <c r="C260" s="263" t="s">
        <v>757</v>
      </c>
      <c r="D260" s="263" t="s">
        <v>288</v>
      </c>
      <c r="E260" s="264" t="s">
        <v>758</v>
      </c>
      <c r="F260" s="265" t="s">
        <v>759</v>
      </c>
      <c r="G260" s="266" t="s">
        <v>291</v>
      </c>
      <c r="H260" s="267" t="n">
        <v>5</v>
      </c>
      <c r="I260" s="268"/>
      <c r="J260" s="269" t="n">
        <f aca="false">ROUND(I260*H260,2)</f>
        <v>0</v>
      </c>
      <c r="K260" s="270"/>
      <c r="L260" s="271"/>
      <c r="M260" s="272"/>
      <c r="N260" s="273" t="s">
        <v>39</v>
      </c>
      <c r="O260" s="76"/>
      <c r="P260" s="256" t="n">
        <f aca="false">O260*H260</f>
        <v>0</v>
      </c>
      <c r="Q260" s="256" t="n">
        <v>5E-005</v>
      </c>
      <c r="R260" s="256" t="n">
        <f aca="false">Q260*H260</f>
        <v>0.00025</v>
      </c>
      <c r="S260" s="256" t="n">
        <v>0</v>
      </c>
      <c r="T260" s="257" t="n">
        <f aca="false">S260*H260</f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258" t="s">
        <v>324</v>
      </c>
      <c r="AT260" s="258" t="s">
        <v>288</v>
      </c>
      <c r="AU260" s="258" t="s">
        <v>265</v>
      </c>
      <c r="AY260" s="3" t="s">
        <v>247</v>
      </c>
      <c r="BE260" s="137" t="n">
        <f aca="false">IF(N260="základní",J260,0)</f>
        <v>0</v>
      </c>
      <c r="BF260" s="137" t="n">
        <f aca="false">IF(N260="snížená",J260,0)</f>
        <v>0</v>
      </c>
      <c r="BG260" s="137" t="n">
        <f aca="false">IF(N260="zákl. přenesená",J260,0)</f>
        <v>0</v>
      </c>
      <c r="BH260" s="137" t="n">
        <f aca="false">IF(N260="sníž. přenesená",J260,0)</f>
        <v>0</v>
      </c>
      <c r="BI260" s="137" t="n">
        <f aca="false">IF(N260="nulová",J260,0)</f>
        <v>0</v>
      </c>
      <c r="BJ260" s="3" t="s">
        <v>81</v>
      </c>
      <c r="BK260" s="137" t="n">
        <f aca="false">ROUND(I260*H260,2)</f>
        <v>0</v>
      </c>
      <c r="BL260" s="3" t="s">
        <v>302</v>
      </c>
      <c r="BM260" s="258" t="s">
        <v>760</v>
      </c>
    </row>
    <row r="261" s="30" customFormat="true" ht="10.2" hidden="false" customHeight="false" outlineLevel="0" collapsed="false">
      <c r="A261" s="26"/>
      <c r="B261" s="27"/>
      <c r="C261" s="28"/>
      <c r="D261" s="259" t="s">
        <v>256</v>
      </c>
      <c r="E261" s="28"/>
      <c r="F261" s="260" t="s">
        <v>759</v>
      </c>
      <c r="G261" s="28"/>
      <c r="H261" s="28"/>
      <c r="I261" s="211"/>
      <c r="J261" s="28"/>
      <c r="K261" s="28"/>
      <c r="L261" s="29"/>
      <c r="M261" s="261"/>
      <c r="N261" s="262"/>
      <c r="O261" s="76"/>
      <c r="P261" s="76"/>
      <c r="Q261" s="76"/>
      <c r="R261" s="76"/>
      <c r="S261" s="76"/>
      <c r="T261" s="77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T261" s="3" t="s">
        <v>256</v>
      </c>
      <c r="AU261" s="3" t="s">
        <v>265</v>
      </c>
    </row>
    <row r="262" s="30" customFormat="true" ht="33" hidden="false" customHeight="true" outlineLevel="0" collapsed="false">
      <c r="A262" s="26"/>
      <c r="B262" s="27"/>
      <c r="C262" s="246" t="s">
        <v>761</v>
      </c>
      <c r="D262" s="246" t="s">
        <v>250</v>
      </c>
      <c r="E262" s="247" t="s">
        <v>762</v>
      </c>
      <c r="F262" s="248" t="s">
        <v>763</v>
      </c>
      <c r="G262" s="249" t="s">
        <v>291</v>
      </c>
      <c r="H262" s="250" t="n">
        <v>5</v>
      </c>
      <c r="I262" s="251"/>
      <c r="J262" s="252" t="n">
        <f aca="false">ROUND(I262*H262,2)</f>
        <v>0</v>
      </c>
      <c r="K262" s="253"/>
      <c r="L262" s="29"/>
      <c r="M262" s="254"/>
      <c r="N262" s="255" t="s">
        <v>39</v>
      </c>
      <c r="O262" s="76"/>
      <c r="P262" s="256" t="n">
        <f aca="false">O262*H262</f>
        <v>0</v>
      </c>
      <c r="Q262" s="256" t="n">
        <v>0</v>
      </c>
      <c r="R262" s="256" t="n">
        <f aca="false">Q262*H262</f>
        <v>0</v>
      </c>
      <c r="S262" s="256" t="n">
        <v>0</v>
      </c>
      <c r="T262" s="257" t="n">
        <f aca="false"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258" t="s">
        <v>302</v>
      </c>
      <c r="AT262" s="258" t="s">
        <v>250</v>
      </c>
      <c r="AU262" s="258" t="s">
        <v>265</v>
      </c>
      <c r="AY262" s="3" t="s">
        <v>247</v>
      </c>
      <c r="BE262" s="137" t="n">
        <f aca="false">IF(N262="základní",J262,0)</f>
        <v>0</v>
      </c>
      <c r="BF262" s="137" t="n">
        <f aca="false">IF(N262="snížená",J262,0)</f>
        <v>0</v>
      </c>
      <c r="BG262" s="137" t="n">
        <f aca="false">IF(N262="zákl. přenesená",J262,0)</f>
        <v>0</v>
      </c>
      <c r="BH262" s="137" t="n">
        <f aca="false">IF(N262="sníž. přenesená",J262,0)</f>
        <v>0</v>
      </c>
      <c r="BI262" s="137" t="n">
        <f aca="false">IF(N262="nulová",J262,0)</f>
        <v>0</v>
      </c>
      <c r="BJ262" s="3" t="s">
        <v>81</v>
      </c>
      <c r="BK262" s="137" t="n">
        <f aca="false">ROUND(I262*H262,2)</f>
        <v>0</v>
      </c>
      <c r="BL262" s="3" t="s">
        <v>302</v>
      </c>
      <c r="BM262" s="258" t="s">
        <v>764</v>
      </c>
    </row>
    <row r="263" s="30" customFormat="true" ht="28.8" hidden="false" customHeight="false" outlineLevel="0" collapsed="false">
      <c r="A263" s="26"/>
      <c r="B263" s="27"/>
      <c r="C263" s="28"/>
      <c r="D263" s="259" t="s">
        <v>256</v>
      </c>
      <c r="E263" s="28"/>
      <c r="F263" s="260" t="s">
        <v>765</v>
      </c>
      <c r="G263" s="28"/>
      <c r="H263" s="28"/>
      <c r="I263" s="211"/>
      <c r="J263" s="28"/>
      <c r="K263" s="28"/>
      <c r="L263" s="29"/>
      <c r="M263" s="261"/>
      <c r="N263" s="262"/>
      <c r="O263" s="76"/>
      <c r="P263" s="76"/>
      <c r="Q263" s="76"/>
      <c r="R263" s="76"/>
      <c r="S263" s="76"/>
      <c r="T263" s="77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T263" s="3" t="s">
        <v>256</v>
      </c>
      <c r="AU263" s="3" t="s">
        <v>265</v>
      </c>
    </row>
    <row r="264" s="30" customFormat="true" ht="24.15" hidden="false" customHeight="true" outlineLevel="0" collapsed="false">
      <c r="A264" s="26"/>
      <c r="B264" s="27"/>
      <c r="C264" s="246" t="s">
        <v>766</v>
      </c>
      <c r="D264" s="246" t="s">
        <v>250</v>
      </c>
      <c r="E264" s="247" t="s">
        <v>767</v>
      </c>
      <c r="F264" s="248" t="s">
        <v>768</v>
      </c>
      <c r="G264" s="249" t="s">
        <v>291</v>
      </c>
      <c r="H264" s="250" t="n">
        <v>5</v>
      </c>
      <c r="I264" s="251"/>
      <c r="J264" s="252" t="n">
        <f aca="false">ROUND(I264*H264,2)</f>
        <v>0</v>
      </c>
      <c r="K264" s="253"/>
      <c r="L264" s="29"/>
      <c r="M264" s="254"/>
      <c r="N264" s="255" t="s">
        <v>39</v>
      </c>
      <c r="O264" s="76"/>
      <c r="P264" s="256" t="n">
        <f aca="false">O264*H264</f>
        <v>0</v>
      </c>
      <c r="Q264" s="256" t="n">
        <v>0</v>
      </c>
      <c r="R264" s="256" t="n">
        <f aca="false">Q264*H264</f>
        <v>0</v>
      </c>
      <c r="S264" s="256" t="n">
        <v>0</v>
      </c>
      <c r="T264" s="257" t="n">
        <f aca="false">S264*H264</f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258" t="s">
        <v>302</v>
      </c>
      <c r="AT264" s="258" t="s">
        <v>250</v>
      </c>
      <c r="AU264" s="258" t="s">
        <v>265</v>
      </c>
      <c r="AY264" s="3" t="s">
        <v>247</v>
      </c>
      <c r="BE264" s="137" t="n">
        <f aca="false">IF(N264="základní",J264,0)</f>
        <v>0</v>
      </c>
      <c r="BF264" s="137" t="n">
        <f aca="false">IF(N264="snížená",J264,0)</f>
        <v>0</v>
      </c>
      <c r="BG264" s="137" t="n">
        <f aca="false">IF(N264="zákl. přenesená",J264,0)</f>
        <v>0</v>
      </c>
      <c r="BH264" s="137" t="n">
        <f aca="false">IF(N264="sníž. přenesená",J264,0)</f>
        <v>0</v>
      </c>
      <c r="BI264" s="137" t="n">
        <f aca="false">IF(N264="nulová",J264,0)</f>
        <v>0</v>
      </c>
      <c r="BJ264" s="3" t="s">
        <v>81</v>
      </c>
      <c r="BK264" s="137" t="n">
        <f aca="false">ROUND(I264*H264,2)</f>
        <v>0</v>
      </c>
      <c r="BL264" s="3" t="s">
        <v>302</v>
      </c>
      <c r="BM264" s="258" t="s">
        <v>769</v>
      </c>
    </row>
    <row r="265" s="30" customFormat="true" ht="38.4" hidden="false" customHeight="false" outlineLevel="0" collapsed="false">
      <c r="A265" s="26"/>
      <c r="B265" s="27"/>
      <c r="C265" s="28"/>
      <c r="D265" s="259" t="s">
        <v>256</v>
      </c>
      <c r="E265" s="28"/>
      <c r="F265" s="260" t="s">
        <v>770</v>
      </c>
      <c r="G265" s="28"/>
      <c r="H265" s="28"/>
      <c r="I265" s="211"/>
      <c r="J265" s="28"/>
      <c r="K265" s="28"/>
      <c r="L265" s="29"/>
      <c r="M265" s="261"/>
      <c r="N265" s="262"/>
      <c r="O265" s="76"/>
      <c r="P265" s="76"/>
      <c r="Q265" s="76"/>
      <c r="R265" s="76"/>
      <c r="S265" s="76"/>
      <c r="T265" s="77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T265" s="3" t="s">
        <v>256</v>
      </c>
      <c r="AU265" s="3" t="s">
        <v>265</v>
      </c>
    </row>
    <row r="266" s="30" customFormat="true" ht="24.15" hidden="false" customHeight="true" outlineLevel="0" collapsed="false">
      <c r="A266" s="26"/>
      <c r="B266" s="27"/>
      <c r="C266" s="263" t="s">
        <v>771</v>
      </c>
      <c r="D266" s="263" t="s">
        <v>288</v>
      </c>
      <c r="E266" s="264" t="s">
        <v>772</v>
      </c>
      <c r="F266" s="265" t="s">
        <v>773</v>
      </c>
      <c r="G266" s="266" t="s">
        <v>291</v>
      </c>
      <c r="H266" s="267" t="n">
        <v>5</v>
      </c>
      <c r="I266" s="268"/>
      <c r="J266" s="269" t="n">
        <f aca="false">ROUND(I266*H266,2)</f>
        <v>0</v>
      </c>
      <c r="K266" s="270"/>
      <c r="L266" s="271"/>
      <c r="M266" s="272"/>
      <c r="N266" s="273" t="s">
        <v>39</v>
      </c>
      <c r="O266" s="76"/>
      <c r="P266" s="256" t="n">
        <f aca="false">O266*H266</f>
        <v>0</v>
      </c>
      <c r="Q266" s="256" t="n">
        <v>5E-005</v>
      </c>
      <c r="R266" s="256" t="n">
        <f aca="false">Q266*H266</f>
        <v>0.00025</v>
      </c>
      <c r="S266" s="256" t="n">
        <v>0</v>
      </c>
      <c r="T266" s="257" t="n">
        <f aca="false"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258" t="s">
        <v>324</v>
      </c>
      <c r="AT266" s="258" t="s">
        <v>288</v>
      </c>
      <c r="AU266" s="258" t="s">
        <v>265</v>
      </c>
      <c r="AY266" s="3" t="s">
        <v>247</v>
      </c>
      <c r="BE266" s="137" t="n">
        <f aca="false">IF(N266="základní",J266,0)</f>
        <v>0</v>
      </c>
      <c r="BF266" s="137" t="n">
        <f aca="false">IF(N266="snížená",J266,0)</f>
        <v>0</v>
      </c>
      <c r="BG266" s="137" t="n">
        <f aca="false">IF(N266="zákl. přenesená",J266,0)</f>
        <v>0</v>
      </c>
      <c r="BH266" s="137" t="n">
        <f aca="false">IF(N266="sníž. přenesená",J266,0)</f>
        <v>0</v>
      </c>
      <c r="BI266" s="137" t="n">
        <f aca="false">IF(N266="nulová",J266,0)</f>
        <v>0</v>
      </c>
      <c r="BJ266" s="3" t="s">
        <v>81</v>
      </c>
      <c r="BK266" s="137" t="n">
        <f aca="false">ROUND(I266*H266,2)</f>
        <v>0</v>
      </c>
      <c r="BL266" s="3" t="s">
        <v>302</v>
      </c>
      <c r="BM266" s="258" t="s">
        <v>774</v>
      </c>
    </row>
    <row r="267" s="30" customFormat="true" ht="19.2" hidden="false" customHeight="false" outlineLevel="0" collapsed="false">
      <c r="A267" s="26"/>
      <c r="B267" s="27"/>
      <c r="C267" s="28"/>
      <c r="D267" s="259" t="s">
        <v>256</v>
      </c>
      <c r="E267" s="28"/>
      <c r="F267" s="260" t="s">
        <v>773</v>
      </c>
      <c r="G267" s="28"/>
      <c r="H267" s="28"/>
      <c r="I267" s="211"/>
      <c r="J267" s="28"/>
      <c r="K267" s="28"/>
      <c r="L267" s="29"/>
      <c r="M267" s="261"/>
      <c r="N267" s="262"/>
      <c r="O267" s="76"/>
      <c r="P267" s="76"/>
      <c r="Q267" s="76"/>
      <c r="R267" s="76"/>
      <c r="S267" s="76"/>
      <c r="T267" s="77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T267" s="3" t="s">
        <v>256</v>
      </c>
      <c r="AU267" s="3" t="s">
        <v>265</v>
      </c>
    </row>
    <row r="268" s="30" customFormat="true" ht="37.8" hidden="false" customHeight="true" outlineLevel="0" collapsed="false">
      <c r="A268" s="26"/>
      <c r="B268" s="27"/>
      <c r="C268" s="246" t="s">
        <v>1285</v>
      </c>
      <c r="D268" s="246" t="s">
        <v>250</v>
      </c>
      <c r="E268" s="247" t="s">
        <v>1286</v>
      </c>
      <c r="F268" s="248" t="s">
        <v>1287</v>
      </c>
      <c r="G268" s="249" t="s">
        <v>332</v>
      </c>
      <c r="H268" s="250" t="n">
        <v>4</v>
      </c>
      <c r="I268" s="251"/>
      <c r="J268" s="252" t="n">
        <f aca="false">ROUND(I268*H268,2)</f>
        <v>0</v>
      </c>
      <c r="K268" s="253"/>
      <c r="L268" s="29"/>
      <c r="M268" s="254"/>
      <c r="N268" s="255" t="s">
        <v>39</v>
      </c>
      <c r="O268" s="76"/>
      <c r="P268" s="256" t="n">
        <f aca="false">O268*H268</f>
        <v>0</v>
      </c>
      <c r="Q268" s="256" t="n">
        <v>0</v>
      </c>
      <c r="R268" s="256" t="n">
        <f aca="false">Q268*H268</f>
        <v>0</v>
      </c>
      <c r="S268" s="256" t="n">
        <v>0</v>
      </c>
      <c r="T268" s="257" t="n">
        <f aca="false">S268*H268</f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258" t="s">
        <v>302</v>
      </c>
      <c r="AT268" s="258" t="s">
        <v>250</v>
      </c>
      <c r="AU268" s="258" t="s">
        <v>265</v>
      </c>
      <c r="AY268" s="3" t="s">
        <v>247</v>
      </c>
      <c r="BE268" s="137" t="n">
        <f aca="false">IF(N268="základní",J268,0)</f>
        <v>0</v>
      </c>
      <c r="BF268" s="137" t="n">
        <f aca="false">IF(N268="snížená",J268,0)</f>
        <v>0</v>
      </c>
      <c r="BG268" s="137" t="n">
        <f aca="false">IF(N268="zákl. přenesená",J268,0)</f>
        <v>0</v>
      </c>
      <c r="BH268" s="137" t="n">
        <f aca="false">IF(N268="sníž. přenesená",J268,0)</f>
        <v>0</v>
      </c>
      <c r="BI268" s="137" t="n">
        <f aca="false">IF(N268="nulová",J268,0)</f>
        <v>0</v>
      </c>
      <c r="BJ268" s="3" t="s">
        <v>81</v>
      </c>
      <c r="BK268" s="137" t="n">
        <f aca="false">ROUND(I268*H268,2)</f>
        <v>0</v>
      </c>
      <c r="BL268" s="3" t="s">
        <v>302</v>
      </c>
      <c r="BM268" s="258" t="s">
        <v>1288</v>
      </c>
    </row>
    <row r="269" s="30" customFormat="true" ht="19.2" hidden="false" customHeight="false" outlineLevel="0" collapsed="false">
      <c r="A269" s="26"/>
      <c r="B269" s="27"/>
      <c r="C269" s="28"/>
      <c r="D269" s="259" t="s">
        <v>256</v>
      </c>
      <c r="E269" s="28"/>
      <c r="F269" s="260" t="s">
        <v>1289</v>
      </c>
      <c r="G269" s="28"/>
      <c r="H269" s="28"/>
      <c r="I269" s="211"/>
      <c r="J269" s="28"/>
      <c r="K269" s="28"/>
      <c r="L269" s="29"/>
      <c r="M269" s="261"/>
      <c r="N269" s="262"/>
      <c r="O269" s="76"/>
      <c r="P269" s="76"/>
      <c r="Q269" s="76"/>
      <c r="R269" s="76"/>
      <c r="S269" s="76"/>
      <c r="T269" s="77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T269" s="3" t="s">
        <v>256</v>
      </c>
      <c r="AU269" s="3" t="s">
        <v>265</v>
      </c>
    </row>
    <row r="270" s="30" customFormat="true" ht="24.15" hidden="false" customHeight="true" outlineLevel="0" collapsed="false">
      <c r="A270" s="26"/>
      <c r="B270" s="27"/>
      <c r="C270" s="263" t="s">
        <v>1290</v>
      </c>
      <c r="D270" s="263" t="s">
        <v>288</v>
      </c>
      <c r="E270" s="264" t="s">
        <v>1291</v>
      </c>
      <c r="F270" s="265" t="s">
        <v>1292</v>
      </c>
      <c r="G270" s="266" t="s">
        <v>332</v>
      </c>
      <c r="H270" s="267" t="n">
        <v>4</v>
      </c>
      <c r="I270" s="268"/>
      <c r="J270" s="269" t="n">
        <f aca="false">ROUND(I270*H270,2)</f>
        <v>0</v>
      </c>
      <c r="K270" s="270"/>
      <c r="L270" s="271"/>
      <c r="M270" s="272"/>
      <c r="N270" s="273" t="s">
        <v>39</v>
      </c>
      <c r="O270" s="76"/>
      <c r="P270" s="256" t="n">
        <f aca="false">O270*H270</f>
        <v>0</v>
      </c>
      <c r="Q270" s="256" t="n">
        <v>1E-005</v>
      </c>
      <c r="R270" s="256" t="n">
        <f aca="false">Q270*H270</f>
        <v>4E-005</v>
      </c>
      <c r="S270" s="256" t="n">
        <v>0</v>
      </c>
      <c r="T270" s="257" t="n">
        <f aca="false">S270*H270</f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258" t="s">
        <v>324</v>
      </c>
      <c r="AT270" s="258" t="s">
        <v>288</v>
      </c>
      <c r="AU270" s="258" t="s">
        <v>265</v>
      </c>
      <c r="AY270" s="3" t="s">
        <v>247</v>
      </c>
      <c r="BE270" s="137" t="n">
        <f aca="false">IF(N270="základní",J270,0)</f>
        <v>0</v>
      </c>
      <c r="BF270" s="137" t="n">
        <f aca="false">IF(N270="snížená",J270,0)</f>
        <v>0</v>
      </c>
      <c r="BG270" s="137" t="n">
        <f aca="false">IF(N270="zákl. přenesená",J270,0)</f>
        <v>0</v>
      </c>
      <c r="BH270" s="137" t="n">
        <f aca="false">IF(N270="sníž. přenesená",J270,0)</f>
        <v>0</v>
      </c>
      <c r="BI270" s="137" t="n">
        <f aca="false">IF(N270="nulová",J270,0)</f>
        <v>0</v>
      </c>
      <c r="BJ270" s="3" t="s">
        <v>81</v>
      </c>
      <c r="BK270" s="137" t="n">
        <f aca="false">ROUND(I270*H270,2)</f>
        <v>0</v>
      </c>
      <c r="BL270" s="3" t="s">
        <v>302</v>
      </c>
      <c r="BM270" s="258" t="s">
        <v>1293</v>
      </c>
    </row>
    <row r="271" s="30" customFormat="true" ht="10.2" hidden="false" customHeight="false" outlineLevel="0" collapsed="false">
      <c r="A271" s="26"/>
      <c r="B271" s="27"/>
      <c r="C271" s="28"/>
      <c r="D271" s="259" t="s">
        <v>256</v>
      </c>
      <c r="E271" s="28"/>
      <c r="F271" s="260" t="s">
        <v>1292</v>
      </c>
      <c r="G271" s="28"/>
      <c r="H271" s="28"/>
      <c r="I271" s="211"/>
      <c r="J271" s="28"/>
      <c r="K271" s="28"/>
      <c r="L271" s="29"/>
      <c r="M271" s="261"/>
      <c r="N271" s="262"/>
      <c r="O271" s="76"/>
      <c r="P271" s="76"/>
      <c r="Q271" s="76"/>
      <c r="R271" s="76"/>
      <c r="S271" s="76"/>
      <c r="T271" s="77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T271" s="3" t="s">
        <v>256</v>
      </c>
      <c r="AU271" s="3" t="s">
        <v>265</v>
      </c>
    </row>
    <row r="272" s="30" customFormat="true" ht="33" hidden="false" customHeight="true" outlineLevel="0" collapsed="false">
      <c r="A272" s="26"/>
      <c r="B272" s="27"/>
      <c r="C272" s="246" t="s">
        <v>1294</v>
      </c>
      <c r="D272" s="246" t="s">
        <v>250</v>
      </c>
      <c r="E272" s="247" t="s">
        <v>1295</v>
      </c>
      <c r="F272" s="248" t="s">
        <v>1296</v>
      </c>
      <c r="G272" s="249" t="s">
        <v>307</v>
      </c>
      <c r="H272" s="250" t="n">
        <v>4</v>
      </c>
      <c r="I272" s="251"/>
      <c r="J272" s="252" t="n">
        <f aca="false">ROUND(I272*H272,2)</f>
        <v>0</v>
      </c>
      <c r="K272" s="253"/>
      <c r="L272" s="29"/>
      <c r="M272" s="254"/>
      <c r="N272" s="255" t="s">
        <v>39</v>
      </c>
      <c r="O272" s="76"/>
      <c r="P272" s="256" t="n">
        <f aca="false">O272*H272</f>
        <v>0</v>
      </c>
      <c r="Q272" s="256" t="n">
        <v>0</v>
      </c>
      <c r="R272" s="256" t="n">
        <f aca="false">Q272*H272</f>
        <v>0</v>
      </c>
      <c r="S272" s="256" t="n">
        <v>0</v>
      </c>
      <c r="T272" s="257" t="n">
        <f aca="false"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258" t="s">
        <v>302</v>
      </c>
      <c r="AT272" s="258" t="s">
        <v>250</v>
      </c>
      <c r="AU272" s="258" t="s">
        <v>265</v>
      </c>
      <c r="AY272" s="3" t="s">
        <v>247</v>
      </c>
      <c r="BE272" s="137" t="n">
        <f aca="false">IF(N272="základní",J272,0)</f>
        <v>0</v>
      </c>
      <c r="BF272" s="137" t="n">
        <f aca="false">IF(N272="snížená",J272,0)</f>
        <v>0</v>
      </c>
      <c r="BG272" s="137" t="n">
        <f aca="false">IF(N272="zákl. přenesená",J272,0)</f>
        <v>0</v>
      </c>
      <c r="BH272" s="137" t="n">
        <f aca="false">IF(N272="sníž. přenesená",J272,0)</f>
        <v>0</v>
      </c>
      <c r="BI272" s="137" t="n">
        <f aca="false">IF(N272="nulová",J272,0)</f>
        <v>0</v>
      </c>
      <c r="BJ272" s="3" t="s">
        <v>81</v>
      </c>
      <c r="BK272" s="137" t="n">
        <f aca="false">ROUND(I272*H272,2)</f>
        <v>0</v>
      </c>
      <c r="BL272" s="3" t="s">
        <v>302</v>
      </c>
      <c r="BM272" s="258" t="s">
        <v>1297</v>
      </c>
    </row>
    <row r="273" s="30" customFormat="true" ht="38.4" hidden="false" customHeight="false" outlineLevel="0" collapsed="false">
      <c r="A273" s="26"/>
      <c r="B273" s="27"/>
      <c r="C273" s="28"/>
      <c r="D273" s="259" t="s">
        <v>256</v>
      </c>
      <c r="E273" s="28"/>
      <c r="F273" s="260" t="s">
        <v>1298</v>
      </c>
      <c r="G273" s="28"/>
      <c r="H273" s="28"/>
      <c r="I273" s="211"/>
      <c r="J273" s="28"/>
      <c r="K273" s="28"/>
      <c r="L273" s="29"/>
      <c r="M273" s="261"/>
      <c r="N273" s="262"/>
      <c r="O273" s="76"/>
      <c r="P273" s="76"/>
      <c r="Q273" s="76"/>
      <c r="R273" s="76"/>
      <c r="S273" s="76"/>
      <c r="T273" s="77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T273" s="3" t="s">
        <v>256</v>
      </c>
      <c r="AU273" s="3" t="s">
        <v>265</v>
      </c>
    </row>
    <row r="274" s="30" customFormat="true" ht="24.15" hidden="false" customHeight="true" outlineLevel="0" collapsed="false">
      <c r="A274" s="26"/>
      <c r="B274" s="27"/>
      <c r="C274" s="263" t="s">
        <v>1299</v>
      </c>
      <c r="D274" s="263" t="s">
        <v>288</v>
      </c>
      <c r="E274" s="264" t="s">
        <v>1300</v>
      </c>
      <c r="F274" s="265" t="s">
        <v>1301</v>
      </c>
      <c r="G274" s="266" t="s">
        <v>291</v>
      </c>
      <c r="H274" s="267" t="n">
        <v>1</v>
      </c>
      <c r="I274" s="268"/>
      <c r="J274" s="269" t="n">
        <f aca="false">ROUND(I274*H274,2)</f>
        <v>0</v>
      </c>
      <c r="K274" s="270"/>
      <c r="L274" s="271"/>
      <c r="M274" s="272"/>
      <c r="N274" s="273" t="s">
        <v>39</v>
      </c>
      <c r="O274" s="76"/>
      <c r="P274" s="256" t="n">
        <f aca="false">O274*H274</f>
        <v>0</v>
      </c>
      <c r="Q274" s="256" t="n">
        <v>1E-005</v>
      </c>
      <c r="R274" s="256" t="n">
        <f aca="false">Q274*H274</f>
        <v>1E-005</v>
      </c>
      <c r="S274" s="256" t="n">
        <v>0</v>
      </c>
      <c r="T274" s="257" t="n">
        <f aca="false"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258" t="s">
        <v>324</v>
      </c>
      <c r="AT274" s="258" t="s">
        <v>288</v>
      </c>
      <c r="AU274" s="258" t="s">
        <v>265</v>
      </c>
      <c r="AY274" s="3" t="s">
        <v>247</v>
      </c>
      <c r="BE274" s="137" t="n">
        <f aca="false">IF(N274="základní",J274,0)</f>
        <v>0</v>
      </c>
      <c r="BF274" s="137" t="n">
        <f aca="false">IF(N274="snížená",J274,0)</f>
        <v>0</v>
      </c>
      <c r="BG274" s="137" t="n">
        <f aca="false">IF(N274="zákl. přenesená",J274,0)</f>
        <v>0</v>
      </c>
      <c r="BH274" s="137" t="n">
        <f aca="false">IF(N274="sníž. přenesená",J274,0)</f>
        <v>0</v>
      </c>
      <c r="BI274" s="137" t="n">
        <f aca="false">IF(N274="nulová",J274,0)</f>
        <v>0</v>
      </c>
      <c r="BJ274" s="3" t="s">
        <v>81</v>
      </c>
      <c r="BK274" s="137" t="n">
        <f aca="false">ROUND(I274*H274,2)</f>
        <v>0</v>
      </c>
      <c r="BL274" s="3" t="s">
        <v>302</v>
      </c>
      <c r="BM274" s="258" t="s">
        <v>1302</v>
      </c>
    </row>
    <row r="275" s="30" customFormat="true" ht="19.2" hidden="false" customHeight="false" outlineLevel="0" collapsed="false">
      <c r="A275" s="26"/>
      <c r="B275" s="27"/>
      <c r="C275" s="28"/>
      <c r="D275" s="259" t="s">
        <v>256</v>
      </c>
      <c r="E275" s="28"/>
      <c r="F275" s="260" t="s">
        <v>1301</v>
      </c>
      <c r="G275" s="28"/>
      <c r="H275" s="28"/>
      <c r="I275" s="211"/>
      <c r="J275" s="28"/>
      <c r="K275" s="28"/>
      <c r="L275" s="29"/>
      <c r="M275" s="261"/>
      <c r="N275" s="262"/>
      <c r="O275" s="76"/>
      <c r="P275" s="76"/>
      <c r="Q275" s="76"/>
      <c r="R275" s="76"/>
      <c r="S275" s="76"/>
      <c r="T275" s="77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T275" s="3" t="s">
        <v>256</v>
      </c>
      <c r="AU275" s="3" t="s">
        <v>265</v>
      </c>
    </row>
    <row r="276" s="30" customFormat="true" ht="24.15" hidden="false" customHeight="true" outlineLevel="0" collapsed="false">
      <c r="A276" s="26"/>
      <c r="B276" s="27"/>
      <c r="C276" s="263" t="s">
        <v>1303</v>
      </c>
      <c r="D276" s="263" t="s">
        <v>288</v>
      </c>
      <c r="E276" s="264" t="s">
        <v>1304</v>
      </c>
      <c r="F276" s="265" t="s">
        <v>1305</v>
      </c>
      <c r="G276" s="266" t="s">
        <v>291</v>
      </c>
      <c r="H276" s="267" t="n">
        <v>1</v>
      </c>
      <c r="I276" s="268"/>
      <c r="J276" s="269" t="n">
        <f aca="false">ROUND(I276*H276,2)</f>
        <v>0</v>
      </c>
      <c r="K276" s="270"/>
      <c r="L276" s="271"/>
      <c r="M276" s="272"/>
      <c r="N276" s="273" t="s">
        <v>39</v>
      </c>
      <c r="O276" s="76"/>
      <c r="P276" s="256" t="n">
        <f aca="false">O276*H276</f>
        <v>0</v>
      </c>
      <c r="Q276" s="256" t="n">
        <v>1E-005</v>
      </c>
      <c r="R276" s="256" t="n">
        <f aca="false">Q276*H276</f>
        <v>1E-005</v>
      </c>
      <c r="S276" s="256" t="n">
        <v>0</v>
      </c>
      <c r="T276" s="257" t="n">
        <f aca="false">S276*H276</f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258" t="s">
        <v>324</v>
      </c>
      <c r="AT276" s="258" t="s">
        <v>288</v>
      </c>
      <c r="AU276" s="258" t="s">
        <v>265</v>
      </c>
      <c r="AY276" s="3" t="s">
        <v>247</v>
      </c>
      <c r="BE276" s="137" t="n">
        <f aca="false">IF(N276="základní",J276,0)</f>
        <v>0</v>
      </c>
      <c r="BF276" s="137" t="n">
        <f aca="false">IF(N276="snížená",J276,0)</f>
        <v>0</v>
      </c>
      <c r="BG276" s="137" t="n">
        <f aca="false">IF(N276="zákl. přenesená",J276,0)</f>
        <v>0</v>
      </c>
      <c r="BH276" s="137" t="n">
        <f aca="false">IF(N276="sníž. přenesená",J276,0)</f>
        <v>0</v>
      </c>
      <c r="BI276" s="137" t="n">
        <f aca="false">IF(N276="nulová",J276,0)</f>
        <v>0</v>
      </c>
      <c r="BJ276" s="3" t="s">
        <v>81</v>
      </c>
      <c r="BK276" s="137" t="n">
        <f aca="false">ROUND(I276*H276,2)</f>
        <v>0</v>
      </c>
      <c r="BL276" s="3" t="s">
        <v>302</v>
      </c>
      <c r="BM276" s="258" t="s">
        <v>1306</v>
      </c>
    </row>
    <row r="277" s="30" customFormat="true" ht="10.2" hidden="false" customHeight="false" outlineLevel="0" collapsed="false">
      <c r="A277" s="26"/>
      <c r="B277" s="27"/>
      <c r="C277" s="28"/>
      <c r="D277" s="259" t="s">
        <v>256</v>
      </c>
      <c r="E277" s="28"/>
      <c r="F277" s="260" t="s">
        <v>1305</v>
      </c>
      <c r="G277" s="28"/>
      <c r="H277" s="28"/>
      <c r="I277" s="211"/>
      <c r="J277" s="28"/>
      <c r="K277" s="28"/>
      <c r="L277" s="29"/>
      <c r="M277" s="261"/>
      <c r="N277" s="262"/>
      <c r="O277" s="76"/>
      <c r="P277" s="76"/>
      <c r="Q277" s="76"/>
      <c r="R277" s="76"/>
      <c r="S277" s="76"/>
      <c r="T277" s="77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T277" s="3" t="s">
        <v>256</v>
      </c>
      <c r="AU277" s="3" t="s">
        <v>265</v>
      </c>
    </row>
    <row r="278" s="30" customFormat="true" ht="24.15" hidden="false" customHeight="true" outlineLevel="0" collapsed="false">
      <c r="A278" s="26"/>
      <c r="B278" s="27"/>
      <c r="C278" s="263" t="s">
        <v>1307</v>
      </c>
      <c r="D278" s="263" t="s">
        <v>288</v>
      </c>
      <c r="E278" s="264" t="s">
        <v>1308</v>
      </c>
      <c r="F278" s="265" t="s">
        <v>1309</v>
      </c>
      <c r="G278" s="266" t="s">
        <v>291</v>
      </c>
      <c r="H278" s="267" t="n">
        <v>1</v>
      </c>
      <c r="I278" s="268"/>
      <c r="J278" s="269" t="n">
        <f aca="false">ROUND(I278*H278,2)</f>
        <v>0</v>
      </c>
      <c r="K278" s="270"/>
      <c r="L278" s="271"/>
      <c r="M278" s="272"/>
      <c r="N278" s="273" t="s">
        <v>39</v>
      </c>
      <c r="O278" s="76"/>
      <c r="P278" s="256" t="n">
        <f aca="false">O278*H278</f>
        <v>0</v>
      </c>
      <c r="Q278" s="256" t="n">
        <v>1E-005</v>
      </c>
      <c r="R278" s="256" t="n">
        <f aca="false">Q278*H278</f>
        <v>1E-005</v>
      </c>
      <c r="S278" s="256" t="n">
        <v>0</v>
      </c>
      <c r="T278" s="257" t="n">
        <f aca="false">S278*H278</f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258" t="s">
        <v>324</v>
      </c>
      <c r="AT278" s="258" t="s">
        <v>288</v>
      </c>
      <c r="AU278" s="258" t="s">
        <v>265</v>
      </c>
      <c r="AY278" s="3" t="s">
        <v>247</v>
      </c>
      <c r="BE278" s="137" t="n">
        <f aca="false">IF(N278="základní",J278,0)</f>
        <v>0</v>
      </c>
      <c r="BF278" s="137" t="n">
        <f aca="false">IF(N278="snížená",J278,0)</f>
        <v>0</v>
      </c>
      <c r="BG278" s="137" t="n">
        <f aca="false">IF(N278="zákl. přenesená",J278,0)</f>
        <v>0</v>
      </c>
      <c r="BH278" s="137" t="n">
        <f aca="false">IF(N278="sníž. přenesená",J278,0)</f>
        <v>0</v>
      </c>
      <c r="BI278" s="137" t="n">
        <f aca="false">IF(N278="nulová",J278,0)</f>
        <v>0</v>
      </c>
      <c r="BJ278" s="3" t="s">
        <v>81</v>
      </c>
      <c r="BK278" s="137" t="n">
        <f aca="false">ROUND(I278*H278,2)</f>
        <v>0</v>
      </c>
      <c r="BL278" s="3" t="s">
        <v>302</v>
      </c>
      <c r="BM278" s="258" t="s">
        <v>1310</v>
      </c>
    </row>
    <row r="279" s="30" customFormat="true" ht="19.2" hidden="false" customHeight="false" outlineLevel="0" collapsed="false">
      <c r="A279" s="26"/>
      <c r="B279" s="27"/>
      <c r="C279" s="28"/>
      <c r="D279" s="259" t="s">
        <v>256</v>
      </c>
      <c r="E279" s="28"/>
      <c r="F279" s="260" t="s">
        <v>1309</v>
      </c>
      <c r="G279" s="28"/>
      <c r="H279" s="28"/>
      <c r="I279" s="211"/>
      <c r="J279" s="28"/>
      <c r="K279" s="28"/>
      <c r="L279" s="29"/>
      <c r="M279" s="261"/>
      <c r="N279" s="262"/>
      <c r="O279" s="76"/>
      <c r="P279" s="76"/>
      <c r="Q279" s="76"/>
      <c r="R279" s="76"/>
      <c r="S279" s="76"/>
      <c r="T279" s="77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T279" s="3" t="s">
        <v>256</v>
      </c>
      <c r="AU279" s="3" t="s">
        <v>265</v>
      </c>
    </row>
    <row r="280" s="30" customFormat="true" ht="24.15" hidden="false" customHeight="true" outlineLevel="0" collapsed="false">
      <c r="A280" s="26"/>
      <c r="B280" s="27"/>
      <c r="C280" s="263" t="s">
        <v>1311</v>
      </c>
      <c r="D280" s="263" t="s">
        <v>288</v>
      </c>
      <c r="E280" s="264" t="s">
        <v>1312</v>
      </c>
      <c r="F280" s="265" t="s">
        <v>1313</v>
      </c>
      <c r="G280" s="266" t="s">
        <v>291</v>
      </c>
      <c r="H280" s="267" t="n">
        <v>1</v>
      </c>
      <c r="I280" s="268"/>
      <c r="J280" s="269" t="n">
        <f aca="false">ROUND(I280*H280,2)</f>
        <v>0</v>
      </c>
      <c r="K280" s="270"/>
      <c r="L280" s="271"/>
      <c r="M280" s="272"/>
      <c r="N280" s="273" t="s">
        <v>39</v>
      </c>
      <c r="O280" s="76"/>
      <c r="P280" s="256" t="n">
        <f aca="false">O280*H280</f>
        <v>0</v>
      </c>
      <c r="Q280" s="256" t="n">
        <v>1E-005</v>
      </c>
      <c r="R280" s="256" t="n">
        <f aca="false">Q280*H280</f>
        <v>1E-005</v>
      </c>
      <c r="S280" s="256" t="n">
        <v>0</v>
      </c>
      <c r="T280" s="257" t="n">
        <f aca="false">S280*H280</f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258" t="s">
        <v>324</v>
      </c>
      <c r="AT280" s="258" t="s">
        <v>288</v>
      </c>
      <c r="AU280" s="258" t="s">
        <v>265</v>
      </c>
      <c r="AY280" s="3" t="s">
        <v>247</v>
      </c>
      <c r="BE280" s="137" t="n">
        <f aca="false">IF(N280="základní",J280,0)</f>
        <v>0</v>
      </c>
      <c r="BF280" s="137" t="n">
        <f aca="false">IF(N280="snížená",J280,0)</f>
        <v>0</v>
      </c>
      <c r="BG280" s="137" t="n">
        <f aca="false">IF(N280="zákl. přenesená",J280,0)</f>
        <v>0</v>
      </c>
      <c r="BH280" s="137" t="n">
        <f aca="false">IF(N280="sníž. přenesená",J280,0)</f>
        <v>0</v>
      </c>
      <c r="BI280" s="137" t="n">
        <f aca="false">IF(N280="nulová",J280,0)</f>
        <v>0</v>
      </c>
      <c r="BJ280" s="3" t="s">
        <v>81</v>
      </c>
      <c r="BK280" s="137" t="n">
        <f aca="false">ROUND(I280*H280,2)</f>
        <v>0</v>
      </c>
      <c r="BL280" s="3" t="s">
        <v>302</v>
      </c>
      <c r="BM280" s="258" t="s">
        <v>1314</v>
      </c>
    </row>
    <row r="281" s="30" customFormat="true" ht="10.2" hidden="false" customHeight="false" outlineLevel="0" collapsed="false">
      <c r="A281" s="26"/>
      <c r="B281" s="27"/>
      <c r="C281" s="28"/>
      <c r="D281" s="259" t="s">
        <v>256</v>
      </c>
      <c r="E281" s="28"/>
      <c r="F281" s="260" t="s">
        <v>1313</v>
      </c>
      <c r="G281" s="28"/>
      <c r="H281" s="28"/>
      <c r="I281" s="211"/>
      <c r="J281" s="28"/>
      <c r="K281" s="28"/>
      <c r="L281" s="29"/>
      <c r="M281" s="261"/>
      <c r="N281" s="262"/>
      <c r="O281" s="76"/>
      <c r="P281" s="76"/>
      <c r="Q281" s="76"/>
      <c r="R281" s="76"/>
      <c r="S281" s="76"/>
      <c r="T281" s="77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T281" s="3" t="s">
        <v>256</v>
      </c>
      <c r="AU281" s="3" t="s">
        <v>265</v>
      </c>
    </row>
    <row r="282" s="30" customFormat="true" ht="24.15" hidden="false" customHeight="true" outlineLevel="0" collapsed="false">
      <c r="A282" s="26"/>
      <c r="B282" s="27"/>
      <c r="C282" s="246" t="s">
        <v>1315</v>
      </c>
      <c r="D282" s="246" t="s">
        <v>250</v>
      </c>
      <c r="E282" s="247" t="s">
        <v>1316</v>
      </c>
      <c r="F282" s="248" t="s">
        <v>1317</v>
      </c>
      <c r="G282" s="249" t="s">
        <v>332</v>
      </c>
      <c r="H282" s="250" t="n">
        <v>4</v>
      </c>
      <c r="I282" s="251"/>
      <c r="J282" s="252" t="n">
        <f aca="false">ROUND(I282*H282,2)</f>
        <v>0</v>
      </c>
      <c r="K282" s="253"/>
      <c r="L282" s="29"/>
      <c r="M282" s="254"/>
      <c r="N282" s="255" t="s">
        <v>39</v>
      </c>
      <c r="O282" s="76"/>
      <c r="P282" s="256" t="n">
        <f aca="false">O282*H282</f>
        <v>0</v>
      </c>
      <c r="Q282" s="256" t="n">
        <v>0</v>
      </c>
      <c r="R282" s="256" t="n">
        <f aca="false">Q282*H282</f>
        <v>0</v>
      </c>
      <c r="S282" s="256" t="n">
        <v>0</v>
      </c>
      <c r="T282" s="257" t="n">
        <f aca="false">S282*H282</f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258" t="s">
        <v>302</v>
      </c>
      <c r="AT282" s="258" t="s">
        <v>250</v>
      </c>
      <c r="AU282" s="258" t="s">
        <v>265</v>
      </c>
      <c r="AY282" s="3" t="s">
        <v>247</v>
      </c>
      <c r="BE282" s="137" t="n">
        <f aca="false">IF(N282="základní",J282,0)</f>
        <v>0</v>
      </c>
      <c r="BF282" s="137" t="n">
        <f aca="false">IF(N282="snížená",J282,0)</f>
        <v>0</v>
      </c>
      <c r="BG282" s="137" t="n">
        <f aca="false">IF(N282="zákl. přenesená",J282,0)</f>
        <v>0</v>
      </c>
      <c r="BH282" s="137" t="n">
        <f aca="false">IF(N282="sníž. přenesená",J282,0)</f>
        <v>0</v>
      </c>
      <c r="BI282" s="137" t="n">
        <f aca="false">IF(N282="nulová",J282,0)</f>
        <v>0</v>
      </c>
      <c r="BJ282" s="3" t="s">
        <v>81</v>
      </c>
      <c r="BK282" s="137" t="n">
        <f aca="false">ROUND(I282*H282,2)</f>
        <v>0</v>
      </c>
      <c r="BL282" s="3" t="s">
        <v>302</v>
      </c>
      <c r="BM282" s="258" t="s">
        <v>1318</v>
      </c>
    </row>
    <row r="283" s="30" customFormat="true" ht="19.2" hidden="false" customHeight="false" outlineLevel="0" collapsed="false">
      <c r="A283" s="26"/>
      <c r="B283" s="27"/>
      <c r="C283" s="28"/>
      <c r="D283" s="259" t="s">
        <v>256</v>
      </c>
      <c r="E283" s="28"/>
      <c r="F283" s="260" t="s">
        <v>1317</v>
      </c>
      <c r="G283" s="28"/>
      <c r="H283" s="28"/>
      <c r="I283" s="211"/>
      <c r="J283" s="28"/>
      <c r="K283" s="28"/>
      <c r="L283" s="29"/>
      <c r="M283" s="261"/>
      <c r="N283" s="262"/>
      <c r="O283" s="76"/>
      <c r="P283" s="76"/>
      <c r="Q283" s="76"/>
      <c r="R283" s="76"/>
      <c r="S283" s="76"/>
      <c r="T283" s="77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T283" s="3" t="s">
        <v>256</v>
      </c>
      <c r="AU283" s="3" t="s">
        <v>265</v>
      </c>
    </row>
    <row r="284" s="30" customFormat="true" ht="24.15" hidden="false" customHeight="true" outlineLevel="0" collapsed="false">
      <c r="A284" s="26"/>
      <c r="B284" s="27"/>
      <c r="C284" s="263" t="s">
        <v>1319</v>
      </c>
      <c r="D284" s="263" t="s">
        <v>288</v>
      </c>
      <c r="E284" s="264" t="s">
        <v>1320</v>
      </c>
      <c r="F284" s="265" t="s">
        <v>1321</v>
      </c>
      <c r="G284" s="266" t="s">
        <v>291</v>
      </c>
      <c r="H284" s="267" t="n">
        <v>4</v>
      </c>
      <c r="I284" s="268"/>
      <c r="J284" s="269" t="n">
        <f aca="false">ROUND(I284*H284,2)</f>
        <v>0</v>
      </c>
      <c r="K284" s="270"/>
      <c r="L284" s="271"/>
      <c r="M284" s="272"/>
      <c r="N284" s="273" t="s">
        <v>39</v>
      </c>
      <c r="O284" s="76"/>
      <c r="P284" s="256" t="n">
        <f aca="false">O284*H284</f>
        <v>0</v>
      </c>
      <c r="Q284" s="256" t="n">
        <v>1E-005</v>
      </c>
      <c r="R284" s="256" t="n">
        <f aca="false">Q284*H284</f>
        <v>4E-005</v>
      </c>
      <c r="S284" s="256" t="n">
        <v>0</v>
      </c>
      <c r="T284" s="257" t="n">
        <f aca="false">S284*H284</f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258" t="s">
        <v>324</v>
      </c>
      <c r="AT284" s="258" t="s">
        <v>288</v>
      </c>
      <c r="AU284" s="258" t="s">
        <v>265</v>
      </c>
      <c r="AY284" s="3" t="s">
        <v>247</v>
      </c>
      <c r="BE284" s="137" t="n">
        <f aca="false">IF(N284="základní",J284,0)</f>
        <v>0</v>
      </c>
      <c r="BF284" s="137" t="n">
        <f aca="false">IF(N284="snížená",J284,0)</f>
        <v>0</v>
      </c>
      <c r="BG284" s="137" t="n">
        <f aca="false">IF(N284="zákl. přenesená",J284,0)</f>
        <v>0</v>
      </c>
      <c r="BH284" s="137" t="n">
        <f aca="false">IF(N284="sníž. přenesená",J284,0)</f>
        <v>0</v>
      </c>
      <c r="BI284" s="137" t="n">
        <f aca="false">IF(N284="nulová",J284,0)</f>
        <v>0</v>
      </c>
      <c r="BJ284" s="3" t="s">
        <v>81</v>
      </c>
      <c r="BK284" s="137" t="n">
        <f aca="false">ROUND(I284*H284,2)</f>
        <v>0</v>
      </c>
      <c r="BL284" s="3" t="s">
        <v>302</v>
      </c>
      <c r="BM284" s="258" t="s">
        <v>1322</v>
      </c>
    </row>
    <row r="285" s="30" customFormat="true" ht="19.2" hidden="false" customHeight="false" outlineLevel="0" collapsed="false">
      <c r="A285" s="26"/>
      <c r="B285" s="27"/>
      <c r="C285" s="28"/>
      <c r="D285" s="259" t="s">
        <v>256</v>
      </c>
      <c r="E285" s="28"/>
      <c r="F285" s="260" t="s">
        <v>1321</v>
      </c>
      <c r="G285" s="28"/>
      <c r="H285" s="28"/>
      <c r="I285" s="211"/>
      <c r="J285" s="28"/>
      <c r="K285" s="28"/>
      <c r="L285" s="29"/>
      <c r="M285" s="261"/>
      <c r="N285" s="262"/>
      <c r="O285" s="76"/>
      <c r="P285" s="76"/>
      <c r="Q285" s="76"/>
      <c r="R285" s="76"/>
      <c r="S285" s="76"/>
      <c r="T285" s="77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T285" s="3" t="s">
        <v>256</v>
      </c>
      <c r="AU285" s="3" t="s">
        <v>265</v>
      </c>
    </row>
    <row r="286" s="30" customFormat="true" ht="33" hidden="false" customHeight="true" outlineLevel="0" collapsed="false">
      <c r="A286" s="26"/>
      <c r="B286" s="27"/>
      <c r="C286" s="246" t="s">
        <v>804</v>
      </c>
      <c r="D286" s="246" t="s">
        <v>250</v>
      </c>
      <c r="E286" s="247" t="s">
        <v>805</v>
      </c>
      <c r="F286" s="248" t="s">
        <v>806</v>
      </c>
      <c r="G286" s="249" t="s">
        <v>332</v>
      </c>
      <c r="H286" s="250" t="n">
        <v>200</v>
      </c>
      <c r="I286" s="251"/>
      <c r="J286" s="252" t="n">
        <f aca="false">ROUND(I286*H286,2)</f>
        <v>0</v>
      </c>
      <c r="K286" s="253"/>
      <c r="L286" s="29"/>
      <c r="M286" s="254"/>
      <c r="N286" s="255" t="s">
        <v>39</v>
      </c>
      <c r="O286" s="76"/>
      <c r="P286" s="256" t="n">
        <f aca="false">O286*H286</f>
        <v>0</v>
      </c>
      <c r="Q286" s="256" t="n">
        <v>0</v>
      </c>
      <c r="R286" s="256" t="n">
        <f aca="false">Q286*H286</f>
        <v>0</v>
      </c>
      <c r="S286" s="256" t="n">
        <v>0</v>
      </c>
      <c r="T286" s="257" t="n">
        <f aca="false">S286*H286</f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258" t="s">
        <v>302</v>
      </c>
      <c r="AT286" s="258" t="s">
        <v>250</v>
      </c>
      <c r="AU286" s="258" t="s">
        <v>265</v>
      </c>
      <c r="AY286" s="3" t="s">
        <v>247</v>
      </c>
      <c r="BE286" s="137" t="n">
        <f aca="false">IF(N286="základní",J286,0)</f>
        <v>0</v>
      </c>
      <c r="BF286" s="137" t="n">
        <f aca="false">IF(N286="snížená",J286,0)</f>
        <v>0</v>
      </c>
      <c r="BG286" s="137" t="n">
        <f aca="false">IF(N286="zákl. přenesená",J286,0)</f>
        <v>0</v>
      </c>
      <c r="BH286" s="137" t="n">
        <f aca="false">IF(N286="sníž. přenesená",J286,0)</f>
        <v>0</v>
      </c>
      <c r="BI286" s="137" t="n">
        <f aca="false">IF(N286="nulová",J286,0)</f>
        <v>0</v>
      </c>
      <c r="BJ286" s="3" t="s">
        <v>81</v>
      </c>
      <c r="BK286" s="137" t="n">
        <f aca="false">ROUND(I286*H286,2)</f>
        <v>0</v>
      </c>
      <c r="BL286" s="3" t="s">
        <v>302</v>
      </c>
      <c r="BM286" s="258" t="s">
        <v>807</v>
      </c>
    </row>
    <row r="287" s="30" customFormat="true" ht="48" hidden="false" customHeight="false" outlineLevel="0" collapsed="false">
      <c r="A287" s="26"/>
      <c r="B287" s="27"/>
      <c r="C287" s="28"/>
      <c r="D287" s="259" t="s">
        <v>256</v>
      </c>
      <c r="E287" s="28"/>
      <c r="F287" s="260" t="s">
        <v>808</v>
      </c>
      <c r="G287" s="28"/>
      <c r="H287" s="28"/>
      <c r="I287" s="211"/>
      <c r="J287" s="28"/>
      <c r="K287" s="28"/>
      <c r="L287" s="29"/>
      <c r="M287" s="261"/>
      <c r="N287" s="262"/>
      <c r="O287" s="76"/>
      <c r="P287" s="76"/>
      <c r="Q287" s="76"/>
      <c r="R287" s="76"/>
      <c r="S287" s="76"/>
      <c r="T287" s="77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T287" s="3" t="s">
        <v>256</v>
      </c>
      <c r="AU287" s="3" t="s">
        <v>265</v>
      </c>
    </row>
    <row r="288" s="30" customFormat="true" ht="24.15" hidden="false" customHeight="true" outlineLevel="0" collapsed="false">
      <c r="A288" s="26"/>
      <c r="B288" s="27"/>
      <c r="C288" s="263" t="s">
        <v>809</v>
      </c>
      <c r="D288" s="263" t="s">
        <v>288</v>
      </c>
      <c r="E288" s="264" t="s">
        <v>810</v>
      </c>
      <c r="F288" s="265" t="s">
        <v>811</v>
      </c>
      <c r="G288" s="266" t="s">
        <v>332</v>
      </c>
      <c r="H288" s="267" t="n">
        <v>200</v>
      </c>
      <c r="I288" s="268"/>
      <c r="J288" s="269" t="n">
        <f aca="false">ROUND(I288*H288,2)</f>
        <v>0</v>
      </c>
      <c r="K288" s="270"/>
      <c r="L288" s="271"/>
      <c r="M288" s="272"/>
      <c r="N288" s="273" t="s">
        <v>39</v>
      </c>
      <c r="O288" s="76"/>
      <c r="P288" s="256" t="n">
        <f aca="false">O288*H288</f>
        <v>0</v>
      </c>
      <c r="Q288" s="256" t="n">
        <v>0.00017</v>
      </c>
      <c r="R288" s="256" t="n">
        <f aca="false">Q288*H288</f>
        <v>0.034</v>
      </c>
      <c r="S288" s="256" t="n">
        <v>0</v>
      </c>
      <c r="T288" s="257" t="n">
        <f aca="false">S288*H288</f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258" t="s">
        <v>324</v>
      </c>
      <c r="AT288" s="258" t="s">
        <v>288</v>
      </c>
      <c r="AU288" s="258" t="s">
        <v>265</v>
      </c>
      <c r="AY288" s="3" t="s">
        <v>247</v>
      </c>
      <c r="BE288" s="137" t="n">
        <f aca="false">IF(N288="základní",J288,0)</f>
        <v>0</v>
      </c>
      <c r="BF288" s="137" t="n">
        <f aca="false">IF(N288="snížená",J288,0)</f>
        <v>0</v>
      </c>
      <c r="BG288" s="137" t="n">
        <f aca="false">IF(N288="zákl. přenesená",J288,0)</f>
        <v>0</v>
      </c>
      <c r="BH288" s="137" t="n">
        <f aca="false">IF(N288="sníž. přenesená",J288,0)</f>
        <v>0</v>
      </c>
      <c r="BI288" s="137" t="n">
        <f aca="false">IF(N288="nulová",J288,0)</f>
        <v>0</v>
      </c>
      <c r="BJ288" s="3" t="s">
        <v>81</v>
      </c>
      <c r="BK288" s="137" t="n">
        <f aca="false">ROUND(I288*H288,2)</f>
        <v>0</v>
      </c>
      <c r="BL288" s="3" t="s">
        <v>302</v>
      </c>
      <c r="BM288" s="258" t="s">
        <v>812</v>
      </c>
    </row>
    <row r="289" s="30" customFormat="true" ht="19.2" hidden="false" customHeight="false" outlineLevel="0" collapsed="false">
      <c r="A289" s="26"/>
      <c r="B289" s="27"/>
      <c r="C289" s="28"/>
      <c r="D289" s="259" t="s">
        <v>256</v>
      </c>
      <c r="E289" s="28"/>
      <c r="F289" s="260" t="s">
        <v>811</v>
      </c>
      <c r="G289" s="28"/>
      <c r="H289" s="28"/>
      <c r="I289" s="211"/>
      <c r="J289" s="28"/>
      <c r="K289" s="28"/>
      <c r="L289" s="29"/>
      <c r="M289" s="261"/>
      <c r="N289" s="262"/>
      <c r="O289" s="76"/>
      <c r="P289" s="76"/>
      <c r="Q289" s="76"/>
      <c r="R289" s="76"/>
      <c r="S289" s="76"/>
      <c r="T289" s="77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T289" s="3" t="s">
        <v>256</v>
      </c>
      <c r="AU289" s="3" t="s">
        <v>265</v>
      </c>
    </row>
    <row r="290" s="30" customFormat="true" ht="33" hidden="false" customHeight="true" outlineLevel="0" collapsed="false">
      <c r="A290" s="26"/>
      <c r="B290" s="27"/>
      <c r="C290" s="246" t="s">
        <v>813</v>
      </c>
      <c r="D290" s="246" t="s">
        <v>250</v>
      </c>
      <c r="E290" s="247" t="s">
        <v>814</v>
      </c>
      <c r="F290" s="248" t="s">
        <v>815</v>
      </c>
      <c r="G290" s="249" t="s">
        <v>332</v>
      </c>
      <c r="H290" s="250" t="n">
        <v>20</v>
      </c>
      <c r="I290" s="251"/>
      <c r="J290" s="252" t="n">
        <f aca="false">ROUND(I290*H290,2)</f>
        <v>0</v>
      </c>
      <c r="K290" s="253"/>
      <c r="L290" s="29"/>
      <c r="M290" s="254"/>
      <c r="N290" s="255" t="s">
        <v>39</v>
      </c>
      <c r="O290" s="76"/>
      <c r="P290" s="256" t="n">
        <f aca="false">O290*H290</f>
        <v>0</v>
      </c>
      <c r="Q290" s="256" t="n">
        <v>0</v>
      </c>
      <c r="R290" s="256" t="n">
        <f aca="false">Q290*H290</f>
        <v>0</v>
      </c>
      <c r="S290" s="256" t="n">
        <v>0</v>
      </c>
      <c r="T290" s="257" t="n">
        <f aca="false">S290*H290</f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258" t="s">
        <v>302</v>
      </c>
      <c r="AT290" s="258" t="s">
        <v>250</v>
      </c>
      <c r="AU290" s="258" t="s">
        <v>265</v>
      </c>
      <c r="AY290" s="3" t="s">
        <v>247</v>
      </c>
      <c r="BE290" s="137" t="n">
        <f aca="false">IF(N290="základní",J290,0)</f>
        <v>0</v>
      </c>
      <c r="BF290" s="137" t="n">
        <f aca="false">IF(N290="snížená",J290,0)</f>
        <v>0</v>
      </c>
      <c r="BG290" s="137" t="n">
        <f aca="false">IF(N290="zákl. přenesená",J290,0)</f>
        <v>0</v>
      </c>
      <c r="BH290" s="137" t="n">
        <f aca="false">IF(N290="sníž. přenesená",J290,0)</f>
        <v>0</v>
      </c>
      <c r="BI290" s="137" t="n">
        <f aca="false">IF(N290="nulová",J290,0)</f>
        <v>0</v>
      </c>
      <c r="BJ290" s="3" t="s">
        <v>81</v>
      </c>
      <c r="BK290" s="137" t="n">
        <f aca="false">ROUND(I290*H290,2)</f>
        <v>0</v>
      </c>
      <c r="BL290" s="3" t="s">
        <v>302</v>
      </c>
      <c r="BM290" s="258" t="s">
        <v>816</v>
      </c>
    </row>
    <row r="291" s="30" customFormat="true" ht="28.8" hidden="false" customHeight="false" outlineLevel="0" collapsed="false">
      <c r="A291" s="26"/>
      <c r="B291" s="27"/>
      <c r="C291" s="28"/>
      <c r="D291" s="259" t="s">
        <v>256</v>
      </c>
      <c r="E291" s="28"/>
      <c r="F291" s="260" t="s">
        <v>817</v>
      </c>
      <c r="G291" s="28"/>
      <c r="H291" s="28"/>
      <c r="I291" s="211"/>
      <c r="J291" s="28"/>
      <c r="K291" s="28"/>
      <c r="L291" s="29"/>
      <c r="M291" s="261"/>
      <c r="N291" s="262"/>
      <c r="O291" s="76"/>
      <c r="P291" s="76"/>
      <c r="Q291" s="76"/>
      <c r="R291" s="76"/>
      <c r="S291" s="76"/>
      <c r="T291" s="77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T291" s="3" t="s">
        <v>256</v>
      </c>
      <c r="AU291" s="3" t="s">
        <v>265</v>
      </c>
    </row>
    <row r="292" s="30" customFormat="true" ht="24.15" hidden="false" customHeight="true" outlineLevel="0" collapsed="false">
      <c r="A292" s="26"/>
      <c r="B292" s="27"/>
      <c r="C292" s="263" t="s">
        <v>818</v>
      </c>
      <c r="D292" s="263" t="s">
        <v>288</v>
      </c>
      <c r="E292" s="264" t="s">
        <v>819</v>
      </c>
      <c r="F292" s="265" t="s">
        <v>820</v>
      </c>
      <c r="G292" s="266" t="s">
        <v>332</v>
      </c>
      <c r="H292" s="267" t="n">
        <v>20</v>
      </c>
      <c r="I292" s="268"/>
      <c r="J292" s="269" t="n">
        <f aca="false">ROUND(I292*H292,2)</f>
        <v>0</v>
      </c>
      <c r="K292" s="270"/>
      <c r="L292" s="271"/>
      <c r="M292" s="272"/>
      <c r="N292" s="273" t="s">
        <v>39</v>
      </c>
      <c r="O292" s="76"/>
      <c r="P292" s="256" t="n">
        <f aca="false">O292*H292</f>
        <v>0</v>
      </c>
      <c r="Q292" s="256" t="n">
        <v>7E-005</v>
      </c>
      <c r="R292" s="256" t="n">
        <f aca="false">Q292*H292</f>
        <v>0.0014</v>
      </c>
      <c r="S292" s="256" t="n">
        <v>0</v>
      </c>
      <c r="T292" s="257" t="n">
        <f aca="false">S292*H292</f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258" t="s">
        <v>324</v>
      </c>
      <c r="AT292" s="258" t="s">
        <v>288</v>
      </c>
      <c r="AU292" s="258" t="s">
        <v>265</v>
      </c>
      <c r="AY292" s="3" t="s">
        <v>247</v>
      </c>
      <c r="BE292" s="137" t="n">
        <f aca="false">IF(N292="základní",J292,0)</f>
        <v>0</v>
      </c>
      <c r="BF292" s="137" t="n">
        <f aca="false">IF(N292="snížená",J292,0)</f>
        <v>0</v>
      </c>
      <c r="BG292" s="137" t="n">
        <f aca="false">IF(N292="zákl. přenesená",J292,0)</f>
        <v>0</v>
      </c>
      <c r="BH292" s="137" t="n">
        <f aca="false">IF(N292="sníž. přenesená",J292,0)</f>
        <v>0</v>
      </c>
      <c r="BI292" s="137" t="n">
        <f aca="false">IF(N292="nulová",J292,0)</f>
        <v>0</v>
      </c>
      <c r="BJ292" s="3" t="s">
        <v>81</v>
      </c>
      <c r="BK292" s="137" t="n">
        <f aca="false">ROUND(I292*H292,2)</f>
        <v>0</v>
      </c>
      <c r="BL292" s="3" t="s">
        <v>302</v>
      </c>
      <c r="BM292" s="258" t="s">
        <v>821</v>
      </c>
    </row>
    <row r="293" s="30" customFormat="true" ht="19.2" hidden="false" customHeight="false" outlineLevel="0" collapsed="false">
      <c r="A293" s="26"/>
      <c r="B293" s="27"/>
      <c r="C293" s="28"/>
      <c r="D293" s="259" t="s">
        <v>256</v>
      </c>
      <c r="E293" s="28"/>
      <c r="F293" s="260" t="s">
        <v>820</v>
      </c>
      <c r="G293" s="28"/>
      <c r="H293" s="28"/>
      <c r="I293" s="211"/>
      <c r="J293" s="28"/>
      <c r="K293" s="28"/>
      <c r="L293" s="29"/>
      <c r="M293" s="261"/>
      <c r="N293" s="262"/>
      <c r="O293" s="76"/>
      <c r="P293" s="76"/>
      <c r="Q293" s="76"/>
      <c r="R293" s="76"/>
      <c r="S293" s="76"/>
      <c r="T293" s="77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T293" s="3" t="s">
        <v>256</v>
      </c>
      <c r="AU293" s="3" t="s">
        <v>265</v>
      </c>
    </row>
    <row r="294" s="30" customFormat="true" ht="24.15" hidden="false" customHeight="true" outlineLevel="0" collapsed="false">
      <c r="A294" s="26"/>
      <c r="B294" s="27"/>
      <c r="C294" s="246" t="s">
        <v>822</v>
      </c>
      <c r="D294" s="246" t="s">
        <v>250</v>
      </c>
      <c r="E294" s="247" t="s">
        <v>823</v>
      </c>
      <c r="F294" s="248" t="s">
        <v>824</v>
      </c>
      <c r="G294" s="249" t="s">
        <v>291</v>
      </c>
      <c r="H294" s="250" t="n">
        <v>1</v>
      </c>
      <c r="I294" s="251"/>
      <c r="J294" s="252" t="n">
        <f aca="false">ROUND(I294*H294,2)</f>
        <v>0</v>
      </c>
      <c r="K294" s="253"/>
      <c r="L294" s="29"/>
      <c r="M294" s="254"/>
      <c r="N294" s="255" t="s">
        <v>39</v>
      </c>
      <c r="O294" s="76"/>
      <c r="P294" s="256" t="n">
        <f aca="false">O294*H294</f>
        <v>0</v>
      </c>
      <c r="Q294" s="256" t="n">
        <v>0</v>
      </c>
      <c r="R294" s="256" t="n">
        <f aca="false">Q294*H294</f>
        <v>0</v>
      </c>
      <c r="S294" s="256" t="n">
        <v>5E-005</v>
      </c>
      <c r="T294" s="257" t="n">
        <f aca="false">S294*H294</f>
        <v>5E-005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258" t="s">
        <v>302</v>
      </c>
      <c r="AT294" s="258" t="s">
        <v>250</v>
      </c>
      <c r="AU294" s="258" t="s">
        <v>265</v>
      </c>
      <c r="AY294" s="3" t="s">
        <v>247</v>
      </c>
      <c r="BE294" s="137" t="n">
        <f aca="false">IF(N294="základní",J294,0)</f>
        <v>0</v>
      </c>
      <c r="BF294" s="137" t="n">
        <f aca="false">IF(N294="snížená",J294,0)</f>
        <v>0</v>
      </c>
      <c r="BG294" s="137" t="n">
        <f aca="false">IF(N294="zákl. přenesená",J294,0)</f>
        <v>0</v>
      </c>
      <c r="BH294" s="137" t="n">
        <f aca="false">IF(N294="sníž. přenesená",J294,0)</f>
        <v>0</v>
      </c>
      <c r="BI294" s="137" t="n">
        <f aca="false">IF(N294="nulová",J294,0)</f>
        <v>0</v>
      </c>
      <c r="BJ294" s="3" t="s">
        <v>81</v>
      </c>
      <c r="BK294" s="137" t="n">
        <f aca="false">ROUND(I294*H294,2)</f>
        <v>0</v>
      </c>
      <c r="BL294" s="3" t="s">
        <v>302</v>
      </c>
      <c r="BM294" s="258" t="s">
        <v>825</v>
      </c>
    </row>
    <row r="295" s="30" customFormat="true" ht="76.8" hidden="false" customHeight="false" outlineLevel="0" collapsed="false">
      <c r="A295" s="26"/>
      <c r="B295" s="27"/>
      <c r="C295" s="28"/>
      <c r="D295" s="259" t="s">
        <v>256</v>
      </c>
      <c r="E295" s="28"/>
      <c r="F295" s="260" t="s">
        <v>826</v>
      </c>
      <c r="G295" s="28"/>
      <c r="H295" s="28"/>
      <c r="I295" s="211"/>
      <c r="J295" s="28"/>
      <c r="K295" s="28"/>
      <c r="L295" s="29"/>
      <c r="M295" s="261"/>
      <c r="N295" s="262"/>
      <c r="O295" s="76"/>
      <c r="P295" s="76"/>
      <c r="Q295" s="76"/>
      <c r="R295" s="76"/>
      <c r="S295" s="76"/>
      <c r="T295" s="77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T295" s="3" t="s">
        <v>256</v>
      </c>
      <c r="AU295" s="3" t="s">
        <v>265</v>
      </c>
    </row>
    <row r="296" s="30" customFormat="true" ht="37.8" hidden="false" customHeight="true" outlineLevel="0" collapsed="false">
      <c r="A296" s="26"/>
      <c r="B296" s="27"/>
      <c r="C296" s="246" t="s">
        <v>827</v>
      </c>
      <c r="D296" s="246" t="s">
        <v>250</v>
      </c>
      <c r="E296" s="247" t="s">
        <v>828</v>
      </c>
      <c r="F296" s="248" t="s">
        <v>829</v>
      </c>
      <c r="G296" s="249" t="s">
        <v>291</v>
      </c>
      <c r="H296" s="250" t="n">
        <v>1</v>
      </c>
      <c r="I296" s="251"/>
      <c r="J296" s="252" t="n">
        <f aca="false">ROUND(I296*H296,2)</f>
        <v>0</v>
      </c>
      <c r="K296" s="253"/>
      <c r="L296" s="29"/>
      <c r="M296" s="254"/>
      <c r="N296" s="255" t="s">
        <v>39</v>
      </c>
      <c r="O296" s="76"/>
      <c r="P296" s="256" t="n">
        <f aca="false">O296*H296</f>
        <v>0</v>
      </c>
      <c r="Q296" s="256" t="n">
        <v>0</v>
      </c>
      <c r="R296" s="256" t="n">
        <f aca="false">Q296*H296</f>
        <v>0</v>
      </c>
      <c r="S296" s="256" t="n">
        <v>5E-005</v>
      </c>
      <c r="T296" s="257" t="n">
        <f aca="false">S296*H296</f>
        <v>5E-005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258" t="s">
        <v>302</v>
      </c>
      <c r="AT296" s="258" t="s">
        <v>250</v>
      </c>
      <c r="AU296" s="258" t="s">
        <v>265</v>
      </c>
      <c r="AY296" s="3" t="s">
        <v>247</v>
      </c>
      <c r="BE296" s="137" t="n">
        <f aca="false">IF(N296="základní",J296,0)</f>
        <v>0</v>
      </c>
      <c r="BF296" s="137" t="n">
        <f aca="false">IF(N296="snížená",J296,0)</f>
        <v>0</v>
      </c>
      <c r="BG296" s="137" t="n">
        <f aca="false">IF(N296="zákl. přenesená",J296,0)</f>
        <v>0</v>
      </c>
      <c r="BH296" s="137" t="n">
        <f aca="false">IF(N296="sníž. přenesená",J296,0)</f>
        <v>0</v>
      </c>
      <c r="BI296" s="137" t="n">
        <f aca="false">IF(N296="nulová",J296,0)</f>
        <v>0</v>
      </c>
      <c r="BJ296" s="3" t="s">
        <v>81</v>
      </c>
      <c r="BK296" s="137" t="n">
        <f aca="false">ROUND(I296*H296,2)</f>
        <v>0</v>
      </c>
      <c r="BL296" s="3" t="s">
        <v>302</v>
      </c>
      <c r="BM296" s="258" t="s">
        <v>830</v>
      </c>
    </row>
    <row r="297" s="30" customFormat="true" ht="86.4" hidden="false" customHeight="false" outlineLevel="0" collapsed="false">
      <c r="A297" s="26"/>
      <c r="B297" s="27"/>
      <c r="C297" s="28"/>
      <c r="D297" s="259" t="s">
        <v>256</v>
      </c>
      <c r="E297" s="28"/>
      <c r="F297" s="260" t="s">
        <v>831</v>
      </c>
      <c r="G297" s="28"/>
      <c r="H297" s="28"/>
      <c r="I297" s="211"/>
      <c r="J297" s="28"/>
      <c r="K297" s="28"/>
      <c r="L297" s="29"/>
      <c r="M297" s="261"/>
      <c r="N297" s="262"/>
      <c r="O297" s="76"/>
      <c r="P297" s="76"/>
      <c r="Q297" s="76"/>
      <c r="R297" s="76"/>
      <c r="S297" s="76"/>
      <c r="T297" s="77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T297" s="3" t="s">
        <v>256</v>
      </c>
      <c r="AU297" s="3" t="s">
        <v>265</v>
      </c>
    </row>
    <row r="298" s="30" customFormat="true" ht="21.75" hidden="false" customHeight="true" outlineLevel="0" collapsed="false">
      <c r="A298" s="26"/>
      <c r="B298" s="27"/>
      <c r="C298" s="246" t="s">
        <v>832</v>
      </c>
      <c r="D298" s="246" t="s">
        <v>250</v>
      </c>
      <c r="E298" s="247" t="s">
        <v>833</v>
      </c>
      <c r="F298" s="248" t="s">
        <v>834</v>
      </c>
      <c r="G298" s="249" t="s">
        <v>291</v>
      </c>
      <c r="H298" s="250" t="n">
        <v>1</v>
      </c>
      <c r="I298" s="251"/>
      <c r="J298" s="252" t="n">
        <f aca="false">ROUND(I298*H298,2)</f>
        <v>0</v>
      </c>
      <c r="K298" s="253"/>
      <c r="L298" s="29"/>
      <c r="M298" s="254"/>
      <c r="N298" s="255" t="s">
        <v>39</v>
      </c>
      <c r="O298" s="76"/>
      <c r="P298" s="256" t="n">
        <f aca="false">O298*H298</f>
        <v>0</v>
      </c>
      <c r="Q298" s="256" t="n">
        <v>0</v>
      </c>
      <c r="R298" s="256" t="n">
        <f aca="false">Q298*H298</f>
        <v>0</v>
      </c>
      <c r="S298" s="256" t="n">
        <v>5E-005</v>
      </c>
      <c r="T298" s="257" t="n">
        <f aca="false">S298*H298</f>
        <v>5E-005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258" t="s">
        <v>302</v>
      </c>
      <c r="AT298" s="258" t="s">
        <v>250</v>
      </c>
      <c r="AU298" s="258" t="s">
        <v>265</v>
      </c>
      <c r="AY298" s="3" t="s">
        <v>247</v>
      </c>
      <c r="BE298" s="137" t="n">
        <f aca="false">IF(N298="základní",J298,0)</f>
        <v>0</v>
      </c>
      <c r="BF298" s="137" t="n">
        <f aca="false">IF(N298="snížená",J298,0)</f>
        <v>0</v>
      </c>
      <c r="BG298" s="137" t="n">
        <f aca="false">IF(N298="zákl. přenesená",J298,0)</f>
        <v>0</v>
      </c>
      <c r="BH298" s="137" t="n">
        <f aca="false">IF(N298="sníž. přenesená",J298,0)</f>
        <v>0</v>
      </c>
      <c r="BI298" s="137" t="n">
        <f aca="false">IF(N298="nulová",J298,0)</f>
        <v>0</v>
      </c>
      <c r="BJ298" s="3" t="s">
        <v>81</v>
      </c>
      <c r="BK298" s="137" t="n">
        <f aca="false">ROUND(I298*H298,2)</f>
        <v>0</v>
      </c>
      <c r="BL298" s="3" t="s">
        <v>302</v>
      </c>
      <c r="BM298" s="258" t="s">
        <v>835</v>
      </c>
    </row>
    <row r="299" s="30" customFormat="true" ht="10.2" hidden="false" customHeight="false" outlineLevel="0" collapsed="false">
      <c r="A299" s="26"/>
      <c r="B299" s="27"/>
      <c r="C299" s="28"/>
      <c r="D299" s="259" t="s">
        <v>256</v>
      </c>
      <c r="E299" s="28"/>
      <c r="F299" s="260" t="s">
        <v>834</v>
      </c>
      <c r="G299" s="28"/>
      <c r="H299" s="28"/>
      <c r="I299" s="211"/>
      <c r="J299" s="28"/>
      <c r="K299" s="28"/>
      <c r="L299" s="29"/>
      <c r="M299" s="261"/>
      <c r="N299" s="262"/>
      <c r="O299" s="76"/>
      <c r="P299" s="76"/>
      <c r="Q299" s="76"/>
      <c r="R299" s="76"/>
      <c r="S299" s="76"/>
      <c r="T299" s="77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T299" s="3" t="s">
        <v>256</v>
      </c>
      <c r="AU299" s="3" t="s">
        <v>265</v>
      </c>
    </row>
    <row r="300" s="30" customFormat="true" ht="16.5" hidden="false" customHeight="true" outlineLevel="0" collapsed="false">
      <c r="A300" s="26"/>
      <c r="B300" s="27"/>
      <c r="C300" s="263" t="s">
        <v>836</v>
      </c>
      <c r="D300" s="263" t="s">
        <v>288</v>
      </c>
      <c r="E300" s="264" t="s">
        <v>837</v>
      </c>
      <c r="F300" s="265" t="s">
        <v>838</v>
      </c>
      <c r="G300" s="266" t="s">
        <v>332</v>
      </c>
      <c r="H300" s="267" t="n">
        <v>1</v>
      </c>
      <c r="I300" s="268"/>
      <c r="J300" s="269" t="n">
        <f aca="false">ROUND(I300*H300,2)</f>
        <v>0</v>
      </c>
      <c r="K300" s="270"/>
      <c r="L300" s="271"/>
      <c r="M300" s="272"/>
      <c r="N300" s="273" t="s">
        <v>39</v>
      </c>
      <c r="O300" s="76"/>
      <c r="P300" s="256" t="n">
        <f aca="false">O300*H300</f>
        <v>0</v>
      </c>
      <c r="Q300" s="256" t="n">
        <v>7E-005</v>
      </c>
      <c r="R300" s="256" t="n">
        <f aca="false">Q300*H300</f>
        <v>7E-005</v>
      </c>
      <c r="S300" s="256" t="n">
        <v>0</v>
      </c>
      <c r="T300" s="257" t="n">
        <f aca="false">S300*H300</f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258" t="s">
        <v>324</v>
      </c>
      <c r="AT300" s="258" t="s">
        <v>288</v>
      </c>
      <c r="AU300" s="258" t="s">
        <v>265</v>
      </c>
      <c r="AY300" s="3" t="s">
        <v>247</v>
      </c>
      <c r="BE300" s="137" t="n">
        <f aca="false">IF(N300="základní",J300,0)</f>
        <v>0</v>
      </c>
      <c r="BF300" s="137" t="n">
        <f aca="false">IF(N300="snížená",J300,0)</f>
        <v>0</v>
      </c>
      <c r="BG300" s="137" t="n">
        <f aca="false">IF(N300="zákl. přenesená",J300,0)</f>
        <v>0</v>
      </c>
      <c r="BH300" s="137" t="n">
        <f aca="false">IF(N300="sníž. přenesená",J300,0)</f>
        <v>0</v>
      </c>
      <c r="BI300" s="137" t="n">
        <f aca="false">IF(N300="nulová",J300,0)</f>
        <v>0</v>
      </c>
      <c r="BJ300" s="3" t="s">
        <v>81</v>
      </c>
      <c r="BK300" s="137" t="n">
        <f aca="false">ROUND(I300*H300,2)</f>
        <v>0</v>
      </c>
      <c r="BL300" s="3" t="s">
        <v>302</v>
      </c>
      <c r="BM300" s="258" t="s">
        <v>839</v>
      </c>
    </row>
    <row r="301" s="30" customFormat="true" ht="10.2" hidden="false" customHeight="false" outlineLevel="0" collapsed="false">
      <c r="A301" s="26"/>
      <c r="B301" s="27"/>
      <c r="C301" s="28"/>
      <c r="D301" s="259" t="s">
        <v>256</v>
      </c>
      <c r="E301" s="28"/>
      <c r="F301" s="260" t="s">
        <v>840</v>
      </c>
      <c r="G301" s="28"/>
      <c r="H301" s="28"/>
      <c r="I301" s="211"/>
      <c r="J301" s="28"/>
      <c r="K301" s="28"/>
      <c r="L301" s="29"/>
      <c r="M301" s="261"/>
      <c r="N301" s="262"/>
      <c r="O301" s="76"/>
      <c r="P301" s="76"/>
      <c r="Q301" s="76"/>
      <c r="R301" s="76"/>
      <c r="S301" s="76"/>
      <c r="T301" s="77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T301" s="3" t="s">
        <v>256</v>
      </c>
      <c r="AU301" s="3" t="s">
        <v>265</v>
      </c>
    </row>
    <row r="302" s="229" customFormat="true" ht="20.85" hidden="false" customHeight="true" outlineLevel="0" collapsed="false">
      <c r="B302" s="230"/>
      <c r="C302" s="231"/>
      <c r="D302" s="232" t="s">
        <v>73</v>
      </c>
      <c r="E302" s="244" t="s">
        <v>841</v>
      </c>
      <c r="F302" s="244" t="s">
        <v>842</v>
      </c>
      <c r="G302" s="231"/>
      <c r="H302" s="231"/>
      <c r="I302" s="234"/>
      <c r="J302" s="245" t="n">
        <f aca="false">BK302</f>
        <v>0</v>
      </c>
      <c r="K302" s="231"/>
      <c r="L302" s="236"/>
      <c r="M302" s="237"/>
      <c r="N302" s="238"/>
      <c r="O302" s="238"/>
      <c r="P302" s="239" t="n">
        <f aca="false">SUM(P303:P320)</f>
        <v>0</v>
      </c>
      <c r="Q302" s="238"/>
      <c r="R302" s="239" t="n">
        <f aca="false">SUM(R303:R320)</f>
        <v>0.0216</v>
      </c>
      <c r="S302" s="238"/>
      <c r="T302" s="240" t="n">
        <f aca="false">SUM(T303:T320)</f>
        <v>0</v>
      </c>
      <c r="AR302" s="241" t="s">
        <v>83</v>
      </c>
      <c r="AT302" s="242" t="s">
        <v>73</v>
      </c>
      <c r="AU302" s="242" t="s">
        <v>83</v>
      </c>
      <c r="AY302" s="241" t="s">
        <v>247</v>
      </c>
      <c r="BK302" s="243" t="n">
        <f aca="false">SUM(BK303:BK320)</f>
        <v>0</v>
      </c>
    </row>
    <row r="303" s="30" customFormat="true" ht="33" hidden="false" customHeight="true" outlineLevel="0" collapsed="false">
      <c r="A303" s="26"/>
      <c r="B303" s="27"/>
      <c r="C303" s="246" t="s">
        <v>843</v>
      </c>
      <c r="D303" s="246" t="s">
        <v>250</v>
      </c>
      <c r="E303" s="247" t="s">
        <v>844</v>
      </c>
      <c r="F303" s="248" t="s">
        <v>845</v>
      </c>
      <c r="G303" s="249" t="s">
        <v>332</v>
      </c>
      <c r="H303" s="250" t="n">
        <v>30</v>
      </c>
      <c r="I303" s="251"/>
      <c r="J303" s="252" t="n">
        <f aca="false">ROUND(I303*H303,2)</f>
        <v>0</v>
      </c>
      <c r="K303" s="253"/>
      <c r="L303" s="29"/>
      <c r="M303" s="254"/>
      <c r="N303" s="255" t="s">
        <v>39</v>
      </c>
      <c r="O303" s="76"/>
      <c r="P303" s="256" t="n">
        <f aca="false">O303*H303</f>
        <v>0</v>
      </c>
      <c r="Q303" s="256" t="n">
        <v>0</v>
      </c>
      <c r="R303" s="256" t="n">
        <f aca="false">Q303*H303</f>
        <v>0</v>
      </c>
      <c r="S303" s="256" t="n">
        <v>0</v>
      </c>
      <c r="T303" s="257" t="n">
        <f aca="false">S303*H303</f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258" t="s">
        <v>302</v>
      </c>
      <c r="AT303" s="258" t="s">
        <v>250</v>
      </c>
      <c r="AU303" s="258" t="s">
        <v>265</v>
      </c>
      <c r="AY303" s="3" t="s">
        <v>247</v>
      </c>
      <c r="BE303" s="137" t="n">
        <f aca="false">IF(N303="základní",J303,0)</f>
        <v>0</v>
      </c>
      <c r="BF303" s="137" t="n">
        <f aca="false">IF(N303="snížená",J303,0)</f>
        <v>0</v>
      </c>
      <c r="BG303" s="137" t="n">
        <f aca="false">IF(N303="zákl. přenesená",J303,0)</f>
        <v>0</v>
      </c>
      <c r="BH303" s="137" t="n">
        <f aca="false">IF(N303="sníž. přenesená",J303,0)</f>
        <v>0</v>
      </c>
      <c r="BI303" s="137" t="n">
        <f aca="false">IF(N303="nulová",J303,0)</f>
        <v>0</v>
      </c>
      <c r="BJ303" s="3" t="s">
        <v>81</v>
      </c>
      <c r="BK303" s="137" t="n">
        <f aca="false">ROUND(I303*H303,2)</f>
        <v>0</v>
      </c>
      <c r="BL303" s="3" t="s">
        <v>302</v>
      </c>
      <c r="BM303" s="258" t="s">
        <v>846</v>
      </c>
    </row>
    <row r="304" s="30" customFormat="true" ht="38.4" hidden="false" customHeight="false" outlineLevel="0" collapsed="false">
      <c r="A304" s="26"/>
      <c r="B304" s="27"/>
      <c r="C304" s="28"/>
      <c r="D304" s="259" t="s">
        <v>256</v>
      </c>
      <c r="E304" s="28"/>
      <c r="F304" s="260" t="s">
        <v>847</v>
      </c>
      <c r="G304" s="28"/>
      <c r="H304" s="28"/>
      <c r="I304" s="211"/>
      <c r="J304" s="28"/>
      <c r="K304" s="28"/>
      <c r="L304" s="29"/>
      <c r="M304" s="261"/>
      <c r="N304" s="262"/>
      <c r="O304" s="76"/>
      <c r="P304" s="76"/>
      <c r="Q304" s="76"/>
      <c r="R304" s="76"/>
      <c r="S304" s="76"/>
      <c r="T304" s="77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T304" s="3" t="s">
        <v>256</v>
      </c>
      <c r="AU304" s="3" t="s">
        <v>265</v>
      </c>
    </row>
    <row r="305" s="30" customFormat="true" ht="33" hidden="false" customHeight="true" outlineLevel="0" collapsed="false">
      <c r="A305" s="26"/>
      <c r="B305" s="27"/>
      <c r="C305" s="263" t="s">
        <v>848</v>
      </c>
      <c r="D305" s="263" t="s">
        <v>288</v>
      </c>
      <c r="E305" s="264" t="s">
        <v>849</v>
      </c>
      <c r="F305" s="265" t="s">
        <v>850</v>
      </c>
      <c r="G305" s="266" t="s">
        <v>332</v>
      </c>
      <c r="H305" s="267" t="n">
        <v>30</v>
      </c>
      <c r="I305" s="268"/>
      <c r="J305" s="269" t="n">
        <f aca="false">ROUND(I305*H305,2)</f>
        <v>0</v>
      </c>
      <c r="K305" s="270"/>
      <c r="L305" s="271"/>
      <c r="M305" s="272"/>
      <c r="N305" s="273" t="s">
        <v>39</v>
      </c>
      <c r="O305" s="76"/>
      <c r="P305" s="256" t="n">
        <f aca="false">O305*H305</f>
        <v>0</v>
      </c>
      <c r="Q305" s="256" t="n">
        <v>0.00053</v>
      </c>
      <c r="R305" s="256" t="n">
        <f aca="false">Q305*H305</f>
        <v>0.0159</v>
      </c>
      <c r="S305" s="256" t="n">
        <v>0</v>
      </c>
      <c r="T305" s="257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258" t="s">
        <v>324</v>
      </c>
      <c r="AT305" s="258" t="s">
        <v>288</v>
      </c>
      <c r="AU305" s="258" t="s">
        <v>265</v>
      </c>
      <c r="AY305" s="3" t="s">
        <v>247</v>
      </c>
      <c r="BE305" s="137" t="n">
        <f aca="false">IF(N305="základní",J305,0)</f>
        <v>0</v>
      </c>
      <c r="BF305" s="137" t="n">
        <f aca="false">IF(N305="snížená",J305,0)</f>
        <v>0</v>
      </c>
      <c r="BG305" s="137" t="n">
        <f aca="false">IF(N305="zákl. přenesená",J305,0)</f>
        <v>0</v>
      </c>
      <c r="BH305" s="137" t="n">
        <f aca="false">IF(N305="sníž. přenesená",J305,0)</f>
        <v>0</v>
      </c>
      <c r="BI305" s="137" t="n">
        <f aca="false">IF(N305="nulová",J305,0)</f>
        <v>0</v>
      </c>
      <c r="BJ305" s="3" t="s">
        <v>81</v>
      </c>
      <c r="BK305" s="137" t="n">
        <f aca="false">ROUND(I305*H305,2)</f>
        <v>0</v>
      </c>
      <c r="BL305" s="3" t="s">
        <v>302</v>
      </c>
      <c r="BM305" s="258" t="s">
        <v>851</v>
      </c>
    </row>
    <row r="306" s="30" customFormat="true" ht="19.2" hidden="false" customHeight="false" outlineLevel="0" collapsed="false">
      <c r="A306" s="26"/>
      <c r="B306" s="27"/>
      <c r="C306" s="28"/>
      <c r="D306" s="259" t="s">
        <v>256</v>
      </c>
      <c r="E306" s="28"/>
      <c r="F306" s="260" t="s">
        <v>850</v>
      </c>
      <c r="G306" s="28"/>
      <c r="H306" s="28"/>
      <c r="I306" s="211"/>
      <c r="J306" s="28"/>
      <c r="K306" s="28"/>
      <c r="L306" s="29"/>
      <c r="M306" s="261"/>
      <c r="N306" s="262"/>
      <c r="O306" s="76"/>
      <c r="P306" s="76"/>
      <c r="Q306" s="76"/>
      <c r="R306" s="76"/>
      <c r="S306" s="76"/>
      <c r="T306" s="77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T306" s="3" t="s">
        <v>256</v>
      </c>
      <c r="AU306" s="3" t="s">
        <v>265</v>
      </c>
    </row>
    <row r="307" s="274" customFormat="true" ht="20.4" hidden="false" customHeight="false" outlineLevel="0" collapsed="false">
      <c r="B307" s="275"/>
      <c r="C307" s="276"/>
      <c r="D307" s="259" t="s">
        <v>327</v>
      </c>
      <c r="E307" s="276"/>
      <c r="F307" s="277" t="s">
        <v>852</v>
      </c>
      <c r="G307" s="276"/>
      <c r="H307" s="278" t="n">
        <v>30</v>
      </c>
      <c r="I307" s="279"/>
      <c r="J307" s="276"/>
      <c r="K307" s="276"/>
      <c r="L307" s="280"/>
      <c r="M307" s="281"/>
      <c r="N307" s="282"/>
      <c r="O307" s="282"/>
      <c r="P307" s="282"/>
      <c r="Q307" s="282"/>
      <c r="R307" s="282"/>
      <c r="S307" s="282"/>
      <c r="T307" s="283"/>
      <c r="AT307" s="284" t="s">
        <v>327</v>
      </c>
      <c r="AU307" s="284" t="s">
        <v>265</v>
      </c>
      <c r="AV307" s="274" t="s">
        <v>83</v>
      </c>
      <c r="AW307" s="274" t="s">
        <v>3</v>
      </c>
      <c r="AX307" s="274" t="s">
        <v>81</v>
      </c>
      <c r="AY307" s="284" t="s">
        <v>247</v>
      </c>
    </row>
    <row r="308" s="30" customFormat="true" ht="37.8" hidden="false" customHeight="true" outlineLevel="0" collapsed="false">
      <c r="A308" s="26"/>
      <c r="B308" s="27"/>
      <c r="C308" s="246" t="s">
        <v>853</v>
      </c>
      <c r="D308" s="246" t="s">
        <v>250</v>
      </c>
      <c r="E308" s="247" t="s">
        <v>854</v>
      </c>
      <c r="F308" s="248" t="s">
        <v>855</v>
      </c>
      <c r="G308" s="249" t="s">
        <v>332</v>
      </c>
      <c r="H308" s="250" t="n">
        <v>30</v>
      </c>
      <c r="I308" s="251"/>
      <c r="J308" s="252" t="n">
        <f aca="false">ROUND(I308*H308,2)</f>
        <v>0</v>
      </c>
      <c r="K308" s="253"/>
      <c r="L308" s="29"/>
      <c r="M308" s="254"/>
      <c r="N308" s="255" t="s">
        <v>39</v>
      </c>
      <c r="O308" s="76"/>
      <c r="P308" s="256" t="n">
        <f aca="false">O308*H308</f>
        <v>0</v>
      </c>
      <c r="Q308" s="256" t="n">
        <v>0</v>
      </c>
      <c r="R308" s="256" t="n">
        <f aca="false">Q308*H308</f>
        <v>0</v>
      </c>
      <c r="S308" s="256" t="n">
        <v>0</v>
      </c>
      <c r="T308" s="257" t="n">
        <f aca="false">S308*H308</f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258" t="s">
        <v>302</v>
      </c>
      <c r="AT308" s="258" t="s">
        <v>250</v>
      </c>
      <c r="AU308" s="258" t="s">
        <v>265</v>
      </c>
      <c r="AY308" s="3" t="s">
        <v>247</v>
      </c>
      <c r="BE308" s="137" t="n">
        <f aca="false">IF(N308="základní",J308,0)</f>
        <v>0</v>
      </c>
      <c r="BF308" s="137" t="n">
        <f aca="false">IF(N308="snížená",J308,0)</f>
        <v>0</v>
      </c>
      <c r="BG308" s="137" t="n">
        <f aca="false">IF(N308="zákl. přenesená",J308,0)</f>
        <v>0</v>
      </c>
      <c r="BH308" s="137" t="n">
        <f aca="false">IF(N308="sníž. přenesená",J308,0)</f>
        <v>0</v>
      </c>
      <c r="BI308" s="137" t="n">
        <f aca="false">IF(N308="nulová",J308,0)</f>
        <v>0</v>
      </c>
      <c r="BJ308" s="3" t="s">
        <v>81</v>
      </c>
      <c r="BK308" s="137" t="n">
        <f aca="false">ROUND(I308*H308,2)</f>
        <v>0</v>
      </c>
      <c r="BL308" s="3" t="s">
        <v>302</v>
      </c>
      <c r="BM308" s="258" t="s">
        <v>856</v>
      </c>
    </row>
    <row r="309" s="30" customFormat="true" ht="48" hidden="false" customHeight="false" outlineLevel="0" collapsed="false">
      <c r="A309" s="26"/>
      <c r="B309" s="27"/>
      <c r="C309" s="28"/>
      <c r="D309" s="259" t="s">
        <v>256</v>
      </c>
      <c r="E309" s="28"/>
      <c r="F309" s="260" t="s">
        <v>857</v>
      </c>
      <c r="G309" s="28"/>
      <c r="H309" s="28"/>
      <c r="I309" s="211"/>
      <c r="J309" s="28"/>
      <c r="K309" s="28"/>
      <c r="L309" s="29"/>
      <c r="M309" s="261"/>
      <c r="N309" s="262"/>
      <c r="O309" s="76"/>
      <c r="P309" s="76"/>
      <c r="Q309" s="76"/>
      <c r="R309" s="76"/>
      <c r="S309" s="76"/>
      <c r="T309" s="77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T309" s="3" t="s">
        <v>256</v>
      </c>
      <c r="AU309" s="3" t="s">
        <v>265</v>
      </c>
    </row>
    <row r="310" s="30" customFormat="true" ht="33" hidden="false" customHeight="true" outlineLevel="0" collapsed="false">
      <c r="A310" s="26"/>
      <c r="B310" s="27"/>
      <c r="C310" s="263" t="s">
        <v>858</v>
      </c>
      <c r="D310" s="263" t="s">
        <v>288</v>
      </c>
      <c r="E310" s="264" t="s">
        <v>859</v>
      </c>
      <c r="F310" s="265" t="s">
        <v>860</v>
      </c>
      <c r="G310" s="266" t="s">
        <v>332</v>
      </c>
      <c r="H310" s="267" t="n">
        <v>30</v>
      </c>
      <c r="I310" s="268"/>
      <c r="J310" s="269" t="n">
        <f aca="false">ROUND(I310*H310,2)</f>
        <v>0</v>
      </c>
      <c r="K310" s="270"/>
      <c r="L310" s="271"/>
      <c r="M310" s="272"/>
      <c r="N310" s="273" t="s">
        <v>39</v>
      </c>
      <c r="O310" s="76"/>
      <c r="P310" s="256" t="n">
        <f aca="false">O310*H310</f>
        <v>0</v>
      </c>
      <c r="Q310" s="256" t="n">
        <v>0.00011</v>
      </c>
      <c r="R310" s="256" t="n">
        <f aca="false">Q310*H310</f>
        <v>0.0033</v>
      </c>
      <c r="S310" s="256" t="n">
        <v>0</v>
      </c>
      <c r="T310" s="257" t="n">
        <f aca="false">S310*H310</f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258" t="s">
        <v>324</v>
      </c>
      <c r="AT310" s="258" t="s">
        <v>288</v>
      </c>
      <c r="AU310" s="258" t="s">
        <v>265</v>
      </c>
      <c r="AY310" s="3" t="s">
        <v>247</v>
      </c>
      <c r="BE310" s="137" t="n">
        <f aca="false">IF(N310="základní",J310,0)</f>
        <v>0</v>
      </c>
      <c r="BF310" s="137" t="n">
        <f aca="false">IF(N310="snížená",J310,0)</f>
        <v>0</v>
      </c>
      <c r="BG310" s="137" t="n">
        <f aca="false">IF(N310="zákl. přenesená",J310,0)</f>
        <v>0</v>
      </c>
      <c r="BH310" s="137" t="n">
        <f aca="false">IF(N310="sníž. přenesená",J310,0)</f>
        <v>0</v>
      </c>
      <c r="BI310" s="137" t="n">
        <f aca="false">IF(N310="nulová",J310,0)</f>
        <v>0</v>
      </c>
      <c r="BJ310" s="3" t="s">
        <v>81</v>
      </c>
      <c r="BK310" s="137" t="n">
        <f aca="false">ROUND(I310*H310,2)</f>
        <v>0</v>
      </c>
      <c r="BL310" s="3" t="s">
        <v>302</v>
      </c>
      <c r="BM310" s="258" t="s">
        <v>861</v>
      </c>
    </row>
    <row r="311" s="30" customFormat="true" ht="19.2" hidden="false" customHeight="false" outlineLevel="0" collapsed="false">
      <c r="A311" s="26"/>
      <c r="B311" s="27"/>
      <c r="C311" s="28"/>
      <c r="D311" s="259" t="s">
        <v>256</v>
      </c>
      <c r="E311" s="28"/>
      <c r="F311" s="260" t="s">
        <v>860</v>
      </c>
      <c r="G311" s="28"/>
      <c r="H311" s="28"/>
      <c r="I311" s="211"/>
      <c r="J311" s="28"/>
      <c r="K311" s="28"/>
      <c r="L311" s="29"/>
      <c r="M311" s="261"/>
      <c r="N311" s="262"/>
      <c r="O311" s="76"/>
      <c r="P311" s="76"/>
      <c r="Q311" s="76"/>
      <c r="R311" s="76"/>
      <c r="S311" s="76"/>
      <c r="T311" s="77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T311" s="3" t="s">
        <v>256</v>
      </c>
      <c r="AU311" s="3" t="s">
        <v>265</v>
      </c>
    </row>
    <row r="312" s="274" customFormat="true" ht="20.4" hidden="false" customHeight="false" outlineLevel="0" collapsed="false">
      <c r="B312" s="275"/>
      <c r="C312" s="276"/>
      <c r="D312" s="259" t="s">
        <v>327</v>
      </c>
      <c r="E312" s="276"/>
      <c r="F312" s="277" t="s">
        <v>852</v>
      </c>
      <c r="G312" s="276"/>
      <c r="H312" s="278" t="n">
        <v>30</v>
      </c>
      <c r="I312" s="279"/>
      <c r="J312" s="276"/>
      <c r="K312" s="276"/>
      <c r="L312" s="280"/>
      <c r="M312" s="281"/>
      <c r="N312" s="282"/>
      <c r="O312" s="282"/>
      <c r="P312" s="282"/>
      <c r="Q312" s="282"/>
      <c r="R312" s="282"/>
      <c r="S312" s="282"/>
      <c r="T312" s="283"/>
      <c r="AT312" s="284" t="s">
        <v>327</v>
      </c>
      <c r="AU312" s="284" t="s">
        <v>265</v>
      </c>
      <c r="AV312" s="274" t="s">
        <v>83</v>
      </c>
      <c r="AW312" s="274" t="s">
        <v>3</v>
      </c>
      <c r="AX312" s="274" t="s">
        <v>81</v>
      </c>
      <c r="AY312" s="284" t="s">
        <v>247</v>
      </c>
    </row>
    <row r="313" s="30" customFormat="true" ht="24.15" hidden="false" customHeight="true" outlineLevel="0" collapsed="false">
      <c r="A313" s="26"/>
      <c r="B313" s="27"/>
      <c r="C313" s="246" t="s">
        <v>862</v>
      </c>
      <c r="D313" s="246" t="s">
        <v>250</v>
      </c>
      <c r="E313" s="247" t="s">
        <v>863</v>
      </c>
      <c r="F313" s="248" t="s">
        <v>864</v>
      </c>
      <c r="G313" s="249" t="s">
        <v>291</v>
      </c>
      <c r="H313" s="250" t="n">
        <v>1</v>
      </c>
      <c r="I313" s="251"/>
      <c r="J313" s="252" t="n">
        <f aca="false">ROUND(I313*H313,2)</f>
        <v>0</v>
      </c>
      <c r="K313" s="253"/>
      <c r="L313" s="29"/>
      <c r="M313" s="254"/>
      <c r="N313" s="255" t="s">
        <v>39</v>
      </c>
      <c r="O313" s="76"/>
      <c r="P313" s="256" t="n">
        <f aca="false">O313*H313</f>
        <v>0</v>
      </c>
      <c r="Q313" s="256" t="n">
        <v>0</v>
      </c>
      <c r="R313" s="256" t="n">
        <f aca="false">Q313*H313</f>
        <v>0</v>
      </c>
      <c r="S313" s="256" t="n">
        <v>0</v>
      </c>
      <c r="T313" s="257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258" t="s">
        <v>302</v>
      </c>
      <c r="AT313" s="258" t="s">
        <v>250</v>
      </c>
      <c r="AU313" s="258" t="s">
        <v>265</v>
      </c>
      <c r="AY313" s="3" t="s">
        <v>247</v>
      </c>
      <c r="BE313" s="137" t="n">
        <f aca="false">IF(N313="základní",J313,0)</f>
        <v>0</v>
      </c>
      <c r="BF313" s="137" t="n">
        <f aca="false">IF(N313="snížená",J313,0)</f>
        <v>0</v>
      </c>
      <c r="BG313" s="137" t="n">
        <f aca="false">IF(N313="zákl. přenesená",J313,0)</f>
        <v>0</v>
      </c>
      <c r="BH313" s="137" t="n">
        <f aca="false">IF(N313="sníž. přenesená",J313,0)</f>
        <v>0</v>
      </c>
      <c r="BI313" s="137" t="n">
        <f aca="false">IF(N313="nulová",J313,0)</f>
        <v>0</v>
      </c>
      <c r="BJ313" s="3" t="s">
        <v>81</v>
      </c>
      <c r="BK313" s="137" t="n">
        <f aca="false">ROUND(I313*H313,2)</f>
        <v>0</v>
      </c>
      <c r="BL313" s="3" t="s">
        <v>302</v>
      </c>
      <c r="BM313" s="258" t="s">
        <v>865</v>
      </c>
    </row>
    <row r="314" s="30" customFormat="true" ht="19.2" hidden="false" customHeight="false" outlineLevel="0" collapsed="false">
      <c r="A314" s="26"/>
      <c r="B314" s="27"/>
      <c r="C314" s="28"/>
      <c r="D314" s="259" t="s">
        <v>256</v>
      </c>
      <c r="E314" s="28"/>
      <c r="F314" s="260" t="s">
        <v>866</v>
      </c>
      <c r="G314" s="28"/>
      <c r="H314" s="28"/>
      <c r="I314" s="211"/>
      <c r="J314" s="28"/>
      <c r="K314" s="28"/>
      <c r="L314" s="29"/>
      <c r="M314" s="261"/>
      <c r="N314" s="262"/>
      <c r="O314" s="76"/>
      <c r="P314" s="76"/>
      <c r="Q314" s="76"/>
      <c r="R314" s="76"/>
      <c r="S314" s="76"/>
      <c r="T314" s="77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T314" s="3" t="s">
        <v>256</v>
      </c>
      <c r="AU314" s="3" t="s">
        <v>265</v>
      </c>
    </row>
    <row r="315" s="30" customFormat="true" ht="24.15" hidden="false" customHeight="true" outlineLevel="0" collapsed="false">
      <c r="A315" s="26"/>
      <c r="B315" s="27"/>
      <c r="C315" s="263" t="s">
        <v>867</v>
      </c>
      <c r="D315" s="263" t="s">
        <v>288</v>
      </c>
      <c r="E315" s="264" t="s">
        <v>868</v>
      </c>
      <c r="F315" s="265" t="s">
        <v>869</v>
      </c>
      <c r="G315" s="266" t="s">
        <v>291</v>
      </c>
      <c r="H315" s="267" t="n">
        <v>1</v>
      </c>
      <c r="I315" s="268"/>
      <c r="J315" s="269" t="n">
        <f aca="false">ROUND(I315*H315,2)</f>
        <v>0</v>
      </c>
      <c r="K315" s="270"/>
      <c r="L315" s="271"/>
      <c r="M315" s="272"/>
      <c r="N315" s="273" t="s">
        <v>39</v>
      </c>
      <c r="O315" s="76"/>
      <c r="P315" s="256" t="n">
        <f aca="false">O315*H315</f>
        <v>0</v>
      </c>
      <c r="Q315" s="256" t="n">
        <v>0.00105</v>
      </c>
      <c r="R315" s="256" t="n">
        <f aca="false">Q315*H315</f>
        <v>0.00105</v>
      </c>
      <c r="S315" s="256" t="n">
        <v>0</v>
      </c>
      <c r="T315" s="257" t="n">
        <f aca="false">S315*H315</f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258" t="s">
        <v>324</v>
      </c>
      <c r="AT315" s="258" t="s">
        <v>288</v>
      </c>
      <c r="AU315" s="258" t="s">
        <v>265</v>
      </c>
      <c r="AY315" s="3" t="s">
        <v>247</v>
      </c>
      <c r="BE315" s="137" t="n">
        <f aca="false">IF(N315="základní",J315,0)</f>
        <v>0</v>
      </c>
      <c r="BF315" s="137" t="n">
        <f aca="false">IF(N315="snížená",J315,0)</f>
        <v>0</v>
      </c>
      <c r="BG315" s="137" t="n">
        <f aca="false">IF(N315="zákl. přenesená",J315,0)</f>
        <v>0</v>
      </c>
      <c r="BH315" s="137" t="n">
        <f aca="false">IF(N315="sníž. přenesená",J315,0)</f>
        <v>0</v>
      </c>
      <c r="BI315" s="137" t="n">
        <f aca="false">IF(N315="nulová",J315,0)</f>
        <v>0</v>
      </c>
      <c r="BJ315" s="3" t="s">
        <v>81</v>
      </c>
      <c r="BK315" s="137" t="n">
        <f aca="false">ROUND(I315*H315,2)</f>
        <v>0</v>
      </c>
      <c r="BL315" s="3" t="s">
        <v>302</v>
      </c>
      <c r="BM315" s="258" t="s">
        <v>870</v>
      </c>
    </row>
    <row r="316" s="30" customFormat="true" ht="19.2" hidden="false" customHeight="false" outlineLevel="0" collapsed="false">
      <c r="A316" s="26"/>
      <c r="B316" s="27"/>
      <c r="C316" s="28"/>
      <c r="D316" s="259" t="s">
        <v>256</v>
      </c>
      <c r="E316" s="28"/>
      <c r="F316" s="260" t="s">
        <v>869</v>
      </c>
      <c r="G316" s="28"/>
      <c r="H316" s="28"/>
      <c r="I316" s="211"/>
      <c r="J316" s="28"/>
      <c r="K316" s="28"/>
      <c r="L316" s="29"/>
      <c r="M316" s="261"/>
      <c r="N316" s="262"/>
      <c r="O316" s="76"/>
      <c r="P316" s="76"/>
      <c r="Q316" s="76"/>
      <c r="R316" s="76"/>
      <c r="S316" s="76"/>
      <c r="T316" s="77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T316" s="3" t="s">
        <v>256</v>
      </c>
      <c r="AU316" s="3" t="s">
        <v>265</v>
      </c>
    </row>
    <row r="317" s="30" customFormat="true" ht="24.15" hidden="false" customHeight="true" outlineLevel="0" collapsed="false">
      <c r="A317" s="26"/>
      <c r="B317" s="27"/>
      <c r="C317" s="246" t="s">
        <v>892</v>
      </c>
      <c r="D317" s="246" t="s">
        <v>250</v>
      </c>
      <c r="E317" s="247" t="s">
        <v>893</v>
      </c>
      <c r="F317" s="248" t="s">
        <v>894</v>
      </c>
      <c r="G317" s="249" t="s">
        <v>291</v>
      </c>
      <c r="H317" s="250" t="n">
        <v>15</v>
      </c>
      <c r="I317" s="251"/>
      <c r="J317" s="252" t="n">
        <f aca="false">ROUND(I317*H317,2)</f>
        <v>0</v>
      </c>
      <c r="K317" s="253"/>
      <c r="L317" s="29"/>
      <c r="M317" s="254"/>
      <c r="N317" s="255" t="s">
        <v>39</v>
      </c>
      <c r="O317" s="76"/>
      <c r="P317" s="256" t="n">
        <f aca="false">O317*H317</f>
        <v>0</v>
      </c>
      <c r="Q317" s="256" t="n">
        <v>0</v>
      </c>
      <c r="R317" s="256" t="n">
        <f aca="false">Q317*H317</f>
        <v>0</v>
      </c>
      <c r="S317" s="256" t="n">
        <v>0</v>
      </c>
      <c r="T317" s="257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258" t="s">
        <v>302</v>
      </c>
      <c r="AT317" s="258" t="s">
        <v>250</v>
      </c>
      <c r="AU317" s="258" t="s">
        <v>265</v>
      </c>
      <c r="AY317" s="3" t="s">
        <v>247</v>
      </c>
      <c r="BE317" s="137" t="n">
        <f aca="false">IF(N317="základní",J317,0)</f>
        <v>0</v>
      </c>
      <c r="BF317" s="137" t="n">
        <f aca="false">IF(N317="snížená",J317,0)</f>
        <v>0</v>
      </c>
      <c r="BG317" s="137" t="n">
        <f aca="false">IF(N317="zákl. přenesená",J317,0)</f>
        <v>0</v>
      </c>
      <c r="BH317" s="137" t="n">
        <f aca="false">IF(N317="sníž. přenesená",J317,0)</f>
        <v>0</v>
      </c>
      <c r="BI317" s="137" t="n">
        <f aca="false">IF(N317="nulová",J317,0)</f>
        <v>0</v>
      </c>
      <c r="BJ317" s="3" t="s">
        <v>81</v>
      </c>
      <c r="BK317" s="137" t="n">
        <f aca="false">ROUND(I317*H317,2)</f>
        <v>0</v>
      </c>
      <c r="BL317" s="3" t="s">
        <v>302</v>
      </c>
      <c r="BM317" s="258" t="s">
        <v>895</v>
      </c>
    </row>
    <row r="318" s="30" customFormat="true" ht="19.2" hidden="false" customHeight="false" outlineLevel="0" collapsed="false">
      <c r="A318" s="26"/>
      <c r="B318" s="27"/>
      <c r="C318" s="28"/>
      <c r="D318" s="259" t="s">
        <v>256</v>
      </c>
      <c r="E318" s="28"/>
      <c r="F318" s="260" t="s">
        <v>896</v>
      </c>
      <c r="G318" s="28"/>
      <c r="H318" s="28"/>
      <c r="I318" s="211"/>
      <c r="J318" s="28"/>
      <c r="K318" s="28"/>
      <c r="L318" s="29"/>
      <c r="M318" s="261"/>
      <c r="N318" s="262"/>
      <c r="O318" s="76"/>
      <c r="P318" s="76"/>
      <c r="Q318" s="76"/>
      <c r="R318" s="76"/>
      <c r="S318" s="76"/>
      <c r="T318" s="77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T318" s="3" t="s">
        <v>256</v>
      </c>
      <c r="AU318" s="3" t="s">
        <v>265</v>
      </c>
    </row>
    <row r="319" s="30" customFormat="true" ht="16.5" hidden="false" customHeight="true" outlineLevel="0" collapsed="false">
      <c r="A319" s="26"/>
      <c r="B319" s="27"/>
      <c r="C319" s="263" t="s">
        <v>897</v>
      </c>
      <c r="D319" s="263" t="s">
        <v>288</v>
      </c>
      <c r="E319" s="264" t="s">
        <v>898</v>
      </c>
      <c r="F319" s="265" t="s">
        <v>899</v>
      </c>
      <c r="G319" s="266" t="s">
        <v>291</v>
      </c>
      <c r="H319" s="267" t="n">
        <v>15</v>
      </c>
      <c r="I319" s="268"/>
      <c r="J319" s="269" t="n">
        <f aca="false">ROUND(I319*H319,2)</f>
        <v>0</v>
      </c>
      <c r="K319" s="270"/>
      <c r="L319" s="271"/>
      <c r="M319" s="272"/>
      <c r="N319" s="273" t="s">
        <v>39</v>
      </c>
      <c r="O319" s="76"/>
      <c r="P319" s="256" t="n">
        <f aca="false">O319*H319</f>
        <v>0</v>
      </c>
      <c r="Q319" s="256" t="n">
        <v>9E-005</v>
      </c>
      <c r="R319" s="256" t="n">
        <f aca="false">Q319*H319</f>
        <v>0.00135</v>
      </c>
      <c r="S319" s="256" t="n">
        <v>0</v>
      </c>
      <c r="T319" s="257" t="n">
        <f aca="false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258" t="s">
        <v>324</v>
      </c>
      <c r="AT319" s="258" t="s">
        <v>288</v>
      </c>
      <c r="AU319" s="258" t="s">
        <v>265</v>
      </c>
      <c r="AY319" s="3" t="s">
        <v>247</v>
      </c>
      <c r="BE319" s="137" t="n">
        <f aca="false">IF(N319="základní",J319,0)</f>
        <v>0</v>
      </c>
      <c r="BF319" s="137" t="n">
        <f aca="false">IF(N319="snížená",J319,0)</f>
        <v>0</v>
      </c>
      <c r="BG319" s="137" t="n">
        <f aca="false">IF(N319="zákl. přenesená",J319,0)</f>
        <v>0</v>
      </c>
      <c r="BH319" s="137" t="n">
        <f aca="false">IF(N319="sníž. přenesená",J319,0)</f>
        <v>0</v>
      </c>
      <c r="BI319" s="137" t="n">
        <f aca="false">IF(N319="nulová",J319,0)</f>
        <v>0</v>
      </c>
      <c r="BJ319" s="3" t="s">
        <v>81</v>
      </c>
      <c r="BK319" s="137" t="n">
        <f aca="false">ROUND(I319*H319,2)</f>
        <v>0</v>
      </c>
      <c r="BL319" s="3" t="s">
        <v>302</v>
      </c>
      <c r="BM319" s="258" t="s">
        <v>900</v>
      </c>
    </row>
    <row r="320" s="30" customFormat="true" ht="10.2" hidden="false" customHeight="false" outlineLevel="0" collapsed="false">
      <c r="A320" s="26"/>
      <c r="B320" s="27"/>
      <c r="C320" s="28"/>
      <c r="D320" s="259" t="s">
        <v>256</v>
      </c>
      <c r="E320" s="28"/>
      <c r="F320" s="260" t="s">
        <v>899</v>
      </c>
      <c r="G320" s="28"/>
      <c r="H320" s="28"/>
      <c r="I320" s="211"/>
      <c r="J320" s="28"/>
      <c r="K320" s="28"/>
      <c r="L320" s="29"/>
      <c r="M320" s="261"/>
      <c r="N320" s="262"/>
      <c r="O320" s="76"/>
      <c r="P320" s="76"/>
      <c r="Q320" s="76"/>
      <c r="R320" s="76"/>
      <c r="S320" s="76"/>
      <c r="T320" s="77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T320" s="3" t="s">
        <v>256</v>
      </c>
      <c r="AU320" s="3" t="s">
        <v>265</v>
      </c>
    </row>
    <row r="321" s="229" customFormat="true" ht="20.85" hidden="false" customHeight="true" outlineLevel="0" collapsed="false">
      <c r="B321" s="230"/>
      <c r="C321" s="231"/>
      <c r="D321" s="232" t="s">
        <v>73</v>
      </c>
      <c r="E321" s="244" t="s">
        <v>901</v>
      </c>
      <c r="F321" s="244" t="s">
        <v>1324</v>
      </c>
      <c r="G321" s="231"/>
      <c r="H321" s="231"/>
      <c r="I321" s="234"/>
      <c r="J321" s="245" t="n">
        <f aca="false">BK321</f>
        <v>0</v>
      </c>
      <c r="K321" s="231"/>
      <c r="L321" s="236"/>
      <c r="M321" s="237"/>
      <c r="N321" s="238"/>
      <c r="O321" s="238"/>
      <c r="P321" s="239" t="n">
        <f aca="false">SUM(P322:P367)</f>
        <v>0</v>
      </c>
      <c r="Q321" s="238"/>
      <c r="R321" s="239" t="n">
        <f aca="false">SUM(R322:R367)</f>
        <v>0.00701</v>
      </c>
      <c r="S321" s="238"/>
      <c r="T321" s="240" t="n">
        <f aca="false">SUM(T322:T367)</f>
        <v>0.0232</v>
      </c>
      <c r="AR321" s="241" t="s">
        <v>83</v>
      </c>
      <c r="AT321" s="242" t="s">
        <v>73</v>
      </c>
      <c r="AU321" s="242" t="s">
        <v>83</v>
      </c>
      <c r="AY321" s="241" t="s">
        <v>247</v>
      </c>
      <c r="BK321" s="243" t="n">
        <f aca="false">SUM(BK322:BK367)</f>
        <v>0</v>
      </c>
    </row>
    <row r="322" s="30" customFormat="true" ht="33" hidden="false" customHeight="true" outlineLevel="0" collapsed="false">
      <c r="A322" s="26"/>
      <c r="B322" s="27"/>
      <c r="C322" s="246" t="s">
        <v>903</v>
      </c>
      <c r="D322" s="246" t="s">
        <v>250</v>
      </c>
      <c r="E322" s="247" t="s">
        <v>904</v>
      </c>
      <c r="F322" s="248" t="s">
        <v>905</v>
      </c>
      <c r="G322" s="249" t="s">
        <v>291</v>
      </c>
      <c r="H322" s="250" t="n">
        <v>0.2</v>
      </c>
      <c r="I322" s="251"/>
      <c r="J322" s="252" t="n">
        <f aca="false">ROUND(I322*H322,2)</f>
        <v>0</v>
      </c>
      <c r="K322" s="253"/>
      <c r="L322" s="29"/>
      <c r="M322" s="254"/>
      <c r="N322" s="255" t="s">
        <v>39</v>
      </c>
      <c r="O322" s="76"/>
      <c r="P322" s="256" t="n">
        <f aca="false">O322*H322</f>
        <v>0</v>
      </c>
      <c r="Q322" s="256" t="n">
        <v>0</v>
      </c>
      <c r="R322" s="256" t="n">
        <f aca="false">Q322*H322</f>
        <v>0</v>
      </c>
      <c r="S322" s="256" t="n">
        <v>0</v>
      </c>
      <c r="T322" s="257" t="n">
        <f aca="false">S322*H322</f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258" t="s">
        <v>302</v>
      </c>
      <c r="AT322" s="258" t="s">
        <v>250</v>
      </c>
      <c r="AU322" s="258" t="s">
        <v>265</v>
      </c>
      <c r="AY322" s="3" t="s">
        <v>247</v>
      </c>
      <c r="BE322" s="137" t="n">
        <f aca="false">IF(N322="základní",J322,0)</f>
        <v>0</v>
      </c>
      <c r="BF322" s="137" t="n">
        <f aca="false">IF(N322="snížená",J322,0)</f>
        <v>0</v>
      </c>
      <c r="BG322" s="137" t="n">
        <f aca="false">IF(N322="zákl. přenesená",J322,0)</f>
        <v>0</v>
      </c>
      <c r="BH322" s="137" t="n">
        <f aca="false">IF(N322="sníž. přenesená",J322,0)</f>
        <v>0</v>
      </c>
      <c r="BI322" s="137" t="n">
        <f aca="false">IF(N322="nulová",J322,0)</f>
        <v>0</v>
      </c>
      <c r="BJ322" s="3" t="s">
        <v>81</v>
      </c>
      <c r="BK322" s="137" t="n">
        <f aca="false">ROUND(I322*H322,2)</f>
        <v>0</v>
      </c>
      <c r="BL322" s="3" t="s">
        <v>302</v>
      </c>
      <c r="BM322" s="258" t="s">
        <v>906</v>
      </c>
    </row>
    <row r="323" s="30" customFormat="true" ht="28.8" hidden="false" customHeight="false" outlineLevel="0" collapsed="false">
      <c r="A323" s="26"/>
      <c r="B323" s="27"/>
      <c r="C323" s="28"/>
      <c r="D323" s="259" t="s">
        <v>256</v>
      </c>
      <c r="E323" s="28"/>
      <c r="F323" s="260" t="s">
        <v>907</v>
      </c>
      <c r="G323" s="28"/>
      <c r="H323" s="28"/>
      <c r="I323" s="211"/>
      <c r="J323" s="28"/>
      <c r="K323" s="28"/>
      <c r="L323" s="29"/>
      <c r="M323" s="261"/>
      <c r="N323" s="262"/>
      <c r="O323" s="76"/>
      <c r="P323" s="76"/>
      <c r="Q323" s="76"/>
      <c r="R323" s="76"/>
      <c r="S323" s="76"/>
      <c r="T323" s="77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T323" s="3" t="s">
        <v>256</v>
      </c>
      <c r="AU323" s="3" t="s">
        <v>265</v>
      </c>
    </row>
    <row r="324" s="30" customFormat="true" ht="24.15" hidden="false" customHeight="true" outlineLevel="0" collapsed="false">
      <c r="A324" s="26"/>
      <c r="B324" s="27"/>
      <c r="C324" s="263" t="s">
        <v>908</v>
      </c>
      <c r="D324" s="263" t="s">
        <v>288</v>
      </c>
      <c r="E324" s="264" t="s">
        <v>909</v>
      </c>
      <c r="F324" s="265" t="s">
        <v>910</v>
      </c>
      <c r="G324" s="266" t="s">
        <v>332</v>
      </c>
      <c r="H324" s="267" t="n">
        <v>0.2</v>
      </c>
      <c r="I324" s="268"/>
      <c r="J324" s="269" t="n">
        <f aca="false">ROUND(I324*H324,2)</f>
        <v>0</v>
      </c>
      <c r="K324" s="270"/>
      <c r="L324" s="271"/>
      <c r="M324" s="272"/>
      <c r="N324" s="273" t="s">
        <v>39</v>
      </c>
      <c r="O324" s="76"/>
      <c r="P324" s="256" t="n">
        <f aca="false">O324*H324</f>
        <v>0</v>
      </c>
      <c r="Q324" s="256" t="n">
        <v>0.0006</v>
      </c>
      <c r="R324" s="256" t="n">
        <f aca="false">Q324*H324</f>
        <v>0.00012</v>
      </c>
      <c r="S324" s="256" t="n">
        <v>0</v>
      </c>
      <c r="T324" s="257" t="n">
        <f aca="false">S324*H324</f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258" t="s">
        <v>324</v>
      </c>
      <c r="AT324" s="258" t="s">
        <v>288</v>
      </c>
      <c r="AU324" s="258" t="s">
        <v>265</v>
      </c>
      <c r="AY324" s="3" t="s">
        <v>247</v>
      </c>
      <c r="BE324" s="137" t="n">
        <f aca="false">IF(N324="základní",J324,0)</f>
        <v>0</v>
      </c>
      <c r="BF324" s="137" t="n">
        <f aca="false">IF(N324="snížená",J324,0)</f>
        <v>0</v>
      </c>
      <c r="BG324" s="137" t="n">
        <f aca="false">IF(N324="zákl. přenesená",J324,0)</f>
        <v>0</v>
      </c>
      <c r="BH324" s="137" t="n">
        <f aca="false">IF(N324="sníž. přenesená",J324,0)</f>
        <v>0</v>
      </c>
      <c r="BI324" s="137" t="n">
        <f aca="false">IF(N324="nulová",J324,0)</f>
        <v>0</v>
      </c>
      <c r="BJ324" s="3" t="s">
        <v>81</v>
      </c>
      <c r="BK324" s="137" t="n">
        <f aca="false">ROUND(I324*H324,2)</f>
        <v>0</v>
      </c>
      <c r="BL324" s="3" t="s">
        <v>302</v>
      </c>
      <c r="BM324" s="258" t="s">
        <v>911</v>
      </c>
    </row>
    <row r="325" s="30" customFormat="true" ht="28.8" hidden="false" customHeight="false" outlineLevel="0" collapsed="false">
      <c r="A325" s="26"/>
      <c r="B325" s="27"/>
      <c r="C325" s="28"/>
      <c r="D325" s="259" t="s">
        <v>256</v>
      </c>
      <c r="E325" s="28"/>
      <c r="F325" s="260" t="s">
        <v>912</v>
      </c>
      <c r="G325" s="28"/>
      <c r="H325" s="28"/>
      <c r="I325" s="211"/>
      <c r="J325" s="28"/>
      <c r="K325" s="28"/>
      <c r="L325" s="29"/>
      <c r="M325" s="261"/>
      <c r="N325" s="262"/>
      <c r="O325" s="76"/>
      <c r="P325" s="76"/>
      <c r="Q325" s="76"/>
      <c r="R325" s="76"/>
      <c r="S325" s="76"/>
      <c r="T325" s="77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T325" s="3" t="s">
        <v>256</v>
      </c>
      <c r="AU325" s="3" t="s">
        <v>265</v>
      </c>
    </row>
    <row r="326" s="30" customFormat="true" ht="24.15" hidden="false" customHeight="true" outlineLevel="0" collapsed="false">
      <c r="A326" s="26"/>
      <c r="B326" s="27"/>
      <c r="C326" s="246" t="s">
        <v>1325</v>
      </c>
      <c r="D326" s="246" t="s">
        <v>250</v>
      </c>
      <c r="E326" s="247" t="s">
        <v>610</v>
      </c>
      <c r="F326" s="248" t="s">
        <v>611</v>
      </c>
      <c r="G326" s="249" t="s">
        <v>291</v>
      </c>
      <c r="H326" s="250" t="n">
        <v>0.2</v>
      </c>
      <c r="I326" s="251"/>
      <c r="J326" s="252" t="n">
        <f aca="false">ROUND(I326*H326,2)</f>
        <v>0</v>
      </c>
      <c r="K326" s="253"/>
      <c r="L326" s="29"/>
      <c r="M326" s="254"/>
      <c r="N326" s="255" t="s">
        <v>39</v>
      </c>
      <c r="O326" s="76"/>
      <c r="P326" s="256" t="n">
        <f aca="false">O326*H326</f>
        <v>0</v>
      </c>
      <c r="Q326" s="256" t="n">
        <v>0</v>
      </c>
      <c r="R326" s="256" t="n">
        <f aca="false">Q326*H326</f>
        <v>0</v>
      </c>
      <c r="S326" s="256" t="n">
        <v>0</v>
      </c>
      <c r="T326" s="257" t="n">
        <f aca="false">S326*H326</f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258" t="s">
        <v>302</v>
      </c>
      <c r="AT326" s="258" t="s">
        <v>250</v>
      </c>
      <c r="AU326" s="258" t="s">
        <v>265</v>
      </c>
      <c r="AY326" s="3" t="s">
        <v>247</v>
      </c>
      <c r="BE326" s="137" t="n">
        <f aca="false">IF(N326="základní",J326,0)</f>
        <v>0</v>
      </c>
      <c r="BF326" s="137" t="n">
        <f aca="false">IF(N326="snížená",J326,0)</f>
        <v>0</v>
      </c>
      <c r="BG326" s="137" t="n">
        <f aca="false">IF(N326="zákl. přenesená",J326,0)</f>
        <v>0</v>
      </c>
      <c r="BH326" s="137" t="n">
        <f aca="false">IF(N326="sníž. přenesená",J326,0)</f>
        <v>0</v>
      </c>
      <c r="BI326" s="137" t="n">
        <f aca="false">IF(N326="nulová",J326,0)</f>
        <v>0</v>
      </c>
      <c r="BJ326" s="3" t="s">
        <v>81</v>
      </c>
      <c r="BK326" s="137" t="n">
        <f aca="false">ROUND(I326*H326,2)</f>
        <v>0</v>
      </c>
      <c r="BL326" s="3" t="s">
        <v>302</v>
      </c>
      <c r="BM326" s="258" t="s">
        <v>1326</v>
      </c>
    </row>
    <row r="327" s="30" customFormat="true" ht="19.2" hidden="false" customHeight="false" outlineLevel="0" collapsed="false">
      <c r="A327" s="26"/>
      <c r="B327" s="27"/>
      <c r="C327" s="28"/>
      <c r="D327" s="259" t="s">
        <v>256</v>
      </c>
      <c r="E327" s="28"/>
      <c r="F327" s="260" t="s">
        <v>613</v>
      </c>
      <c r="G327" s="28"/>
      <c r="H327" s="28"/>
      <c r="I327" s="211"/>
      <c r="J327" s="28"/>
      <c r="K327" s="28"/>
      <c r="L327" s="29"/>
      <c r="M327" s="261"/>
      <c r="N327" s="262"/>
      <c r="O327" s="76"/>
      <c r="P327" s="76"/>
      <c r="Q327" s="76"/>
      <c r="R327" s="76"/>
      <c r="S327" s="76"/>
      <c r="T327" s="77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T327" s="3" t="s">
        <v>256</v>
      </c>
      <c r="AU327" s="3" t="s">
        <v>265</v>
      </c>
    </row>
    <row r="328" s="30" customFormat="true" ht="24.15" hidden="false" customHeight="true" outlineLevel="0" collapsed="false">
      <c r="A328" s="26"/>
      <c r="B328" s="27"/>
      <c r="C328" s="263" t="s">
        <v>1327</v>
      </c>
      <c r="D328" s="263" t="s">
        <v>288</v>
      </c>
      <c r="E328" s="264" t="s">
        <v>1328</v>
      </c>
      <c r="F328" s="265" t="s">
        <v>1329</v>
      </c>
      <c r="G328" s="266" t="s">
        <v>291</v>
      </c>
      <c r="H328" s="267" t="n">
        <v>0.2</v>
      </c>
      <c r="I328" s="268"/>
      <c r="J328" s="269" t="n">
        <f aca="false">ROUND(I328*H328,2)</f>
        <v>0</v>
      </c>
      <c r="K328" s="270"/>
      <c r="L328" s="271"/>
      <c r="M328" s="272"/>
      <c r="N328" s="273" t="s">
        <v>39</v>
      </c>
      <c r="O328" s="76"/>
      <c r="P328" s="256" t="n">
        <f aca="false">O328*H328</f>
        <v>0</v>
      </c>
      <c r="Q328" s="256" t="n">
        <v>0.00503</v>
      </c>
      <c r="R328" s="256" t="n">
        <f aca="false">Q328*H328</f>
        <v>0.001006</v>
      </c>
      <c r="S328" s="256" t="n">
        <v>0</v>
      </c>
      <c r="T328" s="257" t="n">
        <f aca="false">S328*H328</f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258" t="s">
        <v>324</v>
      </c>
      <c r="AT328" s="258" t="s">
        <v>288</v>
      </c>
      <c r="AU328" s="258" t="s">
        <v>265</v>
      </c>
      <c r="AY328" s="3" t="s">
        <v>247</v>
      </c>
      <c r="BE328" s="137" t="n">
        <f aca="false">IF(N328="základní",J328,0)</f>
        <v>0</v>
      </c>
      <c r="BF328" s="137" t="n">
        <f aca="false">IF(N328="snížená",J328,0)</f>
        <v>0</v>
      </c>
      <c r="BG328" s="137" t="n">
        <f aca="false">IF(N328="zákl. přenesená",J328,0)</f>
        <v>0</v>
      </c>
      <c r="BH328" s="137" t="n">
        <f aca="false">IF(N328="sníž. přenesená",J328,0)</f>
        <v>0</v>
      </c>
      <c r="BI328" s="137" t="n">
        <f aca="false">IF(N328="nulová",J328,0)</f>
        <v>0</v>
      </c>
      <c r="BJ328" s="3" t="s">
        <v>81</v>
      </c>
      <c r="BK328" s="137" t="n">
        <f aca="false">ROUND(I328*H328,2)</f>
        <v>0</v>
      </c>
      <c r="BL328" s="3" t="s">
        <v>302</v>
      </c>
      <c r="BM328" s="258" t="s">
        <v>1330</v>
      </c>
    </row>
    <row r="329" s="30" customFormat="true" ht="19.2" hidden="false" customHeight="false" outlineLevel="0" collapsed="false">
      <c r="A329" s="26"/>
      <c r="B329" s="27"/>
      <c r="C329" s="28"/>
      <c r="D329" s="259" t="s">
        <v>256</v>
      </c>
      <c r="E329" s="28"/>
      <c r="F329" s="260" t="s">
        <v>1329</v>
      </c>
      <c r="G329" s="28"/>
      <c r="H329" s="28"/>
      <c r="I329" s="211"/>
      <c r="J329" s="28"/>
      <c r="K329" s="28"/>
      <c r="L329" s="29"/>
      <c r="M329" s="261"/>
      <c r="N329" s="262"/>
      <c r="O329" s="76"/>
      <c r="P329" s="76"/>
      <c r="Q329" s="76"/>
      <c r="R329" s="76"/>
      <c r="S329" s="76"/>
      <c r="T329" s="77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T329" s="3" t="s">
        <v>256</v>
      </c>
      <c r="AU329" s="3" t="s">
        <v>265</v>
      </c>
    </row>
    <row r="330" s="30" customFormat="true" ht="24.15" hidden="false" customHeight="true" outlineLevel="0" collapsed="false">
      <c r="A330" s="26"/>
      <c r="B330" s="27"/>
      <c r="C330" s="246" t="s">
        <v>1331</v>
      </c>
      <c r="D330" s="246" t="s">
        <v>250</v>
      </c>
      <c r="E330" s="247" t="s">
        <v>601</v>
      </c>
      <c r="F330" s="248" t="s">
        <v>602</v>
      </c>
      <c r="G330" s="249" t="s">
        <v>291</v>
      </c>
      <c r="H330" s="250" t="n">
        <v>0.2</v>
      </c>
      <c r="I330" s="251"/>
      <c r="J330" s="252" t="n">
        <f aca="false">ROUND(I330*H330,2)</f>
        <v>0</v>
      </c>
      <c r="K330" s="253"/>
      <c r="L330" s="29"/>
      <c r="M330" s="254"/>
      <c r="N330" s="255" t="s">
        <v>39</v>
      </c>
      <c r="O330" s="76"/>
      <c r="P330" s="256" t="n">
        <f aca="false">O330*H330</f>
        <v>0</v>
      </c>
      <c r="Q330" s="256" t="n">
        <v>0</v>
      </c>
      <c r="R330" s="256" t="n">
        <f aca="false">Q330*H330</f>
        <v>0</v>
      </c>
      <c r="S330" s="256" t="n">
        <v>0</v>
      </c>
      <c r="T330" s="257" t="n">
        <f aca="false">S330*H330</f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258" t="s">
        <v>302</v>
      </c>
      <c r="AT330" s="258" t="s">
        <v>250</v>
      </c>
      <c r="AU330" s="258" t="s">
        <v>265</v>
      </c>
      <c r="AY330" s="3" t="s">
        <v>247</v>
      </c>
      <c r="BE330" s="137" t="n">
        <f aca="false">IF(N330="základní",J330,0)</f>
        <v>0</v>
      </c>
      <c r="BF330" s="137" t="n">
        <f aca="false">IF(N330="snížená",J330,0)</f>
        <v>0</v>
      </c>
      <c r="BG330" s="137" t="n">
        <f aca="false">IF(N330="zákl. přenesená",J330,0)</f>
        <v>0</v>
      </c>
      <c r="BH330" s="137" t="n">
        <f aca="false">IF(N330="sníž. přenesená",J330,0)</f>
        <v>0</v>
      </c>
      <c r="BI330" s="137" t="n">
        <f aca="false">IF(N330="nulová",J330,0)</f>
        <v>0</v>
      </c>
      <c r="BJ330" s="3" t="s">
        <v>81</v>
      </c>
      <c r="BK330" s="137" t="n">
        <f aca="false">ROUND(I330*H330,2)</f>
        <v>0</v>
      </c>
      <c r="BL330" s="3" t="s">
        <v>302</v>
      </c>
      <c r="BM330" s="258" t="s">
        <v>1332</v>
      </c>
    </row>
    <row r="331" s="30" customFormat="true" ht="19.2" hidden="false" customHeight="false" outlineLevel="0" collapsed="false">
      <c r="A331" s="26"/>
      <c r="B331" s="27"/>
      <c r="C331" s="28"/>
      <c r="D331" s="259" t="s">
        <v>256</v>
      </c>
      <c r="E331" s="28"/>
      <c r="F331" s="260" t="s">
        <v>604</v>
      </c>
      <c r="G331" s="28"/>
      <c r="H331" s="28"/>
      <c r="I331" s="211"/>
      <c r="J331" s="28"/>
      <c r="K331" s="28"/>
      <c r="L331" s="29"/>
      <c r="M331" s="261"/>
      <c r="N331" s="262"/>
      <c r="O331" s="76"/>
      <c r="P331" s="76"/>
      <c r="Q331" s="76"/>
      <c r="R331" s="76"/>
      <c r="S331" s="76"/>
      <c r="T331" s="77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T331" s="3" t="s">
        <v>256</v>
      </c>
      <c r="AU331" s="3" t="s">
        <v>265</v>
      </c>
    </row>
    <row r="332" s="30" customFormat="true" ht="16.5" hidden="false" customHeight="true" outlineLevel="0" collapsed="false">
      <c r="A332" s="26"/>
      <c r="B332" s="27"/>
      <c r="C332" s="263" t="s">
        <v>1333</v>
      </c>
      <c r="D332" s="263" t="s">
        <v>288</v>
      </c>
      <c r="E332" s="264" t="s">
        <v>1334</v>
      </c>
      <c r="F332" s="265" t="s">
        <v>1335</v>
      </c>
      <c r="G332" s="266" t="s">
        <v>291</v>
      </c>
      <c r="H332" s="267" t="n">
        <v>0.2</v>
      </c>
      <c r="I332" s="268"/>
      <c r="J332" s="269" t="n">
        <f aca="false">ROUND(I332*H332,2)</f>
        <v>0</v>
      </c>
      <c r="K332" s="270"/>
      <c r="L332" s="271"/>
      <c r="M332" s="272"/>
      <c r="N332" s="273" t="s">
        <v>39</v>
      </c>
      <c r="O332" s="76"/>
      <c r="P332" s="256" t="n">
        <f aca="false">O332*H332</f>
        <v>0</v>
      </c>
      <c r="Q332" s="256" t="n">
        <v>0.00023</v>
      </c>
      <c r="R332" s="256" t="n">
        <f aca="false">Q332*H332</f>
        <v>4.6E-005</v>
      </c>
      <c r="S332" s="256" t="n">
        <v>0</v>
      </c>
      <c r="T332" s="257" t="n">
        <f aca="false">S332*H332</f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258" t="s">
        <v>324</v>
      </c>
      <c r="AT332" s="258" t="s">
        <v>288</v>
      </c>
      <c r="AU332" s="258" t="s">
        <v>265</v>
      </c>
      <c r="AY332" s="3" t="s">
        <v>247</v>
      </c>
      <c r="BE332" s="137" t="n">
        <f aca="false">IF(N332="základní",J332,0)</f>
        <v>0</v>
      </c>
      <c r="BF332" s="137" t="n">
        <f aca="false">IF(N332="snížená",J332,0)</f>
        <v>0</v>
      </c>
      <c r="BG332" s="137" t="n">
        <f aca="false">IF(N332="zákl. přenesená",J332,0)</f>
        <v>0</v>
      </c>
      <c r="BH332" s="137" t="n">
        <f aca="false">IF(N332="sníž. přenesená",J332,0)</f>
        <v>0</v>
      </c>
      <c r="BI332" s="137" t="n">
        <f aca="false">IF(N332="nulová",J332,0)</f>
        <v>0</v>
      </c>
      <c r="BJ332" s="3" t="s">
        <v>81</v>
      </c>
      <c r="BK332" s="137" t="n">
        <f aca="false">ROUND(I332*H332,2)</f>
        <v>0</v>
      </c>
      <c r="BL332" s="3" t="s">
        <v>302</v>
      </c>
      <c r="BM332" s="258" t="s">
        <v>1336</v>
      </c>
    </row>
    <row r="333" s="30" customFormat="true" ht="10.2" hidden="false" customHeight="false" outlineLevel="0" collapsed="false">
      <c r="A333" s="26"/>
      <c r="B333" s="27"/>
      <c r="C333" s="28"/>
      <c r="D333" s="259" t="s">
        <v>256</v>
      </c>
      <c r="E333" s="28"/>
      <c r="F333" s="260" t="s">
        <v>1335</v>
      </c>
      <c r="G333" s="28"/>
      <c r="H333" s="28"/>
      <c r="I333" s="211"/>
      <c r="J333" s="28"/>
      <c r="K333" s="28"/>
      <c r="L333" s="29"/>
      <c r="M333" s="261"/>
      <c r="N333" s="262"/>
      <c r="O333" s="76"/>
      <c r="P333" s="76"/>
      <c r="Q333" s="76"/>
      <c r="R333" s="76"/>
      <c r="S333" s="76"/>
      <c r="T333" s="77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T333" s="3" t="s">
        <v>256</v>
      </c>
      <c r="AU333" s="3" t="s">
        <v>265</v>
      </c>
    </row>
    <row r="334" s="30" customFormat="true" ht="24.15" hidden="false" customHeight="true" outlineLevel="0" collapsed="false">
      <c r="A334" s="26"/>
      <c r="B334" s="27"/>
      <c r="C334" s="246" t="s">
        <v>1337</v>
      </c>
      <c r="D334" s="246" t="s">
        <v>250</v>
      </c>
      <c r="E334" s="247" t="s">
        <v>1338</v>
      </c>
      <c r="F334" s="248" t="s">
        <v>1339</v>
      </c>
      <c r="G334" s="249" t="s">
        <v>291</v>
      </c>
      <c r="H334" s="250" t="n">
        <v>0.2</v>
      </c>
      <c r="I334" s="251"/>
      <c r="J334" s="252" t="n">
        <f aca="false">ROUND(I334*H334,2)</f>
        <v>0</v>
      </c>
      <c r="K334" s="253"/>
      <c r="L334" s="29"/>
      <c r="M334" s="254"/>
      <c r="N334" s="255" t="s">
        <v>39</v>
      </c>
      <c r="O334" s="76"/>
      <c r="P334" s="256" t="n">
        <f aca="false">O334*H334</f>
        <v>0</v>
      </c>
      <c r="Q334" s="256" t="n">
        <v>0</v>
      </c>
      <c r="R334" s="256" t="n">
        <f aca="false">Q334*H334</f>
        <v>0</v>
      </c>
      <c r="S334" s="256" t="n">
        <v>0.116</v>
      </c>
      <c r="T334" s="257" t="n">
        <f aca="false">S334*H334</f>
        <v>0.0232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258" t="s">
        <v>302</v>
      </c>
      <c r="AT334" s="258" t="s">
        <v>250</v>
      </c>
      <c r="AU334" s="258" t="s">
        <v>265</v>
      </c>
      <c r="AY334" s="3" t="s">
        <v>247</v>
      </c>
      <c r="BE334" s="137" t="n">
        <f aca="false">IF(N334="základní",J334,0)</f>
        <v>0</v>
      </c>
      <c r="BF334" s="137" t="n">
        <f aca="false">IF(N334="snížená",J334,0)</f>
        <v>0</v>
      </c>
      <c r="BG334" s="137" t="n">
        <f aca="false">IF(N334="zákl. přenesená",J334,0)</f>
        <v>0</v>
      </c>
      <c r="BH334" s="137" t="n">
        <f aca="false">IF(N334="sníž. přenesená",J334,0)</f>
        <v>0</v>
      </c>
      <c r="BI334" s="137" t="n">
        <f aca="false">IF(N334="nulová",J334,0)</f>
        <v>0</v>
      </c>
      <c r="BJ334" s="3" t="s">
        <v>81</v>
      </c>
      <c r="BK334" s="137" t="n">
        <f aca="false">ROUND(I334*H334,2)</f>
        <v>0</v>
      </c>
      <c r="BL334" s="3" t="s">
        <v>302</v>
      </c>
      <c r="BM334" s="258" t="s">
        <v>1340</v>
      </c>
    </row>
    <row r="335" s="30" customFormat="true" ht="19.2" hidden="false" customHeight="false" outlineLevel="0" collapsed="false">
      <c r="A335" s="26"/>
      <c r="B335" s="27"/>
      <c r="C335" s="28"/>
      <c r="D335" s="259" t="s">
        <v>256</v>
      </c>
      <c r="E335" s="28"/>
      <c r="F335" s="260" t="s">
        <v>1341</v>
      </c>
      <c r="G335" s="28"/>
      <c r="H335" s="28"/>
      <c r="I335" s="211"/>
      <c r="J335" s="28"/>
      <c r="K335" s="28"/>
      <c r="L335" s="29"/>
      <c r="M335" s="261"/>
      <c r="N335" s="262"/>
      <c r="O335" s="76"/>
      <c r="P335" s="76"/>
      <c r="Q335" s="76"/>
      <c r="R335" s="76"/>
      <c r="S335" s="76"/>
      <c r="T335" s="77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T335" s="3" t="s">
        <v>256</v>
      </c>
      <c r="AU335" s="3" t="s">
        <v>265</v>
      </c>
    </row>
    <row r="336" s="30" customFormat="true" ht="24.15" hidden="false" customHeight="true" outlineLevel="0" collapsed="false">
      <c r="A336" s="26"/>
      <c r="B336" s="27"/>
      <c r="C336" s="246" t="s">
        <v>913</v>
      </c>
      <c r="D336" s="246" t="s">
        <v>250</v>
      </c>
      <c r="E336" s="247" t="s">
        <v>914</v>
      </c>
      <c r="F336" s="248" t="s">
        <v>915</v>
      </c>
      <c r="G336" s="249" t="s">
        <v>332</v>
      </c>
      <c r="H336" s="250" t="n">
        <v>3</v>
      </c>
      <c r="I336" s="251"/>
      <c r="J336" s="252" t="n">
        <f aca="false">ROUND(I336*H336,2)</f>
        <v>0</v>
      </c>
      <c r="K336" s="253"/>
      <c r="L336" s="29"/>
      <c r="M336" s="254"/>
      <c r="N336" s="255" t="s">
        <v>39</v>
      </c>
      <c r="O336" s="76"/>
      <c r="P336" s="256" t="n">
        <f aca="false">O336*H336</f>
        <v>0</v>
      </c>
      <c r="Q336" s="256" t="n">
        <v>0</v>
      </c>
      <c r="R336" s="256" t="n">
        <f aca="false">Q336*H336</f>
        <v>0</v>
      </c>
      <c r="S336" s="256" t="n">
        <v>0</v>
      </c>
      <c r="T336" s="257" t="n">
        <f aca="false">S336*H336</f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258" t="s">
        <v>302</v>
      </c>
      <c r="AT336" s="258" t="s">
        <v>250</v>
      </c>
      <c r="AU336" s="258" t="s">
        <v>265</v>
      </c>
      <c r="AY336" s="3" t="s">
        <v>247</v>
      </c>
      <c r="BE336" s="137" t="n">
        <f aca="false">IF(N336="základní",J336,0)</f>
        <v>0</v>
      </c>
      <c r="BF336" s="137" t="n">
        <f aca="false">IF(N336="snížená",J336,0)</f>
        <v>0</v>
      </c>
      <c r="BG336" s="137" t="n">
        <f aca="false">IF(N336="zákl. přenesená",J336,0)</f>
        <v>0</v>
      </c>
      <c r="BH336" s="137" t="n">
        <f aca="false">IF(N336="sníž. přenesená",J336,0)</f>
        <v>0</v>
      </c>
      <c r="BI336" s="137" t="n">
        <f aca="false">IF(N336="nulová",J336,0)</f>
        <v>0</v>
      </c>
      <c r="BJ336" s="3" t="s">
        <v>81</v>
      </c>
      <c r="BK336" s="137" t="n">
        <f aca="false">ROUND(I336*H336,2)</f>
        <v>0</v>
      </c>
      <c r="BL336" s="3" t="s">
        <v>302</v>
      </c>
      <c r="BM336" s="258" t="s">
        <v>916</v>
      </c>
    </row>
    <row r="337" s="30" customFormat="true" ht="28.8" hidden="false" customHeight="false" outlineLevel="0" collapsed="false">
      <c r="A337" s="26"/>
      <c r="B337" s="27"/>
      <c r="C337" s="28"/>
      <c r="D337" s="259" t="s">
        <v>256</v>
      </c>
      <c r="E337" s="28"/>
      <c r="F337" s="260" t="s">
        <v>917</v>
      </c>
      <c r="G337" s="28"/>
      <c r="H337" s="28"/>
      <c r="I337" s="211"/>
      <c r="J337" s="28"/>
      <c r="K337" s="28"/>
      <c r="L337" s="29"/>
      <c r="M337" s="261"/>
      <c r="N337" s="262"/>
      <c r="O337" s="76"/>
      <c r="P337" s="76"/>
      <c r="Q337" s="76"/>
      <c r="R337" s="76"/>
      <c r="S337" s="76"/>
      <c r="T337" s="77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T337" s="3" t="s">
        <v>256</v>
      </c>
      <c r="AU337" s="3" t="s">
        <v>265</v>
      </c>
    </row>
    <row r="338" s="30" customFormat="true" ht="24.15" hidden="false" customHeight="true" outlineLevel="0" collapsed="false">
      <c r="A338" s="26"/>
      <c r="B338" s="27"/>
      <c r="C338" s="263" t="s">
        <v>918</v>
      </c>
      <c r="D338" s="263" t="s">
        <v>288</v>
      </c>
      <c r="E338" s="264" t="s">
        <v>919</v>
      </c>
      <c r="F338" s="265" t="s">
        <v>920</v>
      </c>
      <c r="G338" s="266" t="s">
        <v>332</v>
      </c>
      <c r="H338" s="267" t="n">
        <v>3</v>
      </c>
      <c r="I338" s="268"/>
      <c r="J338" s="269" t="n">
        <f aca="false">ROUND(I338*H338,2)</f>
        <v>0</v>
      </c>
      <c r="K338" s="270"/>
      <c r="L338" s="271"/>
      <c r="M338" s="272"/>
      <c r="N338" s="273" t="s">
        <v>39</v>
      </c>
      <c r="O338" s="76"/>
      <c r="P338" s="256" t="n">
        <f aca="false">O338*H338</f>
        <v>0</v>
      </c>
      <c r="Q338" s="256" t="n">
        <v>0.0011</v>
      </c>
      <c r="R338" s="256" t="n">
        <f aca="false">Q338*H338</f>
        <v>0.0033</v>
      </c>
      <c r="S338" s="256" t="n">
        <v>0</v>
      </c>
      <c r="T338" s="257" t="n">
        <f aca="false">S338*H338</f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258" t="s">
        <v>324</v>
      </c>
      <c r="AT338" s="258" t="s">
        <v>288</v>
      </c>
      <c r="AU338" s="258" t="s">
        <v>265</v>
      </c>
      <c r="AY338" s="3" t="s">
        <v>247</v>
      </c>
      <c r="BE338" s="137" t="n">
        <f aca="false">IF(N338="základní",J338,0)</f>
        <v>0</v>
      </c>
      <c r="BF338" s="137" t="n">
        <f aca="false">IF(N338="snížená",J338,0)</f>
        <v>0</v>
      </c>
      <c r="BG338" s="137" t="n">
        <f aca="false">IF(N338="zákl. přenesená",J338,0)</f>
        <v>0</v>
      </c>
      <c r="BH338" s="137" t="n">
        <f aca="false">IF(N338="sníž. přenesená",J338,0)</f>
        <v>0</v>
      </c>
      <c r="BI338" s="137" t="n">
        <f aca="false">IF(N338="nulová",J338,0)</f>
        <v>0</v>
      </c>
      <c r="BJ338" s="3" t="s">
        <v>81</v>
      </c>
      <c r="BK338" s="137" t="n">
        <f aca="false">ROUND(I338*H338,2)</f>
        <v>0</v>
      </c>
      <c r="BL338" s="3" t="s">
        <v>302</v>
      </c>
      <c r="BM338" s="258" t="s">
        <v>921</v>
      </c>
    </row>
    <row r="339" s="30" customFormat="true" ht="19.2" hidden="false" customHeight="false" outlineLevel="0" collapsed="false">
      <c r="A339" s="26"/>
      <c r="B339" s="27"/>
      <c r="C339" s="28"/>
      <c r="D339" s="259" t="s">
        <v>256</v>
      </c>
      <c r="E339" s="28"/>
      <c r="F339" s="260" t="s">
        <v>920</v>
      </c>
      <c r="G339" s="28"/>
      <c r="H339" s="28"/>
      <c r="I339" s="211"/>
      <c r="J339" s="28"/>
      <c r="K339" s="28"/>
      <c r="L339" s="29"/>
      <c r="M339" s="261"/>
      <c r="N339" s="262"/>
      <c r="O339" s="76"/>
      <c r="P339" s="76"/>
      <c r="Q339" s="76"/>
      <c r="R339" s="76"/>
      <c r="S339" s="76"/>
      <c r="T339" s="77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T339" s="3" t="s">
        <v>256</v>
      </c>
      <c r="AU339" s="3" t="s">
        <v>265</v>
      </c>
    </row>
    <row r="340" s="30" customFormat="true" ht="33" hidden="false" customHeight="true" outlineLevel="0" collapsed="false">
      <c r="A340" s="26"/>
      <c r="B340" s="27"/>
      <c r="C340" s="246" t="s">
        <v>922</v>
      </c>
      <c r="D340" s="246" t="s">
        <v>250</v>
      </c>
      <c r="E340" s="247" t="s">
        <v>923</v>
      </c>
      <c r="F340" s="248" t="s">
        <v>924</v>
      </c>
      <c r="G340" s="249" t="s">
        <v>332</v>
      </c>
      <c r="H340" s="250" t="n">
        <v>0.2</v>
      </c>
      <c r="I340" s="251"/>
      <c r="J340" s="252" t="n">
        <f aca="false">ROUND(I340*H340,2)</f>
        <v>0</v>
      </c>
      <c r="K340" s="253"/>
      <c r="L340" s="29"/>
      <c r="M340" s="254"/>
      <c r="N340" s="255" t="s">
        <v>39</v>
      </c>
      <c r="O340" s="76"/>
      <c r="P340" s="256" t="n">
        <f aca="false">O340*H340</f>
        <v>0</v>
      </c>
      <c r="Q340" s="256" t="n">
        <v>0</v>
      </c>
      <c r="R340" s="256" t="n">
        <f aca="false">Q340*H340</f>
        <v>0</v>
      </c>
      <c r="S340" s="256" t="n">
        <v>0</v>
      </c>
      <c r="T340" s="257" t="n">
        <f aca="false">S340*H340</f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258" t="s">
        <v>302</v>
      </c>
      <c r="AT340" s="258" t="s">
        <v>250</v>
      </c>
      <c r="AU340" s="258" t="s">
        <v>265</v>
      </c>
      <c r="AY340" s="3" t="s">
        <v>247</v>
      </c>
      <c r="BE340" s="137" t="n">
        <f aca="false">IF(N340="základní",J340,0)</f>
        <v>0</v>
      </c>
      <c r="BF340" s="137" t="n">
        <f aca="false">IF(N340="snížená",J340,0)</f>
        <v>0</v>
      </c>
      <c r="BG340" s="137" t="n">
        <f aca="false">IF(N340="zákl. přenesená",J340,0)</f>
        <v>0</v>
      </c>
      <c r="BH340" s="137" t="n">
        <f aca="false">IF(N340="sníž. přenesená",J340,0)</f>
        <v>0</v>
      </c>
      <c r="BI340" s="137" t="n">
        <f aca="false">IF(N340="nulová",J340,0)</f>
        <v>0</v>
      </c>
      <c r="BJ340" s="3" t="s">
        <v>81</v>
      </c>
      <c r="BK340" s="137" t="n">
        <f aca="false">ROUND(I340*H340,2)</f>
        <v>0</v>
      </c>
      <c r="BL340" s="3" t="s">
        <v>302</v>
      </c>
      <c r="BM340" s="258" t="s">
        <v>925</v>
      </c>
    </row>
    <row r="341" s="30" customFormat="true" ht="28.8" hidden="false" customHeight="false" outlineLevel="0" collapsed="false">
      <c r="A341" s="26"/>
      <c r="B341" s="27"/>
      <c r="C341" s="28"/>
      <c r="D341" s="259" t="s">
        <v>256</v>
      </c>
      <c r="E341" s="28"/>
      <c r="F341" s="260" t="s">
        <v>926</v>
      </c>
      <c r="G341" s="28"/>
      <c r="H341" s="28"/>
      <c r="I341" s="211"/>
      <c r="J341" s="28"/>
      <c r="K341" s="28"/>
      <c r="L341" s="29"/>
      <c r="M341" s="261"/>
      <c r="N341" s="262"/>
      <c r="O341" s="76"/>
      <c r="P341" s="76"/>
      <c r="Q341" s="76"/>
      <c r="R341" s="76"/>
      <c r="S341" s="76"/>
      <c r="T341" s="77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T341" s="3" t="s">
        <v>256</v>
      </c>
      <c r="AU341" s="3" t="s">
        <v>265</v>
      </c>
    </row>
    <row r="342" s="30" customFormat="true" ht="37.8" hidden="false" customHeight="true" outlineLevel="0" collapsed="false">
      <c r="A342" s="26"/>
      <c r="B342" s="27"/>
      <c r="C342" s="263" t="s">
        <v>927</v>
      </c>
      <c r="D342" s="263" t="s">
        <v>288</v>
      </c>
      <c r="E342" s="264" t="s">
        <v>928</v>
      </c>
      <c r="F342" s="265" t="s">
        <v>929</v>
      </c>
      <c r="G342" s="266" t="s">
        <v>291</v>
      </c>
      <c r="H342" s="267" t="n">
        <v>0.2</v>
      </c>
      <c r="I342" s="268"/>
      <c r="J342" s="269" t="n">
        <f aca="false">ROUND(I342*H342,2)</f>
        <v>0</v>
      </c>
      <c r="K342" s="270"/>
      <c r="L342" s="271"/>
      <c r="M342" s="272"/>
      <c r="N342" s="273" t="s">
        <v>39</v>
      </c>
      <c r="O342" s="76"/>
      <c r="P342" s="256" t="n">
        <f aca="false">O342*H342</f>
        <v>0</v>
      </c>
      <c r="Q342" s="256" t="n">
        <v>5E-005</v>
      </c>
      <c r="R342" s="256" t="n">
        <f aca="false">Q342*H342</f>
        <v>1E-005</v>
      </c>
      <c r="S342" s="256" t="n">
        <v>0</v>
      </c>
      <c r="T342" s="257" t="n">
        <f aca="false">S342*H342</f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258" t="s">
        <v>324</v>
      </c>
      <c r="AT342" s="258" t="s">
        <v>288</v>
      </c>
      <c r="AU342" s="258" t="s">
        <v>265</v>
      </c>
      <c r="AY342" s="3" t="s">
        <v>247</v>
      </c>
      <c r="BE342" s="137" t="n">
        <f aca="false">IF(N342="základní",J342,0)</f>
        <v>0</v>
      </c>
      <c r="BF342" s="137" t="n">
        <f aca="false">IF(N342="snížená",J342,0)</f>
        <v>0</v>
      </c>
      <c r="BG342" s="137" t="n">
        <f aca="false">IF(N342="zákl. přenesená",J342,0)</f>
        <v>0</v>
      </c>
      <c r="BH342" s="137" t="n">
        <f aca="false">IF(N342="sníž. přenesená",J342,0)</f>
        <v>0</v>
      </c>
      <c r="BI342" s="137" t="n">
        <f aca="false">IF(N342="nulová",J342,0)</f>
        <v>0</v>
      </c>
      <c r="BJ342" s="3" t="s">
        <v>81</v>
      </c>
      <c r="BK342" s="137" t="n">
        <f aca="false">ROUND(I342*H342,2)</f>
        <v>0</v>
      </c>
      <c r="BL342" s="3" t="s">
        <v>302</v>
      </c>
      <c r="BM342" s="258" t="s">
        <v>930</v>
      </c>
    </row>
    <row r="343" s="30" customFormat="true" ht="19.2" hidden="false" customHeight="false" outlineLevel="0" collapsed="false">
      <c r="A343" s="26"/>
      <c r="B343" s="27"/>
      <c r="C343" s="28"/>
      <c r="D343" s="259" t="s">
        <v>256</v>
      </c>
      <c r="E343" s="28"/>
      <c r="F343" s="260" t="s">
        <v>929</v>
      </c>
      <c r="G343" s="28"/>
      <c r="H343" s="28"/>
      <c r="I343" s="211"/>
      <c r="J343" s="28"/>
      <c r="K343" s="28"/>
      <c r="L343" s="29"/>
      <c r="M343" s="261"/>
      <c r="N343" s="262"/>
      <c r="O343" s="76"/>
      <c r="P343" s="76"/>
      <c r="Q343" s="76"/>
      <c r="R343" s="76"/>
      <c r="S343" s="76"/>
      <c r="T343" s="77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T343" s="3" t="s">
        <v>256</v>
      </c>
      <c r="AU343" s="3" t="s">
        <v>265</v>
      </c>
    </row>
    <row r="344" s="30" customFormat="true" ht="37.8" hidden="false" customHeight="true" outlineLevel="0" collapsed="false">
      <c r="A344" s="26"/>
      <c r="B344" s="27"/>
      <c r="C344" s="263" t="s">
        <v>931</v>
      </c>
      <c r="D344" s="263" t="s">
        <v>288</v>
      </c>
      <c r="E344" s="264" t="s">
        <v>670</v>
      </c>
      <c r="F344" s="265" t="s">
        <v>671</v>
      </c>
      <c r="G344" s="266" t="s">
        <v>332</v>
      </c>
      <c r="H344" s="267" t="n">
        <v>1</v>
      </c>
      <c r="I344" s="268"/>
      <c r="J344" s="269" t="n">
        <f aca="false">ROUND(I344*H344,2)</f>
        <v>0</v>
      </c>
      <c r="K344" s="270"/>
      <c r="L344" s="271"/>
      <c r="M344" s="272"/>
      <c r="N344" s="273" t="s">
        <v>39</v>
      </c>
      <c r="O344" s="76"/>
      <c r="P344" s="256" t="n">
        <f aca="false">O344*H344</f>
        <v>0</v>
      </c>
      <c r="Q344" s="256" t="n">
        <v>7E-005</v>
      </c>
      <c r="R344" s="256" t="n">
        <f aca="false">Q344*H344</f>
        <v>7E-005</v>
      </c>
      <c r="S344" s="256" t="n">
        <v>0</v>
      </c>
      <c r="T344" s="257" t="n">
        <f aca="false">S344*H344</f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258" t="s">
        <v>324</v>
      </c>
      <c r="AT344" s="258" t="s">
        <v>288</v>
      </c>
      <c r="AU344" s="258" t="s">
        <v>265</v>
      </c>
      <c r="AY344" s="3" t="s">
        <v>247</v>
      </c>
      <c r="BE344" s="137" t="n">
        <f aca="false">IF(N344="základní",J344,0)</f>
        <v>0</v>
      </c>
      <c r="BF344" s="137" t="n">
        <f aca="false">IF(N344="snížená",J344,0)</f>
        <v>0</v>
      </c>
      <c r="BG344" s="137" t="n">
        <f aca="false">IF(N344="zákl. přenesená",J344,0)</f>
        <v>0</v>
      </c>
      <c r="BH344" s="137" t="n">
        <f aca="false">IF(N344="sníž. přenesená",J344,0)</f>
        <v>0</v>
      </c>
      <c r="BI344" s="137" t="n">
        <f aca="false">IF(N344="nulová",J344,0)</f>
        <v>0</v>
      </c>
      <c r="BJ344" s="3" t="s">
        <v>81</v>
      </c>
      <c r="BK344" s="137" t="n">
        <f aca="false">ROUND(I344*H344,2)</f>
        <v>0</v>
      </c>
      <c r="BL344" s="3" t="s">
        <v>302</v>
      </c>
      <c r="BM344" s="258" t="s">
        <v>932</v>
      </c>
    </row>
    <row r="345" s="30" customFormat="true" ht="28.8" hidden="false" customHeight="false" outlineLevel="0" collapsed="false">
      <c r="A345" s="26"/>
      <c r="B345" s="27"/>
      <c r="C345" s="28"/>
      <c r="D345" s="259" t="s">
        <v>256</v>
      </c>
      <c r="E345" s="28"/>
      <c r="F345" s="260" t="s">
        <v>671</v>
      </c>
      <c r="G345" s="28"/>
      <c r="H345" s="28"/>
      <c r="I345" s="211"/>
      <c r="J345" s="28"/>
      <c r="K345" s="28"/>
      <c r="L345" s="29"/>
      <c r="M345" s="261"/>
      <c r="N345" s="262"/>
      <c r="O345" s="76"/>
      <c r="P345" s="76"/>
      <c r="Q345" s="76"/>
      <c r="R345" s="76"/>
      <c r="S345" s="76"/>
      <c r="T345" s="77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T345" s="3" t="s">
        <v>256</v>
      </c>
      <c r="AU345" s="3" t="s">
        <v>265</v>
      </c>
    </row>
    <row r="346" s="30" customFormat="true" ht="33" hidden="false" customHeight="true" outlineLevel="0" collapsed="false">
      <c r="A346" s="26"/>
      <c r="B346" s="27"/>
      <c r="C346" s="263" t="s">
        <v>933</v>
      </c>
      <c r="D346" s="263" t="s">
        <v>288</v>
      </c>
      <c r="E346" s="264" t="s">
        <v>674</v>
      </c>
      <c r="F346" s="265" t="s">
        <v>675</v>
      </c>
      <c r="G346" s="266" t="s">
        <v>332</v>
      </c>
      <c r="H346" s="267" t="n">
        <v>1</v>
      </c>
      <c r="I346" s="268"/>
      <c r="J346" s="269" t="n">
        <f aca="false">ROUND(I346*H346,2)</f>
        <v>0</v>
      </c>
      <c r="K346" s="270"/>
      <c r="L346" s="271"/>
      <c r="M346" s="272"/>
      <c r="N346" s="273" t="s">
        <v>39</v>
      </c>
      <c r="O346" s="76"/>
      <c r="P346" s="256" t="n">
        <f aca="false">O346*H346</f>
        <v>0</v>
      </c>
      <c r="Q346" s="256" t="n">
        <v>7E-005</v>
      </c>
      <c r="R346" s="256" t="n">
        <f aca="false">Q346*H346</f>
        <v>7E-005</v>
      </c>
      <c r="S346" s="256" t="n">
        <v>0</v>
      </c>
      <c r="T346" s="257" t="n">
        <f aca="false">S346*H346</f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258" t="s">
        <v>324</v>
      </c>
      <c r="AT346" s="258" t="s">
        <v>288</v>
      </c>
      <c r="AU346" s="258" t="s">
        <v>265</v>
      </c>
      <c r="AY346" s="3" t="s">
        <v>247</v>
      </c>
      <c r="BE346" s="137" t="n">
        <f aca="false">IF(N346="základní",J346,0)</f>
        <v>0</v>
      </c>
      <c r="BF346" s="137" t="n">
        <f aca="false">IF(N346="snížená",J346,0)</f>
        <v>0</v>
      </c>
      <c r="BG346" s="137" t="n">
        <f aca="false">IF(N346="zákl. přenesená",J346,0)</f>
        <v>0</v>
      </c>
      <c r="BH346" s="137" t="n">
        <f aca="false">IF(N346="sníž. přenesená",J346,0)</f>
        <v>0</v>
      </c>
      <c r="BI346" s="137" t="n">
        <f aca="false">IF(N346="nulová",J346,0)</f>
        <v>0</v>
      </c>
      <c r="BJ346" s="3" t="s">
        <v>81</v>
      </c>
      <c r="BK346" s="137" t="n">
        <f aca="false">ROUND(I346*H346,2)</f>
        <v>0</v>
      </c>
      <c r="BL346" s="3" t="s">
        <v>302</v>
      </c>
      <c r="BM346" s="258" t="s">
        <v>934</v>
      </c>
    </row>
    <row r="347" s="30" customFormat="true" ht="19.2" hidden="false" customHeight="false" outlineLevel="0" collapsed="false">
      <c r="A347" s="26"/>
      <c r="B347" s="27"/>
      <c r="C347" s="28"/>
      <c r="D347" s="259" t="s">
        <v>256</v>
      </c>
      <c r="E347" s="28"/>
      <c r="F347" s="260" t="s">
        <v>675</v>
      </c>
      <c r="G347" s="28"/>
      <c r="H347" s="28"/>
      <c r="I347" s="211"/>
      <c r="J347" s="28"/>
      <c r="K347" s="28"/>
      <c r="L347" s="29"/>
      <c r="M347" s="261"/>
      <c r="N347" s="262"/>
      <c r="O347" s="76"/>
      <c r="P347" s="76"/>
      <c r="Q347" s="76"/>
      <c r="R347" s="76"/>
      <c r="S347" s="76"/>
      <c r="T347" s="77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T347" s="3" t="s">
        <v>256</v>
      </c>
      <c r="AU347" s="3" t="s">
        <v>265</v>
      </c>
    </row>
    <row r="348" s="30" customFormat="true" ht="37.8" hidden="false" customHeight="true" outlineLevel="0" collapsed="false">
      <c r="A348" s="26"/>
      <c r="B348" s="27"/>
      <c r="C348" s="263" t="s">
        <v>935</v>
      </c>
      <c r="D348" s="263" t="s">
        <v>288</v>
      </c>
      <c r="E348" s="264" t="s">
        <v>678</v>
      </c>
      <c r="F348" s="265" t="s">
        <v>679</v>
      </c>
      <c r="G348" s="266" t="s">
        <v>332</v>
      </c>
      <c r="H348" s="267" t="n">
        <v>1</v>
      </c>
      <c r="I348" s="268"/>
      <c r="J348" s="269" t="n">
        <f aca="false">ROUND(I348*H348,2)</f>
        <v>0</v>
      </c>
      <c r="K348" s="270"/>
      <c r="L348" s="271"/>
      <c r="M348" s="272"/>
      <c r="N348" s="273" t="s">
        <v>39</v>
      </c>
      <c r="O348" s="76"/>
      <c r="P348" s="256" t="n">
        <f aca="false">O348*H348</f>
        <v>0</v>
      </c>
      <c r="Q348" s="256" t="n">
        <v>7E-005</v>
      </c>
      <c r="R348" s="256" t="n">
        <f aca="false">Q348*H348</f>
        <v>7E-005</v>
      </c>
      <c r="S348" s="256" t="n">
        <v>0</v>
      </c>
      <c r="T348" s="257" t="n">
        <f aca="false">S348*H348</f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258" t="s">
        <v>324</v>
      </c>
      <c r="AT348" s="258" t="s">
        <v>288</v>
      </c>
      <c r="AU348" s="258" t="s">
        <v>265</v>
      </c>
      <c r="AY348" s="3" t="s">
        <v>247</v>
      </c>
      <c r="BE348" s="137" t="n">
        <f aca="false">IF(N348="základní",J348,0)</f>
        <v>0</v>
      </c>
      <c r="BF348" s="137" t="n">
        <f aca="false">IF(N348="snížená",J348,0)</f>
        <v>0</v>
      </c>
      <c r="BG348" s="137" t="n">
        <f aca="false">IF(N348="zákl. přenesená",J348,0)</f>
        <v>0</v>
      </c>
      <c r="BH348" s="137" t="n">
        <f aca="false">IF(N348="sníž. přenesená",J348,0)</f>
        <v>0</v>
      </c>
      <c r="BI348" s="137" t="n">
        <f aca="false">IF(N348="nulová",J348,0)</f>
        <v>0</v>
      </c>
      <c r="BJ348" s="3" t="s">
        <v>81</v>
      </c>
      <c r="BK348" s="137" t="n">
        <f aca="false">ROUND(I348*H348,2)</f>
        <v>0</v>
      </c>
      <c r="BL348" s="3" t="s">
        <v>302</v>
      </c>
      <c r="BM348" s="258" t="s">
        <v>936</v>
      </c>
    </row>
    <row r="349" s="30" customFormat="true" ht="19.2" hidden="false" customHeight="false" outlineLevel="0" collapsed="false">
      <c r="A349" s="26"/>
      <c r="B349" s="27"/>
      <c r="C349" s="28"/>
      <c r="D349" s="259" t="s">
        <v>256</v>
      </c>
      <c r="E349" s="28"/>
      <c r="F349" s="260" t="s">
        <v>679</v>
      </c>
      <c r="G349" s="28"/>
      <c r="H349" s="28"/>
      <c r="I349" s="211"/>
      <c r="J349" s="28"/>
      <c r="K349" s="28"/>
      <c r="L349" s="29"/>
      <c r="M349" s="261"/>
      <c r="N349" s="262"/>
      <c r="O349" s="76"/>
      <c r="P349" s="76"/>
      <c r="Q349" s="76"/>
      <c r="R349" s="76"/>
      <c r="S349" s="76"/>
      <c r="T349" s="77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T349" s="3" t="s">
        <v>256</v>
      </c>
      <c r="AU349" s="3" t="s">
        <v>265</v>
      </c>
    </row>
    <row r="350" s="30" customFormat="true" ht="24.15" hidden="false" customHeight="true" outlineLevel="0" collapsed="false">
      <c r="A350" s="26"/>
      <c r="B350" s="27"/>
      <c r="C350" s="246" t="s">
        <v>871</v>
      </c>
      <c r="D350" s="246" t="s">
        <v>250</v>
      </c>
      <c r="E350" s="247" t="s">
        <v>872</v>
      </c>
      <c r="F350" s="248" t="s">
        <v>873</v>
      </c>
      <c r="G350" s="249" t="s">
        <v>332</v>
      </c>
      <c r="H350" s="250" t="n">
        <v>4</v>
      </c>
      <c r="I350" s="251"/>
      <c r="J350" s="252" t="n">
        <f aca="false">ROUND(I350*H350,2)</f>
        <v>0</v>
      </c>
      <c r="K350" s="253"/>
      <c r="L350" s="29"/>
      <c r="M350" s="254"/>
      <c r="N350" s="255" t="s">
        <v>39</v>
      </c>
      <c r="O350" s="76"/>
      <c r="P350" s="256" t="n">
        <f aca="false">O350*H350</f>
        <v>0</v>
      </c>
      <c r="Q350" s="256" t="n">
        <v>0</v>
      </c>
      <c r="R350" s="256" t="n">
        <f aca="false">Q350*H350</f>
        <v>0</v>
      </c>
      <c r="S350" s="256" t="n">
        <v>0</v>
      </c>
      <c r="T350" s="257" t="n">
        <f aca="false">S350*H350</f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258" t="s">
        <v>302</v>
      </c>
      <c r="AT350" s="258" t="s">
        <v>250</v>
      </c>
      <c r="AU350" s="258" t="s">
        <v>265</v>
      </c>
      <c r="AY350" s="3" t="s">
        <v>247</v>
      </c>
      <c r="BE350" s="137" t="n">
        <f aca="false">IF(N350="základní",J350,0)</f>
        <v>0</v>
      </c>
      <c r="BF350" s="137" t="n">
        <f aca="false">IF(N350="snížená",J350,0)</f>
        <v>0</v>
      </c>
      <c r="BG350" s="137" t="n">
        <f aca="false">IF(N350="zákl. přenesená",J350,0)</f>
        <v>0</v>
      </c>
      <c r="BH350" s="137" t="n">
        <f aca="false">IF(N350="sníž. přenesená",J350,0)</f>
        <v>0</v>
      </c>
      <c r="BI350" s="137" t="n">
        <f aca="false">IF(N350="nulová",J350,0)</f>
        <v>0</v>
      </c>
      <c r="BJ350" s="3" t="s">
        <v>81</v>
      </c>
      <c r="BK350" s="137" t="n">
        <f aca="false">ROUND(I350*H350,2)</f>
        <v>0</v>
      </c>
      <c r="BL350" s="3" t="s">
        <v>302</v>
      </c>
      <c r="BM350" s="258" t="s">
        <v>874</v>
      </c>
    </row>
    <row r="351" s="30" customFormat="true" ht="28.8" hidden="false" customHeight="false" outlineLevel="0" collapsed="false">
      <c r="A351" s="26"/>
      <c r="B351" s="27"/>
      <c r="C351" s="28"/>
      <c r="D351" s="259" t="s">
        <v>256</v>
      </c>
      <c r="E351" s="28"/>
      <c r="F351" s="260" t="s">
        <v>875</v>
      </c>
      <c r="G351" s="28"/>
      <c r="H351" s="28"/>
      <c r="I351" s="211"/>
      <c r="J351" s="28"/>
      <c r="K351" s="28"/>
      <c r="L351" s="29"/>
      <c r="M351" s="261"/>
      <c r="N351" s="262"/>
      <c r="O351" s="76"/>
      <c r="P351" s="76"/>
      <c r="Q351" s="76"/>
      <c r="R351" s="76"/>
      <c r="S351" s="76"/>
      <c r="T351" s="77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T351" s="3" t="s">
        <v>256</v>
      </c>
      <c r="AU351" s="3" t="s">
        <v>265</v>
      </c>
    </row>
    <row r="352" s="30" customFormat="true" ht="16.5" hidden="false" customHeight="true" outlineLevel="0" collapsed="false">
      <c r="A352" s="26"/>
      <c r="B352" s="27"/>
      <c r="C352" s="263" t="s">
        <v>876</v>
      </c>
      <c r="D352" s="263" t="s">
        <v>288</v>
      </c>
      <c r="E352" s="264" t="s">
        <v>877</v>
      </c>
      <c r="F352" s="265" t="s">
        <v>878</v>
      </c>
      <c r="G352" s="266" t="s">
        <v>332</v>
      </c>
      <c r="H352" s="267" t="n">
        <v>4</v>
      </c>
      <c r="I352" s="268"/>
      <c r="J352" s="269" t="n">
        <f aca="false">ROUND(I352*H352,2)</f>
        <v>0</v>
      </c>
      <c r="K352" s="270"/>
      <c r="L352" s="271"/>
      <c r="M352" s="272"/>
      <c r="N352" s="273" t="s">
        <v>39</v>
      </c>
      <c r="O352" s="76"/>
      <c r="P352" s="256" t="n">
        <f aca="false">O352*H352</f>
        <v>0</v>
      </c>
      <c r="Q352" s="256" t="n">
        <v>0.00054</v>
      </c>
      <c r="R352" s="256" t="n">
        <f aca="false">Q352*H352</f>
        <v>0.00216</v>
      </c>
      <c r="S352" s="256" t="n">
        <v>0</v>
      </c>
      <c r="T352" s="257" t="n">
        <f aca="false">S352*H352</f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258" t="s">
        <v>324</v>
      </c>
      <c r="AT352" s="258" t="s">
        <v>288</v>
      </c>
      <c r="AU352" s="258" t="s">
        <v>265</v>
      </c>
      <c r="AY352" s="3" t="s">
        <v>247</v>
      </c>
      <c r="BE352" s="137" t="n">
        <f aca="false">IF(N352="základní",J352,0)</f>
        <v>0</v>
      </c>
      <c r="BF352" s="137" t="n">
        <f aca="false">IF(N352="snížená",J352,0)</f>
        <v>0</v>
      </c>
      <c r="BG352" s="137" t="n">
        <f aca="false">IF(N352="zákl. přenesená",J352,0)</f>
        <v>0</v>
      </c>
      <c r="BH352" s="137" t="n">
        <f aca="false">IF(N352="sníž. přenesená",J352,0)</f>
        <v>0</v>
      </c>
      <c r="BI352" s="137" t="n">
        <f aca="false">IF(N352="nulová",J352,0)</f>
        <v>0</v>
      </c>
      <c r="BJ352" s="3" t="s">
        <v>81</v>
      </c>
      <c r="BK352" s="137" t="n">
        <f aca="false">ROUND(I352*H352,2)</f>
        <v>0</v>
      </c>
      <c r="BL352" s="3" t="s">
        <v>302</v>
      </c>
      <c r="BM352" s="258" t="s">
        <v>879</v>
      </c>
    </row>
    <row r="353" s="30" customFormat="true" ht="10.2" hidden="false" customHeight="false" outlineLevel="0" collapsed="false">
      <c r="A353" s="26"/>
      <c r="B353" s="27"/>
      <c r="C353" s="28"/>
      <c r="D353" s="259" t="s">
        <v>256</v>
      </c>
      <c r="E353" s="28"/>
      <c r="F353" s="260" t="s">
        <v>878</v>
      </c>
      <c r="G353" s="28"/>
      <c r="H353" s="28"/>
      <c r="I353" s="211"/>
      <c r="J353" s="28"/>
      <c r="K353" s="28"/>
      <c r="L353" s="29"/>
      <c r="M353" s="261"/>
      <c r="N353" s="262"/>
      <c r="O353" s="76"/>
      <c r="P353" s="76"/>
      <c r="Q353" s="76"/>
      <c r="R353" s="76"/>
      <c r="S353" s="76"/>
      <c r="T353" s="77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T353" s="3" t="s">
        <v>256</v>
      </c>
      <c r="AU353" s="3" t="s">
        <v>265</v>
      </c>
    </row>
    <row r="354" s="30" customFormat="true" ht="24.15" hidden="false" customHeight="true" outlineLevel="0" collapsed="false">
      <c r="A354" s="26"/>
      <c r="B354" s="27"/>
      <c r="C354" s="263" t="s">
        <v>880</v>
      </c>
      <c r="D354" s="263" t="s">
        <v>288</v>
      </c>
      <c r="E354" s="264" t="s">
        <v>881</v>
      </c>
      <c r="F354" s="265" t="s">
        <v>882</v>
      </c>
      <c r="G354" s="266" t="s">
        <v>291</v>
      </c>
      <c r="H354" s="267" t="n">
        <v>1</v>
      </c>
      <c r="I354" s="268"/>
      <c r="J354" s="269" t="n">
        <f aca="false">ROUND(I354*H354,2)</f>
        <v>0</v>
      </c>
      <c r="K354" s="270"/>
      <c r="L354" s="271"/>
      <c r="M354" s="272"/>
      <c r="N354" s="273" t="s">
        <v>39</v>
      </c>
      <c r="O354" s="76"/>
      <c r="P354" s="256" t="n">
        <f aca="false">O354*H354</f>
        <v>0</v>
      </c>
      <c r="Q354" s="256" t="n">
        <v>1E-005</v>
      </c>
      <c r="R354" s="256" t="n">
        <f aca="false">Q354*H354</f>
        <v>1E-005</v>
      </c>
      <c r="S354" s="256" t="n">
        <v>0</v>
      </c>
      <c r="T354" s="257" t="n">
        <f aca="false">S354*H354</f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258" t="s">
        <v>324</v>
      </c>
      <c r="AT354" s="258" t="s">
        <v>288</v>
      </c>
      <c r="AU354" s="258" t="s">
        <v>265</v>
      </c>
      <c r="AY354" s="3" t="s">
        <v>247</v>
      </c>
      <c r="BE354" s="137" t="n">
        <f aca="false">IF(N354="základní",J354,0)</f>
        <v>0</v>
      </c>
      <c r="BF354" s="137" t="n">
        <f aca="false">IF(N354="snížená",J354,0)</f>
        <v>0</v>
      </c>
      <c r="BG354" s="137" t="n">
        <f aca="false">IF(N354="zákl. přenesená",J354,0)</f>
        <v>0</v>
      </c>
      <c r="BH354" s="137" t="n">
        <f aca="false">IF(N354="sníž. přenesená",J354,0)</f>
        <v>0</v>
      </c>
      <c r="BI354" s="137" t="n">
        <f aca="false">IF(N354="nulová",J354,0)</f>
        <v>0</v>
      </c>
      <c r="BJ354" s="3" t="s">
        <v>81</v>
      </c>
      <c r="BK354" s="137" t="n">
        <f aca="false">ROUND(I354*H354,2)</f>
        <v>0</v>
      </c>
      <c r="BL354" s="3" t="s">
        <v>302</v>
      </c>
      <c r="BM354" s="258" t="s">
        <v>883</v>
      </c>
    </row>
    <row r="355" s="30" customFormat="true" ht="10.2" hidden="false" customHeight="false" outlineLevel="0" collapsed="false">
      <c r="A355" s="26"/>
      <c r="B355" s="27"/>
      <c r="C355" s="28"/>
      <c r="D355" s="259" t="s">
        <v>256</v>
      </c>
      <c r="E355" s="28"/>
      <c r="F355" s="260" t="s">
        <v>882</v>
      </c>
      <c r="G355" s="28"/>
      <c r="H355" s="28"/>
      <c r="I355" s="211"/>
      <c r="J355" s="28"/>
      <c r="K355" s="28"/>
      <c r="L355" s="29"/>
      <c r="M355" s="261"/>
      <c r="N355" s="262"/>
      <c r="O355" s="76"/>
      <c r="P355" s="76"/>
      <c r="Q355" s="76"/>
      <c r="R355" s="76"/>
      <c r="S355" s="76"/>
      <c r="T355" s="77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T355" s="3" t="s">
        <v>256</v>
      </c>
      <c r="AU355" s="3" t="s">
        <v>265</v>
      </c>
    </row>
    <row r="356" s="30" customFormat="true" ht="24.15" hidden="false" customHeight="true" outlineLevel="0" collapsed="false">
      <c r="A356" s="26"/>
      <c r="B356" s="27"/>
      <c r="C356" s="263" t="s">
        <v>884</v>
      </c>
      <c r="D356" s="263" t="s">
        <v>288</v>
      </c>
      <c r="E356" s="264" t="s">
        <v>885</v>
      </c>
      <c r="F356" s="265" t="s">
        <v>886</v>
      </c>
      <c r="G356" s="266" t="s">
        <v>291</v>
      </c>
      <c r="H356" s="267" t="n">
        <v>1</v>
      </c>
      <c r="I356" s="268"/>
      <c r="J356" s="269" t="n">
        <f aca="false">ROUND(I356*H356,2)</f>
        <v>0</v>
      </c>
      <c r="K356" s="270"/>
      <c r="L356" s="271"/>
      <c r="M356" s="272"/>
      <c r="N356" s="273" t="s">
        <v>39</v>
      </c>
      <c r="O356" s="76"/>
      <c r="P356" s="256" t="n">
        <f aca="false">O356*H356</f>
        <v>0</v>
      </c>
      <c r="Q356" s="256" t="n">
        <v>1E-005</v>
      </c>
      <c r="R356" s="256" t="n">
        <f aca="false">Q356*H356</f>
        <v>1E-005</v>
      </c>
      <c r="S356" s="256" t="n">
        <v>0</v>
      </c>
      <c r="T356" s="257" t="n">
        <f aca="false">S356*H356</f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258" t="s">
        <v>324</v>
      </c>
      <c r="AT356" s="258" t="s">
        <v>288</v>
      </c>
      <c r="AU356" s="258" t="s">
        <v>265</v>
      </c>
      <c r="AY356" s="3" t="s">
        <v>247</v>
      </c>
      <c r="BE356" s="137" t="n">
        <f aca="false">IF(N356="základní",J356,0)</f>
        <v>0</v>
      </c>
      <c r="BF356" s="137" t="n">
        <f aca="false">IF(N356="snížená",J356,0)</f>
        <v>0</v>
      </c>
      <c r="BG356" s="137" t="n">
        <f aca="false">IF(N356="zákl. přenesená",J356,0)</f>
        <v>0</v>
      </c>
      <c r="BH356" s="137" t="n">
        <f aca="false">IF(N356="sníž. přenesená",J356,0)</f>
        <v>0</v>
      </c>
      <c r="BI356" s="137" t="n">
        <f aca="false">IF(N356="nulová",J356,0)</f>
        <v>0</v>
      </c>
      <c r="BJ356" s="3" t="s">
        <v>81</v>
      </c>
      <c r="BK356" s="137" t="n">
        <f aca="false">ROUND(I356*H356,2)</f>
        <v>0</v>
      </c>
      <c r="BL356" s="3" t="s">
        <v>302</v>
      </c>
      <c r="BM356" s="258" t="s">
        <v>887</v>
      </c>
    </row>
    <row r="357" s="30" customFormat="true" ht="10.2" hidden="false" customHeight="false" outlineLevel="0" collapsed="false">
      <c r="A357" s="26"/>
      <c r="B357" s="27"/>
      <c r="C357" s="28"/>
      <c r="D357" s="259" t="s">
        <v>256</v>
      </c>
      <c r="E357" s="28"/>
      <c r="F357" s="260" t="s">
        <v>886</v>
      </c>
      <c r="G357" s="28"/>
      <c r="H357" s="28"/>
      <c r="I357" s="211"/>
      <c r="J357" s="28"/>
      <c r="K357" s="28"/>
      <c r="L357" s="29"/>
      <c r="M357" s="261"/>
      <c r="N357" s="262"/>
      <c r="O357" s="76"/>
      <c r="P357" s="76"/>
      <c r="Q357" s="76"/>
      <c r="R357" s="76"/>
      <c r="S357" s="76"/>
      <c r="T357" s="77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T357" s="3" t="s">
        <v>256</v>
      </c>
      <c r="AU357" s="3" t="s">
        <v>265</v>
      </c>
    </row>
    <row r="358" s="30" customFormat="true" ht="24.15" hidden="false" customHeight="true" outlineLevel="0" collapsed="false">
      <c r="A358" s="26"/>
      <c r="B358" s="27"/>
      <c r="C358" s="263" t="s">
        <v>888</v>
      </c>
      <c r="D358" s="263" t="s">
        <v>288</v>
      </c>
      <c r="E358" s="264" t="s">
        <v>889</v>
      </c>
      <c r="F358" s="265" t="s">
        <v>890</v>
      </c>
      <c r="G358" s="266" t="s">
        <v>291</v>
      </c>
      <c r="H358" s="267" t="n">
        <v>1</v>
      </c>
      <c r="I358" s="268"/>
      <c r="J358" s="269" t="n">
        <f aca="false">ROUND(I358*H358,2)</f>
        <v>0</v>
      </c>
      <c r="K358" s="270"/>
      <c r="L358" s="271"/>
      <c r="M358" s="272"/>
      <c r="N358" s="273" t="s">
        <v>39</v>
      </c>
      <c r="O358" s="76"/>
      <c r="P358" s="256" t="n">
        <f aca="false">O358*H358</f>
        <v>0</v>
      </c>
      <c r="Q358" s="256" t="n">
        <v>1E-005</v>
      </c>
      <c r="R358" s="256" t="n">
        <f aca="false">Q358*H358</f>
        <v>1E-005</v>
      </c>
      <c r="S358" s="256" t="n">
        <v>0</v>
      </c>
      <c r="T358" s="257" t="n">
        <f aca="false">S358*H358</f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258" t="s">
        <v>324</v>
      </c>
      <c r="AT358" s="258" t="s">
        <v>288</v>
      </c>
      <c r="AU358" s="258" t="s">
        <v>265</v>
      </c>
      <c r="AY358" s="3" t="s">
        <v>247</v>
      </c>
      <c r="BE358" s="137" t="n">
        <f aca="false">IF(N358="základní",J358,0)</f>
        <v>0</v>
      </c>
      <c r="BF358" s="137" t="n">
        <f aca="false">IF(N358="snížená",J358,0)</f>
        <v>0</v>
      </c>
      <c r="BG358" s="137" t="n">
        <f aca="false">IF(N358="zákl. přenesená",J358,0)</f>
        <v>0</v>
      </c>
      <c r="BH358" s="137" t="n">
        <f aca="false">IF(N358="sníž. přenesená",J358,0)</f>
        <v>0</v>
      </c>
      <c r="BI358" s="137" t="n">
        <f aca="false">IF(N358="nulová",J358,0)</f>
        <v>0</v>
      </c>
      <c r="BJ358" s="3" t="s">
        <v>81</v>
      </c>
      <c r="BK358" s="137" t="n">
        <f aca="false">ROUND(I358*H358,2)</f>
        <v>0</v>
      </c>
      <c r="BL358" s="3" t="s">
        <v>302</v>
      </c>
      <c r="BM358" s="258" t="s">
        <v>891</v>
      </c>
    </row>
    <row r="359" s="30" customFormat="true" ht="10.2" hidden="false" customHeight="false" outlineLevel="0" collapsed="false">
      <c r="A359" s="26"/>
      <c r="B359" s="27"/>
      <c r="C359" s="28"/>
      <c r="D359" s="259" t="s">
        <v>256</v>
      </c>
      <c r="E359" s="28"/>
      <c r="F359" s="260" t="s">
        <v>890</v>
      </c>
      <c r="G359" s="28"/>
      <c r="H359" s="28"/>
      <c r="I359" s="211"/>
      <c r="J359" s="28"/>
      <c r="K359" s="28"/>
      <c r="L359" s="29"/>
      <c r="M359" s="261"/>
      <c r="N359" s="262"/>
      <c r="O359" s="76"/>
      <c r="P359" s="76"/>
      <c r="Q359" s="76"/>
      <c r="R359" s="76"/>
      <c r="S359" s="76"/>
      <c r="T359" s="77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T359" s="3" t="s">
        <v>256</v>
      </c>
      <c r="AU359" s="3" t="s">
        <v>265</v>
      </c>
    </row>
    <row r="360" s="30" customFormat="true" ht="44.25" hidden="false" customHeight="true" outlineLevel="0" collapsed="false">
      <c r="A360" s="26"/>
      <c r="B360" s="27"/>
      <c r="C360" s="246" t="s">
        <v>937</v>
      </c>
      <c r="D360" s="246" t="s">
        <v>250</v>
      </c>
      <c r="E360" s="247" t="s">
        <v>938</v>
      </c>
      <c r="F360" s="248" t="s">
        <v>939</v>
      </c>
      <c r="G360" s="249" t="s">
        <v>332</v>
      </c>
      <c r="H360" s="250" t="n">
        <v>4</v>
      </c>
      <c r="I360" s="251"/>
      <c r="J360" s="252" t="n">
        <f aca="false">ROUND(I360*H360,2)</f>
        <v>0</v>
      </c>
      <c r="K360" s="253"/>
      <c r="L360" s="29"/>
      <c r="M360" s="254"/>
      <c r="N360" s="255" t="s">
        <v>39</v>
      </c>
      <c r="O360" s="76"/>
      <c r="P360" s="256" t="n">
        <f aca="false">O360*H360</f>
        <v>0</v>
      </c>
      <c r="Q360" s="256" t="n">
        <v>0</v>
      </c>
      <c r="R360" s="256" t="n">
        <f aca="false">Q360*H360</f>
        <v>0</v>
      </c>
      <c r="S360" s="256" t="n">
        <v>0</v>
      </c>
      <c r="T360" s="257" t="n">
        <f aca="false">S360*H360</f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258" t="s">
        <v>302</v>
      </c>
      <c r="AT360" s="258" t="s">
        <v>250</v>
      </c>
      <c r="AU360" s="258" t="s">
        <v>265</v>
      </c>
      <c r="AY360" s="3" t="s">
        <v>247</v>
      </c>
      <c r="BE360" s="137" t="n">
        <f aca="false">IF(N360="základní",J360,0)</f>
        <v>0</v>
      </c>
      <c r="BF360" s="137" t="n">
        <f aca="false">IF(N360="snížená",J360,0)</f>
        <v>0</v>
      </c>
      <c r="BG360" s="137" t="n">
        <f aca="false">IF(N360="zákl. přenesená",J360,0)</f>
        <v>0</v>
      </c>
      <c r="BH360" s="137" t="n">
        <f aca="false">IF(N360="sníž. přenesená",J360,0)</f>
        <v>0</v>
      </c>
      <c r="BI360" s="137" t="n">
        <f aca="false">IF(N360="nulová",J360,0)</f>
        <v>0</v>
      </c>
      <c r="BJ360" s="3" t="s">
        <v>81</v>
      </c>
      <c r="BK360" s="137" t="n">
        <f aca="false">ROUND(I360*H360,2)</f>
        <v>0</v>
      </c>
      <c r="BL360" s="3" t="s">
        <v>302</v>
      </c>
      <c r="BM360" s="258" t="s">
        <v>940</v>
      </c>
    </row>
    <row r="361" s="30" customFormat="true" ht="28.8" hidden="false" customHeight="false" outlineLevel="0" collapsed="false">
      <c r="A361" s="26"/>
      <c r="B361" s="27"/>
      <c r="C361" s="28"/>
      <c r="D361" s="259" t="s">
        <v>256</v>
      </c>
      <c r="E361" s="28"/>
      <c r="F361" s="260" t="s">
        <v>941</v>
      </c>
      <c r="G361" s="28"/>
      <c r="H361" s="28"/>
      <c r="I361" s="211"/>
      <c r="J361" s="28"/>
      <c r="K361" s="28"/>
      <c r="L361" s="29"/>
      <c r="M361" s="261"/>
      <c r="N361" s="262"/>
      <c r="O361" s="76"/>
      <c r="P361" s="76"/>
      <c r="Q361" s="76"/>
      <c r="R361" s="76"/>
      <c r="S361" s="76"/>
      <c r="T361" s="77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T361" s="3" t="s">
        <v>256</v>
      </c>
      <c r="AU361" s="3" t="s">
        <v>265</v>
      </c>
    </row>
    <row r="362" s="30" customFormat="true" ht="55.5" hidden="false" customHeight="true" outlineLevel="0" collapsed="false">
      <c r="A362" s="26"/>
      <c r="B362" s="27"/>
      <c r="C362" s="246" t="s">
        <v>1342</v>
      </c>
      <c r="D362" s="246" t="s">
        <v>250</v>
      </c>
      <c r="E362" s="247" t="s">
        <v>1343</v>
      </c>
      <c r="F362" s="248" t="s">
        <v>1344</v>
      </c>
      <c r="G362" s="249" t="s">
        <v>291</v>
      </c>
      <c r="H362" s="250" t="n">
        <v>0.2</v>
      </c>
      <c r="I362" s="251"/>
      <c r="J362" s="252" t="n">
        <f aca="false">ROUND(I362*H362,2)</f>
        <v>0</v>
      </c>
      <c r="K362" s="253"/>
      <c r="L362" s="29"/>
      <c r="M362" s="254"/>
      <c r="N362" s="255" t="s">
        <v>39</v>
      </c>
      <c r="O362" s="76"/>
      <c r="P362" s="256" t="n">
        <f aca="false">O362*H362</f>
        <v>0</v>
      </c>
      <c r="Q362" s="256" t="n">
        <v>0.00064</v>
      </c>
      <c r="R362" s="256" t="n">
        <f aca="false">Q362*H362</f>
        <v>0.000128</v>
      </c>
      <c r="S362" s="256" t="n">
        <v>0</v>
      </c>
      <c r="T362" s="257" t="n">
        <f aca="false">S362*H362</f>
        <v>0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258" t="s">
        <v>302</v>
      </c>
      <c r="AT362" s="258" t="s">
        <v>250</v>
      </c>
      <c r="AU362" s="258" t="s">
        <v>265</v>
      </c>
      <c r="AY362" s="3" t="s">
        <v>247</v>
      </c>
      <c r="BE362" s="137" t="n">
        <f aca="false">IF(N362="základní",J362,0)</f>
        <v>0</v>
      </c>
      <c r="BF362" s="137" t="n">
        <f aca="false">IF(N362="snížená",J362,0)</f>
        <v>0</v>
      </c>
      <c r="BG362" s="137" t="n">
        <f aca="false">IF(N362="zákl. přenesená",J362,0)</f>
        <v>0</v>
      </c>
      <c r="BH362" s="137" t="n">
        <f aca="false">IF(N362="sníž. přenesená",J362,0)</f>
        <v>0</v>
      </c>
      <c r="BI362" s="137" t="n">
        <f aca="false">IF(N362="nulová",J362,0)</f>
        <v>0</v>
      </c>
      <c r="BJ362" s="3" t="s">
        <v>81</v>
      </c>
      <c r="BK362" s="137" t="n">
        <f aca="false">ROUND(I362*H362,2)</f>
        <v>0</v>
      </c>
      <c r="BL362" s="3" t="s">
        <v>302</v>
      </c>
      <c r="BM362" s="258" t="s">
        <v>1345</v>
      </c>
    </row>
    <row r="363" s="30" customFormat="true" ht="38.4" hidden="false" customHeight="false" outlineLevel="0" collapsed="false">
      <c r="A363" s="26"/>
      <c r="B363" s="27"/>
      <c r="C363" s="28"/>
      <c r="D363" s="259" t="s">
        <v>256</v>
      </c>
      <c r="E363" s="28"/>
      <c r="F363" s="260" t="s">
        <v>1344</v>
      </c>
      <c r="G363" s="28"/>
      <c r="H363" s="28"/>
      <c r="I363" s="211"/>
      <c r="J363" s="28"/>
      <c r="K363" s="28"/>
      <c r="L363" s="29"/>
      <c r="M363" s="261"/>
      <c r="N363" s="262"/>
      <c r="O363" s="76"/>
      <c r="P363" s="76"/>
      <c r="Q363" s="76"/>
      <c r="R363" s="76"/>
      <c r="S363" s="76"/>
      <c r="T363" s="77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T363" s="3" t="s">
        <v>256</v>
      </c>
      <c r="AU363" s="3" t="s">
        <v>265</v>
      </c>
    </row>
    <row r="364" s="30" customFormat="true" ht="37.8" hidden="false" customHeight="true" outlineLevel="0" collapsed="false">
      <c r="A364" s="26"/>
      <c r="B364" s="27"/>
      <c r="C364" s="263" t="s">
        <v>1346</v>
      </c>
      <c r="D364" s="263" t="s">
        <v>288</v>
      </c>
      <c r="E364" s="264" t="s">
        <v>1347</v>
      </c>
      <c r="F364" s="265" t="s">
        <v>1348</v>
      </c>
      <c r="G364" s="266"/>
      <c r="H364" s="267" t="n">
        <v>0.2</v>
      </c>
      <c r="I364" s="268"/>
      <c r="J364" s="269" t="n">
        <f aca="false">ROUND(I364*H364,2)</f>
        <v>0</v>
      </c>
      <c r="K364" s="270"/>
      <c r="L364" s="271"/>
      <c r="M364" s="272"/>
      <c r="N364" s="273" t="s">
        <v>39</v>
      </c>
      <c r="O364" s="76"/>
      <c r="P364" s="256" t="n">
        <f aca="false">O364*H364</f>
        <v>0</v>
      </c>
      <c r="Q364" s="256" t="n">
        <v>0</v>
      </c>
      <c r="R364" s="256" t="n">
        <f aca="false">Q364*H364</f>
        <v>0</v>
      </c>
      <c r="S364" s="256" t="n">
        <v>0</v>
      </c>
      <c r="T364" s="257" t="n">
        <f aca="false">S364*H364</f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258" t="s">
        <v>324</v>
      </c>
      <c r="AT364" s="258" t="s">
        <v>288</v>
      </c>
      <c r="AU364" s="258" t="s">
        <v>265</v>
      </c>
      <c r="AY364" s="3" t="s">
        <v>247</v>
      </c>
      <c r="BE364" s="137" t="n">
        <f aca="false">IF(N364="základní",J364,0)</f>
        <v>0</v>
      </c>
      <c r="BF364" s="137" t="n">
        <f aca="false">IF(N364="snížená",J364,0)</f>
        <v>0</v>
      </c>
      <c r="BG364" s="137" t="n">
        <f aca="false">IF(N364="zákl. přenesená",J364,0)</f>
        <v>0</v>
      </c>
      <c r="BH364" s="137" t="n">
        <f aca="false">IF(N364="sníž. přenesená",J364,0)</f>
        <v>0</v>
      </c>
      <c r="BI364" s="137" t="n">
        <f aca="false">IF(N364="nulová",J364,0)</f>
        <v>0</v>
      </c>
      <c r="BJ364" s="3" t="s">
        <v>81</v>
      </c>
      <c r="BK364" s="137" t="n">
        <f aca="false">ROUND(I364*H364,2)</f>
        <v>0</v>
      </c>
      <c r="BL364" s="3" t="s">
        <v>302</v>
      </c>
      <c r="BM364" s="258" t="s">
        <v>1349</v>
      </c>
    </row>
    <row r="365" s="30" customFormat="true" ht="19.2" hidden="false" customHeight="false" outlineLevel="0" collapsed="false">
      <c r="A365" s="26"/>
      <c r="B365" s="27"/>
      <c r="C365" s="28"/>
      <c r="D365" s="259" t="s">
        <v>256</v>
      </c>
      <c r="E365" s="28"/>
      <c r="F365" s="260" t="s">
        <v>1348</v>
      </c>
      <c r="G365" s="28"/>
      <c r="H365" s="28"/>
      <c r="I365" s="211"/>
      <c r="J365" s="28"/>
      <c r="K365" s="28"/>
      <c r="L365" s="29"/>
      <c r="M365" s="261"/>
      <c r="N365" s="262"/>
      <c r="O365" s="76"/>
      <c r="P365" s="76"/>
      <c r="Q365" s="76"/>
      <c r="R365" s="76"/>
      <c r="S365" s="76"/>
      <c r="T365" s="77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T365" s="3" t="s">
        <v>256</v>
      </c>
      <c r="AU365" s="3" t="s">
        <v>265</v>
      </c>
    </row>
    <row r="366" s="30" customFormat="true" ht="21.75" hidden="false" customHeight="true" outlineLevel="0" collapsed="false">
      <c r="A366" s="26"/>
      <c r="B366" s="27"/>
      <c r="C366" s="246" t="s">
        <v>942</v>
      </c>
      <c r="D366" s="246" t="s">
        <v>250</v>
      </c>
      <c r="E366" s="247" t="s">
        <v>943</v>
      </c>
      <c r="F366" s="248" t="s">
        <v>944</v>
      </c>
      <c r="G366" s="249" t="s">
        <v>291</v>
      </c>
      <c r="H366" s="250" t="n">
        <v>0.2</v>
      </c>
      <c r="I366" s="251"/>
      <c r="J366" s="252" t="n">
        <f aca="false">ROUND(I366*H366,2)</f>
        <v>0</v>
      </c>
      <c r="K366" s="253"/>
      <c r="L366" s="29"/>
      <c r="M366" s="254"/>
      <c r="N366" s="255" t="s">
        <v>39</v>
      </c>
      <c r="O366" s="76"/>
      <c r="P366" s="256" t="n">
        <f aca="false">O366*H366</f>
        <v>0</v>
      </c>
      <c r="Q366" s="256" t="n">
        <v>0</v>
      </c>
      <c r="R366" s="256" t="n">
        <f aca="false">Q366*H366</f>
        <v>0</v>
      </c>
      <c r="S366" s="256" t="n">
        <v>0</v>
      </c>
      <c r="T366" s="257" t="n">
        <f aca="false">S366*H366</f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258" t="s">
        <v>302</v>
      </c>
      <c r="AT366" s="258" t="s">
        <v>250</v>
      </c>
      <c r="AU366" s="258" t="s">
        <v>265</v>
      </c>
      <c r="AY366" s="3" t="s">
        <v>247</v>
      </c>
      <c r="BE366" s="137" t="n">
        <f aca="false">IF(N366="základní",J366,0)</f>
        <v>0</v>
      </c>
      <c r="BF366" s="137" t="n">
        <f aca="false">IF(N366="snížená",J366,0)</f>
        <v>0</v>
      </c>
      <c r="BG366" s="137" t="n">
        <f aca="false">IF(N366="zákl. přenesená",J366,0)</f>
        <v>0</v>
      </c>
      <c r="BH366" s="137" t="n">
        <f aca="false">IF(N366="sníž. přenesená",J366,0)</f>
        <v>0</v>
      </c>
      <c r="BI366" s="137" t="n">
        <f aca="false">IF(N366="nulová",J366,0)</f>
        <v>0</v>
      </c>
      <c r="BJ366" s="3" t="s">
        <v>81</v>
      </c>
      <c r="BK366" s="137" t="n">
        <f aca="false">ROUND(I366*H366,2)</f>
        <v>0</v>
      </c>
      <c r="BL366" s="3" t="s">
        <v>302</v>
      </c>
      <c r="BM366" s="258" t="s">
        <v>945</v>
      </c>
    </row>
    <row r="367" s="30" customFormat="true" ht="19.2" hidden="false" customHeight="false" outlineLevel="0" collapsed="false">
      <c r="A367" s="26"/>
      <c r="B367" s="27"/>
      <c r="C367" s="28"/>
      <c r="D367" s="259" t="s">
        <v>256</v>
      </c>
      <c r="E367" s="28"/>
      <c r="F367" s="260" t="s">
        <v>946</v>
      </c>
      <c r="G367" s="28"/>
      <c r="H367" s="28"/>
      <c r="I367" s="211"/>
      <c r="J367" s="28"/>
      <c r="K367" s="28"/>
      <c r="L367" s="29"/>
      <c r="M367" s="261"/>
      <c r="N367" s="262"/>
      <c r="O367" s="76"/>
      <c r="P367" s="76"/>
      <c r="Q367" s="76"/>
      <c r="R367" s="76"/>
      <c r="S367" s="76"/>
      <c r="T367" s="77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T367" s="3" t="s">
        <v>256</v>
      </c>
      <c r="AU367" s="3" t="s">
        <v>265</v>
      </c>
    </row>
    <row r="368" s="229" customFormat="true" ht="20.85" hidden="false" customHeight="true" outlineLevel="0" collapsed="false">
      <c r="B368" s="230"/>
      <c r="C368" s="231"/>
      <c r="D368" s="232" t="s">
        <v>73</v>
      </c>
      <c r="E368" s="244" t="s">
        <v>947</v>
      </c>
      <c r="F368" s="244" t="s">
        <v>948</v>
      </c>
      <c r="G368" s="231"/>
      <c r="H368" s="231"/>
      <c r="I368" s="234"/>
      <c r="J368" s="245" t="n">
        <f aca="false">BK368</f>
        <v>0</v>
      </c>
      <c r="K368" s="231"/>
      <c r="L368" s="236"/>
      <c r="M368" s="237"/>
      <c r="N368" s="238"/>
      <c r="O368" s="238"/>
      <c r="P368" s="239" t="n">
        <f aca="false">SUM(P369:P392)</f>
        <v>0</v>
      </c>
      <c r="Q368" s="238"/>
      <c r="R368" s="239" t="n">
        <f aca="false">SUM(R369:R392)</f>
        <v>0.0505</v>
      </c>
      <c r="S368" s="238"/>
      <c r="T368" s="240" t="n">
        <f aca="false">SUM(T369:T392)</f>
        <v>0.042</v>
      </c>
      <c r="AR368" s="241" t="s">
        <v>83</v>
      </c>
      <c r="AT368" s="242" t="s">
        <v>73</v>
      </c>
      <c r="AU368" s="242" t="s">
        <v>83</v>
      </c>
      <c r="AY368" s="241" t="s">
        <v>247</v>
      </c>
      <c r="BK368" s="243" t="n">
        <f aca="false">SUM(BK369:BK392)</f>
        <v>0</v>
      </c>
    </row>
    <row r="369" s="30" customFormat="true" ht="33" hidden="false" customHeight="true" outlineLevel="0" collapsed="false">
      <c r="A369" s="26"/>
      <c r="B369" s="27"/>
      <c r="C369" s="246" t="s">
        <v>949</v>
      </c>
      <c r="D369" s="246" t="s">
        <v>250</v>
      </c>
      <c r="E369" s="247" t="s">
        <v>623</v>
      </c>
      <c r="F369" s="248" t="s">
        <v>624</v>
      </c>
      <c r="G369" s="249" t="s">
        <v>291</v>
      </c>
      <c r="H369" s="250" t="n">
        <v>1</v>
      </c>
      <c r="I369" s="251"/>
      <c r="J369" s="252" t="n">
        <f aca="false">ROUND(I369*H369,2)</f>
        <v>0</v>
      </c>
      <c r="K369" s="253"/>
      <c r="L369" s="29"/>
      <c r="M369" s="254"/>
      <c r="N369" s="255" t="s">
        <v>39</v>
      </c>
      <c r="O369" s="76"/>
      <c r="P369" s="256" t="n">
        <f aca="false">O369*H369</f>
        <v>0</v>
      </c>
      <c r="Q369" s="256" t="n">
        <v>0</v>
      </c>
      <c r="R369" s="256" t="n">
        <f aca="false">Q369*H369</f>
        <v>0</v>
      </c>
      <c r="S369" s="256" t="n">
        <v>0</v>
      </c>
      <c r="T369" s="257" t="n">
        <f aca="false">S369*H369</f>
        <v>0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258" t="s">
        <v>302</v>
      </c>
      <c r="AT369" s="258" t="s">
        <v>250</v>
      </c>
      <c r="AU369" s="258" t="s">
        <v>265</v>
      </c>
      <c r="AY369" s="3" t="s">
        <v>247</v>
      </c>
      <c r="BE369" s="137" t="n">
        <f aca="false">IF(N369="základní",J369,0)</f>
        <v>0</v>
      </c>
      <c r="BF369" s="137" t="n">
        <f aca="false">IF(N369="snížená",J369,0)</f>
        <v>0</v>
      </c>
      <c r="BG369" s="137" t="n">
        <f aca="false">IF(N369="zákl. přenesená",J369,0)</f>
        <v>0</v>
      </c>
      <c r="BH369" s="137" t="n">
        <f aca="false">IF(N369="sníž. přenesená",J369,0)</f>
        <v>0</v>
      </c>
      <c r="BI369" s="137" t="n">
        <f aca="false">IF(N369="nulová",J369,0)</f>
        <v>0</v>
      </c>
      <c r="BJ369" s="3" t="s">
        <v>81</v>
      </c>
      <c r="BK369" s="137" t="n">
        <f aca="false">ROUND(I369*H369,2)</f>
        <v>0</v>
      </c>
      <c r="BL369" s="3" t="s">
        <v>302</v>
      </c>
      <c r="BM369" s="258" t="s">
        <v>950</v>
      </c>
    </row>
    <row r="370" s="30" customFormat="true" ht="19.2" hidden="false" customHeight="false" outlineLevel="0" collapsed="false">
      <c r="A370" s="26"/>
      <c r="B370" s="27"/>
      <c r="C370" s="28"/>
      <c r="D370" s="259" t="s">
        <v>256</v>
      </c>
      <c r="E370" s="28"/>
      <c r="F370" s="260" t="s">
        <v>624</v>
      </c>
      <c r="G370" s="28"/>
      <c r="H370" s="28"/>
      <c r="I370" s="211"/>
      <c r="J370" s="28"/>
      <c r="K370" s="28"/>
      <c r="L370" s="29"/>
      <c r="M370" s="261"/>
      <c r="N370" s="262"/>
      <c r="O370" s="76"/>
      <c r="P370" s="76"/>
      <c r="Q370" s="76"/>
      <c r="R370" s="76"/>
      <c r="S370" s="76"/>
      <c r="T370" s="77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T370" s="3" t="s">
        <v>256</v>
      </c>
      <c r="AU370" s="3" t="s">
        <v>265</v>
      </c>
    </row>
    <row r="371" s="30" customFormat="true" ht="24.15" hidden="false" customHeight="true" outlineLevel="0" collapsed="false">
      <c r="A371" s="26"/>
      <c r="B371" s="27"/>
      <c r="C371" s="263" t="s">
        <v>951</v>
      </c>
      <c r="D371" s="263" t="s">
        <v>288</v>
      </c>
      <c r="E371" s="264" t="s">
        <v>952</v>
      </c>
      <c r="F371" s="265" t="s">
        <v>953</v>
      </c>
      <c r="G371" s="266" t="s">
        <v>291</v>
      </c>
      <c r="H371" s="267" t="n">
        <v>1</v>
      </c>
      <c r="I371" s="268"/>
      <c r="J371" s="269" t="n">
        <f aca="false">ROUND(I371*H371,2)</f>
        <v>0</v>
      </c>
      <c r="K371" s="270"/>
      <c r="L371" s="271"/>
      <c r="M371" s="272"/>
      <c r="N371" s="273" t="s">
        <v>39</v>
      </c>
      <c r="O371" s="76"/>
      <c r="P371" s="256" t="n">
        <f aca="false">O371*H371</f>
        <v>0</v>
      </c>
      <c r="Q371" s="256" t="n">
        <v>0</v>
      </c>
      <c r="R371" s="256" t="n">
        <f aca="false">Q371*H371</f>
        <v>0</v>
      </c>
      <c r="S371" s="256" t="n">
        <v>0</v>
      </c>
      <c r="T371" s="257" t="n">
        <f aca="false">S371*H371</f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258" t="s">
        <v>324</v>
      </c>
      <c r="AT371" s="258" t="s">
        <v>288</v>
      </c>
      <c r="AU371" s="258" t="s">
        <v>265</v>
      </c>
      <c r="AY371" s="3" t="s">
        <v>247</v>
      </c>
      <c r="BE371" s="137" t="n">
        <f aca="false">IF(N371="základní",J371,0)</f>
        <v>0</v>
      </c>
      <c r="BF371" s="137" t="n">
        <f aca="false">IF(N371="snížená",J371,0)</f>
        <v>0</v>
      </c>
      <c r="BG371" s="137" t="n">
        <f aca="false">IF(N371="zákl. přenesená",J371,0)</f>
        <v>0</v>
      </c>
      <c r="BH371" s="137" t="n">
        <f aca="false">IF(N371="sníž. přenesená",J371,0)</f>
        <v>0</v>
      </c>
      <c r="BI371" s="137" t="n">
        <f aca="false">IF(N371="nulová",J371,0)</f>
        <v>0</v>
      </c>
      <c r="BJ371" s="3" t="s">
        <v>81</v>
      </c>
      <c r="BK371" s="137" t="n">
        <f aca="false">ROUND(I371*H371,2)</f>
        <v>0</v>
      </c>
      <c r="BL371" s="3" t="s">
        <v>302</v>
      </c>
      <c r="BM371" s="258" t="s">
        <v>954</v>
      </c>
    </row>
    <row r="372" s="30" customFormat="true" ht="19.2" hidden="false" customHeight="false" outlineLevel="0" collapsed="false">
      <c r="A372" s="26"/>
      <c r="B372" s="27"/>
      <c r="C372" s="28"/>
      <c r="D372" s="259" t="s">
        <v>256</v>
      </c>
      <c r="E372" s="28"/>
      <c r="F372" s="260" t="s">
        <v>953</v>
      </c>
      <c r="G372" s="28"/>
      <c r="H372" s="28"/>
      <c r="I372" s="211"/>
      <c r="J372" s="28"/>
      <c r="K372" s="28"/>
      <c r="L372" s="29"/>
      <c r="M372" s="261"/>
      <c r="N372" s="262"/>
      <c r="O372" s="76"/>
      <c r="P372" s="76"/>
      <c r="Q372" s="76"/>
      <c r="R372" s="76"/>
      <c r="S372" s="76"/>
      <c r="T372" s="77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T372" s="3" t="s">
        <v>256</v>
      </c>
      <c r="AU372" s="3" t="s">
        <v>265</v>
      </c>
    </row>
    <row r="373" s="30" customFormat="true" ht="37.8" hidden="false" customHeight="true" outlineLevel="0" collapsed="false">
      <c r="A373" s="26"/>
      <c r="B373" s="27"/>
      <c r="C373" s="246" t="s">
        <v>955</v>
      </c>
      <c r="D373" s="246" t="s">
        <v>250</v>
      </c>
      <c r="E373" s="247" t="s">
        <v>956</v>
      </c>
      <c r="F373" s="248" t="s">
        <v>957</v>
      </c>
      <c r="G373" s="249" t="s">
        <v>291</v>
      </c>
      <c r="H373" s="250" t="n">
        <v>12</v>
      </c>
      <c r="I373" s="251"/>
      <c r="J373" s="252" t="n">
        <f aca="false">ROUND(I373*H373,2)</f>
        <v>0</v>
      </c>
      <c r="K373" s="253"/>
      <c r="L373" s="29"/>
      <c r="M373" s="254"/>
      <c r="N373" s="255" t="s">
        <v>39</v>
      </c>
      <c r="O373" s="76"/>
      <c r="P373" s="256" t="n">
        <f aca="false">O373*H373</f>
        <v>0</v>
      </c>
      <c r="Q373" s="256" t="n">
        <v>0</v>
      </c>
      <c r="R373" s="256" t="n">
        <f aca="false">Q373*H373</f>
        <v>0</v>
      </c>
      <c r="S373" s="256" t="n">
        <v>0</v>
      </c>
      <c r="T373" s="257" t="n">
        <f aca="false">S373*H373</f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258" t="s">
        <v>302</v>
      </c>
      <c r="AT373" s="258" t="s">
        <v>250</v>
      </c>
      <c r="AU373" s="258" t="s">
        <v>265</v>
      </c>
      <c r="AY373" s="3" t="s">
        <v>247</v>
      </c>
      <c r="BE373" s="137" t="n">
        <f aca="false">IF(N373="základní",J373,0)</f>
        <v>0</v>
      </c>
      <c r="BF373" s="137" t="n">
        <f aca="false">IF(N373="snížená",J373,0)</f>
        <v>0</v>
      </c>
      <c r="BG373" s="137" t="n">
        <f aca="false">IF(N373="zákl. přenesená",J373,0)</f>
        <v>0</v>
      </c>
      <c r="BH373" s="137" t="n">
        <f aca="false">IF(N373="sníž. přenesená",J373,0)</f>
        <v>0</v>
      </c>
      <c r="BI373" s="137" t="n">
        <f aca="false">IF(N373="nulová",J373,0)</f>
        <v>0</v>
      </c>
      <c r="BJ373" s="3" t="s">
        <v>81</v>
      </c>
      <c r="BK373" s="137" t="n">
        <f aca="false">ROUND(I373*H373,2)</f>
        <v>0</v>
      </c>
      <c r="BL373" s="3" t="s">
        <v>302</v>
      </c>
      <c r="BM373" s="258" t="s">
        <v>958</v>
      </c>
    </row>
    <row r="374" s="30" customFormat="true" ht="76.8" hidden="false" customHeight="false" outlineLevel="0" collapsed="false">
      <c r="A374" s="26"/>
      <c r="B374" s="27"/>
      <c r="C374" s="28"/>
      <c r="D374" s="259" t="s">
        <v>256</v>
      </c>
      <c r="E374" s="28"/>
      <c r="F374" s="260" t="s">
        <v>959</v>
      </c>
      <c r="G374" s="28"/>
      <c r="H374" s="28"/>
      <c r="I374" s="211"/>
      <c r="J374" s="28"/>
      <c r="K374" s="28"/>
      <c r="L374" s="29"/>
      <c r="M374" s="261"/>
      <c r="N374" s="262"/>
      <c r="O374" s="76"/>
      <c r="P374" s="76"/>
      <c r="Q374" s="76"/>
      <c r="R374" s="76"/>
      <c r="S374" s="76"/>
      <c r="T374" s="77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T374" s="3" t="s">
        <v>256</v>
      </c>
      <c r="AU374" s="3" t="s">
        <v>265</v>
      </c>
    </row>
    <row r="375" s="30" customFormat="true" ht="66.75" hidden="false" customHeight="true" outlineLevel="0" collapsed="false">
      <c r="A375" s="26"/>
      <c r="B375" s="27"/>
      <c r="C375" s="263" t="s">
        <v>1350</v>
      </c>
      <c r="D375" s="263" t="s">
        <v>288</v>
      </c>
      <c r="E375" s="264" t="s">
        <v>970</v>
      </c>
      <c r="F375" s="265" t="s">
        <v>971</v>
      </c>
      <c r="G375" s="266" t="s">
        <v>291</v>
      </c>
      <c r="H375" s="267" t="n">
        <v>12</v>
      </c>
      <c r="I375" s="268"/>
      <c r="J375" s="269" t="n">
        <f aca="false">ROUND(I375*H375,2)</f>
        <v>0</v>
      </c>
      <c r="K375" s="270"/>
      <c r="L375" s="271"/>
      <c r="M375" s="272"/>
      <c r="N375" s="273" t="s">
        <v>39</v>
      </c>
      <c r="O375" s="76"/>
      <c r="P375" s="256" t="n">
        <f aca="false">O375*H375</f>
        <v>0</v>
      </c>
      <c r="Q375" s="256" t="n">
        <v>0.00255</v>
      </c>
      <c r="R375" s="256" t="n">
        <f aca="false">Q375*H375</f>
        <v>0.0306</v>
      </c>
      <c r="S375" s="256" t="n">
        <v>0</v>
      </c>
      <c r="T375" s="257" t="n">
        <f aca="false">S375*H375</f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258" t="s">
        <v>324</v>
      </c>
      <c r="AT375" s="258" t="s">
        <v>288</v>
      </c>
      <c r="AU375" s="258" t="s">
        <v>265</v>
      </c>
      <c r="AY375" s="3" t="s">
        <v>247</v>
      </c>
      <c r="BE375" s="137" t="n">
        <f aca="false">IF(N375="základní",J375,0)</f>
        <v>0</v>
      </c>
      <c r="BF375" s="137" t="n">
        <f aca="false">IF(N375="snížená",J375,0)</f>
        <v>0</v>
      </c>
      <c r="BG375" s="137" t="n">
        <f aca="false">IF(N375="zákl. přenesená",J375,0)</f>
        <v>0</v>
      </c>
      <c r="BH375" s="137" t="n">
        <f aca="false">IF(N375="sníž. přenesená",J375,0)</f>
        <v>0</v>
      </c>
      <c r="BI375" s="137" t="n">
        <f aca="false">IF(N375="nulová",J375,0)</f>
        <v>0</v>
      </c>
      <c r="BJ375" s="3" t="s">
        <v>81</v>
      </c>
      <c r="BK375" s="137" t="n">
        <f aca="false">ROUND(I375*H375,2)</f>
        <v>0</v>
      </c>
      <c r="BL375" s="3" t="s">
        <v>302</v>
      </c>
      <c r="BM375" s="258" t="s">
        <v>1351</v>
      </c>
    </row>
    <row r="376" s="30" customFormat="true" ht="115.2" hidden="false" customHeight="false" outlineLevel="0" collapsed="false">
      <c r="A376" s="26"/>
      <c r="B376" s="27"/>
      <c r="C376" s="28"/>
      <c r="D376" s="259" t="s">
        <v>256</v>
      </c>
      <c r="E376" s="28"/>
      <c r="F376" s="260" t="s">
        <v>973</v>
      </c>
      <c r="G376" s="28"/>
      <c r="H376" s="28"/>
      <c r="I376" s="211"/>
      <c r="J376" s="28"/>
      <c r="K376" s="28"/>
      <c r="L376" s="29"/>
      <c r="M376" s="261"/>
      <c r="N376" s="262"/>
      <c r="O376" s="76"/>
      <c r="P376" s="76"/>
      <c r="Q376" s="76"/>
      <c r="R376" s="76"/>
      <c r="S376" s="76"/>
      <c r="T376" s="77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T376" s="3" t="s">
        <v>256</v>
      </c>
      <c r="AU376" s="3" t="s">
        <v>265</v>
      </c>
    </row>
    <row r="377" s="30" customFormat="true" ht="24.15" hidden="false" customHeight="true" outlineLevel="0" collapsed="false">
      <c r="A377" s="26"/>
      <c r="B377" s="27"/>
      <c r="C377" s="246" t="s">
        <v>960</v>
      </c>
      <c r="D377" s="246" t="s">
        <v>250</v>
      </c>
      <c r="E377" s="247" t="s">
        <v>961</v>
      </c>
      <c r="F377" s="248" t="s">
        <v>962</v>
      </c>
      <c r="G377" s="249" t="s">
        <v>291</v>
      </c>
      <c r="H377" s="250" t="n">
        <v>12</v>
      </c>
      <c r="I377" s="251"/>
      <c r="J377" s="252" t="n">
        <f aca="false">ROUND(I377*H377,2)</f>
        <v>0</v>
      </c>
      <c r="K377" s="253"/>
      <c r="L377" s="29"/>
      <c r="M377" s="254"/>
      <c r="N377" s="255" t="s">
        <v>39</v>
      </c>
      <c r="O377" s="76"/>
      <c r="P377" s="256" t="n">
        <f aca="false">O377*H377</f>
        <v>0</v>
      </c>
      <c r="Q377" s="256" t="n">
        <v>0</v>
      </c>
      <c r="R377" s="256" t="n">
        <f aca="false">Q377*H377</f>
        <v>0</v>
      </c>
      <c r="S377" s="256" t="n">
        <v>0</v>
      </c>
      <c r="T377" s="257" t="n">
        <f aca="false">S377*H377</f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258" t="s">
        <v>302</v>
      </c>
      <c r="AT377" s="258" t="s">
        <v>250</v>
      </c>
      <c r="AU377" s="258" t="s">
        <v>265</v>
      </c>
      <c r="AY377" s="3" t="s">
        <v>247</v>
      </c>
      <c r="BE377" s="137" t="n">
        <f aca="false">IF(N377="základní",J377,0)</f>
        <v>0</v>
      </c>
      <c r="BF377" s="137" t="n">
        <f aca="false">IF(N377="snížená",J377,0)</f>
        <v>0</v>
      </c>
      <c r="BG377" s="137" t="n">
        <f aca="false">IF(N377="zákl. přenesená",J377,0)</f>
        <v>0</v>
      </c>
      <c r="BH377" s="137" t="n">
        <f aca="false">IF(N377="sníž. přenesená",J377,0)</f>
        <v>0</v>
      </c>
      <c r="BI377" s="137" t="n">
        <f aca="false">IF(N377="nulová",J377,0)</f>
        <v>0</v>
      </c>
      <c r="BJ377" s="3" t="s">
        <v>81</v>
      </c>
      <c r="BK377" s="137" t="n">
        <f aca="false">ROUND(I377*H377,2)</f>
        <v>0</v>
      </c>
      <c r="BL377" s="3" t="s">
        <v>302</v>
      </c>
      <c r="BM377" s="258" t="s">
        <v>963</v>
      </c>
    </row>
    <row r="378" s="30" customFormat="true" ht="38.4" hidden="false" customHeight="false" outlineLevel="0" collapsed="false">
      <c r="A378" s="26"/>
      <c r="B378" s="27"/>
      <c r="C378" s="28"/>
      <c r="D378" s="259" t="s">
        <v>256</v>
      </c>
      <c r="E378" s="28"/>
      <c r="F378" s="260" t="s">
        <v>964</v>
      </c>
      <c r="G378" s="28"/>
      <c r="H378" s="28"/>
      <c r="I378" s="211"/>
      <c r="J378" s="28"/>
      <c r="K378" s="28"/>
      <c r="L378" s="29"/>
      <c r="M378" s="261"/>
      <c r="N378" s="262"/>
      <c r="O378" s="76"/>
      <c r="P378" s="76"/>
      <c r="Q378" s="76"/>
      <c r="R378" s="76"/>
      <c r="S378" s="76"/>
      <c r="T378" s="77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T378" s="3" t="s">
        <v>256</v>
      </c>
      <c r="AU378" s="3" t="s">
        <v>265</v>
      </c>
    </row>
    <row r="379" s="30" customFormat="true" ht="24.15" hidden="false" customHeight="true" outlineLevel="0" collapsed="false">
      <c r="A379" s="26"/>
      <c r="B379" s="27"/>
      <c r="C379" s="263" t="s">
        <v>965</v>
      </c>
      <c r="D379" s="263" t="s">
        <v>288</v>
      </c>
      <c r="E379" s="264" t="s">
        <v>966</v>
      </c>
      <c r="F379" s="265" t="s">
        <v>967</v>
      </c>
      <c r="G379" s="266" t="s">
        <v>291</v>
      </c>
      <c r="H379" s="267" t="n">
        <v>12</v>
      </c>
      <c r="I379" s="268"/>
      <c r="J379" s="269" t="n">
        <f aca="false">ROUND(I379*H379,2)</f>
        <v>0</v>
      </c>
      <c r="K379" s="270"/>
      <c r="L379" s="271"/>
      <c r="M379" s="272"/>
      <c r="N379" s="273" t="s">
        <v>39</v>
      </c>
      <c r="O379" s="76"/>
      <c r="P379" s="256" t="n">
        <f aca="false">O379*H379</f>
        <v>0</v>
      </c>
      <c r="Q379" s="256" t="n">
        <v>0.00015</v>
      </c>
      <c r="R379" s="256" t="n">
        <f aca="false">Q379*H379</f>
        <v>0.0018</v>
      </c>
      <c r="S379" s="256" t="n">
        <v>0</v>
      </c>
      <c r="T379" s="257" t="n">
        <f aca="false">S379*H379</f>
        <v>0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R379" s="258" t="s">
        <v>324</v>
      </c>
      <c r="AT379" s="258" t="s">
        <v>288</v>
      </c>
      <c r="AU379" s="258" t="s">
        <v>265</v>
      </c>
      <c r="AY379" s="3" t="s">
        <v>247</v>
      </c>
      <c r="BE379" s="137" t="n">
        <f aca="false">IF(N379="základní",J379,0)</f>
        <v>0</v>
      </c>
      <c r="BF379" s="137" t="n">
        <f aca="false">IF(N379="snížená",J379,0)</f>
        <v>0</v>
      </c>
      <c r="BG379" s="137" t="n">
        <f aca="false">IF(N379="zákl. přenesená",J379,0)</f>
        <v>0</v>
      </c>
      <c r="BH379" s="137" t="n">
        <f aca="false">IF(N379="sníž. přenesená",J379,0)</f>
        <v>0</v>
      </c>
      <c r="BI379" s="137" t="n">
        <f aca="false">IF(N379="nulová",J379,0)</f>
        <v>0</v>
      </c>
      <c r="BJ379" s="3" t="s">
        <v>81</v>
      </c>
      <c r="BK379" s="137" t="n">
        <f aca="false">ROUND(I379*H379,2)</f>
        <v>0</v>
      </c>
      <c r="BL379" s="3" t="s">
        <v>302</v>
      </c>
      <c r="BM379" s="258" t="s">
        <v>968</v>
      </c>
    </row>
    <row r="380" s="30" customFormat="true" ht="19.2" hidden="false" customHeight="false" outlineLevel="0" collapsed="false">
      <c r="A380" s="26"/>
      <c r="B380" s="27"/>
      <c r="C380" s="28"/>
      <c r="D380" s="259" t="s">
        <v>256</v>
      </c>
      <c r="E380" s="28"/>
      <c r="F380" s="260" t="s">
        <v>967</v>
      </c>
      <c r="G380" s="28"/>
      <c r="H380" s="28"/>
      <c r="I380" s="211"/>
      <c r="J380" s="28"/>
      <c r="K380" s="28"/>
      <c r="L380" s="29"/>
      <c r="M380" s="261"/>
      <c r="N380" s="262"/>
      <c r="O380" s="76"/>
      <c r="P380" s="76"/>
      <c r="Q380" s="76"/>
      <c r="R380" s="76"/>
      <c r="S380" s="76"/>
      <c r="T380" s="77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T380" s="3" t="s">
        <v>256</v>
      </c>
      <c r="AU380" s="3" t="s">
        <v>265</v>
      </c>
    </row>
    <row r="381" s="30" customFormat="true" ht="24.15" hidden="false" customHeight="true" outlineLevel="0" collapsed="false">
      <c r="A381" s="26"/>
      <c r="B381" s="27"/>
      <c r="C381" s="246" t="s">
        <v>983</v>
      </c>
      <c r="D381" s="246" t="s">
        <v>250</v>
      </c>
      <c r="E381" s="247" t="s">
        <v>984</v>
      </c>
      <c r="F381" s="248" t="s">
        <v>985</v>
      </c>
      <c r="G381" s="249" t="s">
        <v>291</v>
      </c>
      <c r="H381" s="250" t="n">
        <v>2</v>
      </c>
      <c r="I381" s="251"/>
      <c r="J381" s="252" t="n">
        <f aca="false">ROUND(I381*H381,2)</f>
        <v>0</v>
      </c>
      <c r="K381" s="253"/>
      <c r="L381" s="29"/>
      <c r="M381" s="254"/>
      <c r="N381" s="255" t="s">
        <v>39</v>
      </c>
      <c r="O381" s="76"/>
      <c r="P381" s="256" t="n">
        <f aca="false">O381*H381</f>
        <v>0</v>
      </c>
      <c r="Q381" s="256" t="n">
        <v>0</v>
      </c>
      <c r="R381" s="256" t="n">
        <f aca="false">Q381*H381</f>
        <v>0</v>
      </c>
      <c r="S381" s="256" t="n">
        <v>0</v>
      </c>
      <c r="T381" s="257" t="n">
        <f aca="false">S381*H381</f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258" t="s">
        <v>302</v>
      </c>
      <c r="AT381" s="258" t="s">
        <v>250</v>
      </c>
      <c r="AU381" s="258" t="s">
        <v>265</v>
      </c>
      <c r="AY381" s="3" t="s">
        <v>247</v>
      </c>
      <c r="BE381" s="137" t="n">
        <f aca="false">IF(N381="základní",J381,0)</f>
        <v>0</v>
      </c>
      <c r="BF381" s="137" t="n">
        <f aca="false">IF(N381="snížená",J381,0)</f>
        <v>0</v>
      </c>
      <c r="BG381" s="137" t="n">
        <f aca="false">IF(N381="zákl. přenesená",J381,0)</f>
        <v>0</v>
      </c>
      <c r="BH381" s="137" t="n">
        <f aca="false">IF(N381="sníž. přenesená",J381,0)</f>
        <v>0</v>
      </c>
      <c r="BI381" s="137" t="n">
        <f aca="false">IF(N381="nulová",J381,0)</f>
        <v>0</v>
      </c>
      <c r="BJ381" s="3" t="s">
        <v>81</v>
      </c>
      <c r="BK381" s="137" t="n">
        <f aca="false">ROUND(I381*H381,2)</f>
        <v>0</v>
      </c>
      <c r="BL381" s="3" t="s">
        <v>302</v>
      </c>
      <c r="BM381" s="258" t="s">
        <v>986</v>
      </c>
    </row>
    <row r="382" s="30" customFormat="true" ht="28.8" hidden="false" customHeight="false" outlineLevel="0" collapsed="false">
      <c r="A382" s="26"/>
      <c r="B382" s="27"/>
      <c r="C382" s="28"/>
      <c r="D382" s="259" t="s">
        <v>256</v>
      </c>
      <c r="E382" s="28"/>
      <c r="F382" s="260" t="s">
        <v>987</v>
      </c>
      <c r="G382" s="28"/>
      <c r="H382" s="28"/>
      <c r="I382" s="211"/>
      <c r="J382" s="28"/>
      <c r="K382" s="28"/>
      <c r="L382" s="29"/>
      <c r="M382" s="261"/>
      <c r="N382" s="262"/>
      <c r="O382" s="76"/>
      <c r="P382" s="76"/>
      <c r="Q382" s="76"/>
      <c r="R382" s="76"/>
      <c r="S382" s="76"/>
      <c r="T382" s="77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T382" s="3" t="s">
        <v>256</v>
      </c>
      <c r="AU382" s="3" t="s">
        <v>265</v>
      </c>
    </row>
    <row r="383" s="30" customFormat="true" ht="21.75" hidden="false" customHeight="true" outlineLevel="0" collapsed="false">
      <c r="A383" s="26"/>
      <c r="B383" s="27"/>
      <c r="C383" s="263" t="s">
        <v>988</v>
      </c>
      <c r="D383" s="263" t="s">
        <v>288</v>
      </c>
      <c r="E383" s="264" t="s">
        <v>989</v>
      </c>
      <c r="F383" s="265" t="s">
        <v>990</v>
      </c>
      <c r="G383" s="266" t="s">
        <v>291</v>
      </c>
      <c r="H383" s="267" t="n">
        <v>2</v>
      </c>
      <c r="I383" s="268"/>
      <c r="J383" s="269" t="n">
        <f aca="false">ROUND(I383*H383,2)</f>
        <v>0</v>
      </c>
      <c r="K383" s="270"/>
      <c r="L383" s="271"/>
      <c r="M383" s="272"/>
      <c r="N383" s="273" t="s">
        <v>39</v>
      </c>
      <c r="O383" s="76"/>
      <c r="P383" s="256" t="n">
        <f aca="false">O383*H383</f>
        <v>0</v>
      </c>
      <c r="Q383" s="256" t="n">
        <v>4E-005</v>
      </c>
      <c r="R383" s="256" t="n">
        <f aca="false">Q383*H383</f>
        <v>8E-005</v>
      </c>
      <c r="S383" s="256" t="n">
        <v>0</v>
      </c>
      <c r="T383" s="257" t="n">
        <f aca="false">S383*H383</f>
        <v>0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R383" s="258" t="s">
        <v>324</v>
      </c>
      <c r="AT383" s="258" t="s">
        <v>288</v>
      </c>
      <c r="AU383" s="258" t="s">
        <v>265</v>
      </c>
      <c r="AY383" s="3" t="s">
        <v>247</v>
      </c>
      <c r="BE383" s="137" t="n">
        <f aca="false">IF(N383="základní",J383,0)</f>
        <v>0</v>
      </c>
      <c r="BF383" s="137" t="n">
        <f aca="false">IF(N383="snížená",J383,0)</f>
        <v>0</v>
      </c>
      <c r="BG383" s="137" t="n">
        <f aca="false">IF(N383="zákl. přenesená",J383,0)</f>
        <v>0</v>
      </c>
      <c r="BH383" s="137" t="n">
        <f aca="false">IF(N383="sníž. přenesená",J383,0)</f>
        <v>0</v>
      </c>
      <c r="BI383" s="137" t="n">
        <f aca="false">IF(N383="nulová",J383,0)</f>
        <v>0</v>
      </c>
      <c r="BJ383" s="3" t="s">
        <v>81</v>
      </c>
      <c r="BK383" s="137" t="n">
        <f aca="false">ROUND(I383*H383,2)</f>
        <v>0</v>
      </c>
      <c r="BL383" s="3" t="s">
        <v>302</v>
      </c>
      <c r="BM383" s="258" t="s">
        <v>991</v>
      </c>
    </row>
    <row r="384" s="30" customFormat="true" ht="10.2" hidden="false" customHeight="false" outlineLevel="0" collapsed="false">
      <c r="A384" s="26"/>
      <c r="B384" s="27"/>
      <c r="C384" s="28"/>
      <c r="D384" s="259" t="s">
        <v>256</v>
      </c>
      <c r="E384" s="28"/>
      <c r="F384" s="260" t="s">
        <v>990</v>
      </c>
      <c r="G384" s="28"/>
      <c r="H384" s="28"/>
      <c r="I384" s="211"/>
      <c r="J384" s="28"/>
      <c r="K384" s="28"/>
      <c r="L384" s="29"/>
      <c r="M384" s="261"/>
      <c r="N384" s="262"/>
      <c r="O384" s="76"/>
      <c r="P384" s="76"/>
      <c r="Q384" s="76"/>
      <c r="R384" s="76"/>
      <c r="S384" s="76"/>
      <c r="T384" s="77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T384" s="3" t="s">
        <v>256</v>
      </c>
      <c r="AU384" s="3" t="s">
        <v>265</v>
      </c>
    </row>
    <row r="385" s="30" customFormat="true" ht="24.15" hidden="false" customHeight="true" outlineLevel="0" collapsed="false">
      <c r="A385" s="26"/>
      <c r="B385" s="27"/>
      <c r="C385" s="263" t="s">
        <v>992</v>
      </c>
      <c r="D385" s="263" t="s">
        <v>288</v>
      </c>
      <c r="E385" s="264" t="s">
        <v>993</v>
      </c>
      <c r="F385" s="265" t="s">
        <v>994</v>
      </c>
      <c r="G385" s="266" t="s">
        <v>291</v>
      </c>
      <c r="H385" s="267" t="n">
        <v>1</v>
      </c>
      <c r="I385" s="268"/>
      <c r="J385" s="269" t="n">
        <f aca="false">ROUND(I385*H385,2)</f>
        <v>0</v>
      </c>
      <c r="K385" s="270"/>
      <c r="L385" s="271"/>
      <c r="M385" s="272"/>
      <c r="N385" s="273" t="s">
        <v>39</v>
      </c>
      <c r="O385" s="76"/>
      <c r="P385" s="256" t="n">
        <f aca="false">O385*H385</f>
        <v>0</v>
      </c>
      <c r="Q385" s="256" t="n">
        <v>2E-005</v>
      </c>
      <c r="R385" s="256" t="n">
        <f aca="false">Q385*H385</f>
        <v>2E-005</v>
      </c>
      <c r="S385" s="256" t="n">
        <v>0</v>
      </c>
      <c r="T385" s="257" t="n">
        <f aca="false">S385*H385</f>
        <v>0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258" t="s">
        <v>324</v>
      </c>
      <c r="AT385" s="258" t="s">
        <v>288</v>
      </c>
      <c r="AU385" s="258" t="s">
        <v>265</v>
      </c>
      <c r="AY385" s="3" t="s">
        <v>247</v>
      </c>
      <c r="BE385" s="137" t="n">
        <f aca="false">IF(N385="základní",J385,0)</f>
        <v>0</v>
      </c>
      <c r="BF385" s="137" t="n">
        <f aca="false">IF(N385="snížená",J385,0)</f>
        <v>0</v>
      </c>
      <c r="BG385" s="137" t="n">
        <f aca="false">IF(N385="zákl. přenesená",J385,0)</f>
        <v>0</v>
      </c>
      <c r="BH385" s="137" t="n">
        <f aca="false">IF(N385="sníž. přenesená",J385,0)</f>
        <v>0</v>
      </c>
      <c r="BI385" s="137" t="n">
        <f aca="false">IF(N385="nulová",J385,0)</f>
        <v>0</v>
      </c>
      <c r="BJ385" s="3" t="s">
        <v>81</v>
      </c>
      <c r="BK385" s="137" t="n">
        <f aca="false">ROUND(I385*H385,2)</f>
        <v>0</v>
      </c>
      <c r="BL385" s="3" t="s">
        <v>302</v>
      </c>
      <c r="BM385" s="258" t="s">
        <v>995</v>
      </c>
    </row>
    <row r="386" s="30" customFormat="true" ht="10.2" hidden="false" customHeight="false" outlineLevel="0" collapsed="false">
      <c r="A386" s="26"/>
      <c r="B386" s="27"/>
      <c r="C386" s="28"/>
      <c r="D386" s="259" t="s">
        <v>256</v>
      </c>
      <c r="E386" s="28"/>
      <c r="F386" s="260" t="s">
        <v>994</v>
      </c>
      <c r="G386" s="28"/>
      <c r="H386" s="28"/>
      <c r="I386" s="211"/>
      <c r="J386" s="28"/>
      <c r="K386" s="28"/>
      <c r="L386" s="29"/>
      <c r="M386" s="261"/>
      <c r="N386" s="262"/>
      <c r="O386" s="76"/>
      <c r="P386" s="76"/>
      <c r="Q386" s="76"/>
      <c r="R386" s="76"/>
      <c r="S386" s="76"/>
      <c r="T386" s="77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T386" s="3" t="s">
        <v>256</v>
      </c>
      <c r="AU386" s="3" t="s">
        <v>265</v>
      </c>
    </row>
    <row r="387" s="30" customFormat="true" ht="24.15" hidden="false" customHeight="true" outlineLevel="0" collapsed="false">
      <c r="A387" s="26"/>
      <c r="B387" s="27"/>
      <c r="C387" s="246" t="s">
        <v>996</v>
      </c>
      <c r="D387" s="246" t="s">
        <v>250</v>
      </c>
      <c r="E387" s="247" t="s">
        <v>997</v>
      </c>
      <c r="F387" s="248" t="s">
        <v>998</v>
      </c>
      <c r="G387" s="249" t="s">
        <v>332</v>
      </c>
      <c r="H387" s="250" t="n">
        <v>150</v>
      </c>
      <c r="I387" s="251"/>
      <c r="J387" s="252" t="n">
        <f aca="false">ROUND(I387*H387,2)</f>
        <v>0</v>
      </c>
      <c r="K387" s="253"/>
      <c r="L387" s="29"/>
      <c r="M387" s="254"/>
      <c r="N387" s="255" t="s">
        <v>39</v>
      </c>
      <c r="O387" s="76"/>
      <c r="P387" s="256" t="n">
        <f aca="false">O387*H387</f>
        <v>0</v>
      </c>
      <c r="Q387" s="256" t="n">
        <v>0</v>
      </c>
      <c r="R387" s="256" t="n">
        <f aca="false">Q387*H387</f>
        <v>0</v>
      </c>
      <c r="S387" s="256" t="n">
        <v>0</v>
      </c>
      <c r="T387" s="257" t="n">
        <f aca="false">S387*H387</f>
        <v>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R387" s="258" t="s">
        <v>302</v>
      </c>
      <c r="AT387" s="258" t="s">
        <v>250</v>
      </c>
      <c r="AU387" s="258" t="s">
        <v>265</v>
      </c>
      <c r="AY387" s="3" t="s">
        <v>247</v>
      </c>
      <c r="BE387" s="137" t="n">
        <f aca="false">IF(N387="základní",J387,0)</f>
        <v>0</v>
      </c>
      <c r="BF387" s="137" t="n">
        <f aca="false">IF(N387="snížená",J387,0)</f>
        <v>0</v>
      </c>
      <c r="BG387" s="137" t="n">
        <f aca="false">IF(N387="zákl. přenesená",J387,0)</f>
        <v>0</v>
      </c>
      <c r="BH387" s="137" t="n">
        <f aca="false">IF(N387="sníž. přenesená",J387,0)</f>
        <v>0</v>
      </c>
      <c r="BI387" s="137" t="n">
        <f aca="false">IF(N387="nulová",J387,0)</f>
        <v>0</v>
      </c>
      <c r="BJ387" s="3" t="s">
        <v>81</v>
      </c>
      <c r="BK387" s="137" t="n">
        <f aca="false">ROUND(I387*H387,2)</f>
        <v>0</v>
      </c>
      <c r="BL387" s="3" t="s">
        <v>302</v>
      </c>
      <c r="BM387" s="258" t="s">
        <v>999</v>
      </c>
    </row>
    <row r="388" s="30" customFormat="true" ht="28.8" hidden="false" customHeight="false" outlineLevel="0" collapsed="false">
      <c r="A388" s="26"/>
      <c r="B388" s="27"/>
      <c r="C388" s="28"/>
      <c r="D388" s="259" t="s">
        <v>256</v>
      </c>
      <c r="E388" s="28"/>
      <c r="F388" s="260" t="s">
        <v>1000</v>
      </c>
      <c r="G388" s="28"/>
      <c r="H388" s="28"/>
      <c r="I388" s="211"/>
      <c r="J388" s="28"/>
      <c r="K388" s="28"/>
      <c r="L388" s="29"/>
      <c r="M388" s="261"/>
      <c r="N388" s="262"/>
      <c r="O388" s="76"/>
      <c r="P388" s="76"/>
      <c r="Q388" s="76"/>
      <c r="R388" s="76"/>
      <c r="S388" s="76"/>
      <c r="T388" s="77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T388" s="3" t="s">
        <v>256</v>
      </c>
      <c r="AU388" s="3" t="s">
        <v>265</v>
      </c>
    </row>
    <row r="389" s="30" customFormat="true" ht="24.15" hidden="false" customHeight="true" outlineLevel="0" collapsed="false">
      <c r="A389" s="26"/>
      <c r="B389" s="27"/>
      <c r="C389" s="263" t="s">
        <v>1001</v>
      </c>
      <c r="D389" s="263" t="s">
        <v>288</v>
      </c>
      <c r="E389" s="264" t="s">
        <v>1002</v>
      </c>
      <c r="F389" s="265" t="s">
        <v>1003</v>
      </c>
      <c r="G389" s="266" t="s">
        <v>332</v>
      </c>
      <c r="H389" s="267" t="n">
        <v>150</v>
      </c>
      <c r="I389" s="268"/>
      <c r="J389" s="269" t="n">
        <f aca="false">ROUND(I389*H389,2)</f>
        <v>0</v>
      </c>
      <c r="K389" s="270"/>
      <c r="L389" s="271"/>
      <c r="M389" s="272"/>
      <c r="N389" s="273" t="s">
        <v>39</v>
      </c>
      <c r="O389" s="76"/>
      <c r="P389" s="256" t="n">
        <f aca="false">O389*H389</f>
        <v>0</v>
      </c>
      <c r="Q389" s="256" t="n">
        <v>0.00012</v>
      </c>
      <c r="R389" s="256" t="n">
        <f aca="false">Q389*H389</f>
        <v>0.018</v>
      </c>
      <c r="S389" s="256" t="n">
        <v>0</v>
      </c>
      <c r="T389" s="257" t="n">
        <f aca="false">S389*H389</f>
        <v>0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R389" s="258" t="s">
        <v>324</v>
      </c>
      <c r="AT389" s="258" t="s">
        <v>288</v>
      </c>
      <c r="AU389" s="258" t="s">
        <v>265</v>
      </c>
      <c r="AY389" s="3" t="s">
        <v>247</v>
      </c>
      <c r="BE389" s="137" t="n">
        <f aca="false">IF(N389="základní",J389,0)</f>
        <v>0</v>
      </c>
      <c r="BF389" s="137" t="n">
        <f aca="false">IF(N389="snížená",J389,0)</f>
        <v>0</v>
      </c>
      <c r="BG389" s="137" t="n">
        <f aca="false">IF(N389="zákl. přenesená",J389,0)</f>
        <v>0</v>
      </c>
      <c r="BH389" s="137" t="n">
        <f aca="false">IF(N389="sníž. přenesená",J389,0)</f>
        <v>0</v>
      </c>
      <c r="BI389" s="137" t="n">
        <f aca="false">IF(N389="nulová",J389,0)</f>
        <v>0</v>
      </c>
      <c r="BJ389" s="3" t="s">
        <v>81</v>
      </c>
      <c r="BK389" s="137" t="n">
        <f aca="false">ROUND(I389*H389,2)</f>
        <v>0</v>
      </c>
      <c r="BL389" s="3" t="s">
        <v>302</v>
      </c>
      <c r="BM389" s="258" t="s">
        <v>1004</v>
      </c>
    </row>
    <row r="390" s="30" customFormat="true" ht="19.2" hidden="false" customHeight="false" outlineLevel="0" collapsed="false">
      <c r="A390" s="26"/>
      <c r="B390" s="27"/>
      <c r="C390" s="28"/>
      <c r="D390" s="259" t="s">
        <v>256</v>
      </c>
      <c r="E390" s="28"/>
      <c r="F390" s="260" t="s">
        <v>1003</v>
      </c>
      <c r="G390" s="28"/>
      <c r="H390" s="28"/>
      <c r="I390" s="211"/>
      <c r="J390" s="28"/>
      <c r="K390" s="28"/>
      <c r="L390" s="29"/>
      <c r="M390" s="261"/>
      <c r="N390" s="262"/>
      <c r="O390" s="76"/>
      <c r="P390" s="76"/>
      <c r="Q390" s="76"/>
      <c r="R390" s="76"/>
      <c r="S390" s="76"/>
      <c r="T390" s="77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T390" s="3" t="s">
        <v>256</v>
      </c>
      <c r="AU390" s="3" t="s">
        <v>265</v>
      </c>
    </row>
    <row r="391" s="30" customFormat="true" ht="24.15" hidden="false" customHeight="true" outlineLevel="0" collapsed="false">
      <c r="A391" s="26"/>
      <c r="B391" s="27"/>
      <c r="C391" s="246" t="s">
        <v>1005</v>
      </c>
      <c r="D391" s="246" t="s">
        <v>250</v>
      </c>
      <c r="E391" s="247" t="s">
        <v>1006</v>
      </c>
      <c r="F391" s="248" t="s">
        <v>1007</v>
      </c>
      <c r="G391" s="249" t="s">
        <v>291</v>
      </c>
      <c r="H391" s="250" t="n">
        <v>14</v>
      </c>
      <c r="I391" s="251"/>
      <c r="J391" s="252" t="n">
        <f aca="false">ROUND(I391*H391,2)</f>
        <v>0</v>
      </c>
      <c r="K391" s="253"/>
      <c r="L391" s="29"/>
      <c r="M391" s="254"/>
      <c r="N391" s="255" t="s">
        <v>39</v>
      </c>
      <c r="O391" s="76"/>
      <c r="P391" s="256" t="n">
        <f aca="false">O391*H391</f>
        <v>0</v>
      </c>
      <c r="Q391" s="256" t="n">
        <v>0</v>
      </c>
      <c r="R391" s="256" t="n">
        <f aca="false">Q391*H391</f>
        <v>0</v>
      </c>
      <c r="S391" s="256" t="n">
        <v>0.003</v>
      </c>
      <c r="T391" s="257" t="n">
        <f aca="false">S391*H391</f>
        <v>0.042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R391" s="258" t="s">
        <v>302</v>
      </c>
      <c r="AT391" s="258" t="s">
        <v>250</v>
      </c>
      <c r="AU391" s="258" t="s">
        <v>265</v>
      </c>
      <c r="AY391" s="3" t="s">
        <v>247</v>
      </c>
      <c r="BE391" s="137" t="n">
        <f aca="false">IF(N391="základní",J391,0)</f>
        <v>0</v>
      </c>
      <c r="BF391" s="137" t="n">
        <f aca="false">IF(N391="snížená",J391,0)</f>
        <v>0</v>
      </c>
      <c r="BG391" s="137" t="n">
        <f aca="false">IF(N391="zákl. přenesená",J391,0)</f>
        <v>0</v>
      </c>
      <c r="BH391" s="137" t="n">
        <f aca="false">IF(N391="sníž. přenesená",J391,0)</f>
        <v>0</v>
      </c>
      <c r="BI391" s="137" t="n">
        <f aca="false">IF(N391="nulová",J391,0)</f>
        <v>0</v>
      </c>
      <c r="BJ391" s="3" t="s">
        <v>81</v>
      </c>
      <c r="BK391" s="137" t="n">
        <f aca="false">ROUND(I391*H391,2)</f>
        <v>0</v>
      </c>
      <c r="BL391" s="3" t="s">
        <v>302</v>
      </c>
      <c r="BM391" s="258" t="s">
        <v>1008</v>
      </c>
    </row>
    <row r="392" s="30" customFormat="true" ht="48" hidden="false" customHeight="false" outlineLevel="0" collapsed="false">
      <c r="A392" s="26"/>
      <c r="B392" s="27"/>
      <c r="C392" s="28"/>
      <c r="D392" s="259" t="s">
        <v>256</v>
      </c>
      <c r="E392" s="28"/>
      <c r="F392" s="260" t="s">
        <v>1009</v>
      </c>
      <c r="G392" s="28"/>
      <c r="H392" s="28"/>
      <c r="I392" s="211"/>
      <c r="J392" s="28"/>
      <c r="K392" s="28"/>
      <c r="L392" s="29"/>
      <c r="M392" s="261"/>
      <c r="N392" s="262"/>
      <c r="O392" s="76"/>
      <c r="P392" s="76"/>
      <c r="Q392" s="76"/>
      <c r="R392" s="76"/>
      <c r="S392" s="76"/>
      <c r="T392" s="77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T392" s="3" t="s">
        <v>256</v>
      </c>
      <c r="AU392" s="3" t="s">
        <v>265</v>
      </c>
    </row>
    <row r="393" s="229" customFormat="true" ht="22.8" hidden="false" customHeight="true" outlineLevel="0" collapsed="false">
      <c r="B393" s="230"/>
      <c r="C393" s="231"/>
      <c r="D393" s="232" t="s">
        <v>73</v>
      </c>
      <c r="E393" s="244" t="s">
        <v>1010</v>
      </c>
      <c r="F393" s="244" t="s">
        <v>1011</v>
      </c>
      <c r="G393" s="231"/>
      <c r="H393" s="231"/>
      <c r="I393" s="234"/>
      <c r="J393" s="245" t="n">
        <f aca="false">BK393</f>
        <v>0</v>
      </c>
      <c r="K393" s="231"/>
      <c r="L393" s="236"/>
      <c r="M393" s="237"/>
      <c r="N393" s="238"/>
      <c r="O393" s="238"/>
      <c r="P393" s="239" t="n">
        <f aca="false">P394+P481</f>
        <v>0</v>
      </c>
      <c r="Q393" s="238"/>
      <c r="R393" s="239" t="n">
        <f aca="false">R394+R481</f>
        <v>0.02603</v>
      </c>
      <c r="S393" s="238"/>
      <c r="T393" s="240" t="n">
        <f aca="false">T394+T481</f>
        <v>0.0076</v>
      </c>
      <c r="AR393" s="241" t="s">
        <v>83</v>
      </c>
      <c r="AT393" s="242" t="s">
        <v>73</v>
      </c>
      <c r="AU393" s="242" t="s">
        <v>81</v>
      </c>
      <c r="AY393" s="241" t="s">
        <v>247</v>
      </c>
      <c r="BK393" s="243" t="n">
        <f aca="false">BK394+BK481</f>
        <v>0</v>
      </c>
    </row>
    <row r="394" s="229" customFormat="true" ht="20.85" hidden="false" customHeight="true" outlineLevel="0" collapsed="false">
      <c r="B394" s="230"/>
      <c r="C394" s="231"/>
      <c r="D394" s="232" t="s">
        <v>73</v>
      </c>
      <c r="E394" s="244" t="s">
        <v>1012</v>
      </c>
      <c r="F394" s="244" t="s">
        <v>1013</v>
      </c>
      <c r="G394" s="231"/>
      <c r="H394" s="231"/>
      <c r="I394" s="234"/>
      <c r="J394" s="245" t="n">
        <f aca="false">BK394</f>
        <v>0</v>
      </c>
      <c r="K394" s="231"/>
      <c r="L394" s="236"/>
      <c r="M394" s="237"/>
      <c r="N394" s="238"/>
      <c r="O394" s="238"/>
      <c r="P394" s="239" t="n">
        <f aca="false">SUM(P395:P480)</f>
        <v>0</v>
      </c>
      <c r="Q394" s="238"/>
      <c r="R394" s="239" t="n">
        <f aca="false">SUM(R395:R480)</f>
        <v>0.0157</v>
      </c>
      <c r="S394" s="238"/>
      <c r="T394" s="240" t="n">
        <f aca="false">SUM(T395:T480)</f>
        <v>0.0076</v>
      </c>
      <c r="AR394" s="241" t="s">
        <v>83</v>
      </c>
      <c r="AT394" s="242" t="s">
        <v>73</v>
      </c>
      <c r="AU394" s="242" t="s">
        <v>83</v>
      </c>
      <c r="AY394" s="241" t="s">
        <v>247</v>
      </c>
      <c r="BK394" s="243" t="n">
        <f aca="false">SUM(BK395:BK480)</f>
        <v>0</v>
      </c>
    </row>
    <row r="395" s="30" customFormat="true" ht="24.15" hidden="false" customHeight="true" outlineLevel="0" collapsed="false">
      <c r="A395" s="26"/>
      <c r="B395" s="27"/>
      <c r="C395" s="246" t="s">
        <v>1014</v>
      </c>
      <c r="D395" s="246" t="s">
        <v>250</v>
      </c>
      <c r="E395" s="247" t="s">
        <v>1015</v>
      </c>
      <c r="F395" s="248" t="s">
        <v>1016</v>
      </c>
      <c r="G395" s="249" t="s">
        <v>332</v>
      </c>
      <c r="H395" s="250" t="n">
        <v>80</v>
      </c>
      <c r="I395" s="251"/>
      <c r="J395" s="252" t="n">
        <f aca="false">ROUND(I395*H395,2)</f>
        <v>0</v>
      </c>
      <c r="K395" s="253"/>
      <c r="L395" s="29"/>
      <c r="M395" s="254"/>
      <c r="N395" s="255" t="s">
        <v>39</v>
      </c>
      <c r="O395" s="76"/>
      <c r="P395" s="256" t="n">
        <f aca="false">O395*H395</f>
        <v>0</v>
      </c>
      <c r="Q395" s="256" t="n">
        <v>0</v>
      </c>
      <c r="R395" s="256" t="n">
        <f aca="false">Q395*H395</f>
        <v>0</v>
      </c>
      <c r="S395" s="256" t="n">
        <v>0</v>
      </c>
      <c r="T395" s="257" t="n">
        <f aca="false">S395*H395</f>
        <v>0</v>
      </c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R395" s="258" t="s">
        <v>302</v>
      </c>
      <c r="AT395" s="258" t="s">
        <v>250</v>
      </c>
      <c r="AU395" s="258" t="s">
        <v>265</v>
      </c>
      <c r="AY395" s="3" t="s">
        <v>247</v>
      </c>
      <c r="BE395" s="137" t="n">
        <f aca="false">IF(N395="základní",J395,0)</f>
        <v>0</v>
      </c>
      <c r="BF395" s="137" t="n">
        <f aca="false">IF(N395="snížená",J395,0)</f>
        <v>0</v>
      </c>
      <c r="BG395" s="137" t="n">
        <f aca="false">IF(N395="zákl. přenesená",J395,0)</f>
        <v>0</v>
      </c>
      <c r="BH395" s="137" t="n">
        <f aca="false">IF(N395="sníž. přenesená",J395,0)</f>
        <v>0</v>
      </c>
      <c r="BI395" s="137" t="n">
        <f aca="false">IF(N395="nulová",J395,0)</f>
        <v>0</v>
      </c>
      <c r="BJ395" s="3" t="s">
        <v>81</v>
      </c>
      <c r="BK395" s="137" t="n">
        <f aca="false">ROUND(I395*H395,2)</f>
        <v>0</v>
      </c>
      <c r="BL395" s="3" t="s">
        <v>302</v>
      </c>
      <c r="BM395" s="258" t="s">
        <v>1017</v>
      </c>
    </row>
    <row r="396" s="30" customFormat="true" ht="19.2" hidden="false" customHeight="false" outlineLevel="0" collapsed="false">
      <c r="A396" s="26"/>
      <c r="B396" s="27"/>
      <c r="C396" s="28"/>
      <c r="D396" s="259" t="s">
        <v>256</v>
      </c>
      <c r="E396" s="28"/>
      <c r="F396" s="260" t="s">
        <v>1018</v>
      </c>
      <c r="G396" s="28"/>
      <c r="H396" s="28"/>
      <c r="I396" s="211"/>
      <c r="J396" s="28"/>
      <c r="K396" s="28"/>
      <c r="L396" s="29"/>
      <c r="M396" s="261"/>
      <c r="N396" s="262"/>
      <c r="O396" s="76"/>
      <c r="P396" s="76"/>
      <c r="Q396" s="76"/>
      <c r="R396" s="76"/>
      <c r="S396" s="76"/>
      <c r="T396" s="77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T396" s="3" t="s">
        <v>256</v>
      </c>
      <c r="AU396" s="3" t="s">
        <v>265</v>
      </c>
    </row>
    <row r="397" s="30" customFormat="true" ht="16.5" hidden="false" customHeight="true" outlineLevel="0" collapsed="false">
      <c r="A397" s="26"/>
      <c r="B397" s="27"/>
      <c r="C397" s="263" t="s">
        <v>1019</v>
      </c>
      <c r="D397" s="263" t="s">
        <v>288</v>
      </c>
      <c r="E397" s="264" t="s">
        <v>898</v>
      </c>
      <c r="F397" s="265" t="s">
        <v>899</v>
      </c>
      <c r="G397" s="266" t="s">
        <v>291</v>
      </c>
      <c r="H397" s="267" t="n">
        <v>40</v>
      </c>
      <c r="I397" s="268"/>
      <c r="J397" s="269" t="n">
        <f aca="false">ROUND(I397*H397,2)</f>
        <v>0</v>
      </c>
      <c r="K397" s="270"/>
      <c r="L397" s="271"/>
      <c r="M397" s="272"/>
      <c r="N397" s="273" t="s">
        <v>39</v>
      </c>
      <c r="O397" s="76"/>
      <c r="P397" s="256" t="n">
        <f aca="false">O397*H397</f>
        <v>0</v>
      </c>
      <c r="Q397" s="256" t="n">
        <v>9E-005</v>
      </c>
      <c r="R397" s="256" t="n">
        <f aca="false">Q397*H397</f>
        <v>0.0036</v>
      </c>
      <c r="S397" s="256" t="n">
        <v>0</v>
      </c>
      <c r="T397" s="257" t="n">
        <f aca="false">S397*H397</f>
        <v>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R397" s="258" t="s">
        <v>324</v>
      </c>
      <c r="AT397" s="258" t="s">
        <v>288</v>
      </c>
      <c r="AU397" s="258" t="s">
        <v>265</v>
      </c>
      <c r="AY397" s="3" t="s">
        <v>247</v>
      </c>
      <c r="BE397" s="137" t="n">
        <f aca="false">IF(N397="základní",J397,0)</f>
        <v>0</v>
      </c>
      <c r="BF397" s="137" t="n">
        <f aca="false">IF(N397="snížená",J397,0)</f>
        <v>0</v>
      </c>
      <c r="BG397" s="137" t="n">
        <f aca="false">IF(N397="zákl. přenesená",J397,0)</f>
        <v>0</v>
      </c>
      <c r="BH397" s="137" t="n">
        <f aca="false">IF(N397="sníž. přenesená",J397,0)</f>
        <v>0</v>
      </c>
      <c r="BI397" s="137" t="n">
        <f aca="false">IF(N397="nulová",J397,0)</f>
        <v>0</v>
      </c>
      <c r="BJ397" s="3" t="s">
        <v>81</v>
      </c>
      <c r="BK397" s="137" t="n">
        <f aca="false">ROUND(I397*H397,2)</f>
        <v>0</v>
      </c>
      <c r="BL397" s="3" t="s">
        <v>302</v>
      </c>
      <c r="BM397" s="258" t="s">
        <v>1020</v>
      </c>
    </row>
    <row r="398" s="30" customFormat="true" ht="10.2" hidden="false" customHeight="false" outlineLevel="0" collapsed="false">
      <c r="A398" s="26"/>
      <c r="B398" s="27"/>
      <c r="C398" s="28"/>
      <c r="D398" s="259" t="s">
        <v>256</v>
      </c>
      <c r="E398" s="28"/>
      <c r="F398" s="260" t="s">
        <v>899</v>
      </c>
      <c r="G398" s="28"/>
      <c r="H398" s="28"/>
      <c r="I398" s="211"/>
      <c r="J398" s="28"/>
      <c r="K398" s="28"/>
      <c r="L398" s="29"/>
      <c r="M398" s="261"/>
      <c r="N398" s="262"/>
      <c r="O398" s="76"/>
      <c r="P398" s="76"/>
      <c r="Q398" s="76"/>
      <c r="R398" s="76"/>
      <c r="S398" s="76"/>
      <c r="T398" s="77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T398" s="3" t="s">
        <v>256</v>
      </c>
      <c r="AU398" s="3" t="s">
        <v>265</v>
      </c>
    </row>
    <row r="399" s="30" customFormat="true" ht="24.15" hidden="false" customHeight="true" outlineLevel="0" collapsed="false">
      <c r="A399" s="26"/>
      <c r="B399" s="27"/>
      <c r="C399" s="263" t="s">
        <v>1021</v>
      </c>
      <c r="D399" s="263" t="s">
        <v>288</v>
      </c>
      <c r="E399" s="264" t="s">
        <v>1022</v>
      </c>
      <c r="F399" s="265" t="s">
        <v>840</v>
      </c>
      <c r="G399" s="266" t="s">
        <v>332</v>
      </c>
      <c r="H399" s="267" t="n">
        <v>20</v>
      </c>
      <c r="I399" s="268"/>
      <c r="J399" s="269" t="n">
        <f aca="false">ROUND(I399*H399,2)</f>
        <v>0</v>
      </c>
      <c r="K399" s="270"/>
      <c r="L399" s="271"/>
      <c r="M399" s="272"/>
      <c r="N399" s="273" t="s">
        <v>39</v>
      </c>
      <c r="O399" s="76"/>
      <c r="P399" s="256" t="n">
        <f aca="false">O399*H399</f>
        <v>0</v>
      </c>
      <c r="Q399" s="256" t="n">
        <v>7E-005</v>
      </c>
      <c r="R399" s="256" t="n">
        <f aca="false">Q399*H399</f>
        <v>0.0014</v>
      </c>
      <c r="S399" s="256" t="n">
        <v>0</v>
      </c>
      <c r="T399" s="257" t="n">
        <f aca="false">S399*H399</f>
        <v>0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R399" s="258" t="s">
        <v>324</v>
      </c>
      <c r="AT399" s="258" t="s">
        <v>288</v>
      </c>
      <c r="AU399" s="258" t="s">
        <v>265</v>
      </c>
      <c r="AY399" s="3" t="s">
        <v>247</v>
      </c>
      <c r="BE399" s="137" t="n">
        <f aca="false">IF(N399="základní",J399,0)</f>
        <v>0</v>
      </c>
      <c r="BF399" s="137" t="n">
        <f aca="false">IF(N399="snížená",J399,0)</f>
        <v>0</v>
      </c>
      <c r="BG399" s="137" t="n">
        <f aca="false">IF(N399="zákl. přenesená",J399,0)</f>
        <v>0</v>
      </c>
      <c r="BH399" s="137" t="n">
        <f aca="false">IF(N399="sníž. přenesená",J399,0)</f>
        <v>0</v>
      </c>
      <c r="BI399" s="137" t="n">
        <f aca="false">IF(N399="nulová",J399,0)</f>
        <v>0</v>
      </c>
      <c r="BJ399" s="3" t="s">
        <v>81</v>
      </c>
      <c r="BK399" s="137" t="n">
        <f aca="false">ROUND(I399*H399,2)</f>
        <v>0</v>
      </c>
      <c r="BL399" s="3" t="s">
        <v>302</v>
      </c>
      <c r="BM399" s="258" t="s">
        <v>1023</v>
      </c>
    </row>
    <row r="400" s="30" customFormat="true" ht="10.2" hidden="false" customHeight="false" outlineLevel="0" collapsed="false">
      <c r="A400" s="26"/>
      <c r="B400" s="27"/>
      <c r="C400" s="28"/>
      <c r="D400" s="259" t="s">
        <v>256</v>
      </c>
      <c r="E400" s="28"/>
      <c r="F400" s="260" t="s">
        <v>840</v>
      </c>
      <c r="G400" s="28"/>
      <c r="H400" s="28"/>
      <c r="I400" s="211"/>
      <c r="J400" s="28"/>
      <c r="K400" s="28"/>
      <c r="L400" s="29"/>
      <c r="M400" s="261"/>
      <c r="N400" s="262"/>
      <c r="O400" s="76"/>
      <c r="P400" s="76"/>
      <c r="Q400" s="76"/>
      <c r="R400" s="76"/>
      <c r="S400" s="76"/>
      <c r="T400" s="77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T400" s="3" t="s">
        <v>256</v>
      </c>
      <c r="AU400" s="3" t="s">
        <v>265</v>
      </c>
    </row>
    <row r="401" s="274" customFormat="true" ht="10.2" hidden="false" customHeight="false" outlineLevel="0" collapsed="false">
      <c r="B401" s="275"/>
      <c r="C401" s="276"/>
      <c r="D401" s="259" t="s">
        <v>327</v>
      </c>
      <c r="E401" s="276"/>
      <c r="F401" s="277" t="s">
        <v>1024</v>
      </c>
      <c r="G401" s="276"/>
      <c r="H401" s="278" t="n">
        <v>20</v>
      </c>
      <c r="I401" s="279"/>
      <c r="J401" s="276"/>
      <c r="K401" s="276"/>
      <c r="L401" s="280"/>
      <c r="M401" s="281"/>
      <c r="N401" s="282"/>
      <c r="O401" s="282"/>
      <c r="P401" s="282"/>
      <c r="Q401" s="282"/>
      <c r="R401" s="282"/>
      <c r="S401" s="282"/>
      <c r="T401" s="283"/>
      <c r="AT401" s="284" t="s">
        <v>327</v>
      </c>
      <c r="AU401" s="284" t="s">
        <v>265</v>
      </c>
      <c r="AV401" s="274" t="s">
        <v>83</v>
      </c>
      <c r="AW401" s="274" t="s">
        <v>3</v>
      </c>
      <c r="AX401" s="274" t="s">
        <v>81</v>
      </c>
      <c r="AY401" s="284" t="s">
        <v>247</v>
      </c>
    </row>
    <row r="402" s="30" customFormat="true" ht="24.15" hidden="false" customHeight="true" outlineLevel="0" collapsed="false">
      <c r="A402" s="26"/>
      <c r="B402" s="27"/>
      <c r="C402" s="263" t="s">
        <v>1025</v>
      </c>
      <c r="D402" s="263" t="s">
        <v>288</v>
      </c>
      <c r="E402" s="264" t="s">
        <v>1026</v>
      </c>
      <c r="F402" s="265" t="s">
        <v>1027</v>
      </c>
      <c r="G402" s="266" t="s">
        <v>332</v>
      </c>
      <c r="H402" s="267" t="n">
        <v>20</v>
      </c>
      <c r="I402" s="268"/>
      <c r="J402" s="269" t="n">
        <f aca="false">ROUND(I402*H402,2)</f>
        <v>0</v>
      </c>
      <c r="K402" s="270"/>
      <c r="L402" s="271"/>
      <c r="M402" s="272"/>
      <c r="N402" s="273" t="s">
        <v>39</v>
      </c>
      <c r="O402" s="76"/>
      <c r="P402" s="256" t="n">
        <f aca="false">O402*H402</f>
        <v>0</v>
      </c>
      <c r="Q402" s="256" t="n">
        <v>7E-005</v>
      </c>
      <c r="R402" s="256" t="n">
        <f aca="false">Q402*H402</f>
        <v>0.0014</v>
      </c>
      <c r="S402" s="256" t="n">
        <v>0</v>
      </c>
      <c r="T402" s="257" t="n">
        <f aca="false">S402*H402</f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258" t="s">
        <v>324</v>
      </c>
      <c r="AT402" s="258" t="s">
        <v>288</v>
      </c>
      <c r="AU402" s="258" t="s">
        <v>265</v>
      </c>
      <c r="AY402" s="3" t="s">
        <v>247</v>
      </c>
      <c r="BE402" s="137" t="n">
        <f aca="false">IF(N402="základní",J402,0)</f>
        <v>0</v>
      </c>
      <c r="BF402" s="137" t="n">
        <f aca="false">IF(N402="snížená",J402,0)</f>
        <v>0</v>
      </c>
      <c r="BG402" s="137" t="n">
        <f aca="false">IF(N402="zákl. přenesená",J402,0)</f>
        <v>0</v>
      </c>
      <c r="BH402" s="137" t="n">
        <f aca="false">IF(N402="sníž. přenesená",J402,0)</f>
        <v>0</v>
      </c>
      <c r="BI402" s="137" t="n">
        <f aca="false">IF(N402="nulová",J402,0)</f>
        <v>0</v>
      </c>
      <c r="BJ402" s="3" t="s">
        <v>81</v>
      </c>
      <c r="BK402" s="137" t="n">
        <f aca="false">ROUND(I402*H402,2)</f>
        <v>0</v>
      </c>
      <c r="BL402" s="3" t="s">
        <v>302</v>
      </c>
      <c r="BM402" s="258" t="s">
        <v>1028</v>
      </c>
    </row>
    <row r="403" s="30" customFormat="true" ht="10.2" hidden="false" customHeight="false" outlineLevel="0" collapsed="false">
      <c r="A403" s="26"/>
      <c r="B403" s="27"/>
      <c r="C403" s="28"/>
      <c r="D403" s="259" t="s">
        <v>256</v>
      </c>
      <c r="E403" s="28"/>
      <c r="F403" s="260" t="s">
        <v>1027</v>
      </c>
      <c r="G403" s="28"/>
      <c r="H403" s="28"/>
      <c r="I403" s="211"/>
      <c r="J403" s="28"/>
      <c r="K403" s="28"/>
      <c r="L403" s="29"/>
      <c r="M403" s="261"/>
      <c r="N403" s="262"/>
      <c r="O403" s="76"/>
      <c r="P403" s="76"/>
      <c r="Q403" s="76"/>
      <c r="R403" s="76"/>
      <c r="S403" s="76"/>
      <c r="T403" s="77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T403" s="3" t="s">
        <v>256</v>
      </c>
      <c r="AU403" s="3" t="s">
        <v>265</v>
      </c>
    </row>
    <row r="404" s="274" customFormat="true" ht="10.2" hidden="false" customHeight="false" outlineLevel="0" collapsed="false">
      <c r="B404" s="275"/>
      <c r="C404" s="276"/>
      <c r="D404" s="259" t="s">
        <v>327</v>
      </c>
      <c r="E404" s="276"/>
      <c r="F404" s="277" t="s">
        <v>1024</v>
      </c>
      <c r="G404" s="276"/>
      <c r="H404" s="278" t="n">
        <v>20</v>
      </c>
      <c r="I404" s="279"/>
      <c r="J404" s="276"/>
      <c r="K404" s="276"/>
      <c r="L404" s="280"/>
      <c r="M404" s="281"/>
      <c r="N404" s="282"/>
      <c r="O404" s="282"/>
      <c r="P404" s="282"/>
      <c r="Q404" s="282"/>
      <c r="R404" s="282"/>
      <c r="S404" s="282"/>
      <c r="T404" s="283"/>
      <c r="AT404" s="284" t="s">
        <v>327</v>
      </c>
      <c r="AU404" s="284" t="s">
        <v>265</v>
      </c>
      <c r="AV404" s="274" t="s">
        <v>83</v>
      </c>
      <c r="AW404" s="274" t="s">
        <v>3</v>
      </c>
      <c r="AX404" s="274" t="s">
        <v>81</v>
      </c>
      <c r="AY404" s="284" t="s">
        <v>247</v>
      </c>
    </row>
    <row r="405" s="30" customFormat="true" ht="24.15" hidden="false" customHeight="true" outlineLevel="0" collapsed="false">
      <c r="A405" s="26"/>
      <c r="B405" s="27"/>
      <c r="C405" s="263" t="s">
        <v>1029</v>
      </c>
      <c r="D405" s="263" t="s">
        <v>288</v>
      </c>
      <c r="E405" s="264" t="s">
        <v>1030</v>
      </c>
      <c r="F405" s="265" t="s">
        <v>1031</v>
      </c>
      <c r="G405" s="266" t="s">
        <v>332</v>
      </c>
      <c r="H405" s="267" t="n">
        <v>20</v>
      </c>
      <c r="I405" s="268"/>
      <c r="J405" s="269" t="n">
        <f aca="false">ROUND(I405*H405,2)</f>
        <v>0</v>
      </c>
      <c r="K405" s="270"/>
      <c r="L405" s="271"/>
      <c r="M405" s="272"/>
      <c r="N405" s="273" t="s">
        <v>39</v>
      </c>
      <c r="O405" s="76"/>
      <c r="P405" s="256" t="n">
        <f aca="false">O405*H405</f>
        <v>0</v>
      </c>
      <c r="Q405" s="256" t="n">
        <v>7E-005</v>
      </c>
      <c r="R405" s="256" t="n">
        <f aca="false">Q405*H405</f>
        <v>0.0014</v>
      </c>
      <c r="S405" s="256" t="n">
        <v>0</v>
      </c>
      <c r="T405" s="257" t="n">
        <f aca="false">S405*H405</f>
        <v>0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R405" s="258" t="s">
        <v>324</v>
      </c>
      <c r="AT405" s="258" t="s">
        <v>288</v>
      </c>
      <c r="AU405" s="258" t="s">
        <v>265</v>
      </c>
      <c r="AY405" s="3" t="s">
        <v>247</v>
      </c>
      <c r="BE405" s="137" t="n">
        <f aca="false">IF(N405="základní",J405,0)</f>
        <v>0</v>
      </c>
      <c r="BF405" s="137" t="n">
        <f aca="false">IF(N405="snížená",J405,0)</f>
        <v>0</v>
      </c>
      <c r="BG405" s="137" t="n">
        <f aca="false">IF(N405="zákl. přenesená",J405,0)</f>
        <v>0</v>
      </c>
      <c r="BH405" s="137" t="n">
        <f aca="false">IF(N405="sníž. přenesená",J405,0)</f>
        <v>0</v>
      </c>
      <c r="BI405" s="137" t="n">
        <f aca="false">IF(N405="nulová",J405,0)</f>
        <v>0</v>
      </c>
      <c r="BJ405" s="3" t="s">
        <v>81</v>
      </c>
      <c r="BK405" s="137" t="n">
        <f aca="false">ROUND(I405*H405,2)</f>
        <v>0</v>
      </c>
      <c r="BL405" s="3" t="s">
        <v>302</v>
      </c>
      <c r="BM405" s="258" t="s">
        <v>1032</v>
      </c>
    </row>
    <row r="406" s="30" customFormat="true" ht="10.2" hidden="false" customHeight="false" outlineLevel="0" collapsed="false">
      <c r="A406" s="26"/>
      <c r="B406" s="27"/>
      <c r="C406" s="28"/>
      <c r="D406" s="259" t="s">
        <v>256</v>
      </c>
      <c r="E406" s="28"/>
      <c r="F406" s="260" t="s">
        <v>1031</v>
      </c>
      <c r="G406" s="28"/>
      <c r="H406" s="28"/>
      <c r="I406" s="211"/>
      <c r="J406" s="28"/>
      <c r="K406" s="28"/>
      <c r="L406" s="29"/>
      <c r="M406" s="261"/>
      <c r="N406" s="262"/>
      <c r="O406" s="76"/>
      <c r="P406" s="76"/>
      <c r="Q406" s="76"/>
      <c r="R406" s="76"/>
      <c r="S406" s="76"/>
      <c r="T406" s="77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T406" s="3" t="s">
        <v>256</v>
      </c>
      <c r="AU406" s="3" t="s">
        <v>265</v>
      </c>
    </row>
    <row r="407" s="274" customFormat="true" ht="10.2" hidden="false" customHeight="false" outlineLevel="0" collapsed="false">
      <c r="B407" s="275"/>
      <c r="C407" s="276"/>
      <c r="D407" s="259" t="s">
        <v>327</v>
      </c>
      <c r="E407" s="276"/>
      <c r="F407" s="277" t="s">
        <v>1024</v>
      </c>
      <c r="G407" s="276"/>
      <c r="H407" s="278" t="n">
        <v>20</v>
      </c>
      <c r="I407" s="279"/>
      <c r="J407" s="276"/>
      <c r="K407" s="276"/>
      <c r="L407" s="280"/>
      <c r="M407" s="281"/>
      <c r="N407" s="282"/>
      <c r="O407" s="282"/>
      <c r="P407" s="282"/>
      <c r="Q407" s="282"/>
      <c r="R407" s="282"/>
      <c r="S407" s="282"/>
      <c r="T407" s="283"/>
      <c r="AT407" s="284" t="s">
        <v>327</v>
      </c>
      <c r="AU407" s="284" t="s">
        <v>265</v>
      </c>
      <c r="AV407" s="274" t="s">
        <v>83</v>
      </c>
      <c r="AW407" s="274" t="s">
        <v>3</v>
      </c>
      <c r="AX407" s="274" t="s">
        <v>81</v>
      </c>
      <c r="AY407" s="284" t="s">
        <v>247</v>
      </c>
    </row>
    <row r="408" s="30" customFormat="true" ht="24.15" hidden="false" customHeight="true" outlineLevel="0" collapsed="false">
      <c r="A408" s="26"/>
      <c r="B408" s="27"/>
      <c r="C408" s="263" t="s">
        <v>1352</v>
      </c>
      <c r="D408" s="263" t="s">
        <v>288</v>
      </c>
      <c r="E408" s="264" t="s">
        <v>1353</v>
      </c>
      <c r="F408" s="265" t="s">
        <v>1354</v>
      </c>
      <c r="G408" s="266" t="s">
        <v>332</v>
      </c>
      <c r="H408" s="267" t="n">
        <v>20</v>
      </c>
      <c r="I408" s="268"/>
      <c r="J408" s="269" t="n">
        <f aca="false">ROUND(I408*H408,2)</f>
        <v>0</v>
      </c>
      <c r="K408" s="270"/>
      <c r="L408" s="271"/>
      <c r="M408" s="272"/>
      <c r="N408" s="273" t="s">
        <v>39</v>
      </c>
      <c r="O408" s="76"/>
      <c r="P408" s="256" t="n">
        <f aca="false">O408*H408</f>
        <v>0</v>
      </c>
      <c r="Q408" s="256" t="n">
        <v>7E-005</v>
      </c>
      <c r="R408" s="256" t="n">
        <f aca="false">Q408*H408</f>
        <v>0.0014</v>
      </c>
      <c r="S408" s="256" t="n">
        <v>0</v>
      </c>
      <c r="T408" s="257" t="n">
        <f aca="false">S408*H408</f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258" t="s">
        <v>324</v>
      </c>
      <c r="AT408" s="258" t="s">
        <v>288</v>
      </c>
      <c r="AU408" s="258" t="s">
        <v>265</v>
      </c>
      <c r="AY408" s="3" t="s">
        <v>247</v>
      </c>
      <c r="BE408" s="137" t="n">
        <f aca="false">IF(N408="základní",J408,0)</f>
        <v>0</v>
      </c>
      <c r="BF408" s="137" t="n">
        <f aca="false">IF(N408="snížená",J408,0)</f>
        <v>0</v>
      </c>
      <c r="BG408" s="137" t="n">
        <f aca="false">IF(N408="zákl. přenesená",J408,0)</f>
        <v>0</v>
      </c>
      <c r="BH408" s="137" t="n">
        <f aca="false">IF(N408="sníž. přenesená",J408,0)</f>
        <v>0</v>
      </c>
      <c r="BI408" s="137" t="n">
        <f aca="false">IF(N408="nulová",J408,0)</f>
        <v>0</v>
      </c>
      <c r="BJ408" s="3" t="s">
        <v>81</v>
      </c>
      <c r="BK408" s="137" t="n">
        <f aca="false">ROUND(I408*H408,2)</f>
        <v>0</v>
      </c>
      <c r="BL408" s="3" t="s">
        <v>302</v>
      </c>
      <c r="BM408" s="258" t="s">
        <v>1355</v>
      </c>
    </row>
    <row r="409" s="30" customFormat="true" ht="10.2" hidden="false" customHeight="false" outlineLevel="0" collapsed="false">
      <c r="A409" s="26"/>
      <c r="B409" s="27"/>
      <c r="C409" s="28"/>
      <c r="D409" s="259" t="s">
        <v>256</v>
      </c>
      <c r="E409" s="28"/>
      <c r="F409" s="260" t="s">
        <v>1354</v>
      </c>
      <c r="G409" s="28"/>
      <c r="H409" s="28"/>
      <c r="I409" s="211"/>
      <c r="J409" s="28"/>
      <c r="K409" s="28"/>
      <c r="L409" s="29"/>
      <c r="M409" s="261"/>
      <c r="N409" s="262"/>
      <c r="O409" s="76"/>
      <c r="P409" s="76"/>
      <c r="Q409" s="76"/>
      <c r="R409" s="76"/>
      <c r="S409" s="76"/>
      <c r="T409" s="77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T409" s="3" t="s">
        <v>256</v>
      </c>
      <c r="AU409" s="3" t="s">
        <v>265</v>
      </c>
    </row>
    <row r="410" s="274" customFormat="true" ht="10.2" hidden="false" customHeight="false" outlineLevel="0" collapsed="false">
      <c r="B410" s="275"/>
      <c r="C410" s="276"/>
      <c r="D410" s="259" t="s">
        <v>327</v>
      </c>
      <c r="E410" s="276"/>
      <c r="F410" s="277" t="s">
        <v>1024</v>
      </c>
      <c r="G410" s="276"/>
      <c r="H410" s="278" t="n">
        <v>20</v>
      </c>
      <c r="I410" s="279"/>
      <c r="J410" s="276"/>
      <c r="K410" s="276"/>
      <c r="L410" s="280"/>
      <c r="M410" s="281"/>
      <c r="N410" s="282"/>
      <c r="O410" s="282"/>
      <c r="P410" s="282"/>
      <c r="Q410" s="282"/>
      <c r="R410" s="282"/>
      <c r="S410" s="282"/>
      <c r="T410" s="283"/>
      <c r="AT410" s="284" t="s">
        <v>327</v>
      </c>
      <c r="AU410" s="284" t="s">
        <v>265</v>
      </c>
      <c r="AV410" s="274" t="s">
        <v>83</v>
      </c>
      <c r="AW410" s="274" t="s">
        <v>3</v>
      </c>
      <c r="AX410" s="274" t="s">
        <v>81</v>
      </c>
      <c r="AY410" s="284" t="s">
        <v>247</v>
      </c>
    </row>
    <row r="411" s="30" customFormat="true" ht="37.8" hidden="false" customHeight="true" outlineLevel="0" collapsed="false">
      <c r="A411" s="26"/>
      <c r="B411" s="27"/>
      <c r="C411" s="246" t="s">
        <v>1033</v>
      </c>
      <c r="D411" s="246" t="s">
        <v>250</v>
      </c>
      <c r="E411" s="247" t="s">
        <v>1034</v>
      </c>
      <c r="F411" s="248" t="s">
        <v>1035</v>
      </c>
      <c r="G411" s="249" t="s">
        <v>291</v>
      </c>
      <c r="H411" s="250" t="n">
        <v>4</v>
      </c>
      <c r="I411" s="251"/>
      <c r="J411" s="252" t="n">
        <f aca="false">ROUND(I411*H411,2)</f>
        <v>0</v>
      </c>
      <c r="K411" s="253"/>
      <c r="L411" s="29"/>
      <c r="M411" s="254"/>
      <c r="N411" s="255" t="s">
        <v>39</v>
      </c>
      <c r="O411" s="76"/>
      <c r="P411" s="256" t="n">
        <f aca="false">O411*H411</f>
        <v>0</v>
      </c>
      <c r="Q411" s="256" t="n">
        <v>0</v>
      </c>
      <c r="R411" s="256" t="n">
        <f aca="false">Q411*H411</f>
        <v>0</v>
      </c>
      <c r="S411" s="256" t="n">
        <v>0</v>
      </c>
      <c r="T411" s="257" t="n">
        <f aca="false">S411*H411</f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258" t="s">
        <v>302</v>
      </c>
      <c r="AT411" s="258" t="s">
        <v>250</v>
      </c>
      <c r="AU411" s="258" t="s">
        <v>265</v>
      </c>
      <c r="AY411" s="3" t="s">
        <v>247</v>
      </c>
      <c r="BE411" s="137" t="n">
        <f aca="false">IF(N411="základní",J411,0)</f>
        <v>0</v>
      </c>
      <c r="BF411" s="137" t="n">
        <f aca="false">IF(N411="snížená",J411,0)</f>
        <v>0</v>
      </c>
      <c r="BG411" s="137" t="n">
        <f aca="false">IF(N411="zákl. přenesená",J411,0)</f>
        <v>0</v>
      </c>
      <c r="BH411" s="137" t="n">
        <f aca="false">IF(N411="sníž. přenesená",J411,0)</f>
        <v>0</v>
      </c>
      <c r="BI411" s="137" t="n">
        <f aca="false">IF(N411="nulová",J411,0)</f>
        <v>0</v>
      </c>
      <c r="BJ411" s="3" t="s">
        <v>81</v>
      </c>
      <c r="BK411" s="137" t="n">
        <f aca="false">ROUND(I411*H411,2)</f>
        <v>0</v>
      </c>
      <c r="BL411" s="3" t="s">
        <v>302</v>
      </c>
      <c r="BM411" s="258" t="s">
        <v>1036</v>
      </c>
    </row>
    <row r="412" s="30" customFormat="true" ht="19.2" hidden="false" customHeight="false" outlineLevel="0" collapsed="false">
      <c r="A412" s="26"/>
      <c r="B412" s="27"/>
      <c r="C412" s="28"/>
      <c r="D412" s="259" t="s">
        <v>256</v>
      </c>
      <c r="E412" s="28"/>
      <c r="F412" s="260" t="s">
        <v>1035</v>
      </c>
      <c r="G412" s="28"/>
      <c r="H412" s="28"/>
      <c r="I412" s="211"/>
      <c r="J412" s="28"/>
      <c r="K412" s="28"/>
      <c r="L412" s="29"/>
      <c r="M412" s="261"/>
      <c r="N412" s="262"/>
      <c r="O412" s="76"/>
      <c r="P412" s="76"/>
      <c r="Q412" s="76"/>
      <c r="R412" s="76"/>
      <c r="S412" s="76"/>
      <c r="T412" s="77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T412" s="3" t="s">
        <v>256</v>
      </c>
      <c r="AU412" s="3" t="s">
        <v>265</v>
      </c>
    </row>
    <row r="413" s="30" customFormat="true" ht="24.15" hidden="false" customHeight="true" outlineLevel="0" collapsed="false">
      <c r="A413" s="26"/>
      <c r="B413" s="27"/>
      <c r="C413" s="246" t="s">
        <v>1037</v>
      </c>
      <c r="D413" s="246" t="s">
        <v>250</v>
      </c>
      <c r="E413" s="247" t="s">
        <v>1038</v>
      </c>
      <c r="F413" s="248" t="s">
        <v>1039</v>
      </c>
      <c r="G413" s="249" t="s">
        <v>291</v>
      </c>
      <c r="H413" s="250" t="n">
        <v>4</v>
      </c>
      <c r="I413" s="251"/>
      <c r="J413" s="252" t="n">
        <f aca="false">ROUND(I413*H413,2)</f>
        <v>0</v>
      </c>
      <c r="K413" s="253"/>
      <c r="L413" s="29"/>
      <c r="M413" s="254"/>
      <c r="N413" s="255" t="s">
        <v>39</v>
      </c>
      <c r="O413" s="76"/>
      <c r="P413" s="256" t="n">
        <f aca="false">O413*H413</f>
        <v>0</v>
      </c>
      <c r="Q413" s="256" t="n">
        <v>0</v>
      </c>
      <c r="R413" s="256" t="n">
        <f aca="false">Q413*H413</f>
        <v>0</v>
      </c>
      <c r="S413" s="256" t="n">
        <v>0</v>
      </c>
      <c r="T413" s="257" t="n">
        <f aca="false">S413*H413</f>
        <v>0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R413" s="258" t="s">
        <v>302</v>
      </c>
      <c r="AT413" s="258" t="s">
        <v>250</v>
      </c>
      <c r="AU413" s="258" t="s">
        <v>265</v>
      </c>
      <c r="AY413" s="3" t="s">
        <v>247</v>
      </c>
      <c r="BE413" s="137" t="n">
        <f aca="false">IF(N413="základní",J413,0)</f>
        <v>0</v>
      </c>
      <c r="BF413" s="137" t="n">
        <f aca="false">IF(N413="snížená",J413,0)</f>
        <v>0</v>
      </c>
      <c r="BG413" s="137" t="n">
        <f aca="false">IF(N413="zákl. přenesená",J413,0)</f>
        <v>0</v>
      </c>
      <c r="BH413" s="137" t="n">
        <f aca="false">IF(N413="sníž. přenesená",J413,0)</f>
        <v>0</v>
      </c>
      <c r="BI413" s="137" t="n">
        <f aca="false">IF(N413="nulová",J413,0)</f>
        <v>0</v>
      </c>
      <c r="BJ413" s="3" t="s">
        <v>81</v>
      </c>
      <c r="BK413" s="137" t="n">
        <f aca="false">ROUND(I413*H413,2)</f>
        <v>0</v>
      </c>
      <c r="BL413" s="3" t="s">
        <v>302</v>
      </c>
      <c r="BM413" s="258" t="s">
        <v>1040</v>
      </c>
    </row>
    <row r="414" s="30" customFormat="true" ht="19.2" hidden="false" customHeight="false" outlineLevel="0" collapsed="false">
      <c r="A414" s="26"/>
      <c r="B414" s="27"/>
      <c r="C414" s="28"/>
      <c r="D414" s="259" t="s">
        <v>256</v>
      </c>
      <c r="E414" s="28"/>
      <c r="F414" s="260" t="s">
        <v>1039</v>
      </c>
      <c r="G414" s="28"/>
      <c r="H414" s="28"/>
      <c r="I414" s="211"/>
      <c r="J414" s="28"/>
      <c r="K414" s="28"/>
      <c r="L414" s="29"/>
      <c r="M414" s="261"/>
      <c r="N414" s="262"/>
      <c r="O414" s="76"/>
      <c r="P414" s="76"/>
      <c r="Q414" s="76"/>
      <c r="R414" s="76"/>
      <c r="S414" s="76"/>
      <c r="T414" s="77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T414" s="3" t="s">
        <v>256</v>
      </c>
      <c r="AU414" s="3" t="s">
        <v>265</v>
      </c>
    </row>
    <row r="415" s="30" customFormat="true" ht="44.25" hidden="false" customHeight="true" outlineLevel="0" collapsed="false">
      <c r="A415" s="26"/>
      <c r="B415" s="27"/>
      <c r="C415" s="246" t="s">
        <v>1041</v>
      </c>
      <c r="D415" s="246" t="s">
        <v>250</v>
      </c>
      <c r="E415" s="247" t="s">
        <v>1042</v>
      </c>
      <c r="F415" s="248" t="s">
        <v>1043</v>
      </c>
      <c r="G415" s="249" t="s">
        <v>291</v>
      </c>
      <c r="H415" s="250" t="n">
        <v>2</v>
      </c>
      <c r="I415" s="251"/>
      <c r="J415" s="252" t="n">
        <f aca="false">ROUND(I415*H415,2)</f>
        <v>0</v>
      </c>
      <c r="K415" s="253"/>
      <c r="L415" s="29"/>
      <c r="M415" s="254"/>
      <c r="N415" s="255" t="s">
        <v>39</v>
      </c>
      <c r="O415" s="76"/>
      <c r="P415" s="256" t="n">
        <f aca="false">O415*H415</f>
        <v>0</v>
      </c>
      <c r="Q415" s="256" t="n">
        <v>0</v>
      </c>
      <c r="R415" s="256" t="n">
        <f aca="false">Q415*H415</f>
        <v>0</v>
      </c>
      <c r="S415" s="256" t="n">
        <v>0</v>
      </c>
      <c r="T415" s="257" t="n">
        <f aca="false">S415*H415</f>
        <v>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258" t="s">
        <v>302</v>
      </c>
      <c r="AT415" s="258" t="s">
        <v>250</v>
      </c>
      <c r="AU415" s="258" t="s">
        <v>265</v>
      </c>
      <c r="AY415" s="3" t="s">
        <v>247</v>
      </c>
      <c r="BE415" s="137" t="n">
        <f aca="false">IF(N415="základní",J415,0)</f>
        <v>0</v>
      </c>
      <c r="BF415" s="137" t="n">
        <f aca="false">IF(N415="snížená",J415,0)</f>
        <v>0</v>
      </c>
      <c r="BG415" s="137" t="n">
        <f aca="false">IF(N415="zákl. přenesená",J415,0)</f>
        <v>0</v>
      </c>
      <c r="BH415" s="137" t="n">
        <f aca="false">IF(N415="sníž. přenesená",J415,0)</f>
        <v>0</v>
      </c>
      <c r="BI415" s="137" t="n">
        <f aca="false">IF(N415="nulová",J415,0)</f>
        <v>0</v>
      </c>
      <c r="BJ415" s="3" t="s">
        <v>81</v>
      </c>
      <c r="BK415" s="137" t="n">
        <f aca="false">ROUND(I415*H415,2)</f>
        <v>0</v>
      </c>
      <c r="BL415" s="3" t="s">
        <v>302</v>
      </c>
      <c r="BM415" s="258" t="s">
        <v>1044</v>
      </c>
    </row>
    <row r="416" s="30" customFormat="true" ht="28.8" hidden="false" customHeight="false" outlineLevel="0" collapsed="false">
      <c r="A416" s="26"/>
      <c r="B416" s="27"/>
      <c r="C416" s="28"/>
      <c r="D416" s="259" t="s">
        <v>256</v>
      </c>
      <c r="E416" s="28"/>
      <c r="F416" s="260" t="s">
        <v>1043</v>
      </c>
      <c r="G416" s="28"/>
      <c r="H416" s="28"/>
      <c r="I416" s="211"/>
      <c r="J416" s="28"/>
      <c r="K416" s="28"/>
      <c r="L416" s="29"/>
      <c r="M416" s="261"/>
      <c r="N416" s="262"/>
      <c r="O416" s="76"/>
      <c r="P416" s="76"/>
      <c r="Q416" s="76"/>
      <c r="R416" s="76"/>
      <c r="S416" s="76"/>
      <c r="T416" s="77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T416" s="3" t="s">
        <v>256</v>
      </c>
      <c r="AU416" s="3" t="s">
        <v>265</v>
      </c>
    </row>
    <row r="417" s="30" customFormat="true" ht="24.15" hidden="false" customHeight="true" outlineLevel="0" collapsed="false">
      <c r="A417" s="26"/>
      <c r="B417" s="27"/>
      <c r="C417" s="263" t="s">
        <v>1045</v>
      </c>
      <c r="D417" s="263" t="s">
        <v>288</v>
      </c>
      <c r="E417" s="264" t="s">
        <v>772</v>
      </c>
      <c r="F417" s="265" t="s">
        <v>773</v>
      </c>
      <c r="G417" s="266" t="s">
        <v>291</v>
      </c>
      <c r="H417" s="267" t="n">
        <v>4</v>
      </c>
      <c r="I417" s="268"/>
      <c r="J417" s="269" t="n">
        <f aca="false">ROUND(I417*H417,2)</f>
        <v>0</v>
      </c>
      <c r="K417" s="270"/>
      <c r="L417" s="271"/>
      <c r="M417" s="272"/>
      <c r="N417" s="273" t="s">
        <v>39</v>
      </c>
      <c r="O417" s="76"/>
      <c r="P417" s="256" t="n">
        <f aca="false">O417*H417</f>
        <v>0</v>
      </c>
      <c r="Q417" s="256" t="n">
        <v>5E-005</v>
      </c>
      <c r="R417" s="256" t="n">
        <f aca="false">Q417*H417</f>
        <v>0.0002</v>
      </c>
      <c r="S417" s="256" t="n">
        <v>0</v>
      </c>
      <c r="T417" s="257" t="n">
        <f aca="false">S417*H417</f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258" t="s">
        <v>324</v>
      </c>
      <c r="AT417" s="258" t="s">
        <v>288</v>
      </c>
      <c r="AU417" s="258" t="s">
        <v>265</v>
      </c>
      <c r="AY417" s="3" t="s">
        <v>247</v>
      </c>
      <c r="BE417" s="137" t="n">
        <f aca="false">IF(N417="základní",J417,0)</f>
        <v>0</v>
      </c>
      <c r="BF417" s="137" t="n">
        <f aca="false">IF(N417="snížená",J417,0)</f>
        <v>0</v>
      </c>
      <c r="BG417" s="137" t="n">
        <f aca="false">IF(N417="zákl. přenesená",J417,0)</f>
        <v>0</v>
      </c>
      <c r="BH417" s="137" t="n">
        <f aca="false">IF(N417="sníž. přenesená",J417,0)</f>
        <v>0</v>
      </c>
      <c r="BI417" s="137" t="n">
        <f aca="false">IF(N417="nulová",J417,0)</f>
        <v>0</v>
      </c>
      <c r="BJ417" s="3" t="s">
        <v>81</v>
      </c>
      <c r="BK417" s="137" t="n">
        <f aca="false">ROUND(I417*H417,2)</f>
        <v>0</v>
      </c>
      <c r="BL417" s="3" t="s">
        <v>302</v>
      </c>
      <c r="BM417" s="258" t="s">
        <v>1046</v>
      </c>
    </row>
    <row r="418" s="30" customFormat="true" ht="19.2" hidden="false" customHeight="false" outlineLevel="0" collapsed="false">
      <c r="A418" s="26"/>
      <c r="B418" s="27"/>
      <c r="C418" s="28"/>
      <c r="D418" s="259" t="s">
        <v>256</v>
      </c>
      <c r="E418" s="28"/>
      <c r="F418" s="260" t="s">
        <v>773</v>
      </c>
      <c r="G418" s="28"/>
      <c r="H418" s="28"/>
      <c r="I418" s="211"/>
      <c r="J418" s="28"/>
      <c r="K418" s="28"/>
      <c r="L418" s="29"/>
      <c r="M418" s="261"/>
      <c r="N418" s="262"/>
      <c r="O418" s="76"/>
      <c r="P418" s="76"/>
      <c r="Q418" s="76"/>
      <c r="R418" s="76"/>
      <c r="S418" s="76"/>
      <c r="T418" s="77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T418" s="3" t="s">
        <v>256</v>
      </c>
      <c r="AU418" s="3" t="s">
        <v>265</v>
      </c>
    </row>
    <row r="419" s="30" customFormat="true" ht="24.15" hidden="false" customHeight="true" outlineLevel="0" collapsed="false">
      <c r="A419" s="26"/>
      <c r="B419" s="27"/>
      <c r="C419" s="263" t="s">
        <v>1047</v>
      </c>
      <c r="D419" s="263" t="s">
        <v>288</v>
      </c>
      <c r="E419" s="264" t="s">
        <v>1048</v>
      </c>
      <c r="F419" s="265" t="s">
        <v>1049</v>
      </c>
      <c r="G419" s="266" t="s">
        <v>291</v>
      </c>
      <c r="H419" s="267" t="n">
        <v>1</v>
      </c>
      <c r="I419" s="268"/>
      <c r="J419" s="269" t="n">
        <f aca="false">ROUND(I419*H419,2)</f>
        <v>0</v>
      </c>
      <c r="K419" s="270"/>
      <c r="L419" s="271"/>
      <c r="M419" s="272"/>
      <c r="N419" s="273" t="s">
        <v>39</v>
      </c>
      <c r="O419" s="76"/>
      <c r="P419" s="256" t="n">
        <f aca="false">O419*H419</f>
        <v>0</v>
      </c>
      <c r="Q419" s="256" t="n">
        <v>0.00016</v>
      </c>
      <c r="R419" s="256" t="n">
        <f aca="false">Q419*H419</f>
        <v>0.00016</v>
      </c>
      <c r="S419" s="256" t="n">
        <v>0</v>
      </c>
      <c r="T419" s="257" t="n">
        <f aca="false">S419*H419</f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258" t="s">
        <v>324</v>
      </c>
      <c r="AT419" s="258" t="s">
        <v>288</v>
      </c>
      <c r="AU419" s="258" t="s">
        <v>265</v>
      </c>
      <c r="AY419" s="3" t="s">
        <v>247</v>
      </c>
      <c r="BE419" s="137" t="n">
        <f aca="false">IF(N419="základní",J419,0)</f>
        <v>0</v>
      </c>
      <c r="BF419" s="137" t="n">
        <f aca="false">IF(N419="snížená",J419,0)</f>
        <v>0</v>
      </c>
      <c r="BG419" s="137" t="n">
        <f aca="false">IF(N419="zákl. přenesená",J419,0)</f>
        <v>0</v>
      </c>
      <c r="BH419" s="137" t="n">
        <f aca="false">IF(N419="sníž. přenesená",J419,0)</f>
        <v>0</v>
      </c>
      <c r="BI419" s="137" t="n">
        <f aca="false">IF(N419="nulová",J419,0)</f>
        <v>0</v>
      </c>
      <c r="BJ419" s="3" t="s">
        <v>81</v>
      </c>
      <c r="BK419" s="137" t="n">
        <f aca="false">ROUND(I419*H419,2)</f>
        <v>0</v>
      </c>
      <c r="BL419" s="3" t="s">
        <v>302</v>
      </c>
      <c r="BM419" s="258" t="s">
        <v>1050</v>
      </c>
    </row>
    <row r="420" s="30" customFormat="true" ht="19.2" hidden="false" customHeight="false" outlineLevel="0" collapsed="false">
      <c r="A420" s="26"/>
      <c r="B420" s="27"/>
      <c r="C420" s="28"/>
      <c r="D420" s="259" t="s">
        <v>256</v>
      </c>
      <c r="E420" s="28"/>
      <c r="F420" s="260" t="s">
        <v>1049</v>
      </c>
      <c r="G420" s="28"/>
      <c r="H420" s="28"/>
      <c r="I420" s="211"/>
      <c r="J420" s="28"/>
      <c r="K420" s="28"/>
      <c r="L420" s="29"/>
      <c r="M420" s="261"/>
      <c r="N420" s="262"/>
      <c r="O420" s="76"/>
      <c r="P420" s="76"/>
      <c r="Q420" s="76"/>
      <c r="R420" s="76"/>
      <c r="S420" s="76"/>
      <c r="T420" s="77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T420" s="3" t="s">
        <v>256</v>
      </c>
      <c r="AU420" s="3" t="s">
        <v>265</v>
      </c>
    </row>
    <row r="421" s="30" customFormat="true" ht="24.15" hidden="false" customHeight="true" outlineLevel="0" collapsed="false">
      <c r="A421" s="26"/>
      <c r="B421" s="27"/>
      <c r="C421" s="263" t="s">
        <v>1051</v>
      </c>
      <c r="D421" s="263" t="s">
        <v>288</v>
      </c>
      <c r="E421" s="264" t="s">
        <v>1052</v>
      </c>
      <c r="F421" s="265" t="s">
        <v>1053</v>
      </c>
      <c r="G421" s="266" t="s">
        <v>291</v>
      </c>
      <c r="H421" s="267" t="n">
        <v>1</v>
      </c>
      <c r="I421" s="268"/>
      <c r="J421" s="269" t="n">
        <f aca="false">ROUND(I421*H421,2)</f>
        <v>0</v>
      </c>
      <c r="K421" s="270"/>
      <c r="L421" s="271"/>
      <c r="M421" s="272"/>
      <c r="N421" s="273" t="s">
        <v>39</v>
      </c>
      <c r="O421" s="76"/>
      <c r="P421" s="256" t="n">
        <f aca="false">O421*H421</f>
        <v>0</v>
      </c>
      <c r="Q421" s="256" t="n">
        <v>0.00054</v>
      </c>
      <c r="R421" s="256" t="n">
        <f aca="false">Q421*H421</f>
        <v>0.00054</v>
      </c>
      <c r="S421" s="256" t="n">
        <v>0</v>
      </c>
      <c r="T421" s="257" t="n">
        <f aca="false">S421*H421</f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258" t="s">
        <v>324</v>
      </c>
      <c r="AT421" s="258" t="s">
        <v>288</v>
      </c>
      <c r="AU421" s="258" t="s">
        <v>265</v>
      </c>
      <c r="AY421" s="3" t="s">
        <v>247</v>
      </c>
      <c r="BE421" s="137" t="n">
        <f aca="false">IF(N421="základní",J421,0)</f>
        <v>0</v>
      </c>
      <c r="BF421" s="137" t="n">
        <f aca="false">IF(N421="snížená",J421,0)</f>
        <v>0</v>
      </c>
      <c r="BG421" s="137" t="n">
        <f aca="false">IF(N421="zákl. přenesená",J421,0)</f>
        <v>0</v>
      </c>
      <c r="BH421" s="137" t="n">
        <f aca="false">IF(N421="sníž. přenesená",J421,0)</f>
        <v>0</v>
      </c>
      <c r="BI421" s="137" t="n">
        <f aca="false">IF(N421="nulová",J421,0)</f>
        <v>0</v>
      </c>
      <c r="BJ421" s="3" t="s">
        <v>81</v>
      </c>
      <c r="BK421" s="137" t="n">
        <f aca="false">ROUND(I421*H421,2)</f>
        <v>0</v>
      </c>
      <c r="BL421" s="3" t="s">
        <v>302</v>
      </c>
      <c r="BM421" s="258" t="s">
        <v>1054</v>
      </c>
    </row>
    <row r="422" s="30" customFormat="true" ht="19.2" hidden="false" customHeight="false" outlineLevel="0" collapsed="false">
      <c r="A422" s="26"/>
      <c r="B422" s="27"/>
      <c r="C422" s="28"/>
      <c r="D422" s="259" t="s">
        <v>256</v>
      </c>
      <c r="E422" s="28"/>
      <c r="F422" s="260" t="s">
        <v>1053</v>
      </c>
      <c r="G422" s="28"/>
      <c r="H422" s="28"/>
      <c r="I422" s="211"/>
      <c r="J422" s="28"/>
      <c r="K422" s="28"/>
      <c r="L422" s="29"/>
      <c r="M422" s="261"/>
      <c r="N422" s="262"/>
      <c r="O422" s="76"/>
      <c r="P422" s="76"/>
      <c r="Q422" s="76"/>
      <c r="R422" s="76"/>
      <c r="S422" s="76"/>
      <c r="T422" s="77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T422" s="3" t="s">
        <v>256</v>
      </c>
      <c r="AU422" s="3" t="s">
        <v>265</v>
      </c>
    </row>
    <row r="423" s="30" customFormat="true" ht="24.15" hidden="false" customHeight="true" outlineLevel="0" collapsed="false">
      <c r="A423" s="26"/>
      <c r="B423" s="27"/>
      <c r="C423" s="246" t="s">
        <v>6</v>
      </c>
      <c r="D423" s="246" t="s">
        <v>250</v>
      </c>
      <c r="E423" s="247" t="s">
        <v>1055</v>
      </c>
      <c r="F423" s="248" t="s">
        <v>1056</v>
      </c>
      <c r="G423" s="249" t="s">
        <v>332</v>
      </c>
      <c r="H423" s="250" t="n">
        <v>120</v>
      </c>
      <c r="I423" s="251"/>
      <c r="J423" s="252" t="n">
        <f aca="false">ROUND(I423*H423,2)</f>
        <v>0</v>
      </c>
      <c r="K423" s="253"/>
      <c r="L423" s="29"/>
      <c r="M423" s="254"/>
      <c r="N423" s="255" t="s">
        <v>39</v>
      </c>
      <c r="O423" s="76"/>
      <c r="P423" s="256" t="n">
        <f aca="false">O423*H423</f>
        <v>0</v>
      </c>
      <c r="Q423" s="256" t="n">
        <v>0</v>
      </c>
      <c r="R423" s="256" t="n">
        <f aca="false">Q423*H423</f>
        <v>0</v>
      </c>
      <c r="S423" s="256" t="n">
        <v>0</v>
      </c>
      <c r="T423" s="257" t="n">
        <f aca="false">S423*H423</f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258" t="s">
        <v>302</v>
      </c>
      <c r="AT423" s="258" t="s">
        <v>250</v>
      </c>
      <c r="AU423" s="258" t="s">
        <v>265</v>
      </c>
      <c r="AY423" s="3" t="s">
        <v>247</v>
      </c>
      <c r="BE423" s="137" t="n">
        <f aca="false">IF(N423="základní",J423,0)</f>
        <v>0</v>
      </c>
      <c r="BF423" s="137" t="n">
        <f aca="false">IF(N423="snížená",J423,0)</f>
        <v>0</v>
      </c>
      <c r="BG423" s="137" t="n">
        <f aca="false">IF(N423="zákl. přenesená",J423,0)</f>
        <v>0</v>
      </c>
      <c r="BH423" s="137" t="n">
        <f aca="false">IF(N423="sníž. přenesená",J423,0)</f>
        <v>0</v>
      </c>
      <c r="BI423" s="137" t="n">
        <f aca="false">IF(N423="nulová",J423,0)</f>
        <v>0</v>
      </c>
      <c r="BJ423" s="3" t="s">
        <v>81</v>
      </c>
      <c r="BK423" s="137" t="n">
        <f aca="false">ROUND(I423*H423,2)</f>
        <v>0</v>
      </c>
      <c r="BL423" s="3" t="s">
        <v>302</v>
      </c>
      <c r="BM423" s="258" t="s">
        <v>1057</v>
      </c>
    </row>
    <row r="424" s="30" customFormat="true" ht="19.2" hidden="false" customHeight="false" outlineLevel="0" collapsed="false">
      <c r="A424" s="26"/>
      <c r="B424" s="27"/>
      <c r="C424" s="28"/>
      <c r="D424" s="259" t="s">
        <v>256</v>
      </c>
      <c r="E424" s="28"/>
      <c r="F424" s="260" t="s">
        <v>1056</v>
      </c>
      <c r="G424" s="28"/>
      <c r="H424" s="28"/>
      <c r="I424" s="211"/>
      <c r="J424" s="28"/>
      <c r="K424" s="28"/>
      <c r="L424" s="29"/>
      <c r="M424" s="261"/>
      <c r="N424" s="262"/>
      <c r="O424" s="76"/>
      <c r="P424" s="76"/>
      <c r="Q424" s="76"/>
      <c r="R424" s="76"/>
      <c r="S424" s="76"/>
      <c r="T424" s="77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T424" s="3" t="s">
        <v>256</v>
      </c>
      <c r="AU424" s="3" t="s">
        <v>265</v>
      </c>
    </row>
    <row r="425" s="30" customFormat="true" ht="24.15" hidden="false" customHeight="true" outlineLevel="0" collapsed="false">
      <c r="A425" s="26"/>
      <c r="B425" s="27"/>
      <c r="C425" s="263" t="s">
        <v>374</v>
      </c>
      <c r="D425" s="263" t="s">
        <v>288</v>
      </c>
      <c r="E425" s="264" t="s">
        <v>1058</v>
      </c>
      <c r="F425" s="265" t="s">
        <v>1059</v>
      </c>
      <c r="G425" s="266" t="s">
        <v>332</v>
      </c>
      <c r="H425" s="267" t="n">
        <v>120</v>
      </c>
      <c r="I425" s="268"/>
      <c r="J425" s="269" t="n">
        <f aca="false">ROUND(I425*H425,2)</f>
        <v>0</v>
      </c>
      <c r="K425" s="270"/>
      <c r="L425" s="271"/>
      <c r="M425" s="272"/>
      <c r="N425" s="273" t="s">
        <v>39</v>
      </c>
      <c r="O425" s="76"/>
      <c r="P425" s="256" t="n">
        <f aca="false">O425*H425</f>
        <v>0</v>
      </c>
      <c r="Q425" s="256" t="n">
        <v>4E-005</v>
      </c>
      <c r="R425" s="256" t="n">
        <f aca="false">Q425*H425</f>
        <v>0.0048</v>
      </c>
      <c r="S425" s="256" t="n">
        <v>0</v>
      </c>
      <c r="T425" s="257" t="n">
        <f aca="false">S425*H425</f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258" t="s">
        <v>324</v>
      </c>
      <c r="AT425" s="258" t="s">
        <v>288</v>
      </c>
      <c r="AU425" s="258" t="s">
        <v>265</v>
      </c>
      <c r="AY425" s="3" t="s">
        <v>247</v>
      </c>
      <c r="BE425" s="137" t="n">
        <f aca="false">IF(N425="základní",J425,0)</f>
        <v>0</v>
      </c>
      <c r="BF425" s="137" t="n">
        <f aca="false">IF(N425="snížená",J425,0)</f>
        <v>0</v>
      </c>
      <c r="BG425" s="137" t="n">
        <f aca="false">IF(N425="zákl. přenesená",J425,0)</f>
        <v>0</v>
      </c>
      <c r="BH425" s="137" t="n">
        <f aca="false">IF(N425="sníž. přenesená",J425,0)</f>
        <v>0</v>
      </c>
      <c r="BI425" s="137" t="n">
        <f aca="false">IF(N425="nulová",J425,0)</f>
        <v>0</v>
      </c>
      <c r="BJ425" s="3" t="s">
        <v>81</v>
      </c>
      <c r="BK425" s="137" t="n">
        <f aca="false">ROUND(I425*H425,2)</f>
        <v>0</v>
      </c>
      <c r="BL425" s="3" t="s">
        <v>302</v>
      </c>
      <c r="BM425" s="258" t="s">
        <v>1060</v>
      </c>
    </row>
    <row r="426" s="30" customFormat="true" ht="19.2" hidden="false" customHeight="false" outlineLevel="0" collapsed="false">
      <c r="A426" s="26"/>
      <c r="B426" s="27"/>
      <c r="C426" s="28"/>
      <c r="D426" s="259" t="s">
        <v>256</v>
      </c>
      <c r="E426" s="28"/>
      <c r="F426" s="260" t="s">
        <v>1059</v>
      </c>
      <c r="G426" s="28"/>
      <c r="H426" s="28"/>
      <c r="I426" s="211"/>
      <c r="J426" s="28"/>
      <c r="K426" s="28"/>
      <c r="L426" s="29"/>
      <c r="M426" s="261"/>
      <c r="N426" s="262"/>
      <c r="O426" s="76"/>
      <c r="P426" s="76"/>
      <c r="Q426" s="76"/>
      <c r="R426" s="76"/>
      <c r="S426" s="76"/>
      <c r="T426" s="77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T426" s="3" t="s">
        <v>256</v>
      </c>
      <c r="AU426" s="3" t="s">
        <v>265</v>
      </c>
    </row>
    <row r="427" s="30" customFormat="true" ht="24.15" hidden="false" customHeight="true" outlineLevel="0" collapsed="false">
      <c r="A427" s="26"/>
      <c r="B427" s="27"/>
      <c r="C427" s="246" t="s">
        <v>258</v>
      </c>
      <c r="D427" s="246" t="s">
        <v>250</v>
      </c>
      <c r="E427" s="247" t="s">
        <v>1061</v>
      </c>
      <c r="F427" s="248" t="s">
        <v>1062</v>
      </c>
      <c r="G427" s="249" t="s">
        <v>291</v>
      </c>
      <c r="H427" s="250" t="n">
        <v>10</v>
      </c>
      <c r="I427" s="251"/>
      <c r="J427" s="252" t="n">
        <f aca="false">ROUND(I427*H427,2)</f>
        <v>0</v>
      </c>
      <c r="K427" s="253"/>
      <c r="L427" s="29"/>
      <c r="M427" s="254"/>
      <c r="N427" s="255" t="s">
        <v>39</v>
      </c>
      <c r="O427" s="76"/>
      <c r="P427" s="256" t="n">
        <f aca="false">O427*H427</f>
        <v>0</v>
      </c>
      <c r="Q427" s="256" t="n">
        <v>0</v>
      </c>
      <c r="R427" s="256" t="n">
        <f aca="false">Q427*H427</f>
        <v>0</v>
      </c>
      <c r="S427" s="256" t="n">
        <v>0</v>
      </c>
      <c r="T427" s="257" t="n">
        <f aca="false">S427*H427</f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258" t="s">
        <v>302</v>
      </c>
      <c r="AT427" s="258" t="s">
        <v>250</v>
      </c>
      <c r="AU427" s="258" t="s">
        <v>265</v>
      </c>
      <c r="AY427" s="3" t="s">
        <v>247</v>
      </c>
      <c r="BE427" s="137" t="n">
        <f aca="false">IF(N427="základní",J427,0)</f>
        <v>0</v>
      </c>
      <c r="BF427" s="137" t="n">
        <f aca="false">IF(N427="snížená",J427,0)</f>
        <v>0</v>
      </c>
      <c r="BG427" s="137" t="n">
        <f aca="false">IF(N427="zákl. přenesená",J427,0)</f>
        <v>0</v>
      </c>
      <c r="BH427" s="137" t="n">
        <f aca="false">IF(N427="sníž. přenesená",J427,0)</f>
        <v>0</v>
      </c>
      <c r="BI427" s="137" t="n">
        <f aca="false">IF(N427="nulová",J427,0)</f>
        <v>0</v>
      </c>
      <c r="BJ427" s="3" t="s">
        <v>81</v>
      </c>
      <c r="BK427" s="137" t="n">
        <f aca="false">ROUND(I427*H427,2)</f>
        <v>0</v>
      </c>
      <c r="BL427" s="3" t="s">
        <v>302</v>
      </c>
      <c r="BM427" s="258" t="s">
        <v>1063</v>
      </c>
    </row>
    <row r="428" s="30" customFormat="true" ht="19.2" hidden="false" customHeight="false" outlineLevel="0" collapsed="false">
      <c r="A428" s="26"/>
      <c r="B428" s="27"/>
      <c r="C428" s="28"/>
      <c r="D428" s="259" t="s">
        <v>256</v>
      </c>
      <c r="E428" s="28"/>
      <c r="F428" s="260" t="s">
        <v>1062</v>
      </c>
      <c r="G428" s="28"/>
      <c r="H428" s="28"/>
      <c r="I428" s="211"/>
      <c r="J428" s="28"/>
      <c r="K428" s="28"/>
      <c r="L428" s="29"/>
      <c r="M428" s="261"/>
      <c r="N428" s="262"/>
      <c r="O428" s="76"/>
      <c r="P428" s="76"/>
      <c r="Q428" s="76"/>
      <c r="R428" s="76"/>
      <c r="S428" s="76"/>
      <c r="T428" s="77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T428" s="3" t="s">
        <v>256</v>
      </c>
      <c r="AU428" s="3" t="s">
        <v>265</v>
      </c>
    </row>
    <row r="429" s="30" customFormat="true" ht="24.15" hidden="false" customHeight="true" outlineLevel="0" collapsed="false">
      <c r="A429" s="26"/>
      <c r="B429" s="27"/>
      <c r="C429" s="263" t="s">
        <v>310</v>
      </c>
      <c r="D429" s="263" t="s">
        <v>288</v>
      </c>
      <c r="E429" s="264" t="s">
        <v>1064</v>
      </c>
      <c r="F429" s="265" t="s">
        <v>1065</v>
      </c>
      <c r="G429" s="266" t="s">
        <v>291</v>
      </c>
      <c r="H429" s="267" t="n">
        <v>10</v>
      </c>
      <c r="I429" s="268"/>
      <c r="J429" s="269" t="n">
        <f aca="false">ROUND(I429*H429,2)</f>
        <v>0</v>
      </c>
      <c r="K429" s="270"/>
      <c r="L429" s="271"/>
      <c r="M429" s="272"/>
      <c r="N429" s="273" t="s">
        <v>39</v>
      </c>
      <c r="O429" s="76"/>
      <c r="P429" s="256" t="n">
        <f aca="false">O429*H429</f>
        <v>0</v>
      </c>
      <c r="Q429" s="256" t="n">
        <v>2E-005</v>
      </c>
      <c r="R429" s="256" t="n">
        <f aca="false">Q429*H429</f>
        <v>0.0002</v>
      </c>
      <c r="S429" s="256" t="n">
        <v>0</v>
      </c>
      <c r="T429" s="257" t="n">
        <f aca="false">S429*H429</f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258" t="s">
        <v>324</v>
      </c>
      <c r="AT429" s="258" t="s">
        <v>288</v>
      </c>
      <c r="AU429" s="258" t="s">
        <v>265</v>
      </c>
      <c r="AY429" s="3" t="s">
        <v>247</v>
      </c>
      <c r="BE429" s="137" t="n">
        <f aca="false">IF(N429="základní",J429,0)</f>
        <v>0</v>
      </c>
      <c r="BF429" s="137" t="n">
        <f aca="false">IF(N429="snížená",J429,0)</f>
        <v>0</v>
      </c>
      <c r="BG429" s="137" t="n">
        <f aca="false">IF(N429="zákl. přenesená",J429,0)</f>
        <v>0</v>
      </c>
      <c r="BH429" s="137" t="n">
        <f aca="false">IF(N429="sníž. přenesená",J429,0)</f>
        <v>0</v>
      </c>
      <c r="BI429" s="137" t="n">
        <f aca="false">IF(N429="nulová",J429,0)</f>
        <v>0</v>
      </c>
      <c r="BJ429" s="3" t="s">
        <v>81</v>
      </c>
      <c r="BK429" s="137" t="n">
        <f aca="false">ROUND(I429*H429,2)</f>
        <v>0</v>
      </c>
      <c r="BL429" s="3" t="s">
        <v>302</v>
      </c>
      <c r="BM429" s="258" t="s">
        <v>1066</v>
      </c>
    </row>
    <row r="430" s="30" customFormat="true" ht="19.2" hidden="false" customHeight="false" outlineLevel="0" collapsed="false">
      <c r="A430" s="26"/>
      <c r="B430" s="27"/>
      <c r="C430" s="28"/>
      <c r="D430" s="259" t="s">
        <v>256</v>
      </c>
      <c r="E430" s="28"/>
      <c r="F430" s="260" t="s">
        <v>1065</v>
      </c>
      <c r="G430" s="28"/>
      <c r="H430" s="28"/>
      <c r="I430" s="211"/>
      <c r="J430" s="28"/>
      <c r="K430" s="28"/>
      <c r="L430" s="29"/>
      <c r="M430" s="261"/>
      <c r="N430" s="262"/>
      <c r="O430" s="76"/>
      <c r="P430" s="76"/>
      <c r="Q430" s="76"/>
      <c r="R430" s="76"/>
      <c r="S430" s="76"/>
      <c r="T430" s="77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T430" s="3" t="s">
        <v>256</v>
      </c>
      <c r="AU430" s="3" t="s">
        <v>265</v>
      </c>
    </row>
    <row r="431" s="30" customFormat="true" ht="24.15" hidden="false" customHeight="true" outlineLevel="0" collapsed="false">
      <c r="A431" s="26"/>
      <c r="B431" s="27"/>
      <c r="C431" s="246" t="s">
        <v>365</v>
      </c>
      <c r="D431" s="246" t="s">
        <v>250</v>
      </c>
      <c r="E431" s="247" t="s">
        <v>1067</v>
      </c>
      <c r="F431" s="248" t="s">
        <v>1068</v>
      </c>
      <c r="G431" s="249" t="s">
        <v>291</v>
      </c>
      <c r="H431" s="250" t="n">
        <v>20</v>
      </c>
      <c r="I431" s="251"/>
      <c r="J431" s="252" t="n">
        <f aca="false">ROUND(I431*H431,2)</f>
        <v>0</v>
      </c>
      <c r="K431" s="253"/>
      <c r="L431" s="29"/>
      <c r="M431" s="254"/>
      <c r="N431" s="255" t="s">
        <v>39</v>
      </c>
      <c r="O431" s="76"/>
      <c r="P431" s="256" t="n">
        <f aca="false">O431*H431</f>
        <v>0</v>
      </c>
      <c r="Q431" s="256" t="n">
        <v>0</v>
      </c>
      <c r="R431" s="256" t="n">
        <f aca="false">Q431*H431</f>
        <v>0</v>
      </c>
      <c r="S431" s="256" t="n">
        <v>0</v>
      </c>
      <c r="T431" s="257" t="n">
        <f aca="false">S431*H431</f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258" t="s">
        <v>302</v>
      </c>
      <c r="AT431" s="258" t="s">
        <v>250</v>
      </c>
      <c r="AU431" s="258" t="s">
        <v>265</v>
      </c>
      <c r="AY431" s="3" t="s">
        <v>247</v>
      </c>
      <c r="BE431" s="137" t="n">
        <f aca="false">IF(N431="základní",J431,0)</f>
        <v>0</v>
      </c>
      <c r="BF431" s="137" t="n">
        <f aca="false">IF(N431="snížená",J431,0)</f>
        <v>0</v>
      </c>
      <c r="BG431" s="137" t="n">
        <f aca="false">IF(N431="zákl. přenesená",J431,0)</f>
        <v>0</v>
      </c>
      <c r="BH431" s="137" t="n">
        <f aca="false">IF(N431="sníž. přenesená",J431,0)</f>
        <v>0</v>
      </c>
      <c r="BI431" s="137" t="n">
        <f aca="false">IF(N431="nulová",J431,0)</f>
        <v>0</v>
      </c>
      <c r="BJ431" s="3" t="s">
        <v>81</v>
      </c>
      <c r="BK431" s="137" t="n">
        <f aca="false">ROUND(I431*H431,2)</f>
        <v>0</v>
      </c>
      <c r="BL431" s="3" t="s">
        <v>302</v>
      </c>
      <c r="BM431" s="258" t="s">
        <v>1069</v>
      </c>
    </row>
    <row r="432" s="30" customFormat="true" ht="19.2" hidden="false" customHeight="false" outlineLevel="0" collapsed="false">
      <c r="A432" s="26"/>
      <c r="B432" s="27"/>
      <c r="C432" s="28"/>
      <c r="D432" s="259" t="s">
        <v>256</v>
      </c>
      <c r="E432" s="28"/>
      <c r="F432" s="260" t="s">
        <v>1068</v>
      </c>
      <c r="G432" s="28"/>
      <c r="H432" s="28"/>
      <c r="I432" s="211"/>
      <c r="J432" s="28"/>
      <c r="K432" s="28"/>
      <c r="L432" s="29"/>
      <c r="M432" s="261"/>
      <c r="N432" s="262"/>
      <c r="O432" s="76"/>
      <c r="P432" s="76"/>
      <c r="Q432" s="76"/>
      <c r="R432" s="76"/>
      <c r="S432" s="76"/>
      <c r="T432" s="77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T432" s="3" t="s">
        <v>256</v>
      </c>
      <c r="AU432" s="3" t="s">
        <v>265</v>
      </c>
    </row>
    <row r="433" s="30" customFormat="true" ht="24.15" hidden="false" customHeight="true" outlineLevel="0" collapsed="false">
      <c r="A433" s="26"/>
      <c r="B433" s="27"/>
      <c r="C433" s="246" t="s">
        <v>469</v>
      </c>
      <c r="D433" s="246" t="s">
        <v>250</v>
      </c>
      <c r="E433" s="247" t="s">
        <v>1070</v>
      </c>
      <c r="F433" s="248" t="s">
        <v>1071</v>
      </c>
      <c r="G433" s="249" t="s">
        <v>291</v>
      </c>
      <c r="H433" s="250" t="n">
        <v>1</v>
      </c>
      <c r="I433" s="251"/>
      <c r="J433" s="252" t="n">
        <f aca="false">ROUND(I433*H433,2)</f>
        <v>0</v>
      </c>
      <c r="K433" s="253"/>
      <c r="L433" s="29"/>
      <c r="M433" s="254"/>
      <c r="N433" s="255" t="s">
        <v>39</v>
      </c>
      <c r="O433" s="76"/>
      <c r="P433" s="256" t="n">
        <f aca="false">O433*H433</f>
        <v>0</v>
      </c>
      <c r="Q433" s="256" t="n">
        <v>0</v>
      </c>
      <c r="R433" s="256" t="n">
        <f aca="false">Q433*H433</f>
        <v>0</v>
      </c>
      <c r="S433" s="256" t="n">
        <v>0</v>
      </c>
      <c r="T433" s="257" t="n">
        <f aca="false">S433*H433</f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258" t="s">
        <v>302</v>
      </c>
      <c r="AT433" s="258" t="s">
        <v>250</v>
      </c>
      <c r="AU433" s="258" t="s">
        <v>265</v>
      </c>
      <c r="AY433" s="3" t="s">
        <v>247</v>
      </c>
      <c r="BE433" s="137" t="n">
        <f aca="false">IF(N433="základní",J433,0)</f>
        <v>0</v>
      </c>
      <c r="BF433" s="137" t="n">
        <f aca="false">IF(N433="snížená",J433,0)</f>
        <v>0</v>
      </c>
      <c r="BG433" s="137" t="n">
        <f aca="false">IF(N433="zákl. přenesená",J433,0)</f>
        <v>0</v>
      </c>
      <c r="BH433" s="137" t="n">
        <f aca="false">IF(N433="sníž. přenesená",J433,0)</f>
        <v>0</v>
      </c>
      <c r="BI433" s="137" t="n">
        <f aca="false">IF(N433="nulová",J433,0)</f>
        <v>0</v>
      </c>
      <c r="BJ433" s="3" t="s">
        <v>81</v>
      </c>
      <c r="BK433" s="137" t="n">
        <f aca="false">ROUND(I433*H433,2)</f>
        <v>0</v>
      </c>
      <c r="BL433" s="3" t="s">
        <v>302</v>
      </c>
      <c r="BM433" s="258" t="s">
        <v>1072</v>
      </c>
    </row>
    <row r="434" s="30" customFormat="true" ht="19.2" hidden="false" customHeight="false" outlineLevel="0" collapsed="false">
      <c r="A434" s="26"/>
      <c r="B434" s="27"/>
      <c r="C434" s="28"/>
      <c r="D434" s="259" t="s">
        <v>256</v>
      </c>
      <c r="E434" s="28"/>
      <c r="F434" s="260" t="s">
        <v>1071</v>
      </c>
      <c r="G434" s="28"/>
      <c r="H434" s="28"/>
      <c r="I434" s="211"/>
      <c r="J434" s="28"/>
      <c r="K434" s="28"/>
      <c r="L434" s="29"/>
      <c r="M434" s="261"/>
      <c r="N434" s="262"/>
      <c r="O434" s="76"/>
      <c r="P434" s="76"/>
      <c r="Q434" s="76"/>
      <c r="R434" s="76"/>
      <c r="S434" s="76"/>
      <c r="T434" s="77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T434" s="3" t="s">
        <v>256</v>
      </c>
      <c r="AU434" s="3" t="s">
        <v>265</v>
      </c>
    </row>
    <row r="435" s="30" customFormat="true" ht="24.15" hidden="false" customHeight="true" outlineLevel="0" collapsed="false">
      <c r="A435" s="26"/>
      <c r="B435" s="27"/>
      <c r="C435" s="263" t="s">
        <v>474</v>
      </c>
      <c r="D435" s="263" t="s">
        <v>288</v>
      </c>
      <c r="E435" s="264" t="s">
        <v>1073</v>
      </c>
      <c r="F435" s="265" t="s">
        <v>1074</v>
      </c>
      <c r="G435" s="266" t="s">
        <v>291</v>
      </c>
      <c r="H435" s="267" t="n">
        <v>1</v>
      </c>
      <c r="I435" s="268"/>
      <c r="J435" s="269" t="n">
        <f aca="false">ROUND(I435*H435,2)</f>
        <v>0</v>
      </c>
      <c r="K435" s="270"/>
      <c r="L435" s="271"/>
      <c r="M435" s="272"/>
      <c r="N435" s="273" t="s">
        <v>39</v>
      </c>
      <c r="O435" s="76"/>
      <c r="P435" s="256" t="n">
        <f aca="false">O435*H435</f>
        <v>0</v>
      </c>
      <c r="Q435" s="256" t="n">
        <v>0.0001</v>
      </c>
      <c r="R435" s="256" t="n">
        <f aca="false">Q435*H435</f>
        <v>0.0001</v>
      </c>
      <c r="S435" s="256" t="n">
        <v>0</v>
      </c>
      <c r="T435" s="257" t="n">
        <f aca="false">S435*H435</f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258" t="s">
        <v>324</v>
      </c>
      <c r="AT435" s="258" t="s">
        <v>288</v>
      </c>
      <c r="AU435" s="258" t="s">
        <v>265</v>
      </c>
      <c r="AY435" s="3" t="s">
        <v>247</v>
      </c>
      <c r="BE435" s="137" t="n">
        <f aca="false">IF(N435="základní",J435,0)</f>
        <v>0</v>
      </c>
      <c r="BF435" s="137" t="n">
        <f aca="false">IF(N435="snížená",J435,0)</f>
        <v>0</v>
      </c>
      <c r="BG435" s="137" t="n">
        <f aca="false">IF(N435="zákl. přenesená",J435,0)</f>
        <v>0</v>
      </c>
      <c r="BH435" s="137" t="n">
        <f aca="false">IF(N435="sníž. přenesená",J435,0)</f>
        <v>0</v>
      </c>
      <c r="BI435" s="137" t="n">
        <f aca="false">IF(N435="nulová",J435,0)</f>
        <v>0</v>
      </c>
      <c r="BJ435" s="3" t="s">
        <v>81</v>
      </c>
      <c r="BK435" s="137" t="n">
        <f aca="false">ROUND(I435*H435,2)</f>
        <v>0</v>
      </c>
      <c r="BL435" s="3" t="s">
        <v>302</v>
      </c>
      <c r="BM435" s="258" t="s">
        <v>1075</v>
      </c>
    </row>
    <row r="436" s="30" customFormat="true" ht="19.2" hidden="false" customHeight="false" outlineLevel="0" collapsed="false">
      <c r="A436" s="26"/>
      <c r="B436" s="27"/>
      <c r="C436" s="28"/>
      <c r="D436" s="259" t="s">
        <v>256</v>
      </c>
      <c r="E436" s="28"/>
      <c r="F436" s="260" t="s">
        <v>1074</v>
      </c>
      <c r="G436" s="28"/>
      <c r="H436" s="28"/>
      <c r="I436" s="211"/>
      <c r="J436" s="28"/>
      <c r="K436" s="28"/>
      <c r="L436" s="29"/>
      <c r="M436" s="261"/>
      <c r="N436" s="262"/>
      <c r="O436" s="76"/>
      <c r="P436" s="76"/>
      <c r="Q436" s="76"/>
      <c r="R436" s="76"/>
      <c r="S436" s="76"/>
      <c r="T436" s="77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T436" s="3" t="s">
        <v>256</v>
      </c>
      <c r="AU436" s="3" t="s">
        <v>265</v>
      </c>
    </row>
    <row r="437" s="30" customFormat="true" ht="16.5" hidden="false" customHeight="true" outlineLevel="0" collapsed="false">
      <c r="A437" s="26"/>
      <c r="B437" s="27"/>
      <c r="C437" s="246" t="s">
        <v>324</v>
      </c>
      <c r="D437" s="246" t="s">
        <v>250</v>
      </c>
      <c r="E437" s="247" t="s">
        <v>1076</v>
      </c>
      <c r="F437" s="248" t="s">
        <v>1077</v>
      </c>
      <c r="G437" s="249" t="s">
        <v>291</v>
      </c>
      <c r="H437" s="250" t="n">
        <v>1</v>
      </c>
      <c r="I437" s="251"/>
      <c r="J437" s="252" t="n">
        <f aca="false">ROUND(I437*H437,2)</f>
        <v>0</v>
      </c>
      <c r="K437" s="253"/>
      <c r="L437" s="29"/>
      <c r="M437" s="254"/>
      <c r="N437" s="255" t="s">
        <v>39</v>
      </c>
      <c r="O437" s="76"/>
      <c r="P437" s="256" t="n">
        <f aca="false">O437*H437</f>
        <v>0</v>
      </c>
      <c r="Q437" s="256" t="n">
        <v>0</v>
      </c>
      <c r="R437" s="256" t="n">
        <f aca="false">Q437*H437</f>
        <v>0</v>
      </c>
      <c r="S437" s="256" t="n">
        <v>0</v>
      </c>
      <c r="T437" s="257" t="n">
        <f aca="false">S437*H437</f>
        <v>0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258" t="s">
        <v>302</v>
      </c>
      <c r="AT437" s="258" t="s">
        <v>250</v>
      </c>
      <c r="AU437" s="258" t="s">
        <v>265</v>
      </c>
      <c r="AY437" s="3" t="s">
        <v>247</v>
      </c>
      <c r="BE437" s="137" t="n">
        <f aca="false">IF(N437="základní",J437,0)</f>
        <v>0</v>
      </c>
      <c r="BF437" s="137" t="n">
        <f aca="false">IF(N437="snížená",J437,0)</f>
        <v>0</v>
      </c>
      <c r="BG437" s="137" t="n">
        <f aca="false">IF(N437="zákl. přenesená",J437,0)</f>
        <v>0</v>
      </c>
      <c r="BH437" s="137" t="n">
        <f aca="false">IF(N437="sníž. přenesená",J437,0)</f>
        <v>0</v>
      </c>
      <c r="BI437" s="137" t="n">
        <f aca="false">IF(N437="nulová",J437,0)</f>
        <v>0</v>
      </c>
      <c r="BJ437" s="3" t="s">
        <v>81</v>
      </c>
      <c r="BK437" s="137" t="n">
        <f aca="false">ROUND(I437*H437,2)</f>
        <v>0</v>
      </c>
      <c r="BL437" s="3" t="s">
        <v>302</v>
      </c>
      <c r="BM437" s="258" t="s">
        <v>1078</v>
      </c>
    </row>
    <row r="438" s="30" customFormat="true" ht="19.2" hidden="false" customHeight="false" outlineLevel="0" collapsed="false">
      <c r="A438" s="26"/>
      <c r="B438" s="27"/>
      <c r="C438" s="28"/>
      <c r="D438" s="259" t="s">
        <v>256</v>
      </c>
      <c r="E438" s="28"/>
      <c r="F438" s="260" t="s">
        <v>1079</v>
      </c>
      <c r="G438" s="28"/>
      <c r="H438" s="28"/>
      <c r="I438" s="211"/>
      <c r="J438" s="28"/>
      <c r="K438" s="28"/>
      <c r="L438" s="29"/>
      <c r="M438" s="261"/>
      <c r="N438" s="262"/>
      <c r="O438" s="76"/>
      <c r="P438" s="76"/>
      <c r="Q438" s="76"/>
      <c r="R438" s="76"/>
      <c r="S438" s="76"/>
      <c r="T438" s="77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T438" s="3" t="s">
        <v>256</v>
      </c>
      <c r="AU438" s="3" t="s">
        <v>265</v>
      </c>
    </row>
    <row r="439" s="30" customFormat="true" ht="24.15" hidden="false" customHeight="true" outlineLevel="0" collapsed="false">
      <c r="A439" s="26"/>
      <c r="B439" s="27"/>
      <c r="C439" s="263" t="s">
        <v>433</v>
      </c>
      <c r="D439" s="263" t="s">
        <v>288</v>
      </c>
      <c r="E439" s="264" t="s">
        <v>1080</v>
      </c>
      <c r="F439" s="265" t="s">
        <v>1081</v>
      </c>
      <c r="G439" s="266" t="s">
        <v>291</v>
      </c>
      <c r="H439" s="267" t="n">
        <v>1</v>
      </c>
      <c r="I439" s="268"/>
      <c r="J439" s="269" t="n">
        <f aca="false">ROUND(I439*H439,2)</f>
        <v>0</v>
      </c>
      <c r="K439" s="270"/>
      <c r="L439" s="271"/>
      <c r="M439" s="272"/>
      <c r="N439" s="273" t="s">
        <v>39</v>
      </c>
      <c r="O439" s="76"/>
      <c r="P439" s="256" t="n">
        <f aca="false">O439*H439</f>
        <v>0</v>
      </c>
      <c r="Q439" s="256" t="n">
        <v>0.0001</v>
      </c>
      <c r="R439" s="256" t="n">
        <f aca="false">Q439*H439</f>
        <v>0.0001</v>
      </c>
      <c r="S439" s="256" t="n">
        <v>0</v>
      </c>
      <c r="T439" s="257" t="n">
        <f aca="false">S439*H439</f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258" t="s">
        <v>324</v>
      </c>
      <c r="AT439" s="258" t="s">
        <v>288</v>
      </c>
      <c r="AU439" s="258" t="s">
        <v>265</v>
      </c>
      <c r="AY439" s="3" t="s">
        <v>247</v>
      </c>
      <c r="BE439" s="137" t="n">
        <f aca="false">IF(N439="základní",J439,0)</f>
        <v>0</v>
      </c>
      <c r="BF439" s="137" t="n">
        <f aca="false">IF(N439="snížená",J439,0)</f>
        <v>0</v>
      </c>
      <c r="BG439" s="137" t="n">
        <f aca="false">IF(N439="zákl. přenesená",J439,0)</f>
        <v>0</v>
      </c>
      <c r="BH439" s="137" t="n">
        <f aca="false">IF(N439="sníž. přenesená",J439,0)</f>
        <v>0</v>
      </c>
      <c r="BI439" s="137" t="n">
        <f aca="false">IF(N439="nulová",J439,0)</f>
        <v>0</v>
      </c>
      <c r="BJ439" s="3" t="s">
        <v>81</v>
      </c>
      <c r="BK439" s="137" t="n">
        <f aca="false">ROUND(I439*H439,2)</f>
        <v>0</v>
      </c>
      <c r="BL439" s="3" t="s">
        <v>302</v>
      </c>
      <c r="BM439" s="258" t="s">
        <v>1082</v>
      </c>
    </row>
    <row r="440" s="30" customFormat="true" ht="10.2" hidden="false" customHeight="false" outlineLevel="0" collapsed="false">
      <c r="A440" s="26"/>
      <c r="B440" s="27"/>
      <c r="C440" s="28"/>
      <c r="D440" s="259" t="s">
        <v>256</v>
      </c>
      <c r="E440" s="28"/>
      <c r="F440" s="260" t="s">
        <v>1081</v>
      </c>
      <c r="G440" s="28"/>
      <c r="H440" s="28"/>
      <c r="I440" s="211"/>
      <c r="J440" s="28"/>
      <c r="K440" s="28"/>
      <c r="L440" s="29"/>
      <c r="M440" s="261"/>
      <c r="N440" s="262"/>
      <c r="O440" s="76"/>
      <c r="P440" s="76"/>
      <c r="Q440" s="76"/>
      <c r="R440" s="76"/>
      <c r="S440" s="76"/>
      <c r="T440" s="77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T440" s="3" t="s">
        <v>256</v>
      </c>
      <c r="AU440" s="3" t="s">
        <v>265</v>
      </c>
    </row>
    <row r="441" s="30" customFormat="true" ht="16.5" hidden="false" customHeight="true" outlineLevel="0" collapsed="false">
      <c r="A441" s="26"/>
      <c r="B441" s="27"/>
      <c r="C441" s="246" t="s">
        <v>321</v>
      </c>
      <c r="D441" s="246" t="s">
        <v>250</v>
      </c>
      <c r="E441" s="247" t="s">
        <v>1083</v>
      </c>
      <c r="F441" s="248" t="s">
        <v>1084</v>
      </c>
      <c r="G441" s="249" t="s">
        <v>291</v>
      </c>
      <c r="H441" s="250" t="n">
        <v>3</v>
      </c>
      <c r="I441" s="251"/>
      <c r="J441" s="252" t="n">
        <f aca="false">ROUND(I441*H441,2)</f>
        <v>0</v>
      </c>
      <c r="K441" s="253"/>
      <c r="L441" s="29"/>
      <c r="M441" s="254"/>
      <c r="N441" s="255" t="s">
        <v>39</v>
      </c>
      <c r="O441" s="76"/>
      <c r="P441" s="256" t="n">
        <f aca="false">O441*H441</f>
        <v>0</v>
      </c>
      <c r="Q441" s="256" t="n">
        <v>0</v>
      </c>
      <c r="R441" s="256" t="n">
        <f aca="false">Q441*H441</f>
        <v>0</v>
      </c>
      <c r="S441" s="256" t="n">
        <v>0</v>
      </c>
      <c r="T441" s="257" t="n">
        <f aca="false">S441*H441</f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258" t="s">
        <v>302</v>
      </c>
      <c r="AT441" s="258" t="s">
        <v>250</v>
      </c>
      <c r="AU441" s="258" t="s">
        <v>265</v>
      </c>
      <c r="AY441" s="3" t="s">
        <v>247</v>
      </c>
      <c r="BE441" s="137" t="n">
        <f aca="false">IF(N441="základní",J441,0)</f>
        <v>0</v>
      </c>
      <c r="BF441" s="137" t="n">
        <f aca="false">IF(N441="snížená",J441,0)</f>
        <v>0</v>
      </c>
      <c r="BG441" s="137" t="n">
        <f aca="false">IF(N441="zákl. přenesená",J441,0)</f>
        <v>0</v>
      </c>
      <c r="BH441" s="137" t="n">
        <f aca="false">IF(N441="sníž. přenesená",J441,0)</f>
        <v>0</v>
      </c>
      <c r="BI441" s="137" t="n">
        <f aca="false">IF(N441="nulová",J441,0)</f>
        <v>0</v>
      </c>
      <c r="BJ441" s="3" t="s">
        <v>81</v>
      </c>
      <c r="BK441" s="137" t="n">
        <f aca="false">ROUND(I441*H441,2)</f>
        <v>0</v>
      </c>
      <c r="BL441" s="3" t="s">
        <v>302</v>
      </c>
      <c r="BM441" s="258" t="s">
        <v>1085</v>
      </c>
    </row>
    <row r="442" s="30" customFormat="true" ht="28.8" hidden="false" customHeight="false" outlineLevel="0" collapsed="false">
      <c r="A442" s="26"/>
      <c r="B442" s="27"/>
      <c r="C442" s="28"/>
      <c r="D442" s="259" t="s">
        <v>256</v>
      </c>
      <c r="E442" s="28"/>
      <c r="F442" s="260" t="s">
        <v>1086</v>
      </c>
      <c r="G442" s="28"/>
      <c r="H442" s="28"/>
      <c r="I442" s="211"/>
      <c r="J442" s="28"/>
      <c r="K442" s="28"/>
      <c r="L442" s="29"/>
      <c r="M442" s="261"/>
      <c r="N442" s="262"/>
      <c r="O442" s="76"/>
      <c r="P442" s="76"/>
      <c r="Q442" s="76"/>
      <c r="R442" s="76"/>
      <c r="S442" s="76"/>
      <c r="T442" s="77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T442" s="3" t="s">
        <v>256</v>
      </c>
      <c r="AU442" s="3" t="s">
        <v>265</v>
      </c>
    </row>
    <row r="443" s="30" customFormat="true" ht="24.15" hidden="false" customHeight="true" outlineLevel="0" collapsed="false">
      <c r="A443" s="26"/>
      <c r="B443" s="27"/>
      <c r="C443" s="263" t="s">
        <v>1087</v>
      </c>
      <c r="D443" s="263" t="s">
        <v>288</v>
      </c>
      <c r="E443" s="264" t="s">
        <v>1088</v>
      </c>
      <c r="F443" s="265" t="s">
        <v>1089</v>
      </c>
      <c r="G443" s="266" t="s">
        <v>291</v>
      </c>
      <c r="H443" s="267" t="n">
        <v>1</v>
      </c>
      <c r="I443" s="268"/>
      <c r="J443" s="269" t="n">
        <f aca="false">ROUND(I443*H443,2)</f>
        <v>0</v>
      </c>
      <c r="K443" s="270"/>
      <c r="L443" s="271"/>
      <c r="M443" s="272"/>
      <c r="N443" s="273" t="s">
        <v>39</v>
      </c>
      <c r="O443" s="76"/>
      <c r="P443" s="256" t="n">
        <f aca="false">O443*H443</f>
        <v>0</v>
      </c>
      <c r="Q443" s="256" t="n">
        <v>0.0001</v>
      </c>
      <c r="R443" s="256" t="n">
        <f aca="false">Q443*H443</f>
        <v>0.0001</v>
      </c>
      <c r="S443" s="256" t="n">
        <v>0</v>
      </c>
      <c r="T443" s="257" t="n">
        <f aca="false">S443*H443</f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258" t="s">
        <v>324</v>
      </c>
      <c r="AT443" s="258" t="s">
        <v>288</v>
      </c>
      <c r="AU443" s="258" t="s">
        <v>265</v>
      </c>
      <c r="AY443" s="3" t="s">
        <v>247</v>
      </c>
      <c r="BE443" s="137" t="n">
        <f aca="false">IF(N443="základní",J443,0)</f>
        <v>0</v>
      </c>
      <c r="BF443" s="137" t="n">
        <f aca="false">IF(N443="snížená",J443,0)</f>
        <v>0</v>
      </c>
      <c r="BG443" s="137" t="n">
        <f aca="false">IF(N443="zákl. přenesená",J443,0)</f>
        <v>0</v>
      </c>
      <c r="BH443" s="137" t="n">
        <f aca="false">IF(N443="sníž. přenesená",J443,0)</f>
        <v>0</v>
      </c>
      <c r="BI443" s="137" t="n">
        <f aca="false">IF(N443="nulová",J443,0)</f>
        <v>0</v>
      </c>
      <c r="BJ443" s="3" t="s">
        <v>81</v>
      </c>
      <c r="BK443" s="137" t="n">
        <f aca="false">ROUND(I443*H443,2)</f>
        <v>0</v>
      </c>
      <c r="BL443" s="3" t="s">
        <v>302</v>
      </c>
      <c r="BM443" s="258" t="s">
        <v>1090</v>
      </c>
    </row>
    <row r="444" s="30" customFormat="true" ht="19.2" hidden="false" customHeight="false" outlineLevel="0" collapsed="false">
      <c r="A444" s="26"/>
      <c r="B444" s="27"/>
      <c r="C444" s="28"/>
      <c r="D444" s="259" t="s">
        <v>256</v>
      </c>
      <c r="E444" s="28"/>
      <c r="F444" s="260" t="s">
        <v>1091</v>
      </c>
      <c r="G444" s="28"/>
      <c r="H444" s="28"/>
      <c r="I444" s="211"/>
      <c r="J444" s="28"/>
      <c r="K444" s="28"/>
      <c r="L444" s="29"/>
      <c r="M444" s="261"/>
      <c r="N444" s="262"/>
      <c r="O444" s="76"/>
      <c r="P444" s="76"/>
      <c r="Q444" s="76"/>
      <c r="R444" s="76"/>
      <c r="S444" s="76"/>
      <c r="T444" s="77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T444" s="3" t="s">
        <v>256</v>
      </c>
      <c r="AU444" s="3" t="s">
        <v>265</v>
      </c>
    </row>
    <row r="445" s="30" customFormat="true" ht="24.15" hidden="false" customHeight="true" outlineLevel="0" collapsed="false">
      <c r="A445" s="26"/>
      <c r="B445" s="27"/>
      <c r="C445" s="263" t="s">
        <v>329</v>
      </c>
      <c r="D445" s="263" t="s">
        <v>288</v>
      </c>
      <c r="E445" s="264" t="s">
        <v>1092</v>
      </c>
      <c r="F445" s="265" t="s">
        <v>1093</v>
      </c>
      <c r="G445" s="266" t="s">
        <v>291</v>
      </c>
      <c r="H445" s="267" t="n">
        <v>2</v>
      </c>
      <c r="I445" s="268"/>
      <c r="J445" s="269" t="n">
        <f aca="false">ROUND(I445*H445,2)</f>
        <v>0</v>
      </c>
      <c r="K445" s="270"/>
      <c r="L445" s="271"/>
      <c r="M445" s="272"/>
      <c r="N445" s="273" t="s">
        <v>39</v>
      </c>
      <c r="O445" s="76"/>
      <c r="P445" s="256" t="n">
        <f aca="false">O445*H445</f>
        <v>0</v>
      </c>
      <c r="Q445" s="256" t="n">
        <v>0</v>
      </c>
      <c r="R445" s="256" t="n">
        <f aca="false">Q445*H445</f>
        <v>0</v>
      </c>
      <c r="S445" s="256" t="n">
        <v>0</v>
      </c>
      <c r="T445" s="257" t="n">
        <f aca="false">S445*H445</f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R445" s="258" t="s">
        <v>324</v>
      </c>
      <c r="AT445" s="258" t="s">
        <v>288</v>
      </c>
      <c r="AU445" s="258" t="s">
        <v>265</v>
      </c>
      <c r="AY445" s="3" t="s">
        <v>247</v>
      </c>
      <c r="BE445" s="137" t="n">
        <f aca="false">IF(N445="základní",J445,0)</f>
        <v>0</v>
      </c>
      <c r="BF445" s="137" t="n">
        <f aca="false">IF(N445="snížená",J445,0)</f>
        <v>0</v>
      </c>
      <c r="BG445" s="137" t="n">
        <f aca="false">IF(N445="zákl. přenesená",J445,0)</f>
        <v>0</v>
      </c>
      <c r="BH445" s="137" t="n">
        <f aca="false">IF(N445="sníž. přenesená",J445,0)</f>
        <v>0</v>
      </c>
      <c r="BI445" s="137" t="n">
        <f aca="false">IF(N445="nulová",J445,0)</f>
        <v>0</v>
      </c>
      <c r="BJ445" s="3" t="s">
        <v>81</v>
      </c>
      <c r="BK445" s="137" t="n">
        <f aca="false">ROUND(I445*H445,2)</f>
        <v>0</v>
      </c>
      <c r="BL445" s="3" t="s">
        <v>302</v>
      </c>
      <c r="BM445" s="258" t="s">
        <v>1094</v>
      </c>
    </row>
    <row r="446" s="30" customFormat="true" ht="19.2" hidden="false" customHeight="false" outlineLevel="0" collapsed="false">
      <c r="A446" s="26"/>
      <c r="B446" s="27"/>
      <c r="C446" s="28"/>
      <c r="D446" s="259" t="s">
        <v>256</v>
      </c>
      <c r="E446" s="28"/>
      <c r="F446" s="260" t="s">
        <v>1093</v>
      </c>
      <c r="G446" s="28"/>
      <c r="H446" s="28"/>
      <c r="I446" s="211"/>
      <c r="J446" s="28"/>
      <c r="K446" s="28"/>
      <c r="L446" s="29"/>
      <c r="M446" s="261"/>
      <c r="N446" s="262"/>
      <c r="O446" s="76"/>
      <c r="P446" s="76"/>
      <c r="Q446" s="76"/>
      <c r="R446" s="76"/>
      <c r="S446" s="76"/>
      <c r="T446" s="77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T446" s="3" t="s">
        <v>256</v>
      </c>
      <c r="AU446" s="3" t="s">
        <v>265</v>
      </c>
    </row>
    <row r="447" s="30" customFormat="true" ht="24.15" hidden="false" customHeight="true" outlineLevel="0" collapsed="false">
      <c r="A447" s="26"/>
      <c r="B447" s="27"/>
      <c r="C447" s="263" t="s">
        <v>350</v>
      </c>
      <c r="D447" s="263" t="s">
        <v>288</v>
      </c>
      <c r="E447" s="264" t="s">
        <v>1095</v>
      </c>
      <c r="F447" s="265" t="s">
        <v>1096</v>
      </c>
      <c r="G447" s="266" t="s">
        <v>291</v>
      </c>
      <c r="H447" s="267" t="n">
        <v>1</v>
      </c>
      <c r="I447" s="268"/>
      <c r="J447" s="269" t="n">
        <f aca="false">ROUND(I447*H447,2)</f>
        <v>0</v>
      </c>
      <c r="K447" s="270"/>
      <c r="L447" s="271"/>
      <c r="M447" s="272"/>
      <c r="N447" s="273" t="s">
        <v>39</v>
      </c>
      <c r="O447" s="76"/>
      <c r="P447" s="256" t="n">
        <f aca="false">O447*H447</f>
        <v>0</v>
      </c>
      <c r="Q447" s="256" t="n">
        <v>0.0001</v>
      </c>
      <c r="R447" s="256" t="n">
        <f aca="false">Q447*H447</f>
        <v>0.0001</v>
      </c>
      <c r="S447" s="256" t="n">
        <v>0</v>
      </c>
      <c r="T447" s="257" t="n">
        <f aca="false">S447*H447</f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258" t="s">
        <v>324</v>
      </c>
      <c r="AT447" s="258" t="s">
        <v>288</v>
      </c>
      <c r="AU447" s="258" t="s">
        <v>265</v>
      </c>
      <c r="AY447" s="3" t="s">
        <v>247</v>
      </c>
      <c r="BE447" s="137" t="n">
        <f aca="false">IF(N447="základní",J447,0)</f>
        <v>0</v>
      </c>
      <c r="BF447" s="137" t="n">
        <f aca="false">IF(N447="snížená",J447,0)</f>
        <v>0</v>
      </c>
      <c r="BG447" s="137" t="n">
        <f aca="false">IF(N447="zákl. přenesená",J447,0)</f>
        <v>0</v>
      </c>
      <c r="BH447" s="137" t="n">
        <f aca="false">IF(N447="sníž. přenesená",J447,0)</f>
        <v>0</v>
      </c>
      <c r="BI447" s="137" t="n">
        <f aca="false">IF(N447="nulová",J447,0)</f>
        <v>0</v>
      </c>
      <c r="BJ447" s="3" t="s">
        <v>81</v>
      </c>
      <c r="BK447" s="137" t="n">
        <f aca="false">ROUND(I447*H447,2)</f>
        <v>0</v>
      </c>
      <c r="BL447" s="3" t="s">
        <v>302</v>
      </c>
      <c r="BM447" s="258" t="s">
        <v>1097</v>
      </c>
    </row>
    <row r="448" s="30" customFormat="true" ht="19.2" hidden="false" customHeight="false" outlineLevel="0" collapsed="false">
      <c r="A448" s="26"/>
      <c r="B448" s="27"/>
      <c r="C448" s="28"/>
      <c r="D448" s="259" t="s">
        <v>256</v>
      </c>
      <c r="E448" s="28"/>
      <c r="F448" s="260" t="s">
        <v>1096</v>
      </c>
      <c r="G448" s="28"/>
      <c r="H448" s="28"/>
      <c r="I448" s="211"/>
      <c r="J448" s="28"/>
      <c r="K448" s="28"/>
      <c r="L448" s="29"/>
      <c r="M448" s="261"/>
      <c r="N448" s="262"/>
      <c r="O448" s="76"/>
      <c r="P448" s="76"/>
      <c r="Q448" s="76"/>
      <c r="R448" s="76"/>
      <c r="S448" s="76"/>
      <c r="T448" s="77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T448" s="3" t="s">
        <v>256</v>
      </c>
      <c r="AU448" s="3" t="s">
        <v>265</v>
      </c>
    </row>
    <row r="449" s="30" customFormat="true" ht="21.75" hidden="false" customHeight="true" outlineLevel="0" collapsed="false">
      <c r="A449" s="26"/>
      <c r="B449" s="27"/>
      <c r="C449" s="246" t="s">
        <v>379</v>
      </c>
      <c r="D449" s="246" t="s">
        <v>250</v>
      </c>
      <c r="E449" s="247" t="s">
        <v>1098</v>
      </c>
      <c r="F449" s="248" t="s">
        <v>1099</v>
      </c>
      <c r="G449" s="249" t="s">
        <v>291</v>
      </c>
      <c r="H449" s="250" t="n">
        <v>5</v>
      </c>
      <c r="I449" s="251"/>
      <c r="J449" s="252" t="n">
        <f aca="false">ROUND(I449*H449,2)</f>
        <v>0</v>
      </c>
      <c r="K449" s="253"/>
      <c r="L449" s="29"/>
      <c r="M449" s="254"/>
      <c r="N449" s="255" t="s">
        <v>39</v>
      </c>
      <c r="O449" s="76"/>
      <c r="P449" s="256" t="n">
        <f aca="false">O449*H449</f>
        <v>0</v>
      </c>
      <c r="Q449" s="256" t="n">
        <v>0</v>
      </c>
      <c r="R449" s="256" t="n">
        <f aca="false">Q449*H449</f>
        <v>0</v>
      </c>
      <c r="S449" s="256" t="n">
        <v>0</v>
      </c>
      <c r="T449" s="257" t="n">
        <f aca="false">S449*H449</f>
        <v>0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R449" s="258" t="s">
        <v>302</v>
      </c>
      <c r="AT449" s="258" t="s">
        <v>250</v>
      </c>
      <c r="AU449" s="258" t="s">
        <v>265</v>
      </c>
      <c r="AY449" s="3" t="s">
        <v>247</v>
      </c>
      <c r="BE449" s="137" t="n">
        <f aca="false">IF(N449="základní",J449,0)</f>
        <v>0</v>
      </c>
      <c r="BF449" s="137" t="n">
        <f aca="false">IF(N449="snížená",J449,0)</f>
        <v>0</v>
      </c>
      <c r="BG449" s="137" t="n">
        <f aca="false">IF(N449="zákl. přenesená",J449,0)</f>
        <v>0</v>
      </c>
      <c r="BH449" s="137" t="n">
        <f aca="false">IF(N449="sníž. přenesená",J449,0)</f>
        <v>0</v>
      </c>
      <c r="BI449" s="137" t="n">
        <f aca="false">IF(N449="nulová",J449,0)</f>
        <v>0</v>
      </c>
      <c r="BJ449" s="3" t="s">
        <v>81</v>
      </c>
      <c r="BK449" s="137" t="n">
        <f aca="false">ROUND(I449*H449,2)</f>
        <v>0</v>
      </c>
      <c r="BL449" s="3" t="s">
        <v>302</v>
      </c>
      <c r="BM449" s="258" t="s">
        <v>1100</v>
      </c>
    </row>
    <row r="450" s="30" customFormat="true" ht="19.2" hidden="false" customHeight="false" outlineLevel="0" collapsed="false">
      <c r="A450" s="26"/>
      <c r="B450" s="27"/>
      <c r="C450" s="28"/>
      <c r="D450" s="259" t="s">
        <v>256</v>
      </c>
      <c r="E450" s="28"/>
      <c r="F450" s="260" t="s">
        <v>1101</v>
      </c>
      <c r="G450" s="28"/>
      <c r="H450" s="28"/>
      <c r="I450" s="211"/>
      <c r="J450" s="28"/>
      <c r="K450" s="28"/>
      <c r="L450" s="29"/>
      <c r="M450" s="261"/>
      <c r="N450" s="262"/>
      <c r="O450" s="76"/>
      <c r="P450" s="76"/>
      <c r="Q450" s="76"/>
      <c r="R450" s="76"/>
      <c r="S450" s="76"/>
      <c r="T450" s="77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T450" s="3" t="s">
        <v>256</v>
      </c>
      <c r="AU450" s="3" t="s">
        <v>265</v>
      </c>
    </row>
    <row r="451" s="30" customFormat="true" ht="24.15" hidden="false" customHeight="true" outlineLevel="0" collapsed="false">
      <c r="A451" s="26"/>
      <c r="B451" s="27"/>
      <c r="C451" s="246" t="s">
        <v>1102</v>
      </c>
      <c r="D451" s="246" t="s">
        <v>250</v>
      </c>
      <c r="E451" s="247" t="s">
        <v>1103</v>
      </c>
      <c r="F451" s="248" t="s">
        <v>1104</v>
      </c>
      <c r="G451" s="249" t="s">
        <v>291</v>
      </c>
      <c r="H451" s="250" t="n">
        <v>2</v>
      </c>
      <c r="I451" s="251"/>
      <c r="J451" s="252" t="n">
        <f aca="false">ROUND(I451*H451,2)</f>
        <v>0</v>
      </c>
      <c r="K451" s="253"/>
      <c r="L451" s="29"/>
      <c r="M451" s="254"/>
      <c r="N451" s="255" t="s">
        <v>39</v>
      </c>
      <c r="O451" s="76"/>
      <c r="P451" s="256" t="n">
        <f aca="false">O451*H451</f>
        <v>0</v>
      </c>
      <c r="Q451" s="256" t="n">
        <v>0</v>
      </c>
      <c r="R451" s="256" t="n">
        <f aca="false">Q451*H451</f>
        <v>0</v>
      </c>
      <c r="S451" s="256" t="n">
        <v>0</v>
      </c>
      <c r="T451" s="257" t="n">
        <f aca="false">S451*H451</f>
        <v>0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R451" s="258" t="s">
        <v>302</v>
      </c>
      <c r="AT451" s="258" t="s">
        <v>250</v>
      </c>
      <c r="AU451" s="258" t="s">
        <v>265</v>
      </c>
      <c r="AY451" s="3" t="s">
        <v>247</v>
      </c>
      <c r="BE451" s="137" t="n">
        <f aca="false">IF(N451="základní",J451,0)</f>
        <v>0</v>
      </c>
      <c r="BF451" s="137" t="n">
        <f aca="false">IF(N451="snížená",J451,0)</f>
        <v>0</v>
      </c>
      <c r="BG451" s="137" t="n">
        <f aca="false">IF(N451="zákl. přenesená",J451,0)</f>
        <v>0</v>
      </c>
      <c r="BH451" s="137" t="n">
        <f aca="false">IF(N451="sníž. přenesená",J451,0)</f>
        <v>0</v>
      </c>
      <c r="BI451" s="137" t="n">
        <f aca="false">IF(N451="nulová",J451,0)</f>
        <v>0</v>
      </c>
      <c r="BJ451" s="3" t="s">
        <v>81</v>
      </c>
      <c r="BK451" s="137" t="n">
        <f aca="false">ROUND(I451*H451,2)</f>
        <v>0</v>
      </c>
      <c r="BL451" s="3" t="s">
        <v>302</v>
      </c>
      <c r="BM451" s="258" t="s">
        <v>1105</v>
      </c>
    </row>
    <row r="452" s="30" customFormat="true" ht="19.2" hidden="false" customHeight="false" outlineLevel="0" collapsed="false">
      <c r="A452" s="26"/>
      <c r="B452" s="27"/>
      <c r="C452" s="28"/>
      <c r="D452" s="259" t="s">
        <v>256</v>
      </c>
      <c r="E452" s="28"/>
      <c r="F452" s="260" t="s">
        <v>1104</v>
      </c>
      <c r="G452" s="28"/>
      <c r="H452" s="28"/>
      <c r="I452" s="211"/>
      <c r="J452" s="28"/>
      <c r="K452" s="28"/>
      <c r="L452" s="29"/>
      <c r="M452" s="261"/>
      <c r="N452" s="262"/>
      <c r="O452" s="76"/>
      <c r="P452" s="76"/>
      <c r="Q452" s="76"/>
      <c r="R452" s="76"/>
      <c r="S452" s="76"/>
      <c r="T452" s="77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T452" s="3" t="s">
        <v>256</v>
      </c>
      <c r="AU452" s="3" t="s">
        <v>265</v>
      </c>
    </row>
    <row r="453" s="30" customFormat="true" ht="33" hidden="false" customHeight="true" outlineLevel="0" collapsed="false">
      <c r="A453" s="26"/>
      <c r="B453" s="27"/>
      <c r="C453" s="263" t="s">
        <v>1106</v>
      </c>
      <c r="D453" s="263" t="s">
        <v>288</v>
      </c>
      <c r="E453" s="264" t="s">
        <v>1107</v>
      </c>
      <c r="F453" s="265" t="s">
        <v>1108</v>
      </c>
      <c r="G453" s="266" t="s">
        <v>291</v>
      </c>
      <c r="H453" s="267" t="n">
        <v>2</v>
      </c>
      <c r="I453" s="268"/>
      <c r="J453" s="269" t="n">
        <f aca="false">ROUND(I453*H453,2)</f>
        <v>0</v>
      </c>
      <c r="K453" s="270"/>
      <c r="L453" s="271"/>
      <c r="M453" s="272"/>
      <c r="N453" s="273" t="s">
        <v>39</v>
      </c>
      <c r="O453" s="76"/>
      <c r="P453" s="256" t="n">
        <f aca="false">O453*H453</f>
        <v>0</v>
      </c>
      <c r="Q453" s="256" t="n">
        <v>5E-005</v>
      </c>
      <c r="R453" s="256" t="n">
        <f aca="false">Q453*H453</f>
        <v>0.0001</v>
      </c>
      <c r="S453" s="256" t="n">
        <v>0</v>
      </c>
      <c r="T453" s="257" t="n">
        <f aca="false">S453*H453</f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R453" s="258" t="s">
        <v>324</v>
      </c>
      <c r="AT453" s="258" t="s">
        <v>288</v>
      </c>
      <c r="AU453" s="258" t="s">
        <v>265</v>
      </c>
      <c r="AY453" s="3" t="s">
        <v>247</v>
      </c>
      <c r="BE453" s="137" t="n">
        <f aca="false">IF(N453="základní",J453,0)</f>
        <v>0</v>
      </c>
      <c r="BF453" s="137" t="n">
        <f aca="false">IF(N453="snížená",J453,0)</f>
        <v>0</v>
      </c>
      <c r="BG453" s="137" t="n">
        <f aca="false">IF(N453="zákl. přenesená",J453,0)</f>
        <v>0</v>
      </c>
      <c r="BH453" s="137" t="n">
        <f aca="false">IF(N453="sníž. přenesená",J453,0)</f>
        <v>0</v>
      </c>
      <c r="BI453" s="137" t="n">
        <f aca="false">IF(N453="nulová",J453,0)</f>
        <v>0</v>
      </c>
      <c r="BJ453" s="3" t="s">
        <v>81</v>
      </c>
      <c r="BK453" s="137" t="n">
        <f aca="false">ROUND(I453*H453,2)</f>
        <v>0</v>
      </c>
      <c r="BL453" s="3" t="s">
        <v>302</v>
      </c>
      <c r="BM453" s="258" t="s">
        <v>1109</v>
      </c>
    </row>
    <row r="454" s="30" customFormat="true" ht="19.2" hidden="false" customHeight="false" outlineLevel="0" collapsed="false">
      <c r="A454" s="26"/>
      <c r="B454" s="27"/>
      <c r="C454" s="28"/>
      <c r="D454" s="259" t="s">
        <v>256</v>
      </c>
      <c r="E454" s="28"/>
      <c r="F454" s="260" t="s">
        <v>1108</v>
      </c>
      <c r="G454" s="28"/>
      <c r="H454" s="28"/>
      <c r="I454" s="211"/>
      <c r="J454" s="28"/>
      <c r="K454" s="28"/>
      <c r="L454" s="29"/>
      <c r="M454" s="261"/>
      <c r="N454" s="262"/>
      <c r="O454" s="76"/>
      <c r="P454" s="76"/>
      <c r="Q454" s="76"/>
      <c r="R454" s="76"/>
      <c r="S454" s="76"/>
      <c r="T454" s="77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T454" s="3" t="s">
        <v>256</v>
      </c>
      <c r="AU454" s="3" t="s">
        <v>265</v>
      </c>
    </row>
    <row r="455" s="30" customFormat="true" ht="24.15" hidden="false" customHeight="true" outlineLevel="0" collapsed="false">
      <c r="A455" s="26"/>
      <c r="B455" s="27"/>
      <c r="C455" s="246" t="s">
        <v>1356</v>
      </c>
      <c r="D455" s="246" t="s">
        <v>250</v>
      </c>
      <c r="E455" s="247" t="s">
        <v>1357</v>
      </c>
      <c r="F455" s="248" t="s">
        <v>1358</v>
      </c>
      <c r="G455" s="249" t="s">
        <v>291</v>
      </c>
      <c r="H455" s="250" t="n">
        <v>1</v>
      </c>
      <c r="I455" s="251"/>
      <c r="J455" s="252" t="n">
        <f aca="false">ROUND(I455*H455,2)</f>
        <v>0</v>
      </c>
      <c r="K455" s="253"/>
      <c r="L455" s="29"/>
      <c r="M455" s="254"/>
      <c r="N455" s="255" t="s">
        <v>39</v>
      </c>
      <c r="O455" s="76"/>
      <c r="P455" s="256" t="n">
        <f aca="false">O455*H455</f>
        <v>0</v>
      </c>
      <c r="Q455" s="256" t="n">
        <v>0</v>
      </c>
      <c r="R455" s="256" t="n">
        <f aca="false">Q455*H455</f>
        <v>0</v>
      </c>
      <c r="S455" s="256" t="n">
        <v>0</v>
      </c>
      <c r="T455" s="257" t="n">
        <f aca="false">S455*H455</f>
        <v>0</v>
      </c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R455" s="258" t="s">
        <v>302</v>
      </c>
      <c r="AT455" s="258" t="s">
        <v>250</v>
      </c>
      <c r="AU455" s="258" t="s">
        <v>265</v>
      </c>
      <c r="AY455" s="3" t="s">
        <v>247</v>
      </c>
      <c r="BE455" s="137" t="n">
        <f aca="false">IF(N455="základní",J455,0)</f>
        <v>0</v>
      </c>
      <c r="BF455" s="137" t="n">
        <f aca="false">IF(N455="snížená",J455,0)</f>
        <v>0</v>
      </c>
      <c r="BG455" s="137" t="n">
        <f aca="false">IF(N455="zákl. přenesená",J455,0)</f>
        <v>0</v>
      </c>
      <c r="BH455" s="137" t="n">
        <f aca="false">IF(N455="sníž. přenesená",J455,0)</f>
        <v>0</v>
      </c>
      <c r="BI455" s="137" t="n">
        <f aca="false">IF(N455="nulová",J455,0)</f>
        <v>0</v>
      </c>
      <c r="BJ455" s="3" t="s">
        <v>81</v>
      </c>
      <c r="BK455" s="137" t="n">
        <f aca="false">ROUND(I455*H455,2)</f>
        <v>0</v>
      </c>
      <c r="BL455" s="3" t="s">
        <v>302</v>
      </c>
      <c r="BM455" s="258" t="s">
        <v>1359</v>
      </c>
    </row>
    <row r="456" s="30" customFormat="true" ht="28.8" hidden="false" customHeight="false" outlineLevel="0" collapsed="false">
      <c r="A456" s="26"/>
      <c r="B456" s="27"/>
      <c r="C456" s="28"/>
      <c r="D456" s="259" t="s">
        <v>256</v>
      </c>
      <c r="E456" s="28"/>
      <c r="F456" s="260" t="s">
        <v>1360</v>
      </c>
      <c r="G456" s="28"/>
      <c r="H456" s="28"/>
      <c r="I456" s="211"/>
      <c r="J456" s="28"/>
      <c r="K456" s="28"/>
      <c r="L456" s="29"/>
      <c r="M456" s="261"/>
      <c r="N456" s="262"/>
      <c r="O456" s="76"/>
      <c r="P456" s="76"/>
      <c r="Q456" s="76"/>
      <c r="R456" s="76"/>
      <c r="S456" s="76"/>
      <c r="T456" s="77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T456" s="3" t="s">
        <v>256</v>
      </c>
      <c r="AU456" s="3" t="s">
        <v>265</v>
      </c>
    </row>
    <row r="457" s="30" customFormat="true" ht="24.15" hidden="false" customHeight="true" outlineLevel="0" collapsed="false">
      <c r="A457" s="26"/>
      <c r="B457" s="27"/>
      <c r="C457" s="263" t="s">
        <v>1361</v>
      </c>
      <c r="D457" s="263" t="s">
        <v>288</v>
      </c>
      <c r="E457" s="264" t="s">
        <v>1362</v>
      </c>
      <c r="F457" s="265" t="s">
        <v>1363</v>
      </c>
      <c r="G457" s="266" t="s">
        <v>291</v>
      </c>
      <c r="H457" s="267" t="n">
        <v>1</v>
      </c>
      <c r="I457" s="268"/>
      <c r="J457" s="269" t="n">
        <f aca="false">ROUND(I457*H457,2)</f>
        <v>0</v>
      </c>
      <c r="K457" s="270"/>
      <c r="L457" s="271"/>
      <c r="M457" s="272"/>
      <c r="N457" s="273" t="s">
        <v>39</v>
      </c>
      <c r="O457" s="76"/>
      <c r="P457" s="256" t="n">
        <f aca="false">O457*H457</f>
        <v>0</v>
      </c>
      <c r="Q457" s="256" t="n">
        <v>0.0001</v>
      </c>
      <c r="R457" s="256" t="n">
        <f aca="false">Q457*H457</f>
        <v>0.0001</v>
      </c>
      <c r="S457" s="256" t="n">
        <v>0</v>
      </c>
      <c r="T457" s="257" t="n">
        <f aca="false">S457*H457</f>
        <v>0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R457" s="258" t="s">
        <v>324</v>
      </c>
      <c r="AT457" s="258" t="s">
        <v>288</v>
      </c>
      <c r="AU457" s="258" t="s">
        <v>265</v>
      </c>
      <c r="AY457" s="3" t="s">
        <v>247</v>
      </c>
      <c r="BE457" s="137" t="n">
        <f aca="false">IF(N457="základní",J457,0)</f>
        <v>0</v>
      </c>
      <c r="BF457" s="137" t="n">
        <f aca="false">IF(N457="snížená",J457,0)</f>
        <v>0</v>
      </c>
      <c r="BG457" s="137" t="n">
        <f aca="false">IF(N457="zákl. přenesená",J457,0)</f>
        <v>0</v>
      </c>
      <c r="BH457" s="137" t="n">
        <f aca="false">IF(N457="sníž. přenesená",J457,0)</f>
        <v>0</v>
      </c>
      <c r="BI457" s="137" t="n">
        <f aca="false">IF(N457="nulová",J457,0)</f>
        <v>0</v>
      </c>
      <c r="BJ457" s="3" t="s">
        <v>81</v>
      </c>
      <c r="BK457" s="137" t="n">
        <f aca="false">ROUND(I457*H457,2)</f>
        <v>0</v>
      </c>
      <c r="BL457" s="3" t="s">
        <v>302</v>
      </c>
      <c r="BM457" s="258" t="s">
        <v>1364</v>
      </c>
    </row>
    <row r="458" s="30" customFormat="true" ht="38.4" hidden="false" customHeight="false" outlineLevel="0" collapsed="false">
      <c r="A458" s="26"/>
      <c r="B458" s="27"/>
      <c r="C458" s="28"/>
      <c r="D458" s="259" t="s">
        <v>256</v>
      </c>
      <c r="E458" s="28"/>
      <c r="F458" s="260" t="s">
        <v>1365</v>
      </c>
      <c r="G458" s="28"/>
      <c r="H458" s="28"/>
      <c r="I458" s="211"/>
      <c r="J458" s="28"/>
      <c r="K458" s="28"/>
      <c r="L458" s="29"/>
      <c r="M458" s="261"/>
      <c r="N458" s="262"/>
      <c r="O458" s="76"/>
      <c r="P458" s="76"/>
      <c r="Q458" s="76"/>
      <c r="R458" s="76"/>
      <c r="S458" s="76"/>
      <c r="T458" s="77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T458" s="3" t="s">
        <v>256</v>
      </c>
      <c r="AU458" s="3" t="s">
        <v>265</v>
      </c>
    </row>
    <row r="459" s="30" customFormat="true" ht="24.15" hidden="false" customHeight="true" outlineLevel="0" collapsed="false">
      <c r="A459" s="26"/>
      <c r="B459" s="27"/>
      <c r="C459" s="246" t="s">
        <v>1366</v>
      </c>
      <c r="D459" s="246" t="s">
        <v>250</v>
      </c>
      <c r="E459" s="247" t="s">
        <v>1367</v>
      </c>
      <c r="F459" s="248" t="s">
        <v>1368</v>
      </c>
      <c r="G459" s="249" t="s">
        <v>291</v>
      </c>
      <c r="H459" s="250" t="n">
        <v>1</v>
      </c>
      <c r="I459" s="251"/>
      <c r="J459" s="252" t="n">
        <f aca="false">ROUND(I459*H459,2)</f>
        <v>0</v>
      </c>
      <c r="K459" s="253"/>
      <c r="L459" s="29"/>
      <c r="M459" s="254"/>
      <c r="N459" s="255" t="s">
        <v>39</v>
      </c>
      <c r="O459" s="76"/>
      <c r="P459" s="256" t="n">
        <f aca="false">O459*H459</f>
        <v>0</v>
      </c>
      <c r="Q459" s="256" t="n">
        <v>0</v>
      </c>
      <c r="R459" s="256" t="n">
        <f aca="false">Q459*H459</f>
        <v>0</v>
      </c>
      <c r="S459" s="256" t="n">
        <v>0.0025</v>
      </c>
      <c r="T459" s="257" t="n">
        <f aca="false">S459*H459</f>
        <v>0.0025</v>
      </c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R459" s="258" t="s">
        <v>302</v>
      </c>
      <c r="AT459" s="258" t="s">
        <v>250</v>
      </c>
      <c r="AU459" s="258" t="s">
        <v>265</v>
      </c>
      <c r="AY459" s="3" t="s">
        <v>247</v>
      </c>
      <c r="BE459" s="137" t="n">
        <f aca="false">IF(N459="základní",J459,0)</f>
        <v>0</v>
      </c>
      <c r="BF459" s="137" t="n">
        <f aca="false">IF(N459="snížená",J459,0)</f>
        <v>0</v>
      </c>
      <c r="BG459" s="137" t="n">
        <f aca="false">IF(N459="zákl. přenesená",J459,0)</f>
        <v>0</v>
      </c>
      <c r="BH459" s="137" t="n">
        <f aca="false">IF(N459="sníž. přenesená",J459,0)</f>
        <v>0</v>
      </c>
      <c r="BI459" s="137" t="n">
        <f aca="false">IF(N459="nulová",J459,0)</f>
        <v>0</v>
      </c>
      <c r="BJ459" s="3" t="s">
        <v>81</v>
      </c>
      <c r="BK459" s="137" t="n">
        <f aca="false">ROUND(I459*H459,2)</f>
        <v>0</v>
      </c>
      <c r="BL459" s="3" t="s">
        <v>302</v>
      </c>
      <c r="BM459" s="258" t="s">
        <v>1369</v>
      </c>
    </row>
    <row r="460" s="30" customFormat="true" ht="19.2" hidden="false" customHeight="false" outlineLevel="0" collapsed="false">
      <c r="A460" s="26"/>
      <c r="B460" s="27"/>
      <c r="C460" s="28"/>
      <c r="D460" s="259" t="s">
        <v>256</v>
      </c>
      <c r="E460" s="28"/>
      <c r="F460" s="260" t="s">
        <v>1370</v>
      </c>
      <c r="G460" s="28"/>
      <c r="H460" s="28"/>
      <c r="I460" s="211"/>
      <c r="J460" s="28"/>
      <c r="K460" s="28"/>
      <c r="L460" s="29"/>
      <c r="M460" s="261"/>
      <c r="N460" s="262"/>
      <c r="O460" s="76"/>
      <c r="P460" s="76"/>
      <c r="Q460" s="76"/>
      <c r="R460" s="76"/>
      <c r="S460" s="76"/>
      <c r="T460" s="77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T460" s="3" t="s">
        <v>256</v>
      </c>
      <c r="AU460" s="3" t="s">
        <v>265</v>
      </c>
    </row>
    <row r="461" s="30" customFormat="true" ht="24.15" hidden="false" customHeight="true" outlineLevel="0" collapsed="false">
      <c r="A461" s="26"/>
      <c r="B461" s="27"/>
      <c r="C461" s="246" t="s">
        <v>1371</v>
      </c>
      <c r="D461" s="246" t="s">
        <v>250</v>
      </c>
      <c r="E461" s="247" t="s">
        <v>1372</v>
      </c>
      <c r="F461" s="248" t="s">
        <v>1373</v>
      </c>
      <c r="G461" s="249" t="s">
        <v>291</v>
      </c>
      <c r="H461" s="250" t="n">
        <v>1</v>
      </c>
      <c r="I461" s="251"/>
      <c r="J461" s="252" t="n">
        <f aca="false">ROUND(I461*H461,2)</f>
        <v>0</v>
      </c>
      <c r="K461" s="253"/>
      <c r="L461" s="29"/>
      <c r="M461" s="254"/>
      <c r="N461" s="255" t="s">
        <v>39</v>
      </c>
      <c r="O461" s="76"/>
      <c r="P461" s="256" t="n">
        <f aca="false">O461*H461</f>
        <v>0</v>
      </c>
      <c r="Q461" s="256" t="n">
        <v>0</v>
      </c>
      <c r="R461" s="256" t="n">
        <f aca="false">Q461*H461</f>
        <v>0</v>
      </c>
      <c r="S461" s="256" t="n">
        <v>0.0025</v>
      </c>
      <c r="T461" s="257" t="n">
        <f aca="false">S461*H461</f>
        <v>0.0025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R461" s="258" t="s">
        <v>302</v>
      </c>
      <c r="AT461" s="258" t="s">
        <v>250</v>
      </c>
      <c r="AU461" s="258" t="s">
        <v>265</v>
      </c>
      <c r="AY461" s="3" t="s">
        <v>247</v>
      </c>
      <c r="BE461" s="137" t="n">
        <f aca="false">IF(N461="základní",J461,0)</f>
        <v>0</v>
      </c>
      <c r="BF461" s="137" t="n">
        <f aca="false">IF(N461="snížená",J461,0)</f>
        <v>0</v>
      </c>
      <c r="BG461" s="137" t="n">
        <f aca="false">IF(N461="zákl. přenesená",J461,0)</f>
        <v>0</v>
      </c>
      <c r="BH461" s="137" t="n">
        <f aca="false">IF(N461="sníž. přenesená",J461,0)</f>
        <v>0</v>
      </c>
      <c r="BI461" s="137" t="n">
        <f aca="false">IF(N461="nulová",J461,0)</f>
        <v>0</v>
      </c>
      <c r="BJ461" s="3" t="s">
        <v>81</v>
      </c>
      <c r="BK461" s="137" t="n">
        <f aca="false">ROUND(I461*H461,2)</f>
        <v>0</v>
      </c>
      <c r="BL461" s="3" t="s">
        <v>302</v>
      </c>
      <c r="BM461" s="258" t="s">
        <v>1374</v>
      </c>
    </row>
    <row r="462" s="30" customFormat="true" ht="19.2" hidden="false" customHeight="false" outlineLevel="0" collapsed="false">
      <c r="A462" s="26"/>
      <c r="B462" s="27"/>
      <c r="C462" s="28"/>
      <c r="D462" s="259" t="s">
        <v>256</v>
      </c>
      <c r="E462" s="28"/>
      <c r="F462" s="260" t="s">
        <v>1373</v>
      </c>
      <c r="G462" s="28"/>
      <c r="H462" s="28"/>
      <c r="I462" s="211"/>
      <c r="J462" s="28"/>
      <c r="K462" s="28"/>
      <c r="L462" s="29"/>
      <c r="M462" s="261"/>
      <c r="N462" s="262"/>
      <c r="O462" s="76"/>
      <c r="P462" s="76"/>
      <c r="Q462" s="76"/>
      <c r="R462" s="76"/>
      <c r="S462" s="76"/>
      <c r="T462" s="77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T462" s="3" t="s">
        <v>256</v>
      </c>
      <c r="AU462" s="3" t="s">
        <v>265</v>
      </c>
    </row>
    <row r="463" s="30" customFormat="true" ht="24.15" hidden="false" customHeight="true" outlineLevel="0" collapsed="false">
      <c r="A463" s="26"/>
      <c r="B463" s="27"/>
      <c r="C463" s="246" t="s">
        <v>1375</v>
      </c>
      <c r="D463" s="246" t="s">
        <v>250</v>
      </c>
      <c r="E463" s="247" t="s">
        <v>1376</v>
      </c>
      <c r="F463" s="248" t="s">
        <v>1377</v>
      </c>
      <c r="G463" s="249" t="s">
        <v>291</v>
      </c>
      <c r="H463" s="250" t="n">
        <v>1</v>
      </c>
      <c r="I463" s="251"/>
      <c r="J463" s="252" t="n">
        <f aca="false">ROUND(I463*H463,2)</f>
        <v>0</v>
      </c>
      <c r="K463" s="253"/>
      <c r="L463" s="29"/>
      <c r="M463" s="254"/>
      <c r="N463" s="255" t="s">
        <v>39</v>
      </c>
      <c r="O463" s="76"/>
      <c r="P463" s="256" t="n">
        <f aca="false">O463*H463</f>
        <v>0</v>
      </c>
      <c r="Q463" s="256" t="n">
        <v>0</v>
      </c>
      <c r="R463" s="256" t="n">
        <f aca="false">Q463*H463</f>
        <v>0</v>
      </c>
      <c r="S463" s="256" t="n">
        <v>0</v>
      </c>
      <c r="T463" s="257" t="n">
        <f aca="false">S463*H463</f>
        <v>0</v>
      </c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R463" s="258" t="s">
        <v>302</v>
      </c>
      <c r="AT463" s="258" t="s">
        <v>250</v>
      </c>
      <c r="AU463" s="258" t="s">
        <v>265</v>
      </c>
      <c r="AY463" s="3" t="s">
        <v>247</v>
      </c>
      <c r="BE463" s="137" t="n">
        <f aca="false">IF(N463="základní",J463,0)</f>
        <v>0</v>
      </c>
      <c r="BF463" s="137" t="n">
        <f aca="false">IF(N463="snížená",J463,0)</f>
        <v>0</v>
      </c>
      <c r="BG463" s="137" t="n">
        <f aca="false">IF(N463="zákl. přenesená",J463,0)</f>
        <v>0</v>
      </c>
      <c r="BH463" s="137" t="n">
        <f aca="false">IF(N463="sníž. přenesená",J463,0)</f>
        <v>0</v>
      </c>
      <c r="BI463" s="137" t="n">
        <f aca="false">IF(N463="nulová",J463,0)</f>
        <v>0</v>
      </c>
      <c r="BJ463" s="3" t="s">
        <v>81</v>
      </c>
      <c r="BK463" s="137" t="n">
        <f aca="false">ROUND(I463*H463,2)</f>
        <v>0</v>
      </c>
      <c r="BL463" s="3" t="s">
        <v>302</v>
      </c>
      <c r="BM463" s="258" t="s">
        <v>1378</v>
      </c>
    </row>
    <row r="464" s="30" customFormat="true" ht="19.2" hidden="false" customHeight="false" outlineLevel="0" collapsed="false">
      <c r="A464" s="26"/>
      <c r="B464" s="27"/>
      <c r="C464" s="28"/>
      <c r="D464" s="259" t="s">
        <v>256</v>
      </c>
      <c r="E464" s="28"/>
      <c r="F464" s="260" t="s">
        <v>1377</v>
      </c>
      <c r="G464" s="28"/>
      <c r="H464" s="28"/>
      <c r="I464" s="211"/>
      <c r="J464" s="28"/>
      <c r="K464" s="28"/>
      <c r="L464" s="29"/>
      <c r="M464" s="261"/>
      <c r="N464" s="262"/>
      <c r="O464" s="76"/>
      <c r="P464" s="76"/>
      <c r="Q464" s="76"/>
      <c r="R464" s="76"/>
      <c r="S464" s="76"/>
      <c r="T464" s="77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T464" s="3" t="s">
        <v>256</v>
      </c>
      <c r="AU464" s="3" t="s">
        <v>265</v>
      </c>
    </row>
    <row r="465" s="30" customFormat="true" ht="16.5" hidden="false" customHeight="true" outlineLevel="0" collapsed="false">
      <c r="A465" s="26"/>
      <c r="B465" s="27"/>
      <c r="C465" s="246" t="s">
        <v>1379</v>
      </c>
      <c r="D465" s="246" t="s">
        <v>250</v>
      </c>
      <c r="E465" s="247" t="s">
        <v>1380</v>
      </c>
      <c r="F465" s="248" t="s">
        <v>1381</v>
      </c>
      <c r="G465" s="249" t="s">
        <v>291</v>
      </c>
      <c r="H465" s="250" t="n">
        <v>1</v>
      </c>
      <c r="I465" s="251"/>
      <c r="J465" s="252" t="n">
        <f aca="false">ROUND(I465*H465,2)</f>
        <v>0</v>
      </c>
      <c r="K465" s="253"/>
      <c r="L465" s="29"/>
      <c r="M465" s="254"/>
      <c r="N465" s="255" t="s">
        <v>39</v>
      </c>
      <c r="O465" s="76"/>
      <c r="P465" s="256" t="n">
        <f aca="false">O465*H465</f>
        <v>0</v>
      </c>
      <c r="Q465" s="256" t="n">
        <v>0</v>
      </c>
      <c r="R465" s="256" t="n">
        <f aca="false">Q465*H465</f>
        <v>0</v>
      </c>
      <c r="S465" s="256" t="n">
        <v>0</v>
      </c>
      <c r="T465" s="257" t="n">
        <f aca="false">S465*H465</f>
        <v>0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R465" s="258" t="s">
        <v>302</v>
      </c>
      <c r="AT465" s="258" t="s">
        <v>250</v>
      </c>
      <c r="AU465" s="258" t="s">
        <v>265</v>
      </c>
      <c r="AY465" s="3" t="s">
        <v>247</v>
      </c>
      <c r="BE465" s="137" t="n">
        <f aca="false">IF(N465="základní",J465,0)</f>
        <v>0</v>
      </c>
      <c r="BF465" s="137" t="n">
        <f aca="false">IF(N465="snížená",J465,0)</f>
        <v>0</v>
      </c>
      <c r="BG465" s="137" t="n">
        <f aca="false">IF(N465="zákl. přenesená",J465,0)</f>
        <v>0</v>
      </c>
      <c r="BH465" s="137" t="n">
        <f aca="false">IF(N465="sníž. přenesená",J465,0)</f>
        <v>0</v>
      </c>
      <c r="BI465" s="137" t="n">
        <f aca="false">IF(N465="nulová",J465,0)</f>
        <v>0</v>
      </c>
      <c r="BJ465" s="3" t="s">
        <v>81</v>
      </c>
      <c r="BK465" s="137" t="n">
        <f aca="false">ROUND(I465*H465,2)</f>
        <v>0</v>
      </c>
      <c r="BL465" s="3" t="s">
        <v>302</v>
      </c>
      <c r="BM465" s="258" t="s">
        <v>1382</v>
      </c>
    </row>
    <row r="466" s="30" customFormat="true" ht="10.2" hidden="false" customHeight="false" outlineLevel="0" collapsed="false">
      <c r="A466" s="26"/>
      <c r="B466" s="27"/>
      <c r="C466" s="28"/>
      <c r="D466" s="259" t="s">
        <v>256</v>
      </c>
      <c r="E466" s="28"/>
      <c r="F466" s="260" t="s">
        <v>1383</v>
      </c>
      <c r="G466" s="28"/>
      <c r="H466" s="28"/>
      <c r="I466" s="211"/>
      <c r="J466" s="28"/>
      <c r="K466" s="28"/>
      <c r="L466" s="29"/>
      <c r="M466" s="261"/>
      <c r="N466" s="262"/>
      <c r="O466" s="76"/>
      <c r="P466" s="76"/>
      <c r="Q466" s="76"/>
      <c r="R466" s="76"/>
      <c r="S466" s="76"/>
      <c r="T466" s="77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T466" s="3" t="s">
        <v>256</v>
      </c>
      <c r="AU466" s="3" t="s">
        <v>265</v>
      </c>
    </row>
    <row r="467" s="30" customFormat="true" ht="21.75" hidden="false" customHeight="true" outlineLevel="0" collapsed="false">
      <c r="A467" s="26"/>
      <c r="B467" s="27"/>
      <c r="C467" s="263" t="s">
        <v>1384</v>
      </c>
      <c r="D467" s="263" t="s">
        <v>288</v>
      </c>
      <c r="E467" s="264" t="s">
        <v>1385</v>
      </c>
      <c r="F467" s="265" t="s">
        <v>1386</v>
      </c>
      <c r="G467" s="266" t="s">
        <v>291</v>
      </c>
      <c r="H467" s="267" t="n">
        <v>1</v>
      </c>
      <c r="I467" s="268"/>
      <c r="J467" s="269" t="n">
        <f aca="false">ROUND(I467*H467,2)</f>
        <v>0</v>
      </c>
      <c r="K467" s="270"/>
      <c r="L467" s="271"/>
      <c r="M467" s="272"/>
      <c r="N467" s="273" t="s">
        <v>39</v>
      </c>
      <c r="O467" s="76"/>
      <c r="P467" s="256" t="n">
        <f aca="false">O467*H467</f>
        <v>0</v>
      </c>
      <c r="Q467" s="256" t="n">
        <v>0</v>
      </c>
      <c r="R467" s="256" t="n">
        <f aca="false">Q467*H467</f>
        <v>0</v>
      </c>
      <c r="S467" s="256" t="n">
        <v>0</v>
      </c>
      <c r="T467" s="257" t="n">
        <f aca="false">S467*H467</f>
        <v>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R467" s="258" t="s">
        <v>324</v>
      </c>
      <c r="AT467" s="258" t="s">
        <v>288</v>
      </c>
      <c r="AU467" s="258" t="s">
        <v>265</v>
      </c>
      <c r="AY467" s="3" t="s">
        <v>247</v>
      </c>
      <c r="BE467" s="137" t="n">
        <f aca="false">IF(N467="základní",J467,0)</f>
        <v>0</v>
      </c>
      <c r="BF467" s="137" t="n">
        <f aca="false">IF(N467="snížená",J467,0)</f>
        <v>0</v>
      </c>
      <c r="BG467" s="137" t="n">
        <f aca="false">IF(N467="zákl. přenesená",J467,0)</f>
        <v>0</v>
      </c>
      <c r="BH467" s="137" t="n">
        <f aca="false">IF(N467="sníž. přenesená",J467,0)</f>
        <v>0</v>
      </c>
      <c r="BI467" s="137" t="n">
        <f aca="false">IF(N467="nulová",J467,0)</f>
        <v>0</v>
      </c>
      <c r="BJ467" s="3" t="s">
        <v>81</v>
      </c>
      <c r="BK467" s="137" t="n">
        <f aca="false">ROUND(I467*H467,2)</f>
        <v>0</v>
      </c>
      <c r="BL467" s="3" t="s">
        <v>302</v>
      </c>
      <c r="BM467" s="258" t="s">
        <v>1387</v>
      </c>
    </row>
    <row r="468" s="30" customFormat="true" ht="10.2" hidden="false" customHeight="false" outlineLevel="0" collapsed="false">
      <c r="A468" s="26"/>
      <c r="B468" s="27"/>
      <c r="C468" s="28"/>
      <c r="D468" s="259" t="s">
        <v>256</v>
      </c>
      <c r="E468" s="28"/>
      <c r="F468" s="260" t="s">
        <v>1386</v>
      </c>
      <c r="G468" s="28"/>
      <c r="H468" s="28"/>
      <c r="I468" s="211"/>
      <c r="J468" s="28"/>
      <c r="K468" s="28"/>
      <c r="L468" s="29"/>
      <c r="M468" s="261"/>
      <c r="N468" s="262"/>
      <c r="O468" s="76"/>
      <c r="P468" s="76"/>
      <c r="Q468" s="76"/>
      <c r="R468" s="76"/>
      <c r="S468" s="76"/>
      <c r="T468" s="77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T468" s="3" t="s">
        <v>256</v>
      </c>
      <c r="AU468" s="3" t="s">
        <v>265</v>
      </c>
    </row>
    <row r="469" s="30" customFormat="true" ht="16.5" hidden="false" customHeight="true" outlineLevel="0" collapsed="false">
      <c r="A469" s="26"/>
      <c r="B469" s="27"/>
      <c r="C469" s="246" t="s">
        <v>1388</v>
      </c>
      <c r="D469" s="246" t="s">
        <v>250</v>
      </c>
      <c r="E469" s="247" t="s">
        <v>1389</v>
      </c>
      <c r="F469" s="248" t="s">
        <v>1390</v>
      </c>
      <c r="G469" s="249" t="s">
        <v>291</v>
      </c>
      <c r="H469" s="250" t="n">
        <v>1</v>
      </c>
      <c r="I469" s="251"/>
      <c r="J469" s="252" t="n">
        <f aca="false">ROUND(I469*H469,2)</f>
        <v>0</v>
      </c>
      <c r="K469" s="253"/>
      <c r="L469" s="29"/>
      <c r="M469" s="254"/>
      <c r="N469" s="255" t="s">
        <v>39</v>
      </c>
      <c r="O469" s="76"/>
      <c r="P469" s="256" t="n">
        <f aca="false">O469*H469</f>
        <v>0</v>
      </c>
      <c r="Q469" s="256" t="n">
        <v>0</v>
      </c>
      <c r="R469" s="256" t="n">
        <f aca="false">Q469*H469</f>
        <v>0</v>
      </c>
      <c r="S469" s="256" t="n">
        <v>0</v>
      </c>
      <c r="T469" s="257" t="n">
        <f aca="false">S469*H469</f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R469" s="258" t="s">
        <v>302</v>
      </c>
      <c r="AT469" s="258" t="s">
        <v>250</v>
      </c>
      <c r="AU469" s="258" t="s">
        <v>265</v>
      </c>
      <c r="AY469" s="3" t="s">
        <v>247</v>
      </c>
      <c r="BE469" s="137" t="n">
        <f aca="false">IF(N469="základní",J469,0)</f>
        <v>0</v>
      </c>
      <c r="BF469" s="137" t="n">
        <f aca="false">IF(N469="snížená",J469,0)</f>
        <v>0</v>
      </c>
      <c r="BG469" s="137" t="n">
        <f aca="false">IF(N469="zákl. přenesená",J469,0)</f>
        <v>0</v>
      </c>
      <c r="BH469" s="137" t="n">
        <f aca="false">IF(N469="sníž. přenesená",J469,0)</f>
        <v>0</v>
      </c>
      <c r="BI469" s="137" t="n">
        <f aca="false">IF(N469="nulová",J469,0)</f>
        <v>0</v>
      </c>
      <c r="BJ469" s="3" t="s">
        <v>81</v>
      </c>
      <c r="BK469" s="137" t="n">
        <f aca="false">ROUND(I469*H469,2)</f>
        <v>0</v>
      </c>
      <c r="BL469" s="3" t="s">
        <v>302</v>
      </c>
      <c r="BM469" s="258" t="s">
        <v>1391</v>
      </c>
    </row>
    <row r="470" s="30" customFormat="true" ht="10.2" hidden="false" customHeight="false" outlineLevel="0" collapsed="false">
      <c r="A470" s="26"/>
      <c r="B470" s="27"/>
      <c r="C470" s="28"/>
      <c r="D470" s="259" t="s">
        <v>256</v>
      </c>
      <c r="E470" s="28"/>
      <c r="F470" s="260" t="s">
        <v>1390</v>
      </c>
      <c r="G470" s="28"/>
      <c r="H470" s="28"/>
      <c r="I470" s="211"/>
      <c r="J470" s="28"/>
      <c r="K470" s="28"/>
      <c r="L470" s="29"/>
      <c r="M470" s="261"/>
      <c r="N470" s="262"/>
      <c r="O470" s="76"/>
      <c r="P470" s="76"/>
      <c r="Q470" s="76"/>
      <c r="R470" s="76"/>
      <c r="S470" s="76"/>
      <c r="T470" s="77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T470" s="3" t="s">
        <v>256</v>
      </c>
      <c r="AU470" s="3" t="s">
        <v>265</v>
      </c>
    </row>
    <row r="471" s="30" customFormat="true" ht="16.5" hidden="false" customHeight="true" outlineLevel="0" collapsed="false">
      <c r="A471" s="26"/>
      <c r="B471" s="27"/>
      <c r="C471" s="246" t="s">
        <v>1392</v>
      </c>
      <c r="D471" s="246" t="s">
        <v>250</v>
      </c>
      <c r="E471" s="247" t="s">
        <v>1393</v>
      </c>
      <c r="F471" s="248" t="s">
        <v>1394</v>
      </c>
      <c r="G471" s="249" t="s">
        <v>291</v>
      </c>
      <c r="H471" s="250" t="n">
        <v>1</v>
      </c>
      <c r="I471" s="251"/>
      <c r="J471" s="252" t="n">
        <f aca="false">ROUND(I471*H471,2)</f>
        <v>0</v>
      </c>
      <c r="K471" s="253"/>
      <c r="L471" s="29"/>
      <c r="M471" s="254"/>
      <c r="N471" s="255" t="s">
        <v>39</v>
      </c>
      <c r="O471" s="76"/>
      <c r="P471" s="256" t="n">
        <f aca="false">O471*H471</f>
        <v>0</v>
      </c>
      <c r="Q471" s="256" t="n">
        <v>0</v>
      </c>
      <c r="R471" s="256" t="n">
        <f aca="false">Q471*H471</f>
        <v>0</v>
      </c>
      <c r="S471" s="256" t="n">
        <v>0</v>
      </c>
      <c r="T471" s="257" t="n">
        <f aca="false">S471*H471</f>
        <v>0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R471" s="258" t="s">
        <v>302</v>
      </c>
      <c r="AT471" s="258" t="s">
        <v>250</v>
      </c>
      <c r="AU471" s="258" t="s">
        <v>265</v>
      </c>
      <c r="AY471" s="3" t="s">
        <v>247</v>
      </c>
      <c r="BE471" s="137" t="n">
        <f aca="false">IF(N471="základní",J471,0)</f>
        <v>0</v>
      </c>
      <c r="BF471" s="137" t="n">
        <f aca="false">IF(N471="snížená",J471,0)</f>
        <v>0</v>
      </c>
      <c r="BG471" s="137" t="n">
        <f aca="false">IF(N471="zákl. přenesená",J471,0)</f>
        <v>0</v>
      </c>
      <c r="BH471" s="137" t="n">
        <f aca="false">IF(N471="sníž. přenesená",J471,0)</f>
        <v>0</v>
      </c>
      <c r="BI471" s="137" t="n">
        <f aca="false">IF(N471="nulová",J471,0)</f>
        <v>0</v>
      </c>
      <c r="BJ471" s="3" t="s">
        <v>81</v>
      </c>
      <c r="BK471" s="137" t="n">
        <f aca="false">ROUND(I471*H471,2)</f>
        <v>0</v>
      </c>
      <c r="BL471" s="3" t="s">
        <v>302</v>
      </c>
      <c r="BM471" s="258" t="s">
        <v>1395</v>
      </c>
    </row>
    <row r="472" s="30" customFormat="true" ht="10.2" hidden="false" customHeight="false" outlineLevel="0" collapsed="false">
      <c r="A472" s="26"/>
      <c r="B472" s="27"/>
      <c r="C472" s="28"/>
      <c r="D472" s="259" t="s">
        <v>256</v>
      </c>
      <c r="E472" s="28"/>
      <c r="F472" s="260" t="s">
        <v>1396</v>
      </c>
      <c r="G472" s="28"/>
      <c r="H472" s="28"/>
      <c r="I472" s="211"/>
      <c r="J472" s="28"/>
      <c r="K472" s="28"/>
      <c r="L472" s="29"/>
      <c r="M472" s="261"/>
      <c r="N472" s="262"/>
      <c r="O472" s="76"/>
      <c r="P472" s="76"/>
      <c r="Q472" s="76"/>
      <c r="R472" s="76"/>
      <c r="S472" s="76"/>
      <c r="T472" s="77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T472" s="3" t="s">
        <v>256</v>
      </c>
      <c r="AU472" s="3" t="s">
        <v>265</v>
      </c>
    </row>
    <row r="473" s="30" customFormat="true" ht="24.15" hidden="false" customHeight="true" outlineLevel="0" collapsed="false">
      <c r="A473" s="26"/>
      <c r="B473" s="27"/>
      <c r="C473" s="246" t="s">
        <v>1397</v>
      </c>
      <c r="D473" s="246" t="s">
        <v>250</v>
      </c>
      <c r="E473" s="247" t="s">
        <v>1398</v>
      </c>
      <c r="F473" s="248" t="s">
        <v>1399</v>
      </c>
      <c r="G473" s="249" t="s">
        <v>291</v>
      </c>
      <c r="H473" s="250" t="n">
        <v>1</v>
      </c>
      <c r="I473" s="251"/>
      <c r="J473" s="252" t="n">
        <f aca="false">ROUND(I473*H473,2)</f>
        <v>0</v>
      </c>
      <c r="K473" s="253"/>
      <c r="L473" s="29"/>
      <c r="M473" s="254"/>
      <c r="N473" s="255" t="s">
        <v>39</v>
      </c>
      <c r="O473" s="76"/>
      <c r="P473" s="256" t="n">
        <f aca="false">O473*H473</f>
        <v>0</v>
      </c>
      <c r="Q473" s="256" t="n">
        <v>0</v>
      </c>
      <c r="R473" s="256" t="n">
        <f aca="false">Q473*H473</f>
        <v>0</v>
      </c>
      <c r="S473" s="256" t="n">
        <v>0</v>
      </c>
      <c r="T473" s="257" t="n">
        <f aca="false">S473*H473</f>
        <v>0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R473" s="258" t="s">
        <v>302</v>
      </c>
      <c r="AT473" s="258" t="s">
        <v>250</v>
      </c>
      <c r="AU473" s="258" t="s">
        <v>265</v>
      </c>
      <c r="AY473" s="3" t="s">
        <v>247</v>
      </c>
      <c r="BE473" s="137" t="n">
        <f aca="false">IF(N473="základní",J473,0)</f>
        <v>0</v>
      </c>
      <c r="BF473" s="137" t="n">
        <f aca="false">IF(N473="snížená",J473,0)</f>
        <v>0</v>
      </c>
      <c r="BG473" s="137" t="n">
        <f aca="false">IF(N473="zákl. přenesená",J473,0)</f>
        <v>0</v>
      </c>
      <c r="BH473" s="137" t="n">
        <f aca="false">IF(N473="sníž. přenesená",J473,0)</f>
        <v>0</v>
      </c>
      <c r="BI473" s="137" t="n">
        <f aca="false">IF(N473="nulová",J473,0)</f>
        <v>0</v>
      </c>
      <c r="BJ473" s="3" t="s">
        <v>81</v>
      </c>
      <c r="BK473" s="137" t="n">
        <f aca="false">ROUND(I473*H473,2)</f>
        <v>0</v>
      </c>
      <c r="BL473" s="3" t="s">
        <v>302</v>
      </c>
      <c r="BM473" s="258" t="s">
        <v>1400</v>
      </c>
    </row>
    <row r="474" s="30" customFormat="true" ht="19.2" hidden="false" customHeight="false" outlineLevel="0" collapsed="false">
      <c r="A474" s="26"/>
      <c r="B474" s="27"/>
      <c r="C474" s="28"/>
      <c r="D474" s="259" t="s">
        <v>256</v>
      </c>
      <c r="E474" s="28"/>
      <c r="F474" s="260" t="s">
        <v>1399</v>
      </c>
      <c r="G474" s="28"/>
      <c r="H474" s="28"/>
      <c r="I474" s="211"/>
      <c r="J474" s="28"/>
      <c r="K474" s="28"/>
      <c r="L474" s="29"/>
      <c r="M474" s="261"/>
      <c r="N474" s="262"/>
      <c r="O474" s="76"/>
      <c r="P474" s="76"/>
      <c r="Q474" s="76"/>
      <c r="R474" s="76"/>
      <c r="S474" s="76"/>
      <c r="T474" s="77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T474" s="3" t="s">
        <v>256</v>
      </c>
      <c r="AU474" s="3" t="s">
        <v>265</v>
      </c>
    </row>
    <row r="475" s="30" customFormat="true" ht="37.8" hidden="false" customHeight="true" outlineLevel="0" collapsed="false">
      <c r="A475" s="26"/>
      <c r="B475" s="27"/>
      <c r="C475" s="246" t="s">
        <v>1401</v>
      </c>
      <c r="D475" s="246" t="s">
        <v>250</v>
      </c>
      <c r="E475" s="247" t="s">
        <v>1402</v>
      </c>
      <c r="F475" s="248" t="s">
        <v>1403</v>
      </c>
      <c r="G475" s="249" t="s">
        <v>291</v>
      </c>
      <c r="H475" s="250" t="n">
        <v>1</v>
      </c>
      <c r="I475" s="251"/>
      <c r="J475" s="252" t="n">
        <f aca="false">ROUND(I475*H475,2)</f>
        <v>0</v>
      </c>
      <c r="K475" s="253"/>
      <c r="L475" s="29"/>
      <c r="M475" s="254"/>
      <c r="N475" s="255" t="s">
        <v>39</v>
      </c>
      <c r="O475" s="76"/>
      <c r="P475" s="256" t="n">
        <f aca="false">O475*H475</f>
        <v>0</v>
      </c>
      <c r="Q475" s="256" t="n">
        <v>0</v>
      </c>
      <c r="R475" s="256" t="n">
        <f aca="false">Q475*H475</f>
        <v>0</v>
      </c>
      <c r="S475" s="256" t="n">
        <v>0.0025</v>
      </c>
      <c r="T475" s="257" t="n">
        <f aca="false">S475*H475</f>
        <v>0.0025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R475" s="258" t="s">
        <v>302</v>
      </c>
      <c r="AT475" s="258" t="s">
        <v>250</v>
      </c>
      <c r="AU475" s="258" t="s">
        <v>265</v>
      </c>
      <c r="AY475" s="3" t="s">
        <v>247</v>
      </c>
      <c r="BE475" s="137" t="n">
        <f aca="false">IF(N475="základní",J475,0)</f>
        <v>0</v>
      </c>
      <c r="BF475" s="137" t="n">
        <f aca="false">IF(N475="snížená",J475,0)</f>
        <v>0</v>
      </c>
      <c r="BG475" s="137" t="n">
        <f aca="false">IF(N475="zákl. přenesená",J475,0)</f>
        <v>0</v>
      </c>
      <c r="BH475" s="137" t="n">
        <f aca="false">IF(N475="sníž. přenesená",J475,0)</f>
        <v>0</v>
      </c>
      <c r="BI475" s="137" t="n">
        <f aca="false">IF(N475="nulová",J475,0)</f>
        <v>0</v>
      </c>
      <c r="BJ475" s="3" t="s">
        <v>81</v>
      </c>
      <c r="BK475" s="137" t="n">
        <f aca="false">ROUND(I475*H475,2)</f>
        <v>0</v>
      </c>
      <c r="BL475" s="3" t="s">
        <v>302</v>
      </c>
      <c r="BM475" s="258" t="s">
        <v>1404</v>
      </c>
    </row>
    <row r="476" s="30" customFormat="true" ht="28.8" hidden="false" customHeight="false" outlineLevel="0" collapsed="false">
      <c r="A476" s="26"/>
      <c r="B476" s="27"/>
      <c r="C476" s="28"/>
      <c r="D476" s="259" t="s">
        <v>256</v>
      </c>
      <c r="E476" s="28"/>
      <c r="F476" s="260" t="s">
        <v>1403</v>
      </c>
      <c r="G476" s="28"/>
      <c r="H476" s="28"/>
      <c r="I476" s="211"/>
      <c r="J476" s="28"/>
      <c r="K476" s="28"/>
      <c r="L476" s="29"/>
      <c r="M476" s="261"/>
      <c r="N476" s="262"/>
      <c r="O476" s="76"/>
      <c r="P476" s="76"/>
      <c r="Q476" s="76"/>
      <c r="R476" s="76"/>
      <c r="S476" s="76"/>
      <c r="T476" s="77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T476" s="3" t="s">
        <v>256</v>
      </c>
      <c r="AU476" s="3" t="s">
        <v>265</v>
      </c>
    </row>
    <row r="477" s="30" customFormat="true" ht="24.15" hidden="false" customHeight="true" outlineLevel="0" collapsed="false">
      <c r="A477" s="26"/>
      <c r="B477" s="27"/>
      <c r="C477" s="246" t="s">
        <v>1405</v>
      </c>
      <c r="D477" s="246" t="s">
        <v>250</v>
      </c>
      <c r="E477" s="247" t="s">
        <v>1406</v>
      </c>
      <c r="F477" s="248" t="s">
        <v>1407</v>
      </c>
      <c r="G477" s="249" t="s">
        <v>291</v>
      </c>
      <c r="H477" s="250" t="n">
        <v>1</v>
      </c>
      <c r="I477" s="251"/>
      <c r="J477" s="252" t="n">
        <f aca="false">ROUND(I477*H477,2)</f>
        <v>0</v>
      </c>
      <c r="K477" s="253"/>
      <c r="L477" s="29"/>
      <c r="M477" s="254"/>
      <c r="N477" s="255" t="s">
        <v>39</v>
      </c>
      <c r="O477" s="76"/>
      <c r="P477" s="256" t="n">
        <f aca="false">O477*H477</f>
        <v>0</v>
      </c>
      <c r="Q477" s="256" t="n">
        <v>0</v>
      </c>
      <c r="R477" s="256" t="n">
        <f aca="false">Q477*H477</f>
        <v>0</v>
      </c>
      <c r="S477" s="256" t="n">
        <v>5E-005</v>
      </c>
      <c r="T477" s="257" t="n">
        <f aca="false">S477*H477</f>
        <v>5E-005</v>
      </c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R477" s="258" t="s">
        <v>302</v>
      </c>
      <c r="AT477" s="258" t="s">
        <v>250</v>
      </c>
      <c r="AU477" s="258" t="s">
        <v>265</v>
      </c>
      <c r="AY477" s="3" t="s">
        <v>247</v>
      </c>
      <c r="BE477" s="137" t="n">
        <f aca="false">IF(N477="základní",J477,0)</f>
        <v>0</v>
      </c>
      <c r="BF477" s="137" t="n">
        <f aca="false">IF(N477="snížená",J477,0)</f>
        <v>0</v>
      </c>
      <c r="BG477" s="137" t="n">
        <f aca="false">IF(N477="zákl. přenesená",J477,0)</f>
        <v>0</v>
      </c>
      <c r="BH477" s="137" t="n">
        <f aca="false">IF(N477="sníž. přenesená",J477,0)</f>
        <v>0</v>
      </c>
      <c r="BI477" s="137" t="n">
        <f aca="false">IF(N477="nulová",J477,0)</f>
        <v>0</v>
      </c>
      <c r="BJ477" s="3" t="s">
        <v>81</v>
      </c>
      <c r="BK477" s="137" t="n">
        <f aca="false">ROUND(I477*H477,2)</f>
        <v>0</v>
      </c>
      <c r="BL477" s="3" t="s">
        <v>302</v>
      </c>
      <c r="BM477" s="258" t="s">
        <v>1408</v>
      </c>
    </row>
    <row r="478" s="30" customFormat="true" ht="67.2" hidden="false" customHeight="false" outlineLevel="0" collapsed="false">
      <c r="A478" s="26"/>
      <c r="B478" s="27"/>
      <c r="C478" s="28"/>
      <c r="D478" s="259" t="s">
        <v>256</v>
      </c>
      <c r="E478" s="28"/>
      <c r="F478" s="260" t="s">
        <v>1409</v>
      </c>
      <c r="G478" s="28"/>
      <c r="H478" s="28"/>
      <c r="I478" s="211"/>
      <c r="J478" s="28"/>
      <c r="K478" s="28"/>
      <c r="L478" s="29"/>
      <c r="M478" s="261"/>
      <c r="N478" s="262"/>
      <c r="O478" s="76"/>
      <c r="P478" s="76"/>
      <c r="Q478" s="76"/>
      <c r="R478" s="76"/>
      <c r="S478" s="76"/>
      <c r="T478" s="77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T478" s="3" t="s">
        <v>256</v>
      </c>
      <c r="AU478" s="3" t="s">
        <v>265</v>
      </c>
    </row>
    <row r="479" s="30" customFormat="true" ht="37.8" hidden="false" customHeight="true" outlineLevel="0" collapsed="false">
      <c r="A479" s="26"/>
      <c r="B479" s="27"/>
      <c r="C479" s="246" t="s">
        <v>1110</v>
      </c>
      <c r="D479" s="246" t="s">
        <v>250</v>
      </c>
      <c r="E479" s="247" t="s">
        <v>1111</v>
      </c>
      <c r="F479" s="248" t="s">
        <v>1112</v>
      </c>
      <c r="G479" s="249" t="s">
        <v>291</v>
      </c>
      <c r="H479" s="250" t="n">
        <v>1</v>
      </c>
      <c r="I479" s="251"/>
      <c r="J479" s="252" t="n">
        <f aca="false">ROUND(I479*H479,2)</f>
        <v>0</v>
      </c>
      <c r="K479" s="253"/>
      <c r="L479" s="29"/>
      <c r="M479" s="254"/>
      <c r="N479" s="255" t="s">
        <v>39</v>
      </c>
      <c r="O479" s="76"/>
      <c r="P479" s="256" t="n">
        <f aca="false">O479*H479</f>
        <v>0</v>
      </c>
      <c r="Q479" s="256" t="n">
        <v>0</v>
      </c>
      <c r="R479" s="256" t="n">
        <f aca="false">Q479*H479</f>
        <v>0</v>
      </c>
      <c r="S479" s="256" t="n">
        <v>5E-005</v>
      </c>
      <c r="T479" s="257" t="n">
        <f aca="false">S479*H479</f>
        <v>5E-005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R479" s="258" t="s">
        <v>302</v>
      </c>
      <c r="AT479" s="258" t="s">
        <v>250</v>
      </c>
      <c r="AU479" s="258" t="s">
        <v>265</v>
      </c>
      <c r="AY479" s="3" t="s">
        <v>247</v>
      </c>
      <c r="BE479" s="137" t="n">
        <f aca="false">IF(N479="základní",J479,0)</f>
        <v>0</v>
      </c>
      <c r="BF479" s="137" t="n">
        <f aca="false">IF(N479="snížená",J479,0)</f>
        <v>0</v>
      </c>
      <c r="BG479" s="137" t="n">
        <f aca="false">IF(N479="zákl. přenesená",J479,0)</f>
        <v>0</v>
      </c>
      <c r="BH479" s="137" t="n">
        <f aca="false">IF(N479="sníž. přenesená",J479,0)</f>
        <v>0</v>
      </c>
      <c r="BI479" s="137" t="n">
        <f aca="false">IF(N479="nulová",J479,0)</f>
        <v>0</v>
      </c>
      <c r="BJ479" s="3" t="s">
        <v>81</v>
      </c>
      <c r="BK479" s="137" t="n">
        <f aca="false">ROUND(I479*H479,2)</f>
        <v>0</v>
      </c>
      <c r="BL479" s="3" t="s">
        <v>302</v>
      </c>
      <c r="BM479" s="258" t="s">
        <v>1113</v>
      </c>
    </row>
    <row r="480" s="30" customFormat="true" ht="76.8" hidden="false" customHeight="false" outlineLevel="0" collapsed="false">
      <c r="A480" s="26"/>
      <c r="B480" s="27"/>
      <c r="C480" s="28"/>
      <c r="D480" s="259" t="s">
        <v>256</v>
      </c>
      <c r="E480" s="28"/>
      <c r="F480" s="260" t="s">
        <v>1114</v>
      </c>
      <c r="G480" s="28"/>
      <c r="H480" s="28"/>
      <c r="I480" s="211"/>
      <c r="J480" s="28"/>
      <c r="K480" s="28"/>
      <c r="L480" s="29"/>
      <c r="M480" s="261"/>
      <c r="N480" s="262"/>
      <c r="O480" s="76"/>
      <c r="P480" s="76"/>
      <c r="Q480" s="76"/>
      <c r="R480" s="76"/>
      <c r="S480" s="76"/>
      <c r="T480" s="77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T480" s="3" t="s">
        <v>256</v>
      </c>
      <c r="AU480" s="3" t="s">
        <v>265</v>
      </c>
    </row>
    <row r="481" s="229" customFormat="true" ht="20.85" hidden="false" customHeight="true" outlineLevel="0" collapsed="false">
      <c r="B481" s="230"/>
      <c r="C481" s="231"/>
      <c r="D481" s="232" t="s">
        <v>73</v>
      </c>
      <c r="E481" s="244" t="s">
        <v>1115</v>
      </c>
      <c r="F481" s="244" t="s">
        <v>1116</v>
      </c>
      <c r="G481" s="231"/>
      <c r="H481" s="231"/>
      <c r="I481" s="234"/>
      <c r="J481" s="245" t="n">
        <f aca="false">BK481</f>
        <v>0</v>
      </c>
      <c r="K481" s="231"/>
      <c r="L481" s="236"/>
      <c r="M481" s="237"/>
      <c r="N481" s="238"/>
      <c r="O481" s="238"/>
      <c r="P481" s="239" t="n">
        <f aca="false">SUM(P482:P515)</f>
        <v>0</v>
      </c>
      <c r="Q481" s="238"/>
      <c r="R481" s="239" t="n">
        <f aca="false">SUM(R482:R515)</f>
        <v>0.01033</v>
      </c>
      <c r="S481" s="238"/>
      <c r="T481" s="240" t="n">
        <f aca="false">SUM(T482:T515)</f>
        <v>0</v>
      </c>
      <c r="AR481" s="241" t="s">
        <v>83</v>
      </c>
      <c r="AT481" s="242" t="s">
        <v>73</v>
      </c>
      <c r="AU481" s="242" t="s">
        <v>83</v>
      </c>
      <c r="AY481" s="241" t="s">
        <v>247</v>
      </c>
      <c r="BK481" s="243" t="n">
        <f aca="false">SUM(BK482:BK515)</f>
        <v>0</v>
      </c>
    </row>
    <row r="482" s="30" customFormat="true" ht="24.15" hidden="false" customHeight="true" outlineLevel="0" collapsed="false">
      <c r="A482" s="26"/>
      <c r="B482" s="27"/>
      <c r="C482" s="246" t="s">
        <v>1410</v>
      </c>
      <c r="D482" s="246" t="s">
        <v>250</v>
      </c>
      <c r="E482" s="247" t="s">
        <v>1055</v>
      </c>
      <c r="F482" s="248" t="s">
        <v>1056</v>
      </c>
      <c r="G482" s="249" t="s">
        <v>332</v>
      </c>
      <c r="H482" s="250" t="n">
        <v>135</v>
      </c>
      <c r="I482" s="251"/>
      <c r="J482" s="252" t="n">
        <f aca="false">ROUND(I482*H482,2)</f>
        <v>0</v>
      </c>
      <c r="K482" s="253"/>
      <c r="L482" s="29"/>
      <c r="M482" s="254"/>
      <c r="N482" s="255" t="s">
        <v>39</v>
      </c>
      <c r="O482" s="76"/>
      <c r="P482" s="256" t="n">
        <f aca="false">O482*H482</f>
        <v>0</v>
      </c>
      <c r="Q482" s="256" t="n">
        <v>0</v>
      </c>
      <c r="R482" s="256" t="n">
        <f aca="false">Q482*H482</f>
        <v>0</v>
      </c>
      <c r="S482" s="256" t="n">
        <v>0</v>
      </c>
      <c r="T482" s="257" t="n">
        <f aca="false">S482*H482</f>
        <v>0</v>
      </c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R482" s="258" t="s">
        <v>302</v>
      </c>
      <c r="AT482" s="258" t="s">
        <v>250</v>
      </c>
      <c r="AU482" s="258" t="s">
        <v>265</v>
      </c>
      <c r="AY482" s="3" t="s">
        <v>247</v>
      </c>
      <c r="BE482" s="137" t="n">
        <f aca="false">IF(N482="základní",J482,0)</f>
        <v>0</v>
      </c>
      <c r="BF482" s="137" t="n">
        <f aca="false">IF(N482="snížená",J482,0)</f>
        <v>0</v>
      </c>
      <c r="BG482" s="137" t="n">
        <f aca="false">IF(N482="zákl. přenesená",J482,0)</f>
        <v>0</v>
      </c>
      <c r="BH482" s="137" t="n">
        <f aca="false">IF(N482="sníž. přenesená",J482,0)</f>
        <v>0</v>
      </c>
      <c r="BI482" s="137" t="n">
        <f aca="false">IF(N482="nulová",J482,0)</f>
        <v>0</v>
      </c>
      <c r="BJ482" s="3" t="s">
        <v>81</v>
      </c>
      <c r="BK482" s="137" t="n">
        <f aca="false">ROUND(I482*H482,2)</f>
        <v>0</v>
      </c>
      <c r="BL482" s="3" t="s">
        <v>302</v>
      </c>
      <c r="BM482" s="258" t="s">
        <v>1411</v>
      </c>
    </row>
    <row r="483" s="30" customFormat="true" ht="19.2" hidden="false" customHeight="false" outlineLevel="0" collapsed="false">
      <c r="A483" s="26"/>
      <c r="B483" s="27"/>
      <c r="C483" s="28"/>
      <c r="D483" s="259" t="s">
        <v>256</v>
      </c>
      <c r="E483" s="28"/>
      <c r="F483" s="260" t="s">
        <v>1056</v>
      </c>
      <c r="G483" s="28"/>
      <c r="H483" s="28"/>
      <c r="I483" s="211"/>
      <c r="J483" s="28"/>
      <c r="K483" s="28"/>
      <c r="L483" s="29"/>
      <c r="M483" s="261"/>
      <c r="N483" s="262"/>
      <c r="O483" s="76"/>
      <c r="P483" s="76"/>
      <c r="Q483" s="76"/>
      <c r="R483" s="76"/>
      <c r="S483" s="76"/>
      <c r="T483" s="77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T483" s="3" t="s">
        <v>256</v>
      </c>
      <c r="AU483" s="3" t="s">
        <v>265</v>
      </c>
    </row>
    <row r="484" s="30" customFormat="true" ht="24.15" hidden="false" customHeight="true" outlineLevel="0" collapsed="false">
      <c r="A484" s="26"/>
      <c r="B484" s="27"/>
      <c r="C484" s="263" t="s">
        <v>1412</v>
      </c>
      <c r="D484" s="263" t="s">
        <v>288</v>
      </c>
      <c r="E484" s="264" t="s">
        <v>1413</v>
      </c>
      <c r="F484" s="265" t="s">
        <v>1414</v>
      </c>
      <c r="G484" s="266" t="s">
        <v>332</v>
      </c>
      <c r="H484" s="267" t="n">
        <v>135</v>
      </c>
      <c r="I484" s="268"/>
      <c r="J484" s="269" t="n">
        <f aca="false">ROUND(I484*H484,2)</f>
        <v>0</v>
      </c>
      <c r="K484" s="270"/>
      <c r="L484" s="271"/>
      <c r="M484" s="272"/>
      <c r="N484" s="273" t="s">
        <v>39</v>
      </c>
      <c r="O484" s="76"/>
      <c r="P484" s="256" t="n">
        <f aca="false">O484*H484</f>
        <v>0</v>
      </c>
      <c r="Q484" s="256" t="n">
        <v>4E-005</v>
      </c>
      <c r="R484" s="256" t="n">
        <f aca="false">Q484*H484</f>
        <v>0.0054</v>
      </c>
      <c r="S484" s="256" t="n">
        <v>0</v>
      </c>
      <c r="T484" s="257" t="n">
        <f aca="false">S484*H484</f>
        <v>0</v>
      </c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R484" s="258" t="s">
        <v>324</v>
      </c>
      <c r="AT484" s="258" t="s">
        <v>288</v>
      </c>
      <c r="AU484" s="258" t="s">
        <v>265</v>
      </c>
      <c r="AY484" s="3" t="s">
        <v>247</v>
      </c>
      <c r="BE484" s="137" t="n">
        <f aca="false">IF(N484="základní",J484,0)</f>
        <v>0</v>
      </c>
      <c r="BF484" s="137" t="n">
        <f aca="false">IF(N484="snížená",J484,0)</f>
        <v>0</v>
      </c>
      <c r="BG484" s="137" t="n">
        <f aca="false">IF(N484="zákl. přenesená",J484,0)</f>
        <v>0</v>
      </c>
      <c r="BH484" s="137" t="n">
        <f aca="false">IF(N484="sníž. přenesená",J484,0)</f>
        <v>0</v>
      </c>
      <c r="BI484" s="137" t="n">
        <f aca="false">IF(N484="nulová",J484,0)</f>
        <v>0</v>
      </c>
      <c r="BJ484" s="3" t="s">
        <v>81</v>
      </c>
      <c r="BK484" s="137" t="n">
        <f aca="false">ROUND(I484*H484,2)</f>
        <v>0</v>
      </c>
      <c r="BL484" s="3" t="s">
        <v>302</v>
      </c>
      <c r="BM484" s="258" t="s">
        <v>1415</v>
      </c>
    </row>
    <row r="485" s="30" customFormat="true" ht="19.2" hidden="false" customHeight="false" outlineLevel="0" collapsed="false">
      <c r="A485" s="26"/>
      <c r="B485" s="27"/>
      <c r="C485" s="28"/>
      <c r="D485" s="259" t="s">
        <v>256</v>
      </c>
      <c r="E485" s="28"/>
      <c r="F485" s="260" t="s">
        <v>1414</v>
      </c>
      <c r="G485" s="28"/>
      <c r="H485" s="28"/>
      <c r="I485" s="211"/>
      <c r="J485" s="28"/>
      <c r="K485" s="28"/>
      <c r="L485" s="29"/>
      <c r="M485" s="261"/>
      <c r="N485" s="262"/>
      <c r="O485" s="76"/>
      <c r="P485" s="76"/>
      <c r="Q485" s="76"/>
      <c r="R485" s="76"/>
      <c r="S485" s="76"/>
      <c r="T485" s="77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T485" s="3" t="s">
        <v>256</v>
      </c>
      <c r="AU485" s="3" t="s">
        <v>265</v>
      </c>
    </row>
    <row r="486" s="30" customFormat="true" ht="24.15" hidden="false" customHeight="true" outlineLevel="0" collapsed="false">
      <c r="A486" s="26"/>
      <c r="B486" s="27"/>
      <c r="C486" s="246" t="s">
        <v>1416</v>
      </c>
      <c r="D486" s="246" t="s">
        <v>250</v>
      </c>
      <c r="E486" s="247" t="s">
        <v>1061</v>
      </c>
      <c r="F486" s="248" t="s">
        <v>1062</v>
      </c>
      <c r="G486" s="249" t="s">
        <v>291</v>
      </c>
      <c r="H486" s="250" t="n">
        <v>4</v>
      </c>
      <c r="I486" s="251"/>
      <c r="J486" s="252" t="n">
        <f aca="false">ROUND(I486*H486,2)</f>
        <v>0</v>
      </c>
      <c r="K486" s="253"/>
      <c r="L486" s="29"/>
      <c r="M486" s="254"/>
      <c r="N486" s="255" t="s">
        <v>39</v>
      </c>
      <c r="O486" s="76"/>
      <c r="P486" s="256" t="n">
        <f aca="false">O486*H486</f>
        <v>0</v>
      </c>
      <c r="Q486" s="256" t="n">
        <v>0</v>
      </c>
      <c r="R486" s="256" t="n">
        <f aca="false">Q486*H486</f>
        <v>0</v>
      </c>
      <c r="S486" s="256" t="n">
        <v>0</v>
      </c>
      <c r="T486" s="257" t="n">
        <f aca="false">S486*H486</f>
        <v>0</v>
      </c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R486" s="258" t="s">
        <v>302</v>
      </c>
      <c r="AT486" s="258" t="s">
        <v>250</v>
      </c>
      <c r="AU486" s="258" t="s">
        <v>265</v>
      </c>
      <c r="AY486" s="3" t="s">
        <v>247</v>
      </c>
      <c r="BE486" s="137" t="n">
        <f aca="false">IF(N486="základní",J486,0)</f>
        <v>0</v>
      </c>
      <c r="BF486" s="137" t="n">
        <f aca="false">IF(N486="snížená",J486,0)</f>
        <v>0</v>
      </c>
      <c r="BG486" s="137" t="n">
        <f aca="false">IF(N486="zákl. přenesená",J486,0)</f>
        <v>0</v>
      </c>
      <c r="BH486" s="137" t="n">
        <f aca="false">IF(N486="sníž. přenesená",J486,0)</f>
        <v>0</v>
      </c>
      <c r="BI486" s="137" t="n">
        <f aca="false">IF(N486="nulová",J486,0)</f>
        <v>0</v>
      </c>
      <c r="BJ486" s="3" t="s">
        <v>81</v>
      </c>
      <c r="BK486" s="137" t="n">
        <f aca="false">ROUND(I486*H486,2)</f>
        <v>0</v>
      </c>
      <c r="BL486" s="3" t="s">
        <v>302</v>
      </c>
      <c r="BM486" s="258" t="s">
        <v>1417</v>
      </c>
    </row>
    <row r="487" s="30" customFormat="true" ht="19.2" hidden="false" customHeight="false" outlineLevel="0" collapsed="false">
      <c r="A487" s="26"/>
      <c r="B487" s="27"/>
      <c r="C487" s="28"/>
      <c r="D487" s="259" t="s">
        <v>256</v>
      </c>
      <c r="E487" s="28"/>
      <c r="F487" s="260" t="s">
        <v>1062</v>
      </c>
      <c r="G487" s="28"/>
      <c r="H487" s="28"/>
      <c r="I487" s="211"/>
      <c r="J487" s="28"/>
      <c r="K487" s="28"/>
      <c r="L487" s="29"/>
      <c r="M487" s="261"/>
      <c r="N487" s="262"/>
      <c r="O487" s="76"/>
      <c r="P487" s="76"/>
      <c r="Q487" s="76"/>
      <c r="R487" s="76"/>
      <c r="S487" s="76"/>
      <c r="T487" s="77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T487" s="3" t="s">
        <v>256</v>
      </c>
      <c r="AU487" s="3" t="s">
        <v>265</v>
      </c>
    </row>
    <row r="488" s="30" customFormat="true" ht="24.15" hidden="false" customHeight="true" outlineLevel="0" collapsed="false">
      <c r="A488" s="26"/>
      <c r="B488" s="27"/>
      <c r="C488" s="263" t="s">
        <v>1418</v>
      </c>
      <c r="D488" s="263" t="s">
        <v>288</v>
      </c>
      <c r="E488" s="264" t="s">
        <v>1419</v>
      </c>
      <c r="F488" s="265" t="s">
        <v>1420</v>
      </c>
      <c r="G488" s="266" t="s">
        <v>291</v>
      </c>
      <c r="H488" s="267" t="n">
        <v>4</v>
      </c>
      <c r="I488" s="268"/>
      <c r="J488" s="269" t="n">
        <f aca="false">ROUND(I488*H488,2)</f>
        <v>0</v>
      </c>
      <c r="K488" s="270"/>
      <c r="L488" s="271"/>
      <c r="M488" s="272"/>
      <c r="N488" s="273" t="s">
        <v>39</v>
      </c>
      <c r="O488" s="76"/>
      <c r="P488" s="256" t="n">
        <f aca="false">O488*H488</f>
        <v>0</v>
      </c>
      <c r="Q488" s="256" t="n">
        <v>2E-005</v>
      </c>
      <c r="R488" s="256" t="n">
        <f aca="false">Q488*H488</f>
        <v>8E-005</v>
      </c>
      <c r="S488" s="256" t="n">
        <v>0</v>
      </c>
      <c r="T488" s="257" t="n">
        <f aca="false">S488*H488</f>
        <v>0</v>
      </c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R488" s="258" t="s">
        <v>324</v>
      </c>
      <c r="AT488" s="258" t="s">
        <v>288</v>
      </c>
      <c r="AU488" s="258" t="s">
        <v>265</v>
      </c>
      <c r="AY488" s="3" t="s">
        <v>247</v>
      </c>
      <c r="BE488" s="137" t="n">
        <f aca="false">IF(N488="základní",J488,0)</f>
        <v>0</v>
      </c>
      <c r="BF488" s="137" t="n">
        <f aca="false">IF(N488="snížená",J488,0)</f>
        <v>0</v>
      </c>
      <c r="BG488" s="137" t="n">
        <f aca="false">IF(N488="zákl. přenesená",J488,0)</f>
        <v>0</v>
      </c>
      <c r="BH488" s="137" t="n">
        <f aca="false">IF(N488="sníž. přenesená",J488,0)</f>
        <v>0</v>
      </c>
      <c r="BI488" s="137" t="n">
        <f aca="false">IF(N488="nulová",J488,0)</f>
        <v>0</v>
      </c>
      <c r="BJ488" s="3" t="s">
        <v>81</v>
      </c>
      <c r="BK488" s="137" t="n">
        <f aca="false">ROUND(I488*H488,2)</f>
        <v>0</v>
      </c>
      <c r="BL488" s="3" t="s">
        <v>302</v>
      </c>
      <c r="BM488" s="258" t="s">
        <v>1421</v>
      </c>
    </row>
    <row r="489" s="30" customFormat="true" ht="19.2" hidden="false" customHeight="false" outlineLevel="0" collapsed="false">
      <c r="A489" s="26"/>
      <c r="B489" s="27"/>
      <c r="C489" s="28"/>
      <c r="D489" s="259" t="s">
        <v>256</v>
      </c>
      <c r="E489" s="28"/>
      <c r="F489" s="260" t="s">
        <v>1420</v>
      </c>
      <c r="G489" s="28"/>
      <c r="H489" s="28"/>
      <c r="I489" s="211"/>
      <c r="J489" s="28"/>
      <c r="K489" s="28"/>
      <c r="L489" s="29"/>
      <c r="M489" s="261"/>
      <c r="N489" s="262"/>
      <c r="O489" s="76"/>
      <c r="P489" s="76"/>
      <c r="Q489" s="76"/>
      <c r="R489" s="76"/>
      <c r="S489" s="76"/>
      <c r="T489" s="77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T489" s="3" t="s">
        <v>256</v>
      </c>
      <c r="AU489" s="3" t="s">
        <v>265</v>
      </c>
    </row>
    <row r="490" s="30" customFormat="true" ht="24.15" hidden="false" customHeight="true" outlineLevel="0" collapsed="false">
      <c r="A490" s="26"/>
      <c r="B490" s="27"/>
      <c r="C490" s="246" t="s">
        <v>1422</v>
      </c>
      <c r="D490" s="246" t="s">
        <v>250</v>
      </c>
      <c r="E490" s="247" t="s">
        <v>1067</v>
      </c>
      <c r="F490" s="248" t="s">
        <v>1068</v>
      </c>
      <c r="G490" s="249" t="s">
        <v>291</v>
      </c>
      <c r="H490" s="250" t="n">
        <v>4</v>
      </c>
      <c r="I490" s="251"/>
      <c r="J490" s="252" t="n">
        <f aca="false">ROUND(I490*H490,2)</f>
        <v>0</v>
      </c>
      <c r="K490" s="253"/>
      <c r="L490" s="29"/>
      <c r="M490" s="254"/>
      <c r="N490" s="255" t="s">
        <v>39</v>
      </c>
      <c r="O490" s="76"/>
      <c r="P490" s="256" t="n">
        <f aca="false">O490*H490</f>
        <v>0</v>
      </c>
      <c r="Q490" s="256" t="n">
        <v>0</v>
      </c>
      <c r="R490" s="256" t="n">
        <f aca="false">Q490*H490</f>
        <v>0</v>
      </c>
      <c r="S490" s="256" t="n">
        <v>0</v>
      </c>
      <c r="T490" s="257" t="n">
        <f aca="false">S490*H490</f>
        <v>0</v>
      </c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R490" s="258" t="s">
        <v>302</v>
      </c>
      <c r="AT490" s="258" t="s">
        <v>250</v>
      </c>
      <c r="AU490" s="258" t="s">
        <v>265</v>
      </c>
      <c r="AY490" s="3" t="s">
        <v>247</v>
      </c>
      <c r="BE490" s="137" t="n">
        <f aca="false">IF(N490="základní",J490,0)</f>
        <v>0</v>
      </c>
      <c r="BF490" s="137" t="n">
        <f aca="false">IF(N490="snížená",J490,0)</f>
        <v>0</v>
      </c>
      <c r="BG490" s="137" t="n">
        <f aca="false">IF(N490="zákl. přenesená",J490,0)</f>
        <v>0</v>
      </c>
      <c r="BH490" s="137" t="n">
        <f aca="false">IF(N490="sníž. přenesená",J490,0)</f>
        <v>0</v>
      </c>
      <c r="BI490" s="137" t="n">
        <f aca="false">IF(N490="nulová",J490,0)</f>
        <v>0</v>
      </c>
      <c r="BJ490" s="3" t="s">
        <v>81</v>
      </c>
      <c r="BK490" s="137" t="n">
        <f aca="false">ROUND(I490*H490,2)</f>
        <v>0</v>
      </c>
      <c r="BL490" s="3" t="s">
        <v>302</v>
      </c>
      <c r="BM490" s="258" t="s">
        <v>1423</v>
      </c>
    </row>
    <row r="491" s="30" customFormat="true" ht="19.2" hidden="false" customHeight="false" outlineLevel="0" collapsed="false">
      <c r="A491" s="26"/>
      <c r="B491" s="27"/>
      <c r="C491" s="28"/>
      <c r="D491" s="259" t="s">
        <v>256</v>
      </c>
      <c r="E491" s="28"/>
      <c r="F491" s="260" t="s">
        <v>1068</v>
      </c>
      <c r="G491" s="28"/>
      <c r="H491" s="28"/>
      <c r="I491" s="211"/>
      <c r="J491" s="28"/>
      <c r="K491" s="28"/>
      <c r="L491" s="29"/>
      <c r="M491" s="261"/>
      <c r="N491" s="262"/>
      <c r="O491" s="76"/>
      <c r="P491" s="76"/>
      <c r="Q491" s="76"/>
      <c r="R491" s="76"/>
      <c r="S491" s="76"/>
      <c r="T491" s="77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T491" s="3" t="s">
        <v>256</v>
      </c>
      <c r="AU491" s="3" t="s">
        <v>265</v>
      </c>
    </row>
    <row r="492" s="30" customFormat="true" ht="24.15" hidden="false" customHeight="true" outlineLevel="0" collapsed="false">
      <c r="A492" s="26"/>
      <c r="B492" s="27"/>
      <c r="C492" s="246" t="s">
        <v>1424</v>
      </c>
      <c r="D492" s="246" t="s">
        <v>250</v>
      </c>
      <c r="E492" s="247" t="s">
        <v>1425</v>
      </c>
      <c r="F492" s="248" t="s">
        <v>1426</v>
      </c>
      <c r="G492" s="249" t="s">
        <v>291</v>
      </c>
      <c r="H492" s="250" t="n">
        <v>1</v>
      </c>
      <c r="I492" s="251"/>
      <c r="J492" s="252" t="n">
        <f aca="false">ROUND(I492*H492,2)</f>
        <v>0</v>
      </c>
      <c r="K492" s="253"/>
      <c r="L492" s="29"/>
      <c r="M492" s="254"/>
      <c r="N492" s="255" t="s">
        <v>39</v>
      </c>
      <c r="O492" s="76"/>
      <c r="P492" s="256" t="n">
        <f aca="false">O492*H492</f>
        <v>0</v>
      </c>
      <c r="Q492" s="256" t="n">
        <v>0</v>
      </c>
      <c r="R492" s="256" t="n">
        <f aca="false">Q492*H492</f>
        <v>0</v>
      </c>
      <c r="S492" s="256" t="n">
        <v>0</v>
      </c>
      <c r="T492" s="257" t="n">
        <f aca="false">S492*H492</f>
        <v>0</v>
      </c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R492" s="258" t="s">
        <v>302</v>
      </c>
      <c r="AT492" s="258" t="s">
        <v>250</v>
      </c>
      <c r="AU492" s="258" t="s">
        <v>265</v>
      </c>
      <c r="AY492" s="3" t="s">
        <v>247</v>
      </c>
      <c r="BE492" s="137" t="n">
        <f aca="false">IF(N492="základní",J492,0)</f>
        <v>0</v>
      </c>
      <c r="BF492" s="137" t="n">
        <f aca="false">IF(N492="snížená",J492,0)</f>
        <v>0</v>
      </c>
      <c r="BG492" s="137" t="n">
        <f aca="false">IF(N492="zákl. přenesená",J492,0)</f>
        <v>0</v>
      </c>
      <c r="BH492" s="137" t="n">
        <f aca="false">IF(N492="sníž. přenesená",J492,0)</f>
        <v>0</v>
      </c>
      <c r="BI492" s="137" t="n">
        <f aca="false">IF(N492="nulová",J492,0)</f>
        <v>0</v>
      </c>
      <c r="BJ492" s="3" t="s">
        <v>81</v>
      </c>
      <c r="BK492" s="137" t="n">
        <f aca="false">ROUND(I492*H492,2)</f>
        <v>0</v>
      </c>
      <c r="BL492" s="3" t="s">
        <v>302</v>
      </c>
      <c r="BM492" s="258" t="s">
        <v>1427</v>
      </c>
    </row>
    <row r="493" s="30" customFormat="true" ht="19.2" hidden="false" customHeight="false" outlineLevel="0" collapsed="false">
      <c r="A493" s="26"/>
      <c r="B493" s="27"/>
      <c r="C493" s="28"/>
      <c r="D493" s="259" t="s">
        <v>256</v>
      </c>
      <c r="E493" s="28"/>
      <c r="F493" s="260" t="s">
        <v>1428</v>
      </c>
      <c r="G493" s="28"/>
      <c r="H493" s="28"/>
      <c r="I493" s="211"/>
      <c r="J493" s="28"/>
      <c r="K493" s="28"/>
      <c r="L493" s="29"/>
      <c r="M493" s="261"/>
      <c r="N493" s="262"/>
      <c r="O493" s="76"/>
      <c r="P493" s="76"/>
      <c r="Q493" s="76"/>
      <c r="R493" s="76"/>
      <c r="S493" s="76"/>
      <c r="T493" s="77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T493" s="3" t="s">
        <v>256</v>
      </c>
      <c r="AU493" s="3" t="s">
        <v>265</v>
      </c>
    </row>
    <row r="494" s="30" customFormat="true" ht="24.15" hidden="false" customHeight="true" outlineLevel="0" collapsed="false">
      <c r="A494" s="26"/>
      <c r="B494" s="27"/>
      <c r="C494" s="263" t="s">
        <v>1429</v>
      </c>
      <c r="D494" s="263" t="s">
        <v>288</v>
      </c>
      <c r="E494" s="264" t="s">
        <v>1430</v>
      </c>
      <c r="F494" s="265" t="s">
        <v>1431</v>
      </c>
      <c r="G494" s="266" t="s">
        <v>291</v>
      </c>
      <c r="H494" s="267" t="n">
        <v>1</v>
      </c>
      <c r="I494" s="268"/>
      <c r="J494" s="269" t="n">
        <f aca="false">ROUND(I494*H494,2)</f>
        <v>0</v>
      </c>
      <c r="K494" s="270"/>
      <c r="L494" s="271"/>
      <c r="M494" s="272"/>
      <c r="N494" s="273" t="s">
        <v>39</v>
      </c>
      <c r="O494" s="76"/>
      <c r="P494" s="256" t="n">
        <f aca="false">O494*H494</f>
        <v>0</v>
      </c>
      <c r="Q494" s="256" t="n">
        <v>0.0001</v>
      </c>
      <c r="R494" s="256" t="n">
        <f aca="false">Q494*H494</f>
        <v>0.0001</v>
      </c>
      <c r="S494" s="256" t="n">
        <v>0</v>
      </c>
      <c r="T494" s="257" t="n">
        <f aca="false">S494*H494</f>
        <v>0</v>
      </c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R494" s="258" t="s">
        <v>324</v>
      </c>
      <c r="AT494" s="258" t="s">
        <v>288</v>
      </c>
      <c r="AU494" s="258" t="s">
        <v>265</v>
      </c>
      <c r="AY494" s="3" t="s">
        <v>247</v>
      </c>
      <c r="BE494" s="137" t="n">
        <f aca="false">IF(N494="základní",J494,0)</f>
        <v>0</v>
      </c>
      <c r="BF494" s="137" t="n">
        <f aca="false">IF(N494="snížená",J494,0)</f>
        <v>0</v>
      </c>
      <c r="BG494" s="137" t="n">
        <f aca="false">IF(N494="zákl. přenesená",J494,0)</f>
        <v>0</v>
      </c>
      <c r="BH494" s="137" t="n">
        <f aca="false">IF(N494="sníž. přenesená",J494,0)</f>
        <v>0</v>
      </c>
      <c r="BI494" s="137" t="n">
        <f aca="false">IF(N494="nulová",J494,0)</f>
        <v>0</v>
      </c>
      <c r="BJ494" s="3" t="s">
        <v>81</v>
      </c>
      <c r="BK494" s="137" t="n">
        <f aca="false">ROUND(I494*H494,2)</f>
        <v>0</v>
      </c>
      <c r="BL494" s="3" t="s">
        <v>302</v>
      </c>
      <c r="BM494" s="258" t="s">
        <v>1432</v>
      </c>
    </row>
    <row r="495" s="30" customFormat="true" ht="19.2" hidden="false" customHeight="false" outlineLevel="0" collapsed="false">
      <c r="A495" s="26"/>
      <c r="B495" s="27"/>
      <c r="C495" s="28"/>
      <c r="D495" s="259" t="s">
        <v>256</v>
      </c>
      <c r="E495" s="28"/>
      <c r="F495" s="260" t="s">
        <v>1431</v>
      </c>
      <c r="G495" s="28"/>
      <c r="H495" s="28"/>
      <c r="I495" s="211"/>
      <c r="J495" s="28"/>
      <c r="K495" s="28"/>
      <c r="L495" s="29"/>
      <c r="M495" s="261"/>
      <c r="N495" s="262"/>
      <c r="O495" s="76"/>
      <c r="P495" s="76"/>
      <c r="Q495" s="76"/>
      <c r="R495" s="76"/>
      <c r="S495" s="76"/>
      <c r="T495" s="77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T495" s="3" t="s">
        <v>256</v>
      </c>
      <c r="AU495" s="3" t="s">
        <v>265</v>
      </c>
    </row>
    <row r="496" s="30" customFormat="true" ht="24.15" hidden="false" customHeight="true" outlineLevel="0" collapsed="false">
      <c r="A496" s="26"/>
      <c r="B496" s="27"/>
      <c r="C496" s="263" t="s">
        <v>1433</v>
      </c>
      <c r="D496" s="263" t="s">
        <v>288</v>
      </c>
      <c r="E496" s="264" t="s">
        <v>1434</v>
      </c>
      <c r="F496" s="265" t="s">
        <v>1435</v>
      </c>
      <c r="G496" s="266" t="s">
        <v>291</v>
      </c>
      <c r="H496" s="267" t="n">
        <v>1</v>
      </c>
      <c r="I496" s="268"/>
      <c r="J496" s="269" t="n">
        <f aca="false">ROUND(I496*H496,2)</f>
        <v>0</v>
      </c>
      <c r="K496" s="270"/>
      <c r="L496" s="271"/>
      <c r="M496" s="272"/>
      <c r="N496" s="273" t="s">
        <v>39</v>
      </c>
      <c r="O496" s="76"/>
      <c r="P496" s="256" t="n">
        <f aca="false">O496*H496</f>
        <v>0</v>
      </c>
      <c r="Q496" s="256" t="n">
        <v>0.0001</v>
      </c>
      <c r="R496" s="256" t="n">
        <f aca="false">Q496*H496</f>
        <v>0.0001</v>
      </c>
      <c r="S496" s="256" t="n">
        <v>0</v>
      </c>
      <c r="T496" s="257" t="n">
        <f aca="false">S496*H496</f>
        <v>0</v>
      </c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R496" s="258" t="s">
        <v>324</v>
      </c>
      <c r="AT496" s="258" t="s">
        <v>288</v>
      </c>
      <c r="AU496" s="258" t="s">
        <v>265</v>
      </c>
      <c r="AY496" s="3" t="s">
        <v>247</v>
      </c>
      <c r="BE496" s="137" t="n">
        <f aca="false">IF(N496="základní",J496,0)</f>
        <v>0</v>
      </c>
      <c r="BF496" s="137" t="n">
        <f aca="false">IF(N496="snížená",J496,0)</f>
        <v>0</v>
      </c>
      <c r="BG496" s="137" t="n">
        <f aca="false">IF(N496="zákl. přenesená",J496,0)</f>
        <v>0</v>
      </c>
      <c r="BH496" s="137" t="n">
        <f aca="false">IF(N496="sníž. přenesená",J496,0)</f>
        <v>0</v>
      </c>
      <c r="BI496" s="137" t="n">
        <f aca="false">IF(N496="nulová",J496,0)</f>
        <v>0</v>
      </c>
      <c r="BJ496" s="3" t="s">
        <v>81</v>
      </c>
      <c r="BK496" s="137" t="n">
        <f aca="false">ROUND(I496*H496,2)</f>
        <v>0</v>
      </c>
      <c r="BL496" s="3" t="s">
        <v>302</v>
      </c>
      <c r="BM496" s="258" t="s">
        <v>1436</v>
      </c>
    </row>
    <row r="497" s="30" customFormat="true" ht="19.2" hidden="false" customHeight="false" outlineLevel="0" collapsed="false">
      <c r="A497" s="26"/>
      <c r="B497" s="27"/>
      <c r="C497" s="28"/>
      <c r="D497" s="259" t="s">
        <v>256</v>
      </c>
      <c r="E497" s="28"/>
      <c r="F497" s="260" t="s">
        <v>1435</v>
      </c>
      <c r="G497" s="28"/>
      <c r="H497" s="28"/>
      <c r="I497" s="211"/>
      <c r="J497" s="28"/>
      <c r="K497" s="28"/>
      <c r="L497" s="29"/>
      <c r="M497" s="261"/>
      <c r="N497" s="262"/>
      <c r="O497" s="76"/>
      <c r="P497" s="76"/>
      <c r="Q497" s="76"/>
      <c r="R497" s="76"/>
      <c r="S497" s="76"/>
      <c r="T497" s="77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T497" s="3" t="s">
        <v>256</v>
      </c>
      <c r="AU497" s="3" t="s">
        <v>265</v>
      </c>
    </row>
    <row r="498" s="30" customFormat="true" ht="21.75" hidden="false" customHeight="true" outlineLevel="0" collapsed="false">
      <c r="A498" s="26"/>
      <c r="B498" s="27"/>
      <c r="C498" s="263" t="s">
        <v>1437</v>
      </c>
      <c r="D498" s="263" t="s">
        <v>288</v>
      </c>
      <c r="E498" s="264" t="s">
        <v>1438</v>
      </c>
      <c r="F498" s="265" t="s">
        <v>1439</v>
      </c>
      <c r="G498" s="266" t="s">
        <v>291</v>
      </c>
      <c r="H498" s="267" t="n">
        <v>1</v>
      </c>
      <c r="I498" s="268"/>
      <c r="J498" s="269" t="n">
        <f aca="false">ROUND(I498*H498,2)</f>
        <v>0</v>
      </c>
      <c r="K498" s="270"/>
      <c r="L498" s="271"/>
      <c r="M498" s="272"/>
      <c r="N498" s="273" t="s">
        <v>39</v>
      </c>
      <c r="O498" s="76"/>
      <c r="P498" s="256" t="n">
        <f aca="false">O498*H498</f>
        <v>0</v>
      </c>
      <c r="Q498" s="256" t="n">
        <v>0.0001</v>
      </c>
      <c r="R498" s="256" t="n">
        <f aca="false">Q498*H498</f>
        <v>0.0001</v>
      </c>
      <c r="S498" s="256" t="n">
        <v>0</v>
      </c>
      <c r="T498" s="257" t="n">
        <f aca="false">S498*H498</f>
        <v>0</v>
      </c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R498" s="258" t="s">
        <v>324</v>
      </c>
      <c r="AT498" s="258" t="s">
        <v>288</v>
      </c>
      <c r="AU498" s="258" t="s">
        <v>265</v>
      </c>
      <c r="AY498" s="3" t="s">
        <v>247</v>
      </c>
      <c r="BE498" s="137" t="n">
        <f aca="false">IF(N498="základní",J498,0)</f>
        <v>0</v>
      </c>
      <c r="BF498" s="137" t="n">
        <f aca="false">IF(N498="snížená",J498,0)</f>
        <v>0</v>
      </c>
      <c r="BG498" s="137" t="n">
        <f aca="false">IF(N498="zákl. přenesená",J498,0)</f>
        <v>0</v>
      </c>
      <c r="BH498" s="137" t="n">
        <f aca="false">IF(N498="sníž. přenesená",J498,0)</f>
        <v>0</v>
      </c>
      <c r="BI498" s="137" t="n">
        <f aca="false">IF(N498="nulová",J498,0)</f>
        <v>0</v>
      </c>
      <c r="BJ498" s="3" t="s">
        <v>81</v>
      </c>
      <c r="BK498" s="137" t="n">
        <f aca="false">ROUND(I498*H498,2)</f>
        <v>0</v>
      </c>
      <c r="BL498" s="3" t="s">
        <v>302</v>
      </c>
      <c r="BM498" s="258" t="s">
        <v>1440</v>
      </c>
    </row>
    <row r="499" s="30" customFormat="true" ht="10.2" hidden="false" customHeight="false" outlineLevel="0" collapsed="false">
      <c r="A499" s="26"/>
      <c r="B499" s="27"/>
      <c r="C499" s="28"/>
      <c r="D499" s="259" t="s">
        <v>256</v>
      </c>
      <c r="E499" s="28"/>
      <c r="F499" s="260" t="s">
        <v>1439</v>
      </c>
      <c r="G499" s="28"/>
      <c r="H499" s="28"/>
      <c r="I499" s="211"/>
      <c r="J499" s="28"/>
      <c r="K499" s="28"/>
      <c r="L499" s="29"/>
      <c r="M499" s="261"/>
      <c r="N499" s="262"/>
      <c r="O499" s="76"/>
      <c r="P499" s="76"/>
      <c r="Q499" s="76"/>
      <c r="R499" s="76"/>
      <c r="S499" s="76"/>
      <c r="T499" s="77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T499" s="3" t="s">
        <v>256</v>
      </c>
      <c r="AU499" s="3" t="s">
        <v>265</v>
      </c>
    </row>
    <row r="500" s="30" customFormat="true" ht="21.75" hidden="false" customHeight="true" outlineLevel="0" collapsed="false">
      <c r="A500" s="26"/>
      <c r="B500" s="27"/>
      <c r="C500" s="246" t="s">
        <v>1441</v>
      </c>
      <c r="D500" s="246" t="s">
        <v>250</v>
      </c>
      <c r="E500" s="247" t="s">
        <v>1098</v>
      </c>
      <c r="F500" s="248" t="s">
        <v>1099</v>
      </c>
      <c r="G500" s="249" t="s">
        <v>291</v>
      </c>
      <c r="H500" s="250" t="n">
        <v>2</v>
      </c>
      <c r="I500" s="251"/>
      <c r="J500" s="252" t="n">
        <f aca="false">ROUND(I500*H500,2)</f>
        <v>0</v>
      </c>
      <c r="K500" s="253"/>
      <c r="L500" s="29"/>
      <c r="M500" s="254"/>
      <c r="N500" s="255" t="s">
        <v>39</v>
      </c>
      <c r="O500" s="76"/>
      <c r="P500" s="256" t="n">
        <f aca="false">O500*H500</f>
        <v>0</v>
      </c>
      <c r="Q500" s="256" t="n">
        <v>0</v>
      </c>
      <c r="R500" s="256" t="n">
        <f aca="false">Q500*H500</f>
        <v>0</v>
      </c>
      <c r="S500" s="256" t="n">
        <v>0</v>
      </c>
      <c r="T500" s="257" t="n">
        <f aca="false">S500*H500</f>
        <v>0</v>
      </c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R500" s="258" t="s">
        <v>302</v>
      </c>
      <c r="AT500" s="258" t="s">
        <v>250</v>
      </c>
      <c r="AU500" s="258" t="s">
        <v>265</v>
      </c>
      <c r="AY500" s="3" t="s">
        <v>247</v>
      </c>
      <c r="BE500" s="137" t="n">
        <f aca="false">IF(N500="základní",J500,0)</f>
        <v>0</v>
      </c>
      <c r="BF500" s="137" t="n">
        <f aca="false">IF(N500="snížená",J500,0)</f>
        <v>0</v>
      </c>
      <c r="BG500" s="137" t="n">
        <f aca="false">IF(N500="zákl. přenesená",J500,0)</f>
        <v>0</v>
      </c>
      <c r="BH500" s="137" t="n">
        <f aca="false">IF(N500="sníž. přenesená",J500,0)</f>
        <v>0</v>
      </c>
      <c r="BI500" s="137" t="n">
        <f aca="false">IF(N500="nulová",J500,0)</f>
        <v>0</v>
      </c>
      <c r="BJ500" s="3" t="s">
        <v>81</v>
      </c>
      <c r="BK500" s="137" t="n">
        <f aca="false">ROUND(I500*H500,2)</f>
        <v>0</v>
      </c>
      <c r="BL500" s="3" t="s">
        <v>302</v>
      </c>
      <c r="BM500" s="258" t="s">
        <v>1442</v>
      </c>
    </row>
    <row r="501" s="30" customFormat="true" ht="19.2" hidden="false" customHeight="false" outlineLevel="0" collapsed="false">
      <c r="A501" s="26"/>
      <c r="B501" s="27"/>
      <c r="C501" s="28"/>
      <c r="D501" s="259" t="s">
        <v>256</v>
      </c>
      <c r="E501" s="28"/>
      <c r="F501" s="260" t="s">
        <v>1101</v>
      </c>
      <c r="G501" s="28"/>
      <c r="H501" s="28"/>
      <c r="I501" s="211"/>
      <c r="J501" s="28"/>
      <c r="K501" s="28"/>
      <c r="L501" s="29"/>
      <c r="M501" s="261"/>
      <c r="N501" s="262"/>
      <c r="O501" s="76"/>
      <c r="P501" s="76"/>
      <c r="Q501" s="76"/>
      <c r="R501" s="76"/>
      <c r="S501" s="76"/>
      <c r="T501" s="77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T501" s="3" t="s">
        <v>256</v>
      </c>
      <c r="AU501" s="3" t="s">
        <v>265</v>
      </c>
    </row>
    <row r="502" s="30" customFormat="true" ht="24.15" hidden="false" customHeight="true" outlineLevel="0" collapsed="false">
      <c r="A502" s="26"/>
      <c r="B502" s="27"/>
      <c r="C502" s="246" t="s">
        <v>1443</v>
      </c>
      <c r="D502" s="246" t="s">
        <v>250</v>
      </c>
      <c r="E502" s="247" t="s">
        <v>1444</v>
      </c>
      <c r="F502" s="248" t="s">
        <v>1445</v>
      </c>
      <c r="G502" s="249" t="s">
        <v>332</v>
      </c>
      <c r="H502" s="250" t="n">
        <v>2</v>
      </c>
      <c r="I502" s="251"/>
      <c r="J502" s="252" t="n">
        <f aca="false">ROUND(I502*H502,2)</f>
        <v>0</v>
      </c>
      <c r="K502" s="253"/>
      <c r="L502" s="29"/>
      <c r="M502" s="254"/>
      <c r="N502" s="255" t="s">
        <v>39</v>
      </c>
      <c r="O502" s="76"/>
      <c r="P502" s="256" t="n">
        <f aca="false">O502*H502</f>
        <v>0</v>
      </c>
      <c r="Q502" s="256" t="n">
        <v>0</v>
      </c>
      <c r="R502" s="256" t="n">
        <f aca="false">Q502*H502</f>
        <v>0</v>
      </c>
      <c r="S502" s="256" t="n">
        <v>0</v>
      </c>
      <c r="T502" s="257" t="n">
        <f aca="false">S502*H502</f>
        <v>0</v>
      </c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R502" s="258" t="s">
        <v>302</v>
      </c>
      <c r="AT502" s="258" t="s">
        <v>250</v>
      </c>
      <c r="AU502" s="258" t="s">
        <v>265</v>
      </c>
      <c r="AY502" s="3" t="s">
        <v>247</v>
      </c>
      <c r="BE502" s="137" t="n">
        <f aca="false">IF(N502="základní",J502,0)</f>
        <v>0</v>
      </c>
      <c r="BF502" s="137" t="n">
        <f aca="false">IF(N502="snížená",J502,0)</f>
        <v>0</v>
      </c>
      <c r="BG502" s="137" t="n">
        <f aca="false">IF(N502="zákl. přenesená",J502,0)</f>
        <v>0</v>
      </c>
      <c r="BH502" s="137" t="n">
        <f aca="false">IF(N502="sníž. přenesená",J502,0)</f>
        <v>0</v>
      </c>
      <c r="BI502" s="137" t="n">
        <f aca="false">IF(N502="nulová",J502,0)</f>
        <v>0</v>
      </c>
      <c r="BJ502" s="3" t="s">
        <v>81</v>
      </c>
      <c r="BK502" s="137" t="n">
        <f aca="false">ROUND(I502*H502,2)</f>
        <v>0</v>
      </c>
      <c r="BL502" s="3" t="s">
        <v>302</v>
      </c>
      <c r="BM502" s="258" t="s">
        <v>1446</v>
      </c>
    </row>
    <row r="503" s="30" customFormat="true" ht="19.2" hidden="false" customHeight="false" outlineLevel="0" collapsed="false">
      <c r="A503" s="26"/>
      <c r="B503" s="27"/>
      <c r="C503" s="28"/>
      <c r="D503" s="259" t="s">
        <v>256</v>
      </c>
      <c r="E503" s="28"/>
      <c r="F503" s="260" t="s">
        <v>1445</v>
      </c>
      <c r="G503" s="28"/>
      <c r="H503" s="28"/>
      <c r="I503" s="211"/>
      <c r="J503" s="28"/>
      <c r="K503" s="28"/>
      <c r="L503" s="29"/>
      <c r="M503" s="261"/>
      <c r="N503" s="262"/>
      <c r="O503" s="76"/>
      <c r="P503" s="76"/>
      <c r="Q503" s="76"/>
      <c r="R503" s="76"/>
      <c r="S503" s="76"/>
      <c r="T503" s="77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T503" s="3" t="s">
        <v>256</v>
      </c>
      <c r="AU503" s="3" t="s">
        <v>265</v>
      </c>
    </row>
    <row r="504" s="30" customFormat="true" ht="16.5" hidden="false" customHeight="true" outlineLevel="0" collapsed="false">
      <c r="A504" s="26"/>
      <c r="B504" s="27"/>
      <c r="C504" s="263" t="s">
        <v>1447</v>
      </c>
      <c r="D504" s="263" t="s">
        <v>288</v>
      </c>
      <c r="E504" s="264" t="s">
        <v>1448</v>
      </c>
      <c r="F504" s="265" t="s">
        <v>1449</v>
      </c>
      <c r="G504" s="266" t="s">
        <v>332</v>
      </c>
      <c r="H504" s="267" t="n">
        <v>2</v>
      </c>
      <c r="I504" s="268"/>
      <c r="J504" s="269" t="n">
        <f aca="false">ROUND(I504*H504,2)</f>
        <v>0</v>
      </c>
      <c r="K504" s="270"/>
      <c r="L504" s="271"/>
      <c r="M504" s="272"/>
      <c r="N504" s="273" t="s">
        <v>39</v>
      </c>
      <c r="O504" s="76"/>
      <c r="P504" s="256" t="n">
        <f aca="false">O504*H504</f>
        <v>0</v>
      </c>
      <c r="Q504" s="256" t="n">
        <v>1E-005</v>
      </c>
      <c r="R504" s="256" t="n">
        <f aca="false">Q504*H504</f>
        <v>2E-005</v>
      </c>
      <c r="S504" s="256" t="n">
        <v>0</v>
      </c>
      <c r="T504" s="257" t="n">
        <f aca="false">S504*H504</f>
        <v>0</v>
      </c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R504" s="258" t="s">
        <v>324</v>
      </c>
      <c r="AT504" s="258" t="s">
        <v>288</v>
      </c>
      <c r="AU504" s="258" t="s">
        <v>265</v>
      </c>
      <c r="AY504" s="3" t="s">
        <v>247</v>
      </c>
      <c r="BE504" s="137" t="n">
        <f aca="false">IF(N504="základní",J504,0)</f>
        <v>0</v>
      </c>
      <c r="BF504" s="137" t="n">
        <f aca="false">IF(N504="snížená",J504,0)</f>
        <v>0</v>
      </c>
      <c r="BG504" s="137" t="n">
        <f aca="false">IF(N504="zákl. přenesená",J504,0)</f>
        <v>0</v>
      </c>
      <c r="BH504" s="137" t="n">
        <f aca="false">IF(N504="sníž. přenesená",J504,0)</f>
        <v>0</v>
      </c>
      <c r="BI504" s="137" t="n">
        <f aca="false">IF(N504="nulová",J504,0)</f>
        <v>0</v>
      </c>
      <c r="BJ504" s="3" t="s">
        <v>81</v>
      </c>
      <c r="BK504" s="137" t="n">
        <f aca="false">ROUND(I504*H504,2)</f>
        <v>0</v>
      </c>
      <c r="BL504" s="3" t="s">
        <v>302</v>
      </c>
      <c r="BM504" s="258" t="s">
        <v>1450</v>
      </c>
    </row>
    <row r="505" s="30" customFormat="true" ht="10.2" hidden="false" customHeight="false" outlineLevel="0" collapsed="false">
      <c r="A505" s="26"/>
      <c r="B505" s="27"/>
      <c r="C505" s="28"/>
      <c r="D505" s="259" t="s">
        <v>256</v>
      </c>
      <c r="E505" s="28"/>
      <c r="F505" s="260" t="s">
        <v>1449</v>
      </c>
      <c r="G505" s="28"/>
      <c r="H505" s="28"/>
      <c r="I505" s="211"/>
      <c r="J505" s="28"/>
      <c r="K505" s="28"/>
      <c r="L505" s="29"/>
      <c r="M505" s="261"/>
      <c r="N505" s="262"/>
      <c r="O505" s="76"/>
      <c r="P505" s="76"/>
      <c r="Q505" s="76"/>
      <c r="R505" s="76"/>
      <c r="S505" s="76"/>
      <c r="T505" s="77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T505" s="3" t="s">
        <v>256</v>
      </c>
      <c r="AU505" s="3" t="s">
        <v>265</v>
      </c>
    </row>
    <row r="506" s="30" customFormat="true" ht="24.15" hidden="false" customHeight="true" outlineLevel="0" collapsed="false">
      <c r="A506" s="26"/>
      <c r="B506" s="27"/>
      <c r="C506" s="263" t="s">
        <v>1451</v>
      </c>
      <c r="D506" s="263" t="s">
        <v>288</v>
      </c>
      <c r="E506" s="264" t="s">
        <v>1452</v>
      </c>
      <c r="F506" s="265" t="s">
        <v>1453</v>
      </c>
      <c r="G506" s="266" t="s">
        <v>291</v>
      </c>
      <c r="H506" s="267" t="n">
        <v>1</v>
      </c>
      <c r="I506" s="268"/>
      <c r="J506" s="269" t="n">
        <f aca="false">ROUND(I506*H506,2)</f>
        <v>0</v>
      </c>
      <c r="K506" s="270"/>
      <c r="L506" s="271"/>
      <c r="M506" s="272"/>
      <c r="N506" s="273" t="s">
        <v>39</v>
      </c>
      <c r="O506" s="76"/>
      <c r="P506" s="256" t="n">
        <f aca="false">O506*H506</f>
        <v>0</v>
      </c>
      <c r="Q506" s="256" t="n">
        <v>1E-005</v>
      </c>
      <c r="R506" s="256" t="n">
        <f aca="false">Q506*H506</f>
        <v>1E-005</v>
      </c>
      <c r="S506" s="256" t="n">
        <v>0</v>
      </c>
      <c r="T506" s="257" t="n">
        <f aca="false">S506*H506</f>
        <v>0</v>
      </c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R506" s="258" t="s">
        <v>324</v>
      </c>
      <c r="AT506" s="258" t="s">
        <v>288</v>
      </c>
      <c r="AU506" s="258" t="s">
        <v>265</v>
      </c>
      <c r="AY506" s="3" t="s">
        <v>247</v>
      </c>
      <c r="BE506" s="137" t="n">
        <f aca="false">IF(N506="základní",J506,0)</f>
        <v>0</v>
      </c>
      <c r="BF506" s="137" t="n">
        <f aca="false">IF(N506="snížená",J506,0)</f>
        <v>0</v>
      </c>
      <c r="BG506" s="137" t="n">
        <f aca="false">IF(N506="zákl. přenesená",J506,0)</f>
        <v>0</v>
      </c>
      <c r="BH506" s="137" t="n">
        <f aca="false">IF(N506="sníž. přenesená",J506,0)</f>
        <v>0</v>
      </c>
      <c r="BI506" s="137" t="n">
        <f aca="false">IF(N506="nulová",J506,0)</f>
        <v>0</v>
      </c>
      <c r="BJ506" s="3" t="s">
        <v>81</v>
      </c>
      <c r="BK506" s="137" t="n">
        <f aca="false">ROUND(I506*H506,2)</f>
        <v>0</v>
      </c>
      <c r="BL506" s="3" t="s">
        <v>302</v>
      </c>
      <c r="BM506" s="258" t="s">
        <v>1454</v>
      </c>
    </row>
    <row r="507" s="30" customFormat="true" ht="19.2" hidden="false" customHeight="false" outlineLevel="0" collapsed="false">
      <c r="A507" s="26"/>
      <c r="B507" s="27"/>
      <c r="C507" s="28"/>
      <c r="D507" s="259" t="s">
        <v>256</v>
      </c>
      <c r="E507" s="28"/>
      <c r="F507" s="260" t="s">
        <v>1453</v>
      </c>
      <c r="G507" s="28"/>
      <c r="H507" s="28"/>
      <c r="I507" s="211"/>
      <c r="J507" s="28"/>
      <c r="K507" s="28"/>
      <c r="L507" s="29"/>
      <c r="M507" s="261"/>
      <c r="N507" s="262"/>
      <c r="O507" s="76"/>
      <c r="P507" s="76"/>
      <c r="Q507" s="76"/>
      <c r="R507" s="76"/>
      <c r="S507" s="76"/>
      <c r="T507" s="77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T507" s="3" t="s">
        <v>256</v>
      </c>
      <c r="AU507" s="3" t="s">
        <v>265</v>
      </c>
    </row>
    <row r="508" s="30" customFormat="true" ht="24.15" hidden="false" customHeight="true" outlineLevel="0" collapsed="false">
      <c r="A508" s="26"/>
      <c r="B508" s="27"/>
      <c r="C508" s="263" t="s">
        <v>1455</v>
      </c>
      <c r="D508" s="263" t="s">
        <v>288</v>
      </c>
      <c r="E508" s="264" t="s">
        <v>1456</v>
      </c>
      <c r="F508" s="265" t="s">
        <v>1457</v>
      </c>
      <c r="G508" s="266" t="s">
        <v>291</v>
      </c>
      <c r="H508" s="267" t="n">
        <v>1</v>
      </c>
      <c r="I508" s="268"/>
      <c r="J508" s="269" t="n">
        <f aca="false">ROUND(I508*H508,2)</f>
        <v>0</v>
      </c>
      <c r="K508" s="270"/>
      <c r="L508" s="271"/>
      <c r="M508" s="272"/>
      <c r="N508" s="273" t="s">
        <v>39</v>
      </c>
      <c r="O508" s="76"/>
      <c r="P508" s="256" t="n">
        <f aca="false">O508*H508</f>
        <v>0</v>
      </c>
      <c r="Q508" s="256" t="n">
        <v>1E-005</v>
      </c>
      <c r="R508" s="256" t="n">
        <f aca="false">Q508*H508</f>
        <v>1E-005</v>
      </c>
      <c r="S508" s="256" t="n">
        <v>0</v>
      </c>
      <c r="T508" s="257" t="n">
        <f aca="false">S508*H508</f>
        <v>0</v>
      </c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R508" s="258" t="s">
        <v>324</v>
      </c>
      <c r="AT508" s="258" t="s">
        <v>288</v>
      </c>
      <c r="AU508" s="258" t="s">
        <v>265</v>
      </c>
      <c r="AY508" s="3" t="s">
        <v>247</v>
      </c>
      <c r="BE508" s="137" t="n">
        <f aca="false">IF(N508="základní",J508,0)</f>
        <v>0</v>
      </c>
      <c r="BF508" s="137" t="n">
        <f aca="false">IF(N508="snížená",J508,0)</f>
        <v>0</v>
      </c>
      <c r="BG508" s="137" t="n">
        <f aca="false">IF(N508="zákl. přenesená",J508,0)</f>
        <v>0</v>
      </c>
      <c r="BH508" s="137" t="n">
        <f aca="false">IF(N508="sníž. přenesená",J508,0)</f>
        <v>0</v>
      </c>
      <c r="BI508" s="137" t="n">
        <f aca="false">IF(N508="nulová",J508,0)</f>
        <v>0</v>
      </c>
      <c r="BJ508" s="3" t="s">
        <v>81</v>
      </c>
      <c r="BK508" s="137" t="n">
        <f aca="false">ROUND(I508*H508,2)</f>
        <v>0</v>
      </c>
      <c r="BL508" s="3" t="s">
        <v>302</v>
      </c>
      <c r="BM508" s="258" t="s">
        <v>1458</v>
      </c>
    </row>
    <row r="509" s="30" customFormat="true" ht="19.2" hidden="false" customHeight="false" outlineLevel="0" collapsed="false">
      <c r="A509" s="26"/>
      <c r="B509" s="27"/>
      <c r="C509" s="28"/>
      <c r="D509" s="259" t="s">
        <v>256</v>
      </c>
      <c r="E509" s="28"/>
      <c r="F509" s="260" t="s">
        <v>1457</v>
      </c>
      <c r="G509" s="28"/>
      <c r="H509" s="28"/>
      <c r="I509" s="211"/>
      <c r="J509" s="28"/>
      <c r="K509" s="28"/>
      <c r="L509" s="29"/>
      <c r="M509" s="261"/>
      <c r="N509" s="262"/>
      <c r="O509" s="76"/>
      <c r="P509" s="76"/>
      <c r="Q509" s="76"/>
      <c r="R509" s="76"/>
      <c r="S509" s="76"/>
      <c r="T509" s="77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T509" s="3" t="s">
        <v>256</v>
      </c>
      <c r="AU509" s="3" t="s">
        <v>265</v>
      </c>
    </row>
    <row r="510" s="30" customFormat="true" ht="24.15" hidden="false" customHeight="true" outlineLevel="0" collapsed="false">
      <c r="A510" s="26"/>
      <c r="B510" s="27"/>
      <c r="C510" s="263" t="s">
        <v>1459</v>
      </c>
      <c r="D510" s="263" t="s">
        <v>288</v>
      </c>
      <c r="E510" s="264" t="s">
        <v>1460</v>
      </c>
      <c r="F510" s="265" t="s">
        <v>1461</v>
      </c>
      <c r="G510" s="266" t="s">
        <v>291</v>
      </c>
      <c r="H510" s="267" t="n">
        <v>1</v>
      </c>
      <c r="I510" s="268"/>
      <c r="J510" s="269" t="n">
        <f aca="false">ROUND(I510*H510,2)</f>
        <v>0</v>
      </c>
      <c r="K510" s="270"/>
      <c r="L510" s="271"/>
      <c r="M510" s="272"/>
      <c r="N510" s="273" t="s">
        <v>39</v>
      </c>
      <c r="O510" s="76"/>
      <c r="P510" s="256" t="n">
        <f aca="false">O510*H510</f>
        <v>0</v>
      </c>
      <c r="Q510" s="256" t="n">
        <v>1E-005</v>
      </c>
      <c r="R510" s="256" t="n">
        <f aca="false">Q510*H510</f>
        <v>1E-005</v>
      </c>
      <c r="S510" s="256" t="n">
        <v>0</v>
      </c>
      <c r="T510" s="257" t="n">
        <f aca="false">S510*H510</f>
        <v>0</v>
      </c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R510" s="258" t="s">
        <v>324</v>
      </c>
      <c r="AT510" s="258" t="s">
        <v>288</v>
      </c>
      <c r="AU510" s="258" t="s">
        <v>265</v>
      </c>
      <c r="AY510" s="3" t="s">
        <v>247</v>
      </c>
      <c r="BE510" s="137" t="n">
        <f aca="false">IF(N510="základní",J510,0)</f>
        <v>0</v>
      </c>
      <c r="BF510" s="137" t="n">
        <f aca="false">IF(N510="snížená",J510,0)</f>
        <v>0</v>
      </c>
      <c r="BG510" s="137" t="n">
        <f aca="false">IF(N510="zákl. přenesená",J510,0)</f>
        <v>0</v>
      </c>
      <c r="BH510" s="137" t="n">
        <f aca="false">IF(N510="sníž. přenesená",J510,0)</f>
        <v>0</v>
      </c>
      <c r="BI510" s="137" t="n">
        <f aca="false">IF(N510="nulová",J510,0)</f>
        <v>0</v>
      </c>
      <c r="BJ510" s="3" t="s">
        <v>81</v>
      </c>
      <c r="BK510" s="137" t="n">
        <f aca="false">ROUND(I510*H510,2)</f>
        <v>0</v>
      </c>
      <c r="BL510" s="3" t="s">
        <v>302</v>
      </c>
      <c r="BM510" s="258" t="s">
        <v>1462</v>
      </c>
    </row>
    <row r="511" s="30" customFormat="true" ht="10.2" hidden="false" customHeight="false" outlineLevel="0" collapsed="false">
      <c r="A511" s="26"/>
      <c r="B511" s="27"/>
      <c r="C511" s="28"/>
      <c r="D511" s="259" t="s">
        <v>256</v>
      </c>
      <c r="E511" s="28"/>
      <c r="F511" s="260" t="s">
        <v>1461</v>
      </c>
      <c r="G511" s="28"/>
      <c r="H511" s="28"/>
      <c r="I511" s="211"/>
      <c r="J511" s="28"/>
      <c r="K511" s="28"/>
      <c r="L511" s="29"/>
      <c r="M511" s="261"/>
      <c r="N511" s="262"/>
      <c r="O511" s="76"/>
      <c r="P511" s="76"/>
      <c r="Q511" s="76"/>
      <c r="R511" s="76"/>
      <c r="S511" s="76"/>
      <c r="T511" s="77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T511" s="3" t="s">
        <v>256</v>
      </c>
      <c r="AU511" s="3" t="s">
        <v>265</v>
      </c>
    </row>
    <row r="512" s="30" customFormat="true" ht="21.75" hidden="false" customHeight="true" outlineLevel="0" collapsed="false">
      <c r="A512" s="26"/>
      <c r="B512" s="27"/>
      <c r="C512" s="246" t="s">
        <v>1463</v>
      </c>
      <c r="D512" s="246" t="s">
        <v>250</v>
      </c>
      <c r="E512" s="247" t="s">
        <v>1464</v>
      </c>
      <c r="F512" s="248" t="s">
        <v>1465</v>
      </c>
      <c r="G512" s="249" t="s">
        <v>291</v>
      </c>
      <c r="H512" s="250" t="n">
        <v>50</v>
      </c>
      <c r="I512" s="251"/>
      <c r="J512" s="252" t="n">
        <f aca="false">ROUND(I512*H512,2)</f>
        <v>0</v>
      </c>
      <c r="K512" s="253"/>
      <c r="L512" s="29"/>
      <c r="M512" s="254"/>
      <c r="N512" s="255" t="s">
        <v>39</v>
      </c>
      <c r="O512" s="76"/>
      <c r="P512" s="256" t="n">
        <f aca="false">O512*H512</f>
        <v>0</v>
      </c>
      <c r="Q512" s="256" t="n">
        <v>0</v>
      </c>
      <c r="R512" s="256" t="n">
        <f aca="false">Q512*H512</f>
        <v>0</v>
      </c>
      <c r="S512" s="256" t="n">
        <v>0</v>
      </c>
      <c r="T512" s="257" t="n">
        <f aca="false">S512*H512</f>
        <v>0</v>
      </c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R512" s="258" t="s">
        <v>302</v>
      </c>
      <c r="AT512" s="258" t="s">
        <v>250</v>
      </c>
      <c r="AU512" s="258" t="s">
        <v>265</v>
      </c>
      <c r="AY512" s="3" t="s">
        <v>247</v>
      </c>
      <c r="BE512" s="137" t="n">
        <f aca="false">IF(N512="základní",J512,0)</f>
        <v>0</v>
      </c>
      <c r="BF512" s="137" t="n">
        <f aca="false">IF(N512="snížená",J512,0)</f>
        <v>0</v>
      </c>
      <c r="BG512" s="137" t="n">
        <f aca="false">IF(N512="zákl. přenesená",J512,0)</f>
        <v>0</v>
      </c>
      <c r="BH512" s="137" t="n">
        <f aca="false">IF(N512="sníž. přenesená",J512,0)</f>
        <v>0</v>
      </c>
      <c r="BI512" s="137" t="n">
        <f aca="false">IF(N512="nulová",J512,0)</f>
        <v>0</v>
      </c>
      <c r="BJ512" s="3" t="s">
        <v>81</v>
      </c>
      <c r="BK512" s="137" t="n">
        <f aca="false">ROUND(I512*H512,2)</f>
        <v>0</v>
      </c>
      <c r="BL512" s="3" t="s">
        <v>302</v>
      </c>
      <c r="BM512" s="258" t="s">
        <v>1466</v>
      </c>
    </row>
    <row r="513" s="30" customFormat="true" ht="10.2" hidden="false" customHeight="false" outlineLevel="0" collapsed="false">
      <c r="A513" s="26"/>
      <c r="B513" s="27"/>
      <c r="C513" s="28"/>
      <c r="D513" s="259" t="s">
        <v>256</v>
      </c>
      <c r="E513" s="28"/>
      <c r="F513" s="260" t="s">
        <v>1467</v>
      </c>
      <c r="G513" s="28"/>
      <c r="H513" s="28"/>
      <c r="I513" s="211"/>
      <c r="J513" s="28"/>
      <c r="K513" s="28"/>
      <c r="L513" s="29"/>
      <c r="M513" s="261"/>
      <c r="N513" s="262"/>
      <c r="O513" s="76"/>
      <c r="P513" s="76"/>
      <c r="Q513" s="76"/>
      <c r="R513" s="76"/>
      <c r="S513" s="76"/>
      <c r="T513" s="77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T513" s="3" t="s">
        <v>256</v>
      </c>
      <c r="AU513" s="3" t="s">
        <v>265</v>
      </c>
    </row>
    <row r="514" s="30" customFormat="true" ht="16.5" hidden="false" customHeight="true" outlineLevel="0" collapsed="false">
      <c r="A514" s="26"/>
      <c r="B514" s="27"/>
      <c r="C514" s="263" t="s">
        <v>1468</v>
      </c>
      <c r="D514" s="263" t="s">
        <v>288</v>
      </c>
      <c r="E514" s="264" t="s">
        <v>898</v>
      </c>
      <c r="F514" s="265" t="s">
        <v>899</v>
      </c>
      <c r="G514" s="266" t="s">
        <v>291</v>
      </c>
      <c r="H514" s="267" t="n">
        <v>50</v>
      </c>
      <c r="I514" s="268"/>
      <c r="J514" s="269" t="n">
        <f aca="false">ROUND(I514*H514,2)</f>
        <v>0</v>
      </c>
      <c r="K514" s="270"/>
      <c r="L514" s="271"/>
      <c r="M514" s="272"/>
      <c r="N514" s="273" t="s">
        <v>39</v>
      </c>
      <c r="O514" s="76"/>
      <c r="P514" s="256" t="n">
        <f aca="false">O514*H514</f>
        <v>0</v>
      </c>
      <c r="Q514" s="256" t="n">
        <v>9E-005</v>
      </c>
      <c r="R514" s="256" t="n">
        <f aca="false">Q514*H514</f>
        <v>0.0045</v>
      </c>
      <c r="S514" s="256" t="n">
        <v>0</v>
      </c>
      <c r="T514" s="257" t="n">
        <f aca="false">S514*H514</f>
        <v>0</v>
      </c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R514" s="258" t="s">
        <v>324</v>
      </c>
      <c r="AT514" s="258" t="s">
        <v>288</v>
      </c>
      <c r="AU514" s="258" t="s">
        <v>265</v>
      </c>
      <c r="AY514" s="3" t="s">
        <v>247</v>
      </c>
      <c r="BE514" s="137" t="n">
        <f aca="false">IF(N514="základní",J514,0)</f>
        <v>0</v>
      </c>
      <c r="BF514" s="137" t="n">
        <f aca="false">IF(N514="snížená",J514,0)</f>
        <v>0</v>
      </c>
      <c r="BG514" s="137" t="n">
        <f aca="false">IF(N514="zákl. přenesená",J514,0)</f>
        <v>0</v>
      </c>
      <c r="BH514" s="137" t="n">
        <f aca="false">IF(N514="sníž. přenesená",J514,0)</f>
        <v>0</v>
      </c>
      <c r="BI514" s="137" t="n">
        <f aca="false">IF(N514="nulová",J514,0)</f>
        <v>0</v>
      </c>
      <c r="BJ514" s="3" t="s">
        <v>81</v>
      </c>
      <c r="BK514" s="137" t="n">
        <f aca="false">ROUND(I514*H514,2)</f>
        <v>0</v>
      </c>
      <c r="BL514" s="3" t="s">
        <v>302</v>
      </c>
      <c r="BM514" s="258" t="s">
        <v>1469</v>
      </c>
    </row>
    <row r="515" s="30" customFormat="true" ht="10.2" hidden="false" customHeight="false" outlineLevel="0" collapsed="false">
      <c r="A515" s="26"/>
      <c r="B515" s="27"/>
      <c r="C515" s="28"/>
      <c r="D515" s="259" t="s">
        <v>256</v>
      </c>
      <c r="E515" s="28"/>
      <c r="F515" s="260" t="s">
        <v>899</v>
      </c>
      <c r="G515" s="28"/>
      <c r="H515" s="28"/>
      <c r="I515" s="211"/>
      <c r="J515" s="28"/>
      <c r="K515" s="28"/>
      <c r="L515" s="29"/>
      <c r="M515" s="261"/>
      <c r="N515" s="262"/>
      <c r="O515" s="76"/>
      <c r="P515" s="76"/>
      <c r="Q515" s="76"/>
      <c r="R515" s="76"/>
      <c r="S515" s="76"/>
      <c r="T515" s="77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T515" s="3" t="s">
        <v>256</v>
      </c>
      <c r="AU515" s="3" t="s">
        <v>265</v>
      </c>
    </row>
    <row r="516" s="229" customFormat="true" ht="22.8" hidden="false" customHeight="true" outlineLevel="0" collapsed="false">
      <c r="B516" s="230"/>
      <c r="C516" s="231"/>
      <c r="D516" s="232" t="s">
        <v>73</v>
      </c>
      <c r="E516" s="244" t="s">
        <v>1126</v>
      </c>
      <c r="F516" s="244" t="s">
        <v>506</v>
      </c>
      <c r="G516" s="231"/>
      <c r="H516" s="231"/>
      <c r="I516" s="234"/>
      <c r="J516" s="245" t="n">
        <f aca="false">BK516</f>
        <v>0</v>
      </c>
      <c r="K516" s="231"/>
      <c r="L516" s="236"/>
      <c r="M516" s="237"/>
      <c r="N516" s="238"/>
      <c r="O516" s="238"/>
      <c r="P516" s="239" t="n">
        <f aca="false">SUM(P517:P538)</f>
        <v>0</v>
      </c>
      <c r="Q516" s="238"/>
      <c r="R516" s="239" t="n">
        <f aca="false">SUM(R517:R538)</f>
        <v>0</v>
      </c>
      <c r="S516" s="238"/>
      <c r="T516" s="240" t="n">
        <f aca="false">SUM(T517:T538)</f>
        <v>0</v>
      </c>
      <c r="AR516" s="241" t="s">
        <v>83</v>
      </c>
      <c r="AT516" s="242" t="s">
        <v>73</v>
      </c>
      <c r="AU516" s="242" t="s">
        <v>81</v>
      </c>
      <c r="AY516" s="241" t="s">
        <v>247</v>
      </c>
      <c r="BK516" s="243" t="n">
        <f aca="false">SUM(BK517:BK538)</f>
        <v>0</v>
      </c>
    </row>
    <row r="517" s="30" customFormat="true" ht="44.25" hidden="false" customHeight="true" outlineLevel="0" collapsed="false">
      <c r="A517" s="26"/>
      <c r="B517" s="27"/>
      <c r="C517" s="246" t="s">
        <v>1470</v>
      </c>
      <c r="D517" s="246" t="s">
        <v>250</v>
      </c>
      <c r="E517" s="247" t="s">
        <v>1118</v>
      </c>
      <c r="F517" s="248" t="s">
        <v>1119</v>
      </c>
      <c r="G517" s="249" t="s">
        <v>1120</v>
      </c>
      <c r="H517" s="250" t="n">
        <v>1</v>
      </c>
      <c r="I517" s="251"/>
      <c r="J517" s="252" t="n">
        <f aca="false">ROUND(I517*H517,2)</f>
        <v>0</v>
      </c>
      <c r="K517" s="253"/>
      <c r="L517" s="29"/>
      <c r="M517" s="254"/>
      <c r="N517" s="255" t="s">
        <v>39</v>
      </c>
      <c r="O517" s="76"/>
      <c r="P517" s="256" t="n">
        <f aca="false">O517*H517</f>
        <v>0</v>
      </c>
      <c r="Q517" s="256" t="n">
        <v>0</v>
      </c>
      <c r="R517" s="256" t="n">
        <f aca="false">Q517*H517</f>
        <v>0</v>
      </c>
      <c r="S517" s="256" t="n">
        <v>0</v>
      </c>
      <c r="T517" s="257" t="n">
        <f aca="false">S517*H517</f>
        <v>0</v>
      </c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R517" s="258" t="s">
        <v>302</v>
      </c>
      <c r="AT517" s="258" t="s">
        <v>250</v>
      </c>
      <c r="AU517" s="258" t="s">
        <v>83</v>
      </c>
      <c r="AY517" s="3" t="s">
        <v>247</v>
      </c>
      <c r="BE517" s="137" t="n">
        <f aca="false">IF(N517="základní",J517,0)</f>
        <v>0</v>
      </c>
      <c r="BF517" s="137" t="n">
        <f aca="false">IF(N517="snížená",J517,0)</f>
        <v>0</v>
      </c>
      <c r="BG517" s="137" t="n">
        <f aca="false">IF(N517="zákl. přenesená",J517,0)</f>
        <v>0</v>
      </c>
      <c r="BH517" s="137" t="n">
        <f aca="false">IF(N517="sníž. přenesená",J517,0)</f>
        <v>0</v>
      </c>
      <c r="BI517" s="137" t="n">
        <f aca="false">IF(N517="nulová",J517,0)</f>
        <v>0</v>
      </c>
      <c r="BJ517" s="3" t="s">
        <v>81</v>
      </c>
      <c r="BK517" s="137" t="n">
        <f aca="false">ROUND(I517*H517,2)</f>
        <v>0</v>
      </c>
      <c r="BL517" s="3" t="s">
        <v>302</v>
      </c>
      <c r="BM517" s="258" t="s">
        <v>1471</v>
      </c>
    </row>
    <row r="518" s="30" customFormat="true" ht="28.8" hidden="false" customHeight="false" outlineLevel="0" collapsed="false">
      <c r="A518" s="26"/>
      <c r="B518" s="27"/>
      <c r="C518" s="28"/>
      <c r="D518" s="259" t="s">
        <v>256</v>
      </c>
      <c r="E518" s="28"/>
      <c r="F518" s="260" t="s">
        <v>1119</v>
      </c>
      <c r="G518" s="28"/>
      <c r="H518" s="28"/>
      <c r="I518" s="211"/>
      <c r="J518" s="28"/>
      <c r="K518" s="28"/>
      <c r="L518" s="29"/>
      <c r="M518" s="261"/>
      <c r="N518" s="262"/>
      <c r="O518" s="76"/>
      <c r="P518" s="76"/>
      <c r="Q518" s="76"/>
      <c r="R518" s="76"/>
      <c r="S518" s="76"/>
      <c r="T518" s="77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T518" s="3" t="s">
        <v>256</v>
      </c>
      <c r="AU518" s="3" t="s">
        <v>83</v>
      </c>
    </row>
    <row r="519" s="30" customFormat="true" ht="44.25" hidden="false" customHeight="true" outlineLevel="0" collapsed="false">
      <c r="A519" s="26"/>
      <c r="B519" s="27"/>
      <c r="C519" s="246" t="s">
        <v>1472</v>
      </c>
      <c r="D519" s="246" t="s">
        <v>250</v>
      </c>
      <c r="E519" s="247" t="s">
        <v>1123</v>
      </c>
      <c r="F519" s="248" t="s">
        <v>1124</v>
      </c>
      <c r="G519" s="249" t="s">
        <v>1120</v>
      </c>
      <c r="H519" s="250" t="n">
        <v>1</v>
      </c>
      <c r="I519" s="251"/>
      <c r="J519" s="252" t="n">
        <f aca="false">ROUND(I519*H519,2)</f>
        <v>0</v>
      </c>
      <c r="K519" s="253"/>
      <c r="L519" s="29"/>
      <c r="M519" s="254"/>
      <c r="N519" s="255" t="s">
        <v>39</v>
      </c>
      <c r="O519" s="76"/>
      <c r="P519" s="256" t="n">
        <f aca="false">O519*H519</f>
        <v>0</v>
      </c>
      <c r="Q519" s="256" t="n">
        <v>0</v>
      </c>
      <c r="R519" s="256" t="n">
        <f aca="false">Q519*H519</f>
        <v>0</v>
      </c>
      <c r="S519" s="256" t="n">
        <v>0</v>
      </c>
      <c r="T519" s="257" t="n">
        <f aca="false">S519*H519</f>
        <v>0</v>
      </c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R519" s="258" t="s">
        <v>302</v>
      </c>
      <c r="AT519" s="258" t="s">
        <v>250</v>
      </c>
      <c r="AU519" s="258" t="s">
        <v>83</v>
      </c>
      <c r="AY519" s="3" t="s">
        <v>247</v>
      </c>
      <c r="BE519" s="137" t="n">
        <f aca="false">IF(N519="základní",J519,0)</f>
        <v>0</v>
      </c>
      <c r="BF519" s="137" t="n">
        <f aca="false">IF(N519="snížená",J519,0)</f>
        <v>0</v>
      </c>
      <c r="BG519" s="137" t="n">
        <f aca="false">IF(N519="zákl. přenesená",J519,0)</f>
        <v>0</v>
      </c>
      <c r="BH519" s="137" t="n">
        <f aca="false">IF(N519="sníž. přenesená",J519,0)</f>
        <v>0</v>
      </c>
      <c r="BI519" s="137" t="n">
        <f aca="false">IF(N519="nulová",J519,0)</f>
        <v>0</v>
      </c>
      <c r="BJ519" s="3" t="s">
        <v>81</v>
      </c>
      <c r="BK519" s="137" t="n">
        <f aca="false">ROUND(I519*H519,2)</f>
        <v>0</v>
      </c>
      <c r="BL519" s="3" t="s">
        <v>302</v>
      </c>
      <c r="BM519" s="258" t="s">
        <v>1473</v>
      </c>
    </row>
    <row r="520" s="30" customFormat="true" ht="28.8" hidden="false" customHeight="false" outlineLevel="0" collapsed="false">
      <c r="A520" s="26"/>
      <c r="B520" s="27"/>
      <c r="C520" s="28"/>
      <c r="D520" s="259" t="s">
        <v>256</v>
      </c>
      <c r="E520" s="28"/>
      <c r="F520" s="260" t="s">
        <v>1124</v>
      </c>
      <c r="G520" s="28"/>
      <c r="H520" s="28"/>
      <c r="I520" s="211"/>
      <c r="J520" s="28"/>
      <c r="K520" s="28"/>
      <c r="L520" s="29"/>
      <c r="M520" s="261"/>
      <c r="N520" s="262"/>
      <c r="O520" s="76"/>
      <c r="P520" s="76"/>
      <c r="Q520" s="76"/>
      <c r="R520" s="76"/>
      <c r="S520" s="76"/>
      <c r="T520" s="77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T520" s="3" t="s">
        <v>256</v>
      </c>
      <c r="AU520" s="3" t="s">
        <v>83</v>
      </c>
    </row>
    <row r="521" s="30" customFormat="true" ht="33" hidden="false" customHeight="true" outlineLevel="0" collapsed="false">
      <c r="A521" s="26"/>
      <c r="B521" s="27"/>
      <c r="C521" s="246" t="s">
        <v>1127</v>
      </c>
      <c r="D521" s="246" t="s">
        <v>250</v>
      </c>
      <c r="E521" s="247" t="s">
        <v>1128</v>
      </c>
      <c r="F521" s="248" t="s">
        <v>1129</v>
      </c>
      <c r="G521" s="249" t="s">
        <v>1120</v>
      </c>
      <c r="H521" s="250" t="n">
        <v>0.5</v>
      </c>
      <c r="I521" s="251"/>
      <c r="J521" s="252" t="n">
        <f aca="false">ROUND(I521*H521,2)</f>
        <v>0</v>
      </c>
      <c r="K521" s="253"/>
      <c r="L521" s="29"/>
      <c r="M521" s="254"/>
      <c r="N521" s="255" t="s">
        <v>39</v>
      </c>
      <c r="O521" s="76"/>
      <c r="P521" s="256" t="n">
        <f aca="false">O521*H521</f>
        <v>0</v>
      </c>
      <c r="Q521" s="256" t="n">
        <v>0</v>
      </c>
      <c r="R521" s="256" t="n">
        <f aca="false">Q521*H521</f>
        <v>0</v>
      </c>
      <c r="S521" s="256" t="n">
        <v>0</v>
      </c>
      <c r="T521" s="257" t="n">
        <f aca="false">S521*H521</f>
        <v>0</v>
      </c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R521" s="258" t="s">
        <v>302</v>
      </c>
      <c r="AT521" s="258" t="s">
        <v>250</v>
      </c>
      <c r="AU521" s="258" t="s">
        <v>83</v>
      </c>
      <c r="AY521" s="3" t="s">
        <v>247</v>
      </c>
      <c r="BE521" s="137" t="n">
        <f aca="false">IF(N521="základní",J521,0)</f>
        <v>0</v>
      </c>
      <c r="BF521" s="137" t="n">
        <f aca="false">IF(N521="snížená",J521,0)</f>
        <v>0</v>
      </c>
      <c r="BG521" s="137" t="n">
        <f aca="false">IF(N521="zákl. přenesená",J521,0)</f>
        <v>0</v>
      </c>
      <c r="BH521" s="137" t="n">
        <f aca="false">IF(N521="sníž. přenesená",J521,0)</f>
        <v>0</v>
      </c>
      <c r="BI521" s="137" t="n">
        <f aca="false">IF(N521="nulová",J521,0)</f>
        <v>0</v>
      </c>
      <c r="BJ521" s="3" t="s">
        <v>81</v>
      </c>
      <c r="BK521" s="137" t="n">
        <f aca="false">ROUND(I521*H521,2)</f>
        <v>0</v>
      </c>
      <c r="BL521" s="3" t="s">
        <v>302</v>
      </c>
      <c r="BM521" s="258" t="s">
        <v>1130</v>
      </c>
    </row>
    <row r="522" s="30" customFormat="true" ht="38.4" hidden="false" customHeight="false" outlineLevel="0" collapsed="false">
      <c r="A522" s="26"/>
      <c r="B522" s="27"/>
      <c r="C522" s="28"/>
      <c r="D522" s="259" t="s">
        <v>256</v>
      </c>
      <c r="E522" s="28"/>
      <c r="F522" s="260" t="s">
        <v>1131</v>
      </c>
      <c r="G522" s="28"/>
      <c r="H522" s="28"/>
      <c r="I522" s="211"/>
      <c r="J522" s="28"/>
      <c r="K522" s="28"/>
      <c r="L522" s="29"/>
      <c r="M522" s="261"/>
      <c r="N522" s="262"/>
      <c r="O522" s="76"/>
      <c r="P522" s="76"/>
      <c r="Q522" s="76"/>
      <c r="R522" s="76"/>
      <c r="S522" s="76"/>
      <c r="T522" s="77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T522" s="3" t="s">
        <v>256</v>
      </c>
      <c r="AU522" s="3" t="s">
        <v>83</v>
      </c>
    </row>
    <row r="523" s="30" customFormat="true" ht="44.25" hidden="false" customHeight="true" outlineLevel="0" collapsed="false">
      <c r="A523" s="26"/>
      <c r="B523" s="27"/>
      <c r="C523" s="246" t="s">
        <v>1132</v>
      </c>
      <c r="D523" s="246" t="s">
        <v>250</v>
      </c>
      <c r="E523" s="247" t="s">
        <v>1133</v>
      </c>
      <c r="F523" s="248" t="s">
        <v>1134</v>
      </c>
      <c r="G523" s="249" t="s">
        <v>1120</v>
      </c>
      <c r="H523" s="250" t="n">
        <v>1</v>
      </c>
      <c r="I523" s="251"/>
      <c r="J523" s="252" t="n">
        <f aca="false">ROUND(I523*H523,2)</f>
        <v>0</v>
      </c>
      <c r="K523" s="253"/>
      <c r="L523" s="29"/>
      <c r="M523" s="254"/>
      <c r="N523" s="255" t="s">
        <v>39</v>
      </c>
      <c r="O523" s="76"/>
      <c r="P523" s="256" t="n">
        <f aca="false">O523*H523</f>
        <v>0</v>
      </c>
      <c r="Q523" s="256" t="n">
        <v>0</v>
      </c>
      <c r="R523" s="256" t="n">
        <f aca="false">Q523*H523</f>
        <v>0</v>
      </c>
      <c r="S523" s="256" t="n">
        <v>0</v>
      </c>
      <c r="T523" s="257" t="n">
        <f aca="false">S523*H523</f>
        <v>0</v>
      </c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R523" s="258" t="s">
        <v>302</v>
      </c>
      <c r="AT523" s="258" t="s">
        <v>250</v>
      </c>
      <c r="AU523" s="258" t="s">
        <v>83</v>
      </c>
      <c r="AY523" s="3" t="s">
        <v>247</v>
      </c>
      <c r="BE523" s="137" t="n">
        <f aca="false">IF(N523="základní",J523,0)</f>
        <v>0</v>
      </c>
      <c r="BF523" s="137" t="n">
        <f aca="false">IF(N523="snížená",J523,0)</f>
        <v>0</v>
      </c>
      <c r="BG523" s="137" t="n">
        <f aca="false">IF(N523="zákl. přenesená",J523,0)</f>
        <v>0</v>
      </c>
      <c r="BH523" s="137" t="n">
        <f aca="false">IF(N523="sníž. přenesená",J523,0)</f>
        <v>0</v>
      </c>
      <c r="BI523" s="137" t="n">
        <f aca="false">IF(N523="nulová",J523,0)</f>
        <v>0</v>
      </c>
      <c r="BJ523" s="3" t="s">
        <v>81</v>
      </c>
      <c r="BK523" s="137" t="n">
        <f aca="false">ROUND(I523*H523,2)</f>
        <v>0</v>
      </c>
      <c r="BL523" s="3" t="s">
        <v>302</v>
      </c>
      <c r="BM523" s="258" t="s">
        <v>1135</v>
      </c>
    </row>
    <row r="524" s="30" customFormat="true" ht="28.8" hidden="false" customHeight="false" outlineLevel="0" collapsed="false">
      <c r="A524" s="26"/>
      <c r="B524" s="27"/>
      <c r="C524" s="28"/>
      <c r="D524" s="259" t="s">
        <v>256</v>
      </c>
      <c r="E524" s="28"/>
      <c r="F524" s="260" t="s">
        <v>1134</v>
      </c>
      <c r="G524" s="28"/>
      <c r="H524" s="28"/>
      <c r="I524" s="211"/>
      <c r="J524" s="28"/>
      <c r="K524" s="28"/>
      <c r="L524" s="29"/>
      <c r="M524" s="261"/>
      <c r="N524" s="262"/>
      <c r="O524" s="76"/>
      <c r="P524" s="76"/>
      <c r="Q524" s="76"/>
      <c r="R524" s="76"/>
      <c r="S524" s="76"/>
      <c r="T524" s="77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T524" s="3" t="s">
        <v>256</v>
      </c>
      <c r="AU524" s="3" t="s">
        <v>83</v>
      </c>
    </row>
    <row r="525" s="30" customFormat="true" ht="33" hidden="false" customHeight="true" outlineLevel="0" collapsed="false">
      <c r="A525" s="26"/>
      <c r="B525" s="27"/>
      <c r="C525" s="246" t="s">
        <v>1136</v>
      </c>
      <c r="D525" s="246" t="s">
        <v>250</v>
      </c>
      <c r="E525" s="247" t="s">
        <v>1137</v>
      </c>
      <c r="F525" s="248" t="s">
        <v>1138</v>
      </c>
      <c r="G525" s="249" t="s">
        <v>1120</v>
      </c>
      <c r="H525" s="250" t="n">
        <v>0.5</v>
      </c>
      <c r="I525" s="251"/>
      <c r="J525" s="252" t="n">
        <f aca="false">ROUND(I525*H525,2)</f>
        <v>0</v>
      </c>
      <c r="K525" s="253"/>
      <c r="L525" s="29"/>
      <c r="M525" s="254"/>
      <c r="N525" s="255" t="s">
        <v>39</v>
      </c>
      <c r="O525" s="76"/>
      <c r="P525" s="256" t="n">
        <f aca="false">O525*H525</f>
        <v>0</v>
      </c>
      <c r="Q525" s="256" t="n">
        <v>0</v>
      </c>
      <c r="R525" s="256" t="n">
        <f aca="false">Q525*H525</f>
        <v>0</v>
      </c>
      <c r="S525" s="256" t="n">
        <v>0</v>
      </c>
      <c r="T525" s="257" t="n">
        <f aca="false">S525*H525</f>
        <v>0</v>
      </c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R525" s="258" t="s">
        <v>302</v>
      </c>
      <c r="AT525" s="258" t="s">
        <v>250</v>
      </c>
      <c r="AU525" s="258" t="s">
        <v>83</v>
      </c>
      <c r="AY525" s="3" t="s">
        <v>247</v>
      </c>
      <c r="BE525" s="137" t="n">
        <f aca="false">IF(N525="základní",J525,0)</f>
        <v>0</v>
      </c>
      <c r="BF525" s="137" t="n">
        <f aca="false">IF(N525="snížená",J525,0)</f>
        <v>0</v>
      </c>
      <c r="BG525" s="137" t="n">
        <f aca="false">IF(N525="zákl. přenesená",J525,0)</f>
        <v>0</v>
      </c>
      <c r="BH525" s="137" t="n">
        <f aca="false">IF(N525="sníž. přenesená",J525,0)</f>
        <v>0</v>
      </c>
      <c r="BI525" s="137" t="n">
        <f aca="false">IF(N525="nulová",J525,0)</f>
        <v>0</v>
      </c>
      <c r="BJ525" s="3" t="s">
        <v>81</v>
      </c>
      <c r="BK525" s="137" t="n">
        <f aca="false">ROUND(I525*H525,2)</f>
        <v>0</v>
      </c>
      <c r="BL525" s="3" t="s">
        <v>302</v>
      </c>
      <c r="BM525" s="258" t="s">
        <v>1139</v>
      </c>
    </row>
    <row r="526" s="30" customFormat="true" ht="28.8" hidden="false" customHeight="false" outlineLevel="0" collapsed="false">
      <c r="A526" s="26"/>
      <c r="B526" s="27"/>
      <c r="C526" s="28"/>
      <c r="D526" s="259" t="s">
        <v>256</v>
      </c>
      <c r="E526" s="28"/>
      <c r="F526" s="260" t="s">
        <v>1140</v>
      </c>
      <c r="G526" s="28"/>
      <c r="H526" s="28"/>
      <c r="I526" s="211"/>
      <c r="J526" s="28"/>
      <c r="K526" s="28"/>
      <c r="L526" s="29"/>
      <c r="M526" s="261"/>
      <c r="N526" s="262"/>
      <c r="O526" s="76"/>
      <c r="P526" s="76"/>
      <c r="Q526" s="76"/>
      <c r="R526" s="76"/>
      <c r="S526" s="76"/>
      <c r="T526" s="77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T526" s="3" t="s">
        <v>256</v>
      </c>
      <c r="AU526" s="3" t="s">
        <v>83</v>
      </c>
    </row>
    <row r="527" s="30" customFormat="true" ht="24.15" hidden="false" customHeight="true" outlineLevel="0" collapsed="false">
      <c r="A527" s="26"/>
      <c r="B527" s="27"/>
      <c r="C527" s="246" t="s">
        <v>1141</v>
      </c>
      <c r="D527" s="246" t="s">
        <v>250</v>
      </c>
      <c r="E527" s="247" t="s">
        <v>1142</v>
      </c>
      <c r="F527" s="248" t="s">
        <v>1143</v>
      </c>
      <c r="G527" s="249" t="s">
        <v>291</v>
      </c>
      <c r="H527" s="250" t="n">
        <v>1</v>
      </c>
      <c r="I527" s="251"/>
      <c r="J527" s="252" t="n">
        <f aca="false">ROUND(I527*H527,2)</f>
        <v>0</v>
      </c>
      <c r="K527" s="253"/>
      <c r="L527" s="29"/>
      <c r="M527" s="254"/>
      <c r="N527" s="255" t="s">
        <v>39</v>
      </c>
      <c r="O527" s="76"/>
      <c r="P527" s="256" t="n">
        <f aca="false">O527*H527</f>
        <v>0</v>
      </c>
      <c r="Q527" s="256" t="n">
        <v>0</v>
      </c>
      <c r="R527" s="256" t="n">
        <f aca="false">Q527*H527</f>
        <v>0</v>
      </c>
      <c r="S527" s="256" t="n">
        <v>0</v>
      </c>
      <c r="T527" s="257" t="n">
        <f aca="false">S527*H527</f>
        <v>0</v>
      </c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R527" s="258" t="s">
        <v>302</v>
      </c>
      <c r="AT527" s="258" t="s">
        <v>250</v>
      </c>
      <c r="AU527" s="258" t="s">
        <v>83</v>
      </c>
      <c r="AY527" s="3" t="s">
        <v>247</v>
      </c>
      <c r="BE527" s="137" t="n">
        <f aca="false">IF(N527="základní",J527,0)</f>
        <v>0</v>
      </c>
      <c r="BF527" s="137" t="n">
        <f aca="false">IF(N527="snížená",J527,0)</f>
        <v>0</v>
      </c>
      <c r="BG527" s="137" t="n">
        <f aca="false">IF(N527="zákl. přenesená",J527,0)</f>
        <v>0</v>
      </c>
      <c r="BH527" s="137" t="n">
        <f aca="false">IF(N527="sníž. přenesená",J527,0)</f>
        <v>0</v>
      </c>
      <c r="BI527" s="137" t="n">
        <f aca="false">IF(N527="nulová",J527,0)</f>
        <v>0</v>
      </c>
      <c r="BJ527" s="3" t="s">
        <v>81</v>
      </c>
      <c r="BK527" s="137" t="n">
        <f aca="false">ROUND(I527*H527,2)</f>
        <v>0</v>
      </c>
      <c r="BL527" s="3" t="s">
        <v>302</v>
      </c>
      <c r="BM527" s="258" t="s">
        <v>1144</v>
      </c>
    </row>
    <row r="528" s="30" customFormat="true" ht="38.4" hidden="false" customHeight="false" outlineLevel="0" collapsed="false">
      <c r="A528" s="26"/>
      <c r="B528" s="27"/>
      <c r="C528" s="28"/>
      <c r="D528" s="259" t="s">
        <v>256</v>
      </c>
      <c r="E528" s="28"/>
      <c r="F528" s="260" t="s">
        <v>1145</v>
      </c>
      <c r="G528" s="28"/>
      <c r="H528" s="28"/>
      <c r="I528" s="211"/>
      <c r="J528" s="28"/>
      <c r="K528" s="28"/>
      <c r="L528" s="29"/>
      <c r="M528" s="261"/>
      <c r="N528" s="262"/>
      <c r="O528" s="76"/>
      <c r="P528" s="76"/>
      <c r="Q528" s="76"/>
      <c r="R528" s="76"/>
      <c r="S528" s="76"/>
      <c r="T528" s="77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T528" s="3" t="s">
        <v>256</v>
      </c>
      <c r="AU528" s="3" t="s">
        <v>83</v>
      </c>
    </row>
    <row r="529" s="30" customFormat="true" ht="16.5" hidden="false" customHeight="true" outlineLevel="0" collapsed="false">
      <c r="A529" s="26"/>
      <c r="B529" s="27"/>
      <c r="C529" s="246" t="s">
        <v>1146</v>
      </c>
      <c r="D529" s="246" t="s">
        <v>250</v>
      </c>
      <c r="E529" s="247" t="s">
        <v>1147</v>
      </c>
      <c r="F529" s="248" t="s">
        <v>1148</v>
      </c>
      <c r="G529" s="249" t="s">
        <v>1120</v>
      </c>
      <c r="H529" s="250" t="n">
        <v>1</v>
      </c>
      <c r="I529" s="251"/>
      <c r="J529" s="252" t="n">
        <f aca="false">ROUND(I529*H529,2)</f>
        <v>0</v>
      </c>
      <c r="K529" s="253"/>
      <c r="L529" s="29"/>
      <c r="M529" s="254"/>
      <c r="N529" s="255" t="s">
        <v>39</v>
      </c>
      <c r="O529" s="76"/>
      <c r="P529" s="256" t="n">
        <f aca="false">O529*H529</f>
        <v>0</v>
      </c>
      <c r="Q529" s="256" t="n">
        <v>0</v>
      </c>
      <c r="R529" s="256" t="n">
        <f aca="false">Q529*H529</f>
        <v>0</v>
      </c>
      <c r="S529" s="256" t="n">
        <v>0</v>
      </c>
      <c r="T529" s="257" t="n">
        <f aca="false">S529*H529</f>
        <v>0</v>
      </c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R529" s="258" t="s">
        <v>302</v>
      </c>
      <c r="AT529" s="258" t="s">
        <v>250</v>
      </c>
      <c r="AU529" s="258" t="s">
        <v>83</v>
      </c>
      <c r="AY529" s="3" t="s">
        <v>247</v>
      </c>
      <c r="BE529" s="137" t="n">
        <f aca="false">IF(N529="základní",J529,0)</f>
        <v>0</v>
      </c>
      <c r="BF529" s="137" t="n">
        <f aca="false">IF(N529="snížená",J529,0)</f>
        <v>0</v>
      </c>
      <c r="BG529" s="137" t="n">
        <f aca="false">IF(N529="zákl. přenesená",J529,0)</f>
        <v>0</v>
      </c>
      <c r="BH529" s="137" t="n">
        <f aca="false">IF(N529="sníž. přenesená",J529,0)</f>
        <v>0</v>
      </c>
      <c r="BI529" s="137" t="n">
        <f aca="false">IF(N529="nulová",J529,0)</f>
        <v>0</v>
      </c>
      <c r="BJ529" s="3" t="s">
        <v>81</v>
      </c>
      <c r="BK529" s="137" t="n">
        <f aca="false">ROUND(I529*H529,2)</f>
        <v>0</v>
      </c>
      <c r="BL529" s="3" t="s">
        <v>302</v>
      </c>
      <c r="BM529" s="258" t="s">
        <v>1149</v>
      </c>
    </row>
    <row r="530" s="30" customFormat="true" ht="10.2" hidden="false" customHeight="false" outlineLevel="0" collapsed="false">
      <c r="A530" s="26"/>
      <c r="B530" s="27"/>
      <c r="C530" s="28"/>
      <c r="D530" s="259" t="s">
        <v>256</v>
      </c>
      <c r="E530" s="28"/>
      <c r="F530" s="260" t="s">
        <v>1148</v>
      </c>
      <c r="G530" s="28"/>
      <c r="H530" s="28"/>
      <c r="I530" s="211"/>
      <c r="J530" s="28"/>
      <c r="K530" s="28"/>
      <c r="L530" s="29"/>
      <c r="M530" s="261"/>
      <c r="N530" s="262"/>
      <c r="O530" s="76"/>
      <c r="P530" s="76"/>
      <c r="Q530" s="76"/>
      <c r="R530" s="76"/>
      <c r="S530" s="76"/>
      <c r="T530" s="77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T530" s="3" t="s">
        <v>256</v>
      </c>
      <c r="AU530" s="3" t="s">
        <v>83</v>
      </c>
    </row>
    <row r="531" s="30" customFormat="true" ht="24.15" hidden="false" customHeight="true" outlineLevel="0" collapsed="false">
      <c r="A531" s="26"/>
      <c r="B531" s="27"/>
      <c r="C531" s="246" t="s">
        <v>1150</v>
      </c>
      <c r="D531" s="246" t="s">
        <v>250</v>
      </c>
      <c r="E531" s="247" t="s">
        <v>1151</v>
      </c>
      <c r="F531" s="248" t="s">
        <v>1152</v>
      </c>
      <c r="G531" s="249" t="s">
        <v>1120</v>
      </c>
      <c r="H531" s="250" t="n">
        <v>1</v>
      </c>
      <c r="I531" s="251"/>
      <c r="J531" s="252" t="n">
        <f aca="false">ROUND(I531*H531,2)</f>
        <v>0</v>
      </c>
      <c r="K531" s="253"/>
      <c r="L531" s="29"/>
      <c r="M531" s="254"/>
      <c r="N531" s="255" t="s">
        <v>39</v>
      </c>
      <c r="O531" s="76"/>
      <c r="P531" s="256" t="n">
        <f aca="false">O531*H531</f>
        <v>0</v>
      </c>
      <c r="Q531" s="256" t="n">
        <v>0</v>
      </c>
      <c r="R531" s="256" t="n">
        <f aca="false">Q531*H531</f>
        <v>0</v>
      </c>
      <c r="S531" s="256" t="n">
        <v>0</v>
      </c>
      <c r="T531" s="257" t="n">
        <f aca="false">S531*H531</f>
        <v>0</v>
      </c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R531" s="258" t="s">
        <v>302</v>
      </c>
      <c r="AT531" s="258" t="s">
        <v>250</v>
      </c>
      <c r="AU531" s="258" t="s">
        <v>83</v>
      </c>
      <c r="AY531" s="3" t="s">
        <v>247</v>
      </c>
      <c r="BE531" s="137" t="n">
        <f aca="false">IF(N531="základní",J531,0)</f>
        <v>0</v>
      </c>
      <c r="BF531" s="137" t="n">
        <f aca="false">IF(N531="snížená",J531,0)</f>
        <v>0</v>
      </c>
      <c r="BG531" s="137" t="n">
        <f aca="false">IF(N531="zákl. přenesená",J531,0)</f>
        <v>0</v>
      </c>
      <c r="BH531" s="137" t="n">
        <f aca="false">IF(N531="sníž. přenesená",J531,0)</f>
        <v>0</v>
      </c>
      <c r="BI531" s="137" t="n">
        <f aca="false">IF(N531="nulová",J531,0)</f>
        <v>0</v>
      </c>
      <c r="BJ531" s="3" t="s">
        <v>81</v>
      </c>
      <c r="BK531" s="137" t="n">
        <f aca="false">ROUND(I531*H531,2)</f>
        <v>0</v>
      </c>
      <c r="BL531" s="3" t="s">
        <v>302</v>
      </c>
      <c r="BM531" s="258" t="s">
        <v>1153</v>
      </c>
    </row>
    <row r="532" s="30" customFormat="true" ht="10.2" hidden="false" customHeight="false" outlineLevel="0" collapsed="false">
      <c r="A532" s="26"/>
      <c r="B532" s="27"/>
      <c r="C532" s="28"/>
      <c r="D532" s="259" t="s">
        <v>256</v>
      </c>
      <c r="E532" s="28"/>
      <c r="F532" s="260" t="s">
        <v>1154</v>
      </c>
      <c r="G532" s="28"/>
      <c r="H532" s="28"/>
      <c r="I532" s="211"/>
      <c r="J532" s="28"/>
      <c r="K532" s="28"/>
      <c r="L532" s="29"/>
      <c r="M532" s="261"/>
      <c r="N532" s="262"/>
      <c r="O532" s="76"/>
      <c r="P532" s="76"/>
      <c r="Q532" s="76"/>
      <c r="R532" s="76"/>
      <c r="S532" s="76"/>
      <c r="T532" s="77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T532" s="3" t="s">
        <v>256</v>
      </c>
      <c r="AU532" s="3" t="s">
        <v>83</v>
      </c>
    </row>
    <row r="533" s="30" customFormat="true" ht="16.5" hidden="false" customHeight="true" outlineLevel="0" collapsed="false">
      <c r="A533" s="26"/>
      <c r="B533" s="27"/>
      <c r="C533" s="246" t="s">
        <v>1155</v>
      </c>
      <c r="D533" s="246" t="s">
        <v>250</v>
      </c>
      <c r="E533" s="247" t="s">
        <v>1156</v>
      </c>
      <c r="F533" s="248" t="s">
        <v>1157</v>
      </c>
      <c r="G533" s="249" t="s">
        <v>1120</v>
      </c>
      <c r="H533" s="250" t="n">
        <v>1</v>
      </c>
      <c r="I533" s="251"/>
      <c r="J533" s="252" t="n">
        <f aca="false">ROUND(I533*H533,2)</f>
        <v>0</v>
      </c>
      <c r="K533" s="253"/>
      <c r="L533" s="29"/>
      <c r="M533" s="254"/>
      <c r="N533" s="255" t="s">
        <v>39</v>
      </c>
      <c r="O533" s="76"/>
      <c r="P533" s="256" t="n">
        <f aca="false">O533*H533</f>
        <v>0</v>
      </c>
      <c r="Q533" s="256" t="n">
        <v>0</v>
      </c>
      <c r="R533" s="256" t="n">
        <f aca="false">Q533*H533</f>
        <v>0</v>
      </c>
      <c r="S533" s="256" t="n">
        <v>0</v>
      </c>
      <c r="T533" s="257" t="n">
        <f aca="false">S533*H533</f>
        <v>0</v>
      </c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R533" s="258" t="s">
        <v>302</v>
      </c>
      <c r="AT533" s="258" t="s">
        <v>250</v>
      </c>
      <c r="AU533" s="258" t="s">
        <v>83</v>
      </c>
      <c r="AY533" s="3" t="s">
        <v>247</v>
      </c>
      <c r="BE533" s="137" t="n">
        <f aca="false">IF(N533="základní",J533,0)</f>
        <v>0</v>
      </c>
      <c r="BF533" s="137" t="n">
        <f aca="false">IF(N533="snížená",J533,0)</f>
        <v>0</v>
      </c>
      <c r="BG533" s="137" t="n">
        <f aca="false">IF(N533="zákl. přenesená",J533,0)</f>
        <v>0</v>
      </c>
      <c r="BH533" s="137" t="n">
        <f aca="false">IF(N533="sníž. přenesená",J533,0)</f>
        <v>0</v>
      </c>
      <c r="BI533" s="137" t="n">
        <f aca="false">IF(N533="nulová",J533,0)</f>
        <v>0</v>
      </c>
      <c r="BJ533" s="3" t="s">
        <v>81</v>
      </c>
      <c r="BK533" s="137" t="n">
        <f aca="false">ROUND(I533*H533,2)</f>
        <v>0</v>
      </c>
      <c r="BL533" s="3" t="s">
        <v>302</v>
      </c>
      <c r="BM533" s="258" t="s">
        <v>1158</v>
      </c>
    </row>
    <row r="534" s="30" customFormat="true" ht="10.2" hidden="false" customHeight="false" outlineLevel="0" collapsed="false">
      <c r="A534" s="26"/>
      <c r="B534" s="27"/>
      <c r="C534" s="28"/>
      <c r="D534" s="259" t="s">
        <v>256</v>
      </c>
      <c r="E534" s="28"/>
      <c r="F534" s="260" t="s">
        <v>1157</v>
      </c>
      <c r="G534" s="28"/>
      <c r="H534" s="28"/>
      <c r="I534" s="211"/>
      <c r="J534" s="28"/>
      <c r="K534" s="28"/>
      <c r="L534" s="29"/>
      <c r="M534" s="261"/>
      <c r="N534" s="262"/>
      <c r="O534" s="76"/>
      <c r="P534" s="76"/>
      <c r="Q534" s="76"/>
      <c r="R534" s="76"/>
      <c r="S534" s="76"/>
      <c r="T534" s="77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T534" s="3" t="s">
        <v>256</v>
      </c>
      <c r="AU534" s="3" t="s">
        <v>83</v>
      </c>
    </row>
    <row r="535" s="30" customFormat="true" ht="24.15" hidden="false" customHeight="true" outlineLevel="0" collapsed="false">
      <c r="A535" s="26"/>
      <c r="B535" s="27"/>
      <c r="C535" s="246" t="s">
        <v>1159</v>
      </c>
      <c r="D535" s="246" t="s">
        <v>250</v>
      </c>
      <c r="E535" s="247" t="s">
        <v>1160</v>
      </c>
      <c r="F535" s="248" t="s">
        <v>1161</v>
      </c>
      <c r="G535" s="249" t="s">
        <v>1120</v>
      </c>
      <c r="H535" s="250" t="n">
        <v>1</v>
      </c>
      <c r="I535" s="251"/>
      <c r="J535" s="252" t="n">
        <f aca="false">ROUND(I535*H535,2)</f>
        <v>0</v>
      </c>
      <c r="K535" s="253"/>
      <c r="L535" s="29"/>
      <c r="M535" s="254"/>
      <c r="N535" s="255" t="s">
        <v>39</v>
      </c>
      <c r="O535" s="76"/>
      <c r="P535" s="256" t="n">
        <f aca="false">O535*H535</f>
        <v>0</v>
      </c>
      <c r="Q535" s="256" t="n">
        <v>0</v>
      </c>
      <c r="R535" s="256" t="n">
        <f aca="false">Q535*H535</f>
        <v>0</v>
      </c>
      <c r="S535" s="256" t="n">
        <v>0</v>
      </c>
      <c r="T535" s="257" t="n">
        <f aca="false">S535*H535</f>
        <v>0</v>
      </c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R535" s="258" t="s">
        <v>302</v>
      </c>
      <c r="AT535" s="258" t="s">
        <v>250</v>
      </c>
      <c r="AU535" s="258" t="s">
        <v>83</v>
      </c>
      <c r="AY535" s="3" t="s">
        <v>247</v>
      </c>
      <c r="BE535" s="137" t="n">
        <f aca="false">IF(N535="základní",J535,0)</f>
        <v>0</v>
      </c>
      <c r="BF535" s="137" t="n">
        <f aca="false">IF(N535="snížená",J535,0)</f>
        <v>0</v>
      </c>
      <c r="BG535" s="137" t="n">
        <f aca="false">IF(N535="zákl. přenesená",J535,0)</f>
        <v>0</v>
      </c>
      <c r="BH535" s="137" t="n">
        <f aca="false">IF(N535="sníž. přenesená",J535,0)</f>
        <v>0</v>
      </c>
      <c r="BI535" s="137" t="n">
        <f aca="false">IF(N535="nulová",J535,0)</f>
        <v>0</v>
      </c>
      <c r="BJ535" s="3" t="s">
        <v>81</v>
      </c>
      <c r="BK535" s="137" t="n">
        <f aca="false">ROUND(I535*H535,2)</f>
        <v>0</v>
      </c>
      <c r="BL535" s="3" t="s">
        <v>302</v>
      </c>
      <c r="BM535" s="258" t="s">
        <v>1162</v>
      </c>
    </row>
    <row r="536" s="30" customFormat="true" ht="10.2" hidden="false" customHeight="false" outlineLevel="0" collapsed="false">
      <c r="A536" s="26"/>
      <c r="B536" s="27"/>
      <c r="C536" s="28"/>
      <c r="D536" s="259" t="s">
        <v>256</v>
      </c>
      <c r="E536" s="28"/>
      <c r="F536" s="260" t="s">
        <v>1163</v>
      </c>
      <c r="G536" s="28"/>
      <c r="H536" s="28"/>
      <c r="I536" s="211"/>
      <c r="J536" s="28"/>
      <c r="K536" s="28"/>
      <c r="L536" s="29"/>
      <c r="M536" s="261"/>
      <c r="N536" s="262"/>
      <c r="O536" s="76"/>
      <c r="P536" s="76"/>
      <c r="Q536" s="76"/>
      <c r="R536" s="76"/>
      <c r="S536" s="76"/>
      <c r="T536" s="77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T536" s="3" t="s">
        <v>256</v>
      </c>
      <c r="AU536" s="3" t="s">
        <v>83</v>
      </c>
    </row>
    <row r="537" s="30" customFormat="true" ht="55.5" hidden="false" customHeight="true" outlineLevel="0" collapsed="false">
      <c r="A537" s="26"/>
      <c r="B537" s="27"/>
      <c r="C537" s="246" t="s">
        <v>1164</v>
      </c>
      <c r="D537" s="246" t="s">
        <v>250</v>
      </c>
      <c r="E537" s="247" t="s">
        <v>1165</v>
      </c>
      <c r="F537" s="248" t="s">
        <v>1166</v>
      </c>
      <c r="G537" s="249" t="s">
        <v>1120</v>
      </c>
      <c r="H537" s="250" t="n">
        <v>1</v>
      </c>
      <c r="I537" s="251"/>
      <c r="J537" s="252" t="n">
        <f aca="false">ROUND(I537*H537,2)</f>
        <v>0</v>
      </c>
      <c r="K537" s="253"/>
      <c r="L537" s="29"/>
      <c r="M537" s="254"/>
      <c r="N537" s="255" t="s">
        <v>39</v>
      </c>
      <c r="O537" s="76"/>
      <c r="P537" s="256" t="n">
        <f aca="false">O537*H537</f>
        <v>0</v>
      </c>
      <c r="Q537" s="256" t="n">
        <v>0</v>
      </c>
      <c r="R537" s="256" t="n">
        <f aca="false">Q537*H537</f>
        <v>0</v>
      </c>
      <c r="S537" s="256" t="n">
        <v>0</v>
      </c>
      <c r="T537" s="257" t="n">
        <f aca="false">S537*H537</f>
        <v>0</v>
      </c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R537" s="258" t="s">
        <v>302</v>
      </c>
      <c r="AT537" s="258" t="s">
        <v>250</v>
      </c>
      <c r="AU537" s="258" t="s">
        <v>83</v>
      </c>
      <c r="AY537" s="3" t="s">
        <v>247</v>
      </c>
      <c r="BE537" s="137" t="n">
        <f aca="false">IF(N537="základní",J537,0)</f>
        <v>0</v>
      </c>
      <c r="BF537" s="137" t="n">
        <f aca="false">IF(N537="snížená",J537,0)</f>
        <v>0</v>
      </c>
      <c r="BG537" s="137" t="n">
        <f aca="false">IF(N537="zákl. přenesená",J537,0)</f>
        <v>0</v>
      </c>
      <c r="BH537" s="137" t="n">
        <f aca="false">IF(N537="sníž. přenesená",J537,0)</f>
        <v>0</v>
      </c>
      <c r="BI537" s="137" t="n">
        <f aca="false">IF(N537="nulová",J537,0)</f>
        <v>0</v>
      </c>
      <c r="BJ537" s="3" t="s">
        <v>81</v>
      </c>
      <c r="BK537" s="137" t="n">
        <f aca="false">ROUND(I537*H537,2)</f>
        <v>0</v>
      </c>
      <c r="BL537" s="3" t="s">
        <v>302</v>
      </c>
      <c r="BM537" s="258" t="s">
        <v>1167</v>
      </c>
    </row>
    <row r="538" s="30" customFormat="true" ht="38.4" hidden="false" customHeight="false" outlineLevel="0" collapsed="false">
      <c r="A538" s="26"/>
      <c r="B538" s="27"/>
      <c r="C538" s="28"/>
      <c r="D538" s="259" t="s">
        <v>256</v>
      </c>
      <c r="E538" s="28"/>
      <c r="F538" s="260" t="s">
        <v>1168</v>
      </c>
      <c r="G538" s="28"/>
      <c r="H538" s="28"/>
      <c r="I538" s="211"/>
      <c r="J538" s="28"/>
      <c r="K538" s="28"/>
      <c r="L538" s="29"/>
      <c r="M538" s="285"/>
      <c r="N538" s="286"/>
      <c r="O538" s="287"/>
      <c r="P538" s="287"/>
      <c r="Q538" s="287"/>
      <c r="R538" s="287"/>
      <c r="S538" s="287"/>
      <c r="T538" s="288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T538" s="3" t="s">
        <v>256</v>
      </c>
      <c r="AU538" s="3" t="s">
        <v>83</v>
      </c>
    </row>
    <row r="539" s="30" customFormat="true" ht="6.9" hidden="false" customHeight="true" outlineLevel="0" collapsed="false">
      <c r="A539" s="26"/>
      <c r="B539" s="54"/>
      <c r="C539" s="55"/>
      <c r="D539" s="55"/>
      <c r="E539" s="55"/>
      <c r="F539" s="55"/>
      <c r="G539" s="55"/>
      <c r="H539" s="55"/>
      <c r="I539" s="55"/>
      <c r="J539" s="55"/>
      <c r="K539" s="55"/>
      <c r="L539" s="29"/>
      <c r="M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</row>
  </sheetData>
  <autoFilter ref="C143:K538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8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124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1503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1504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J114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ROUND((SUM(BE114:BE121) + SUM(BE143:BE288)),  2)</f>
        <v>0</v>
      </c>
      <c r="G37" s="26"/>
      <c r="H37" s="26"/>
      <c r="I37" s="166" t="n">
        <v>0.21</v>
      </c>
      <c r="J37" s="165" t="n">
        <f aca="false">ROUND(((SUM(BE114:BE121) + SUM(BE143:BE288))*I37),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ROUND((SUM(BF114:BF121) + SUM(BF143:BF288)),  2)</f>
        <v>0</v>
      </c>
      <c r="G38" s="26"/>
      <c r="H38" s="26"/>
      <c r="I38" s="166" t="n">
        <v>0.15</v>
      </c>
      <c r="J38" s="165" t="n">
        <f aca="false">ROUND(((SUM(BF114:BF121) + SUM(BF143:BF288))*I38),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ROUND((SUM(BG114:BG121) + SUM(BG143:BG288)),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ROUND((SUM(BH114:BH121) + SUM(BH143:BH288)),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ROUND((SUM(BI114:BI121) + SUM(BI143:BI288)),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1503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51.5.1 - informatika, II.B-1 - stavba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J143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J144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212</v>
      </c>
      <c r="E100" s="202"/>
      <c r="F100" s="202"/>
      <c r="G100" s="202"/>
      <c r="H100" s="202"/>
      <c r="I100" s="202"/>
      <c r="J100" s="203" t="n">
        <f aca="false">J145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J148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J155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J164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1171</v>
      </c>
      <c r="E104" s="202"/>
      <c r="F104" s="202"/>
      <c r="G104" s="202"/>
      <c r="H104" s="202"/>
      <c r="I104" s="202"/>
      <c r="J104" s="203" t="n">
        <f aca="false">J165</f>
        <v>0</v>
      </c>
      <c r="K104" s="119"/>
      <c r="L104" s="204"/>
    </row>
    <row r="105" s="199" customFormat="true" ht="19.95" hidden="false" customHeight="true" outlineLevel="0" collapsed="false">
      <c r="B105" s="200"/>
      <c r="C105" s="119"/>
      <c r="D105" s="201" t="s">
        <v>217</v>
      </c>
      <c r="E105" s="202"/>
      <c r="F105" s="202"/>
      <c r="G105" s="202"/>
      <c r="H105" s="202"/>
      <c r="I105" s="202"/>
      <c r="J105" s="203" t="n">
        <f aca="false">J176</f>
        <v>0</v>
      </c>
      <c r="K105" s="119"/>
      <c r="L105" s="204"/>
    </row>
    <row r="106" s="199" customFormat="true" ht="19.95" hidden="false" customHeight="true" outlineLevel="0" collapsed="false">
      <c r="B106" s="200"/>
      <c r="C106" s="119"/>
      <c r="D106" s="201" t="s">
        <v>218</v>
      </c>
      <c r="E106" s="202"/>
      <c r="F106" s="202"/>
      <c r="G106" s="202"/>
      <c r="H106" s="202"/>
      <c r="I106" s="202"/>
      <c r="J106" s="203" t="n">
        <f aca="false">J200</f>
        <v>0</v>
      </c>
      <c r="K106" s="119"/>
      <c r="L106" s="204"/>
    </row>
    <row r="107" s="199" customFormat="true" ht="19.95" hidden="false" customHeight="true" outlineLevel="0" collapsed="false">
      <c r="B107" s="200"/>
      <c r="C107" s="119"/>
      <c r="D107" s="201" t="s">
        <v>1172</v>
      </c>
      <c r="E107" s="202"/>
      <c r="F107" s="202"/>
      <c r="G107" s="202"/>
      <c r="H107" s="202"/>
      <c r="I107" s="202"/>
      <c r="J107" s="203" t="n">
        <f aca="false">J228</f>
        <v>0</v>
      </c>
      <c r="K107" s="119"/>
      <c r="L107" s="204"/>
    </row>
    <row r="108" s="199" customFormat="true" ht="19.95" hidden="false" customHeight="true" outlineLevel="0" collapsed="false">
      <c r="B108" s="200"/>
      <c r="C108" s="119"/>
      <c r="D108" s="201" t="s">
        <v>219</v>
      </c>
      <c r="E108" s="202"/>
      <c r="F108" s="202"/>
      <c r="G108" s="202"/>
      <c r="H108" s="202"/>
      <c r="I108" s="202"/>
      <c r="J108" s="203" t="n">
        <f aca="false">J241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220</v>
      </c>
      <c r="E109" s="202"/>
      <c r="F109" s="202"/>
      <c r="G109" s="202"/>
      <c r="H109" s="202"/>
      <c r="I109" s="202"/>
      <c r="J109" s="203" t="n">
        <f aca="false">J256</f>
        <v>0</v>
      </c>
      <c r="K109" s="119"/>
      <c r="L109" s="204"/>
    </row>
    <row r="110" s="192" customFormat="true" ht="24.9" hidden="false" customHeight="true" outlineLevel="0" collapsed="false">
      <c r="B110" s="193"/>
      <c r="C110" s="194"/>
      <c r="D110" s="195" t="s">
        <v>221</v>
      </c>
      <c r="E110" s="196"/>
      <c r="F110" s="196"/>
      <c r="G110" s="196"/>
      <c r="H110" s="196"/>
      <c r="I110" s="196"/>
      <c r="J110" s="197" t="n">
        <f aca="false">J273</f>
        <v>0</v>
      </c>
      <c r="K110" s="194"/>
      <c r="L110" s="198"/>
    </row>
    <row r="111" s="199" customFormat="true" ht="19.95" hidden="false" customHeight="true" outlineLevel="0" collapsed="false">
      <c r="B111" s="200"/>
      <c r="C111" s="119"/>
      <c r="D111" s="201" t="s">
        <v>1490</v>
      </c>
      <c r="E111" s="202"/>
      <c r="F111" s="202"/>
      <c r="G111" s="202"/>
      <c r="H111" s="202"/>
      <c r="I111" s="202"/>
      <c r="J111" s="203" t="n">
        <f aca="false">J274</f>
        <v>0</v>
      </c>
      <c r="K111" s="119"/>
      <c r="L111" s="204"/>
    </row>
    <row r="112" s="30" customFormat="true" ht="21.75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6.9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29.25" hidden="false" customHeight="true" outlineLevel="0" collapsed="false">
      <c r="A114" s="26"/>
      <c r="B114" s="27"/>
      <c r="C114" s="190" t="s">
        <v>223</v>
      </c>
      <c r="D114" s="28"/>
      <c r="E114" s="28"/>
      <c r="F114" s="28"/>
      <c r="G114" s="28"/>
      <c r="H114" s="28"/>
      <c r="I114" s="28"/>
      <c r="J114" s="205" t="n">
        <f aca="false">ROUND(J115 + J116 + J117 + J118 + J119 + J120,2)</f>
        <v>0</v>
      </c>
      <c r="K114" s="28"/>
      <c r="L114" s="51"/>
      <c r="N114" s="206" t="s">
        <v>38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18" hidden="false" customHeight="true" outlineLevel="0" collapsed="false">
      <c r="A115" s="26"/>
      <c r="B115" s="27"/>
      <c r="C115" s="28"/>
      <c r="D115" s="138" t="s">
        <v>224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226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227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228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229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214" t="s">
        <v>230</v>
      </c>
      <c r="E120" s="28"/>
      <c r="F120" s="28"/>
      <c r="G120" s="28"/>
      <c r="H120" s="28"/>
      <c r="I120" s="28"/>
      <c r="J120" s="207" t="n">
        <f aca="false">ROUND(J32*T120,2)</f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231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0.2" hidden="false" customHeight="false" outlineLevel="0" collapsed="false">
      <c r="A121" s="26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29.25" hidden="false" customHeight="true" outlineLevel="0" collapsed="false">
      <c r="A122" s="26"/>
      <c r="B122" s="27"/>
      <c r="C122" s="141" t="s">
        <v>199</v>
      </c>
      <c r="D122" s="142"/>
      <c r="E122" s="142"/>
      <c r="F122" s="142"/>
      <c r="G122" s="142"/>
      <c r="H122" s="142"/>
      <c r="I122" s="142"/>
      <c r="J122" s="215" t="n">
        <f aca="false">ROUND(J98+J114,2)</f>
        <v>0</v>
      </c>
      <c r="K122" s="142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6.9" hidden="false" customHeight="true" outlineLevel="0" collapsed="false">
      <c r="A123" s="26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="30" customFormat="true" ht="6.9" hidden="false" customHeight="true" outlineLevel="0" collapsed="false">
      <c r="A127" s="2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24.9" hidden="false" customHeight="true" outlineLevel="0" collapsed="false">
      <c r="A128" s="26"/>
      <c r="B128" s="27"/>
      <c r="C128" s="9" t="s">
        <v>232</v>
      </c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2" hidden="false" customHeight="true" outlineLevel="0" collapsed="false">
      <c r="A130" s="26"/>
      <c r="B130" s="27"/>
      <c r="C130" s="17" t="s">
        <v>15</v>
      </c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6.5" hidden="false" customHeight="true" outlineLevel="0" collapsed="false">
      <c r="A131" s="26"/>
      <c r="B131" s="27"/>
      <c r="C131" s="28"/>
      <c r="D131" s="28"/>
      <c r="E131" s="185" t="str">
        <f aca="false">E7</f>
        <v>Zlepšování kvality a dostupnosti vzdělávání  ZŠ Ivančická 218, Moravský Krumlov</v>
      </c>
      <c r="F131" s="185"/>
      <c r="G131" s="185"/>
      <c r="H131" s="185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customFormat="false" ht="12" hidden="false" customHeight="true" outlineLevel="0" collapsed="false">
      <c r="B132" s="7"/>
      <c r="C132" s="17" t="s">
        <v>201</v>
      </c>
      <c r="D132" s="8"/>
      <c r="E132" s="8"/>
      <c r="F132" s="8"/>
      <c r="G132" s="8"/>
      <c r="H132" s="8"/>
      <c r="I132" s="8"/>
      <c r="J132" s="8"/>
      <c r="K132" s="8"/>
      <c r="L132" s="6"/>
    </row>
    <row r="133" s="30" customFormat="true" ht="16.5" hidden="false" customHeight="true" outlineLevel="0" collapsed="false">
      <c r="A133" s="26"/>
      <c r="B133" s="27"/>
      <c r="C133" s="28"/>
      <c r="D133" s="28"/>
      <c r="E133" s="185" t="s">
        <v>1503</v>
      </c>
      <c r="F133" s="185"/>
      <c r="G133" s="185"/>
      <c r="H133" s="185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2" hidden="false" customHeight="true" outlineLevel="0" collapsed="false">
      <c r="A134" s="26"/>
      <c r="B134" s="27"/>
      <c r="C134" s="17" t="s">
        <v>203</v>
      </c>
      <c r="D134" s="28"/>
      <c r="E134" s="28"/>
      <c r="F134" s="28"/>
      <c r="G134" s="28"/>
      <c r="H134" s="28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6.5" hidden="false" customHeight="true" outlineLevel="0" collapsed="false">
      <c r="A135" s="26"/>
      <c r="B135" s="27"/>
      <c r="C135" s="28"/>
      <c r="D135" s="28"/>
      <c r="E135" s="66" t="str">
        <f aca="false">E11</f>
        <v>51.5.1 - informatika, II.B-1 - stavba</v>
      </c>
      <c r="F135" s="66"/>
      <c r="G135" s="66"/>
      <c r="H135" s="66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6.9" hidden="false" customHeight="true" outlineLevel="0" collapsed="false">
      <c r="A136" s="26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12" hidden="false" customHeight="true" outlineLevel="0" collapsed="false">
      <c r="A137" s="26"/>
      <c r="B137" s="27"/>
      <c r="C137" s="17" t="s">
        <v>19</v>
      </c>
      <c r="D137" s="28"/>
      <c r="E137" s="28"/>
      <c r="F137" s="18" t="str">
        <f aca="false">F14</f>
        <v> </v>
      </c>
      <c r="G137" s="28"/>
      <c r="H137" s="28"/>
      <c r="I137" s="17" t="s">
        <v>21</v>
      </c>
      <c r="J137" s="186" t="str">
        <f aca="false">IF(J14="","",J14)</f>
        <v>14. 8. 2023</v>
      </c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6.9" hidden="false" customHeight="true" outlineLevel="0" collapsed="false">
      <c r="A138" s="26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23</v>
      </c>
      <c r="D139" s="28"/>
      <c r="E139" s="28"/>
      <c r="F139" s="18" t="str">
        <f aca="false">E17</f>
        <v> </v>
      </c>
      <c r="G139" s="28"/>
      <c r="H139" s="28"/>
      <c r="I139" s="17" t="s">
        <v>28</v>
      </c>
      <c r="J139" s="187" t="str">
        <f aca="false">E23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26</v>
      </c>
      <c r="D140" s="28"/>
      <c r="E140" s="28"/>
      <c r="F140" s="18" t="str">
        <f aca="false">IF(E20="","",E20)</f>
        <v>Vyplň údaj</v>
      </c>
      <c r="G140" s="28"/>
      <c r="H140" s="28"/>
      <c r="I140" s="17" t="s">
        <v>30</v>
      </c>
      <c r="J140" s="187" t="str">
        <f aca="false">E26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0.35" hidden="false" customHeight="true" outlineLevel="0" collapsed="false">
      <c r="A141" s="26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223" customFormat="true" ht="29.25" hidden="false" customHeight="true" outlineLevel="0" collapsed="false">
      <c r="A142" s="216"/>
      <c r="B142" s="217"/>
      <c r="C142" s="218" t="s">
        <v>233</v>
      </c>
      <c r="D142" s="219" t="s">
        <v>59</v>
      </c>
      <c r="E142" s="219" t="s">
        <v>55</v>
      </c>
      <c r="F142" s="219" t="s">
        <v>56</v>
      </c>
      <c r="G142" s="219" t="s">
        <v>234</v>
      </c>
      <c r="H142" s="219" t="s">
        <v>235</v>
      </c>
      <c r="I142" s="219" t="s">
        <v>236</v>
      </c>
      <c r="J142" s="220" t="s">
        <v>208</v>
      </c>
      <c r="K142" s="221" t="s">
        <v>237</v>
      </c>
      <c r="L142" s="222"/>
      <c r="M142" s="84"/>
      <c r="N142" s="85" t="s">
        <v>38</v>
      </c>
      <c r="O142" s="85" t="s">
        <v>238</v>
      </c>
      <c r="P142" s="85" t="s">
        <v>239</v>
      </c>
      <c r="Q142" s="85" t="s">
        <v>240</v>
      </c>
      <c r="R142" s="85" t="s">
        <v>241</v>
      </c>
      <c r="S142" s="85" t="s">
        <v>242</v>
      </c>
      <c r="T142" s="86" t="s">
        <v>243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30" customFormat="true" ht="22.8" hidden="false" customHeight="true" outlineLevel="0" collapsed="false">
      <c r="A143" s="26"/>
      <c r="B143" s="27"/>
      <c r="C143" s="92" t="s">
        <v>244</v>
      </c>
      <c r="D143" s="28"/>
      <c r="E143" s="28"/>
      <c r="F143" s="28"/>
      <c r="G143" s="28"/>
      <c r="H143" s="28"/>
      <c r="I143" s="28"/>
      <c r="J143" s="224" t="n">
        <f aca="false">BK143</f>
        <v>0</v>
      </c>
      <c r="K143" s="28"/>
      <c r="L143" s="29"/>
      <c r="M143" s="87"/>
      <c r="N143" s="225"/>
      <c r="O143" s="88"/>
      <c r="P143" s="226" t="n">
        <f aca="false">P144+P164+P273</f>
        <v>0</v>
      </c>
      <c r="Q143" s="88"/>
      <c r="R143" s="226" t="n">
        <f aca="false">R144+R164+R273</f>
        <v>2.08355524</v>
      </c>
      <c r="S143" s="88"/>
      <c r="T143" s="227" t="n">
        <f aca="false">T144+T164+T273</f>
        <v>0.4305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3" t="s">
        <v>73</v>
      </c>
      <c r="AU143" s="3" t="s">
        <v>210</v>
      </c>
      <c r="BK143" s="228" t="n">
        <f aca="false">BK144+BK164+BK273</f>
        <v>0</v>
      </c>
    </row>
    <row r="144" s="229" customFormat="true" ht="25.95" hidden="false" customHeight="true" outlineLevel="0" collapsed="false">
      <c r="B144" s="230"/>
      <c r="C144" s="231"/>
      <c r="D144" s="232" t="s">
        <v>73</v>
      </c>
      <c r="E144" s="233" t="s">
        <v>245</v>
      </c>
      <c r="F144" s="233" t="s">
        <v>246</v>
      </c>
      <c r="G144" s="231"/>
      <c r="H144" s="231"/>
      <c r="I144" s="234"/>
      <c r="J144" s="235" t="n">
        <f aca="false">BK144</f>
        <v>0</v>
      </c>
      <c r="K144" s="231"/>
      <c r="L144" s="236"/>
      <c r="M144" s="237"/>
      <c r="N144" s="238"/>
      <c r="O144" s="238"/>
      <c r="P144" s="239" t="n">
        <f aca="false">P145+P148+P155</f>
        <v>0</v>
      </c>
      <c r="Q144" s="238"/>
      <c r="R144" s="239" t="n">
        <f aca="false">R145+R148+R155</f>
        <v>0</v>
      </c>
      <c r="S144" s="238"/>
      <c r="T144" s="240" t="n">
        <f aca="false">T145+T148+T155</f>
        <v>0</v>
      </c>
      <c r="AR144" s="241" t="s">
        <v>81</v>
      </c>
      <c r="AT144" s="242" t="s">
        <v>73</v>
      </c>
      <c r="AU144" s="242" t="s">
        <v>74</v>
      </c>
      <c r="AY144" s="241" t="s">
        <v>247</v>
      </c>
      <c r="BK144" s="243" t="n">
        <f aca="false">BK145+BK148+BK155</f>
        <v>0</v>
      </c>
    </row>
    <row r="145" s="229" customFormat="true" ht="22.8" hidden="false" customHeight="true" outlineLevel="0" collapsed="false">
      <c r="B145" s="230"/>
      <c r="C145" s="231"/>
      <c r="D145" s="232" t="s">
        <v>73</v>
      </c>
      <c r="E145" s="244" t="s">
        <v>248</v>
      </c>
      <c r="F145" s="244" t="s">
        <v>249</v>
      </c>
      <c r="G145" s="231"/>
      <c r="H145" s="231"/>
      <c r="I145" s="234"/>
      <c r="J145" s="245" t="n">
        <f aca="false">BK145</f>
        <v>0</v>
      </c>
      <c r="K145" s="231"/>
      <c r="L145" s="236"/>
      <c r="M145" s="237"/>
      <c r="N145" s="238"/>
      <c r="O145" s="238"/>
      <c r="P145" s="239" t="n">
        <f aca="false">SUM(P146:P147)</f>
        <v>0</v>
      </c>
      <c r="Q145" s="238"/>
      <c r="R145" s="239" t="n">
        <f aca="false">SUM(R146:R147)</f>
        <v>0</v>
      </c>
      <c r="S145" s="238"/>
      <c r="T145" s="240" t="n">
        <f aca="false">SUM(T146:T147)</f>
        <v>0</v>
      </c>
      <c r="AR145" s="241" t="s">
        <v>81</v>
      </c>
      <c r="AT145" s="242" t="s">
        <v>73</v>
      </c>
      <c r="AU145" s="242" t="s">
        <v>81</v>
      </c>
      <c r="AY145" s="241" t="s">
        <v>247</v>
      </c>
      <c r="BK145" s="243" t="n">
        <f aca="false">SUM(BK146:BK147)</f>
        <v>0</v>
      </c>
    </row>
    <row r="146" s="30" customFormat="true" ht="16.5" hidden="false" customHeight="true" outlineLevel="0" collapsed="false">
      <c r="A146" s="26"/>
      <c r="B146" s="27"/>
      <c r="C146" s="246" t="s">
        <v>81</v>
      </c>
      <c r="D146" s="246" t="s">
        <v>250</v>
      </c>
      <c r="E146" s="247" t="s">
        <v>251</v>
      </c>
      <c r="F146" s="248" t="s">
        <v>252</v>
      </c>
      <c r="G146" s="249" t="s">
        <v>253</v>
      </c>
      <c r="H146" s="250" t="n">
        <v>1</v>
      </c>
      <c r="I146" s="251"/>
      <c r="J146" s="252" t="n">
        <f aca="false">ROUND(I146*H146,2)</f>
        <v>0</v>
      </c>
      <c r="K146" s="253"/>
      <c r="L146" s="29"/>
      <c r="M146" s="254"/>
      <c r="N146" s="255" t="s">
        <v>39</v>
      </c>
      <c r="O146" s="76"/>
      <c r="P146" s="256" t="n">
        <f aca="false">O146*H146</f>
        <v>0</v>
      </c>
      <c r="Q146" s="256" t="n">
        <v>0</v>
      </c>
      <c r="R146" s="256" t="n">
        <f aca="false">Q146*H146</f>
        <v>0</v>
      </c>
      <c r="S146" s="256" t="n">
        <v>0</v>
      </c>
      <c r="T146" s="257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58" t="s">
        <v>254</v>
      </c>
      <c r="AT146" s="258" t="s">
        <v>250</v>
      </c>
      <c r="AU146" s="258" t="s">
        <v>83</v>
      </c>
      <c r="AY146" s="3" t="s">
        <v>247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81</v>
      </c>
      <c r="BK146" s="137" t="n">
        <f aca="false">ROUND(I146*H146,2)</f>
        <v>0</v>
      </c>
      <c r="BL146" s="3" t="s">
        <v>254</v>
      </c>
      <c r="BM146" s="258" t="s">
        <v>255</v>
      </c>
    </row>
    <row r="147" s="30" customFormat="true" ht="10.2" hidden="false" customHeight="false" outlineLevel="0" collapsed="false">
      <c r="A147" s="26"/>
      <c r="B147" s="27"/>
      <c r="C147" s="28"/>
      <c r="D147" s="259" t="s">
        <v>256</v>
      </c>
      <c r="E147" s="28"/>
      <c r="F147" s="260" t="s">
        <v>257</v>
      </c>
      <c r="G147" s="28"/>
      <c r="H147" s="28"/>
      <c r="I147" s="211"/>
      <c r="J147" s="28"/>
      <c r="K147" s="28"/>
      <c r="L147" s="29"/>
      <c r="M147" s="261"/>
      <c r="N147" s="262"/>
      <c r="O147" s="76"/>
      <c r="P147" s="76"/>
      <c r="Q147" s="76"/>
      <c r="R147" s="76"/>
      <c r="S147" s="76"/>
      <c r="T147" s="7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3" t="s">
        <v>256</v>
      </c>
      <c r="AU147" s="3" t="s">
        <v>83</v>
      </c>
    </row>
    <row r="148" s="229" customFormat="true" ht="22.8" hidden="false" customHeight="true" outlineLevel="0" collapsed="false">
      <c r="B148" s="230"/>
      <c r="C148" s="231"/>
      <c r="D148" s="232" t="s">
        <v>73</v>
      </c>
      <c r="E148" s="244" t="s">
        <v>258</v>
      </c>
      <c r="F148" s="244" t="s">
        <v>259</v>
      </c>
      <c r="G148" s="231"/>
      <c r="H148" s="231"/>
      <c r="I148" s="234"/>
      <c r="J148" s="245" t="n">
        <f aca="false">BK148</f>
        <v>0</v>
      </c>
      <c r="K148" s="231"/>
      <c r="L148" s="236"/>
      <c r="M148" s="237"/>
      <c r="N148" s="238"/>
      <c r="O148" s="238"/>
      <c r="P148" s="239" t="n">
        <f aca="false">SUM(P149:P154)</f>
        <v>0</v>
      </c>
      <c r="Q148" s="238"/>
      <c r="R148" s="239" t="n">
        <f aca="false">SUM(R149:R154)</f>
        <v>0</v>
      </c>
      <c r="S148" s="238"/>
      <c r="T148" s="240" t="n">
        <f aca="false">SUM(T149:T154)</f>
        <v>0</v>
      </c>
      <c r="AR148" s="241" t="s">
        <v>81</v>
      </c>
      <c r="AT148" s="242" t="s">
        <v>73</v>
      </c>
      <c r="AU148" s="242" t="s">
        <v>81</v>
      </c>
      <c r="AY148" s="241" t="s">
        <v>247</v>
      </c>
      <c r="BK148" s="243" t="n">
        <f aca="false">SUM(BK149:BK154)</f>
        <v>0</v>
      </c>
    </row>
    <row r="149" s="30" customFormat="true" ht="16.5" hidden="false" customHeight="true" outlineLevel="0" collapsed="false">
      <c r="A149" s="26"/>
      <c r="B149" s="27"/>
      <c r="C149" s="246" t="s">
        <v>83</v>
      </c>
      <c r="D149" s="246" t="s">
        <v>250</v>
      </c>
      <c r="E149" s="247" t="s">
        <v>1173</v>
      </c>
      <c r="F149" s="248" t="s">
        <v>1174</v>
      </c>
      <c r="G149" s="249" t="s">
        <v>253</v>
      </c>
      <c r="H149" s="250" t="n">
        <v>1</v>
      </c>
      <c r="I149" s="251"/>
      <c r="J149" s="252" t="n">
        <f aca="false">ROUND(I149*H149,2)</f>
        <v>0</v>
      </c>
      <c r="K149" s="253"/>
      <c r="L149" s="29"/>
      <c r="M149" s="254"/>
      <c r="N149" s="255" t="s">
        <v>39</v>
      </c>
      <c r="O149" s="76"/>
      <c r="P149" s="256" t="n">
        <f aca="false">O149*H149</f>
        <v>0</v>
      </c>
      <c r="Q149" s="256" t="n">
        <v>0</v>
      </c>
      <c r="R149" s="256" t="n">
        <f aca="false">Q149*H149</f>
        <v>0</v>
      </c>
      <c r="S149" s="256" t="n">
        <v>0</v>
      </c>
      <c r="T149" s="257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258" t="s">
        <v>272</v>
      </c>
      <c r="AT149" s="258" t="s">
        <v>250</v>
      </c>
      <c r="AU149" s="258" t="s">
        <v>83</v>
      </c>
      <c r="AY149" s="3" t="s">
        <v>247</v>
      </c>
      <c r="BE149" s="137" t="n">
        <f aca="false">IF(N149="základní",J149,0)</f>
        <v>0</v>
      </c>
      <c r="BF149" s="137" t="n">
        <f aca="false">IF(N149="snížená",J149,0)</f>
        <v>0</v>
      </c>
      <c r="BG149" s="137" t="n">
        <f aca="false">IF(N149="zákl. přenesená",J149,0)</f>
        <v>0</v>
      </c>
      <c r="BH149" s="137" t="n">
        <f aca="false">IF(N149="sníž. přenesená",J149,0)</f>
        <v>0</v>
      </c>
      <c r="BI149" s="137" t="n">
        <f aca="false">IF(N149="nulová",J149,0)</f>
        <v>0</v>
      </c>
      <c r="BJ149" s="3" t="s">
        <v>81</v>
      </c>
      <c r="BK149" s="137" t="n">
        <f aca="false">ROUND(I149*H149,2)</f>
        <v>0</v>
      </c>
      <c r="BL149" s="3" t="s">
        <v>272</v>
      </c>
      <c r="BM149" s="258" t="s">
        <v>1505</v>
      </c>
    </row>
    <row r="150" s="30" customFormat="true" ht="10.2" hidden="false" customHeight="false" outlineLevel="0" collapsed="false">
      <c r="A150" s="26"/>
      <c r="B150" s="27"/>
      <c r="C150" s="28"/>
      <c r="D150" s="259" t="s">
        <v>256</v>
      </c>
      <c r="E150" s="28"/>
      <c r="F150" s="260" t="s">
        <v>1176</v>
      </c>
      <c r="G150" s="28"/>
      <c r="H150" s="28"/>
      <c r="I150" s="211"/>
      <c r="J150" s="28"/>
      <c r="K150" s="28"/>
      <c r="L150" s="29"/>
      <c r="M150" s="261"/>
      <c r="N150" s="262"/>
      <c r="O150" s="76"/>
      <c r="P150" s="76"/>
      <c r="Q150" s="76"/>
      <c r="R150" s="76"/>
      <c r="S150" s="76"/>
      <c r="T150" s="7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3" t="s">
        <v>256</v>
      </c>
      <c r="AU150" s="3" t="s">
        <v>83</v>
      </c>
    </row>
    <row r="151" s="30" customFormat="true" ht="16.5" hidden="false" customHeight="true" outlineLevel="0" collapsed="false">
      <c r="A151" s="26"/>
      <c r="B151" s="27"/>
      <c r="C151" s="246" t="s">
        <v>265</v>
      </c>
      <c r="D151" s="246" t="s">
        <v>250</v>
      </c>
      <c r="E151" s="247" t="s">
        <v>260</v>
      </c>
      <c r="F151" s="248" t="s">
        <v>261</v>
      </c>
      <c r="G151" s="249" t="s">
        <v>262</v>
      </c>
      <c r="H151" s="250" t="n">
        <v>1</v>
      </c>
      <c r="I151" s="251"/>
      <c r="J151" s="252" t="n">
        <f aca="false">ROUND(I151*H151,2)</f>
        <v>0</v>
      </c>
      <c r="K151" s="253"/>
      <c r="L151" s="29"/>
      <c r="M151" s="254"/>
      <c r="N151" s="255" t="s">
        <v>39</v>
      </c>
      <c r="O151" s="76"/>
      <c r="P151" s="256" t="n">
        <f aca="false">O151*H151</f>
        <v>0</v>
      </c>
      <c r="Q151" s="256" t="n">
        <v>0</v>
      </c>
      <c r="R151" s="256" t="n">
        <f aca="false">Q151*H151</f>
        <v>0</v>
      </c>
      <c r="S151" s="256" t="n">
        <v>0</v>
      </c>
      <c r="T151" s="257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58" t="s">
        <v>254</v>
      </c>
      <c r="AT151" s="258" t="s">
        <v>250</v>
      </c>
      <c r="AU151" s="258" t="s">
        <v>83</v>
      </c>
      <c r="AY151" s="3" t="s">
        <v>247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81</v>
      </c>
      <c r="BK151" s="137" t="n">
        <f aca="false">ROUND(I151*H151,2)</f>
        <v>0</v>
      </c>
      <c r="BL151" s="3" t="s">
        <v>254</v>
      </c>
      <c r="BM151" s="258" t="s">
        <v>263</v>
      </c>
    </row>
    <row r="152" s="30" customFormat="true" ht="10.2" hidden="false" customHeight="false" outlineLevel="0" collapsed="false">
      <c r="A152" s="26"/>
      <c r="B152" s="27"/>
      <c r="C152" s="28"/>
      <c r="D152" s="259" t="s">
        <v>256</v>
      </c>
      <c r="E152" s="28"/>
      <c r="F152" s="260" t="s">
        <v>264</v>
      </c>
      <c r="G152" s="28"/>
      <c r="H152" s="28"/>
      <c r="I152" s="211"/>
      <c r="J152" s="28"/>
      <c r="K152" s="28"/>
      <c r="L152" s="29"/>
      <c r="M152" s="261"/>
      <c r="N152" s="262"/>
      <c r="O152" s="76"/>
      <c r="P152" s="76"/>
      <c r="Q152" s="76"/>
      <c r="R152" s="76"/>
      <c r="S152" s="76"/>
      <c r="T152" s="7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3" t="s">
        <v>256</v>
      </c>
      <c r="AU152" s="3" t="s">
        <v>83</v>
      </c>
    </row>
    <row r="153" s="30" customFormat="true" ht="16.5" hidden="false" customHeight="true" outlineLevel="0" collapsed="false">
      <c r="A153" s="26"/>
      <c r="B153" s="27"/>
      <c r="C153" s="246" t="s">
        <v>272</v>
      </c>
      <c r="D153" s="246" t="s">
        <v>250</v>
      </c>
      <c r="E153" s="247" t="s">
        <v>266</v>
      </c>
      <c r="F153" s="248" t="s">
        <v>267</v>
      </c>
      <c r="G153" s="249" t="s">
        <v>253</v>
      </c>
      <c r="H153" s="250" t="n">
        <v>1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254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254</v>
      </c>
      <c r="BM153" s="258" t="s">
        <v>268</v>
      </c>
    </row>
    <row r="154" s="30" customFormat="true" ht="10.2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269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229" customFormat="true" ht="22.8" hidden="false" customHeight="true" outlineLevel="0" collapsed="false">
      <c r="B155" s="230"/>
      <c r="C155" s="231"/>
      <c r="D155" s="232" t="s">
        <v>73</v>
      </c>
      <c r="E155" s="244" t="s">
        <v>270</v>
      </c>
      <c r="F155" s="244" t="s">
        <v>271</v>
      </c>
      <c r="G155" s="231"/>
      <c r="H155" s="231"/>
      <c r="I155" s="234"/>
      <c r="J155" s="245" t="n">
        <f aca="false">BK155</f>
        <v>0</v>
      </c>
      <c r="K155" s="231"/>
      <c r="L155" s="236"/>
      <c r="M155" s="237"/>
      <c r="N155" s="238"/>
      <c r="O155" s="238"/>
      <c r="P155" s="239" t="n">
        <f aca="false">SUM(P156:P163)</f>
        <v>0</v>
      </c>
      <c r="Q155" s="238"/>
      <c r="R155" s="239" t="n">
        <f aca="false">SUM(R156:R163)</f>
        <v>0</v>
      </c>
      <c r="S155" s="238"/>
      <c r="T155" s="240" t="n">
        <f aca="false">SUM(T156:T163)</f>
        <v>0</v>
      </c>
      <c r="AR155" s="241" t="s">
        <v>81</v>
      </c>
      <c r="AT155" s="242" t="s">
        <v>73</v>
      </c>
      <c r="AU155" s="242" t="s">
        <v>81</v>
      </c>
      <c r="AY155" s="241" t="s">
        <v>247</v>
      </c>
      <c r="BK155" s="243" t="n">
        <f aca="false">SUM(BK156:BK163)</f>
        <v>0</v>
      </c>
    </row>
    <row r="156" s="30" customFormat="true" ht="24.15" hidden="false" customHeight="true" outlineLevel="0" collapsed="false">
      <c r="A156" s="26"/>
      <c r="B156" s="27"/>
      <c r="C156" s="246" t="s">
        <v>278</v>
      </c>
      <c r="D156" s="246" t="s">
        <v>250</v>
      </c>
      <c r="E156" s="247" t="s">
        <v>273</v>
      </c>
      <c r="F156" s="248" t="s">
        <v>274</v>
      </c>
      <c r="G156" s="249" t="s">
        <v>275</v>
      </c>
      <c r="H156" s="250" t="n">
        <v>0.8</v>
      </c>
      <c r="I156" s="251"/>
      <c r="J156" s="252" t="n">
        <f aca="false">ROUND(I156*H156,2)</f>
        <v>0</v>
      </c>
      <c r="K156" s="253"/>
      <c r="L156" s="29"/>
      <c r="M156" s="254"/>
      <c r="N156" s="255" t="s">
        <v>39</v>
      </c>
      <c r="O156" s="76"/>
      <c r="P156" s="256" t="n">
        <f aca="false">O156*H156</f>
        <v>0</v>
      </c>
      <c r="Q156" s="256" t="n">
        <v>0</v>
      </c>
      <c r="R156" s="256" t="n">
        <f aca="false">Q156*H156</f>
        <v>0</v>
      </c>
      <c r="S156" s="256" t="n">
        <v>0</v>
      </c>
      <c r="T156" s="257" t="n">
        <f aca="false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258" t="s">
        <v>272</v>
      </c>
      <c r="AT156" s="258" t="s">
        <v>250</v>
      </c>
      <c r="AU156" s="258" t="s">
        <v>83</v>
      </c>
      <c r="AY156" s="3" t="s">
        <v>247</v>
      </c>
      <c r="BE156" s="137" t="n">
        <f aca="false">IF(N156="základní",J156,0)</f>
        <v>0</v>
      </c>
      <c r="BF156" s="137" t="n">
        <f aca="false">IF(N156="snížená",J156,0)</f>
        <v>0</v>
      </c>
      <c r="BG156" s="137" t="n">
        <f aca="false">IF(N156="zákl. přenesená",J156,0)</f>
        <v>0</v>
      </c>
      <c r="BH156" s="137" t="n">
        <f aca="false">IF(N156="sníž. přenesená",J156,0)</f>
        <v>0</v>
      </c>
      <c r="BI156" s="137" t="n">
        <f aca="false">IF(N156="nulová",J156,0)</f>
        <v>0</v>
      </c>
      <c r="BJ156" s="3" t="s">
        <v>81</v>
      </c>
      <c r="BK156" s="137" t="n">
        <f aca="false">ROUND(I156*H156,2)</f>
        <v>0</v>
      </c>
      <c r="BL156" s="3" t="s">
        <v>272</v>
      </c>
      <c r="BM156" s="258" t="s">
        <v>276</v>
      </c>
    </row>
    <row r="157" s="30" customFormat="true" ht="28.8" hidden="false" customHeight="false" outlineLevel="0" collapsed="false">
      <c r="A157" s="26"/>
      <c r="B157" s="27"/>
      <c r="C157" s="28"/>
      <c r="D157" s="259" t="s">
        <v>256</v>
      </c>
      <c r="E157" s="28"/>
      <c r="F157" s="260" t="s">
        <v>277</v>
      </c>
      <c r="G157" s="28"/>
      <c r="H157" s="28"/>
      <c r="I157" s="211"/>
      <c r="J157" s="28"/>
      <c r="K157" s="28"/>
      <c r="L157" s="29"/>
      <c r="M157" s="261"/>
      <c r="N157" s="262"/>
      <c r="O157" s="76"/>
      <c r="P157" s="76"/>
      <c r="Q157" s="76"/>
      <c r="R157" s="76"/>
      <c r="S157" s="76"/>
      <c r="T157" s="77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3" t="s">
        <v>256</v>
      </c>
      <c r="AU157" s="3" t="s">
        <v>83</v>
      </c>
    </row>
    <row r="158" s="30" customFormat="true" ht="24.15" hidden="false" customHeight="true" outlineLevel="0" collapsed="false">
      <c r="A158" s="26"/>
      <c r="B158" s="27"/>
      <c r="C158" s="246" t="s">
        <v>248</v>
      </c>
      <c r="D158" s="246" t="s">
        <v>250</v>
      </c>
      <c r="E158" s="247" t="s">
        <v>279</v>
      </c>
      <c r="F158" s="248" t="s">
        <v>280</v>
      </c>
      <c r="G158" s="249" t="s">
        <v>275</v>
      </c>
      <c r="H158" s="250" t="n">
        <v>0.8</v>
      </c>
      <c r="I158" s="251"/>
      <c r="J158" s="252" t="n">
        <f aca="false">ROUND(I158*H158,2)</f>
        <v>0</v>
      </c>
      <c r="K158" s="253"/>
      <c r="L158" s="29"/>
      <c r="M158" s="254"/>
      <c r="N158" s="255" t="s">
        <v>39</v>
      </c>
      <c r="O158" s="76"/>
      <c r="P158" s="256" t="n">
        <f aca="false">O158*H158</f>
        <v>0</v>
      </c>
      <c r="Q158" s="256" t="n">
        <v>0</v>
      </c>
      <c r="R158" s="256" t="n">
        <f aca="false">Q158*H158</f>
        <v>0</v>
      </c>
      <c r="S158" s="256" t="n">
        <v>0</v>
      </c>
      <c r="T158" s="257" t="n">
        <f aca="false"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258" t="s">
        <v>272</v>
      </c>
      <c r="AT158" s="258" t="s">
        <v>250</v>
      </c>
      <c r="AU158" s="258" t="s">
        <v>83</v>
      </c>
      <c r="AY158" s="3" t="s">
        <v>247</v>
      </c>
      <c r="BE158" s="137" t="n">
        <f aca="false">IF(N158="základní",J158,0)</f>
        <v>0</v>
      </c>
      <c r="BF158" s="137" t="n">
        <f aca="false">IF(N158="snížená",J158,0)</f>
        <v>0</v>
      </c>
      <c r="BG158" s="137" t="n">
        <f aca="false">IF(N158="zákl. přenesená",J158,0)</f>
        <v>0</v>
      </c>
      <c r="BH158" s="137" t="n">
        <f aca="false">IF(N158="sníž. přenesená",J158,0)</f>
        <v>0</v>
      </c>
      <c r="BI158" s="137" t="n">
        <f aca="false">IF(N158="nulová",J158,0)</f>
        <v>0</v>
      </c>
      <c r="BJ158" s="3" t="s">
        <v>81</v>
      </c>
      <c r="BK158" s="137" t="n">
        <f aca="false">ROUND(I158*H158,2)</f>
        <v>0</v>
      </c>
      <c r="BL158" s="3" t="s">
        <v>272</v>
      </c>
      <c r="BM158" s="258" t="s">
        <v>281</v>
      </c>
    </row>
    <row r="159" s="30" customFormat="true" ht="19.2" hidden="false" customHeight="false" outlineLevel="0" collapsed="false">
      <c r="A159" s="26"/>
      <c r="B159" s="27"/>
      <c r="C159" s="28"/>
      <c r="D159" s="259" t="s">
        <v>256</v>
      </c>
      <c r="E159" s="28"/>
      <c r="F159" s="260" t="s">
        <v>282</v>
      </c>
      <c r="G159" s="28"/>
      <c r="H159" s="28"/>
      <c r="I159" s="211"/>
      <c r="J159" s="28"/>
      <c r="K159" s="28"/>
      <c r="L159" s="29"/>
      <c r="M159" s="261"/>
      <c r="N159" s="262"/>
      <c r="O159" s="76"/>
      <c r="P159" s="76"/>
      <c r="Q159" s="76"/>
      <c r="R159" s="76"/>
      <c r="S159" s="76"/>
      <c r="T159" s="77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3" t="s">
        <v>256</v>
      </c>
      <c r="AU159" s="3" t="s">
        <v>83</v>
      </c>
    </row>
    <row r="160" s="30" customFormat="true" ht="16.5" hidden="false" customHeight="true" outlineLevel="0" collapsed="false">
      <c r="A160" s="26"/>
      <c r="B160" s="27"/>
      <c r="C160" s="246" t="s">
        <v>287</v>
      </c>
      <c r="D160" s="246" t="s">
        <v>250</v>
      </c>
      <c r="E160" s="247" t="s">
        <v>283</v>
      </c>
      <c r="F160" s="248" t="s">
        <v>284</v>
      </c>
      <c r="G160" s="249" t="s">
        <v>275</v>
      </c>
      <c r="H160" s="250" t="n">
        <v>0.8</v>
      </c>
      <c r="I160" s="251"/>
      <c r="J160" s="252" t="n">
        <f aca="false">ROUND(I160*H160,2)</f>
        <v>0</v>
      </c>
      <c r="K160" s="253"/>
      <c r="L160" s="29"/>
      <c r="M160" s="254"/>
      <c r="N160" s="255" t="s">
        <v>39</v>
      </c>
      <c r="O160" s="76"/>
      <c r="P160" s="256" t="n">
        <f aca="false">O160*H160</f>
        <v>0</v>
      </c>
      <c r="Q160" s="256" t="n">
        <v>0</v>
      </c>
      <c r="R160" s="256" t="n">
        <f aca="false">Q160*H160</f>
        <v>0</v>
      </c>
      <c r="S160" s="256" t="n">
        <v>0</v>
      </c>
      <c r="T160" s="257" t="n">
        <f aca="false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258" t="s">
        <v>272</v>
      </c>
      <c r="AT160" s="258" t="s">
        <v>250</v>
      </c>
      <c r="AU160" s="258" t="s">
        <v>83</v>
      </c>
      <c r="AY160" s="3" t="s">
        <v>247</v>
      </c>
      <c r="BE160" s="137" t="n">
        <f aca="false">IF(N160="základní",J160,0)</f>
        <v>0</v>
      </c>
      <c r="BF160" s="137" t="n">
        <f aca="false">IF(N160="snížená",J160,0)</f>
        <v>0</v>
      </c>
      <c r="BG160" s="137" t="n">
        <f aca="false">IF(N160="zákl. přenesená",J160,0)</f>
        <v>0</v>
      </c>
      <c r="BH160" s="137" t="n">
        <f aca="false">IF(N160="sníž. přenesená",J160,0)</f>
        <v>0</v>
      </c>
      <c r="BI160" s="137" t="n">
        <f aca="false">IF(N160="nulová",J160,0)</f>
        <v>0</v>
      </c>
      <c r="BJ160" s="3" t="s">
        <v>81</v>
      </c>
      <c r="BK160" s="137" t="n">
        <f aca="false">ROUND(I160*H160,2)</f>
        <v>0</v>
      </c>
      <c r="BL160" s="3" t="s">
        <v>272</v>
      </c>
      <c r="BM160" s="258" t="s">
        <v>285</v>
      </c>
    </row>
    <row r="161" s="30" customFormat="true" ht="19.2" hidden="false" customHeight="false" outlineLevel="0" collapsed="false">
      <c r="A161" s="26"/>
      <c r="B161" s="27"/>
      <c r="C161" s="28"/>
      <c r="D161" s="259" t="s">
        <v>256</v>
      </c>
      <c r="E161" s="28"/>
      <c r="F161" s="260" t="s">
        <v>286</v>
      </c>
      <c r="G161" s="28"/>
      <c r="H161" s="28"/>
      <c r="I161" s="211"/>
      <c r="J161" s="28"/>
      <c r="K161" s="28"/>
      <c r="L161" s="29"/>
      <c r="M161" s="261"/>
      <c r="N161" s="262"/>
      <c r="O161" s="76"/>
      <c r="P161" s="76"/>
      <c r="Q161" s="76"/>
      <c r="R161" s="76"/>
      <c r="S161" s="76"/>
      <c r="T161" s="77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T161" s="3" t="s">
        <v>256</v>
      </c>
      <c r="AU161" s="3" t="s">
        <v>83</v>
      </c>
    </row>
    <row r="162" s="30" customFormat="true" ht="24.15" hidden="false" customHeight="true" outlineLevel="0" collapsed="false">
      <c r="A162" s="26"/>
      <c r="B162" s="27"/>
      <c r="C162" s="263" t="s">
        <v>292</v>
      </c>
      <c r="D162" s="263" t="s">
        <v>288</v>
      </c>
      <c r="E162" s="264" t="s">
        <v>289</v>
      </c>
      <c r="F162" s="265" t="s">
        <v>290</v>
      </c>
      <c r="G162" s="266" t="s">
        <v>291</v>
      </c>
      <c r="H162" s="267" t="n">
        <v>1</v>
      </c>
      <c r="I162" s="268"/>
      <c r="J162" s="269" t="n">
        <f aca="false">ROUND(I162*H162,2)</f>
        <v>0</v>
      </c>
      <c r="K162" s="270"/>
      <c r="L162" s="271"/>
      <c r="M162" s="272"/>
      <c r="N162" s="273" t="s">
        <v>39</v>
      </c>
      <c r="O162" s="76"/>
      <c r="P162" s="256" t="n">
        <f aca="false">O162*H162</f>
        <v>0</v>
      </c>
      <c r="Q162" s="256" t="n">
        <v>0</v>
      </c>
      <c r="R162" s="256" t="n">
        <f aca="false">Q162*H162</f>
        <v>0</v>
      </c>
      <c r="S162" s="256" t="n">
        <v>0</v>
      </c>
      <c r="T162" s="257" t="n">
        <f aca="false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258" t="s">
        <v>292</v>
      </c>
      <c r="AT162" s="258" t="s">
        <v>288</v>
      </c>
      <c r="AU162" s="258" t="s">
        <v>83</v>
      </c>
      <c r="AY162" s="3" t="s">
        <v>247</v>
      </c>
      <c r="BE162" s="137" t="n">
        <f aca="false">IF(N162="základní",J162,0)</f>
        <v>0</v>
      </c>
      <c r="BF162" s="137" t="n">
        <f aca="false">IF(N162="snížená",J162,0)</f>
        <v>0</v>
      </c>
      <c r="BG162" s="137" t="n">
        <f aca="false">IF(N162="zákl. přenesená",J162,0)</f>
        <v>0</v>
      </c>
      <c r="BH162" s="137" t="n">
        <f aca="false">IF(N162="sníž. přenesená",J162,0)</f>
        <v>0</v>
      </c>
      <c r="BI162" s="137" t="n">
        <f aca="false">IF(N162="nulová",J162,0)</f>
        <v>0</v>
      </c>
      <c r="BJ162" s="3" t="s">
        <v>81</v>
      </c>
      <c r="BK162" s="137" t="n">
        <f aca="false">ROUND(I162*H162,2)</f>
        <v>0</v>
      </c>
      <c r="BL162" s="3" t="s">
        <v>272</v>
      </c>
      <c r="BM162" s="258" t="s">
        <v>293</v>
      </c>
    </row>
    <row r="163" s="30" customFormat="true" ht="28.8" hidden="false" customHeight="false" outlineLevel="0" collapsed="false">
      <c r="A163" s="26"/>
      <c r="B163" s="27"/>
      <c r="C163" s="28"/>
      <c r="D163" s="259" t="s">
        <v>256</v>
      </c>
      <c r="E163" s="28"/>
      <c r="F163" s="260" t="s">
        <v>294</v>
      </c>
      <c r="G163" s="28"/>
      <c r="H163" s="28"/>
      <c r="I163" s="211"/>
      <c r="J163" s="28"/>
      <c r="K163" s="28"/>
      <c r="L163" s="29"/>
      <c r="M163" s="261"/>
      <c r="N163" s="262"/>
      <c r="O163" s="76"/>
      <c r="P163" s="76"/>
      <c r="Q163" s="76"/>
      <c r="R163" s="76"/>
      <c r="S163" s="76"/>
      <c r="T163" s="7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3" t="s">
        <v>256</v>
      </c>
      <c r="AU163" s="3" t="s">
        <v>83</v>
      </c>
    </row>
    <row r="164" s="229" customFormat="true" ht="25.95" hidden="false" customHeight="true" outlineLevel="0" collapsed="false">
      <c r="B164" s="230"/>
      <c r="C164" s="231"/>
      <c r="D164" s="232" t="s">
        <v>73</v>
      </c>
      <c r="E164" s="233" t="s">
        <v>295</v>
      </c>
      <c r="F164" s="233" t="s">
        <v>296</v>
      </c>
      <c r="G164" s="231"/>
      <c r="H164" s="231"/>
      <c r="I164" s="234"/>
      <c r="J164" s="235" t="n">
        <f aca="false">BK164</f>
        <v>0</v>
      </c>
      <c r="K164" s="231"/>
      <c r="L164" s="236"/>
      <c r="M164" s="237"/>
      <c r="N164" s="238"/>
      <c r="O164" s="238"/>
      <c r="P164" s="239" t="n">
        <f aca="false">P165+P176+P200+P228+P241+P256</f>
        <v>0</v>
      </c>
      <c r="Q164" s="238"/>
      <c r="R164" s="239" t="n">
        <f aca="false">R165+R176+R200+R228+R241+R256</f>
        <v>2.08355524</v>
      </c>
      <c r="S164" s="238"/>
      <c r="T164" s="240" t="n">
        <f aca="false">T165+T176+T200+T228+T241+T256</f>
        <v>0.4305</v>
      </c>
      <c r="AR164" s="241" t="s">
        <v>83</v>
      </c>
      <c r="AT164" s="242" t="s">
        <v>73</v>
      </c>
      <c r="AU164" s="242" t="s">
        <v>74</v>
      </c>
      <c r="AY164" s="241" t="s">
        <v>247</v>
      </c>
      <c r="BK164" s="243" t="n">
        <f aca="false">BK165+BK176+BK200+BK228+BK241+BK256</f>
        <v>0</v>
      </c>
    </row>
    <row r="165" s="229" customFormat="true" ht="22.8" hidden="false" customHeight="true" outlineLevel="0" collapsed="false">
      <c r="B165" s="230"/>
      <c r="C165" s="231"/>
      <c r="D165" s="232" t="s">
        <v>73</v>
      </c>
      <c r="E165" s="244" t="s">
        <v>1177</v>
      </c>
      <c r="F165" s="244" t="s">
        <v>1178</v>
      </c>
      <c r="G165" s="231"/>
      <c r="H165" s="231"/>
      <c r="I165" s="234"/>
      <c r="J165" s="245" t="n">
        <f aca="false">BK165</f>
        <v>0</v>
      </c>
      <c r="K165" s="231"/>
      <c r="L165" s="236"/>
      <c r="M165" s="237"/>
      <c r="N165" s="238"/>
      <c r="O165" s="238"/>
      <c r="P165" s="239" t="n">
        <f aca="false">SUM(P166:P175)</f>
        <v>0</v>
      </c>
      <c r="Q165" s="238"/>
      <c r="R165" s="239" t="n">
        <f aca="false">SUM(R166:R175)</f>
        <v>0</v>
      </c>
      <c r="S165" s="238"/>
      <c r="T165" s="240" t="n">
        <f aca="false">SUM(T166:T175)</f>
        <v>0.02032</v>
      </c>
      <c r="AR165" s="241" t="s">
        <v>83</v>
      </c>
      <c r="AT165" s="242" t="s">
        <v>73</v>
      </c>
      <c r="AU165" s="242" t="s">
        <v>81</v>
      </c>
      <c r="AY165" s="241" t="s">
        <v>247</v>
      </c>
      <c r="BK165" s="243" t="n">
        <f aca="false">SUM(BK166:BK175)</f>
        <v>0</v>
      </c>
    </row>
    <row r="166" s="30" customFormat="true" ht="16.5" hidden="false" customHeight="true" outlineLevel="0" collapsed="false">
      <c r="A166" s="26"/>
      <c r="B166" s="27"/>
      <c r="C166" s="246" t="s">
        <v>258</v>
      </c>
      <c r="D166" s="246" t="s">
        <v>250</v>
      </c>
      <c r="E166" s="247" t="s">
        <v>1179</v>
      </c>
      <c r="F166" s="248" t="s">
        <v>1180</v>
      </c>
      <c r="G166" s="249" t="s">
        <v>262</v>
      </c>
      <c r="H166" s="250" t="n">
        <v>1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0.01946</v>
      </c>
      <c r="T166" s="257" t="n">
        <f aca="false">S166*H166</f>
        <v>0.01946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302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302</v>
      </c>
      <c r="BM166" s="258" t="s">
        <v>1181</v>
      </c>
    </row>
    <row r="167" s="30" customFormat="true" ht="10.2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1182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30" customFormat="true" ht="16.5" hidden="false" customHeight="true" outlineLevel="0" collapsed="false">
      <c r="A168" s="26"/>
      <c r="B168" s="27"/>
      <c r="C168" s="246" t="s">
        <v>310</v>
      </c>
      <c r="D168" s="246" t="s">
        <v>250</v>
      </c>
      <c r="E168" s="247" t="s">
        <v>1183</v>
      </c>
      <c r="F168" s="248" t="s">
        <v>1184</v>
      </c>
      <c r="G168" s="249" t="s">
        <v>262</v>
      </c>
      <c r="H168" s="250" t="n">
        <v>1</v>
      </c>
      <c r="I168" s="251"/>
      <c r="J168" s="252" t="n">
        <f aca="false">ROUND(I168*H168,2)</f>
        <v>0</v>
      </c>
      <c r="K168" s="253"/>
      <c r="L168" s="29"/>
      <c r="M168" s="254"/>
      <c r="N168" s="255" t="s">
        <v>39</v>
      </c>
      <c r="O168" s="76"/>
      <c r="P168" s="256" t="n">
        <f aca="false">O168*H168</f>
        <v>0</v>
      </c>
      <c r="Q168" s="256" t="n">
        <v>0</v>
      </c>
      <c r="R168" s="256" t="n">
        <f aca="false">Q168*H168</f>
        <v>0</v>
      </c>
      <c r="S168" s="256" t="n">
        <v>0.00086</v>
      </c>
      <c r="T168" s="257" t="n">
        <f aca="false">S168*H168</f>
        <v>0.00086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302</v>
      </c>
      <c r="AT168" s="258" t="s">
        <v>250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302</v>
      </c>
      <c r="BM168" s="258" t="s">
        <v>1185</v>
      </c>
    </row>
    <row r="169" s="30" customFormat="true" ht="10.2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1186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30" customFormat="true" ht="24.15" hidden="false" customHeight="true" outlineLevel="0" collapsed="false">
      <c r="A170" s="26"/>
      <c r="B170" s="27"/>
      <c r="C170" s="246" t="s">
        <v>316</v>
      </c>
      <c r="D170" s="246" t="s">
        <v>250</v>
      </c>
      <c r="E170" s="247" t="s">
        <v>1187</v>
      </c>
      <c r="F170" s="248" t="s">
        <v>1188</v>
      </c>
      <c r="G170" s="249" t="s">
        <v>262</v>
      </c>
      <c r="H170" s="250" t="n">
        <v>1</v>
      </c>
      <c r="I170" s="251"/>
      <c r="J170" s="252" t="n">
        <f aca="false">ROUND(I170*H170,2)</f>
        <v>0</v>
      </c>
      <c r="K170" s="253"/>
      <c r="L170" s="29"/>
      <c r="M170" s="254"/>
      <c r="N170" s="255" t="s">
        <v>39</v>
      </c>
      <c r="O170" s="76"/>
      <c r="P170" s="256" t="n">
        <f aca="false">O170*H170</f>
        <v>0</v>
      </c>
      <c r="Q170" s="256" t="n">
        <v>0</v>
      </c>
      <c r="R170" s="256" t="n">
        <f aca="false">Q170*H170</f>
        <v>0</v>
      </c>
      <c r="S170" s="256" t="n">
        <v>0</v>
      </c>
      <c r="T170" s="257" t="n">
        <f aca="false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258" t="s">
        <v>254</v>
      </c>
      <c r="AT170" s="258" t="s">
        <v>250</v>
      </c>
      <c r="AU170" s="258" t="s">
        <v>83</v>
      </c>
      <c r="AY170" s="3" t="s">
        <v>247</v>
      </c>
      <c r="BE170" s="137" t="n">
        <f aca="false">IF(N170="základní",J170,0)</f>
        <v>0</v>
      </c>
      <c r="BF170" s="137" t="n">
        <f aca="false">IF(N170="snížená",J170,0)</f>
        <v>0</v>
      </c>
      <c r="BG170" s="137" t="n">
        <f aca="false">IF(N170="zákl. přenesená",J170,0)</f>
        <v>0</v>
      </c>
      <c r="BH170" s="137" t="n">
        <f aca="false">IF(N170="sníž. přenesená",J170,0)</f>
        <v>0</v>
      </c>
      <c r="BI170" s="137" t="n">
        <f aca="false">IF(N170="nulová",J170,0)</f>
        <v>0</v>
      </c>
      <c r="BJ170" s="3" t="s">
        <v>81</v>
      </c>
      <c r="BK170" s="137" t="n">
        <f aca="false">ROUND(I170*H170,2)</f>
        <v>0</v>
      </c>
      <c r="BL170" s="3" t="s">
        <v>254</v>
      </c>
      <c r="BM170" s="258" t="s">
        <v>1189</v>
      </c>
    </row>
    <row r="171" s="30" customFormat="true" ht="19.2" hidden="false" customHeight="false" outlineLevel="0" collapsed="false">
      <c r="A171" s="26"/>
      <c r="B171" s="27"/>
      <c r="C171" s="28"/>
      <c r="D171" s="259" t="s">
        <v>256</v>
      </c>
      <c r="E171" s="28"/>
      <c r="F171" s="260" t="s">
        <v>1190</v>
      </c>
      <c r="G171" s="28"/>
      <c r="H171" s="28"/>
      <c r="I171" s="211"/>
      <c r="J171" s="28"/>
      <c r="K171" s="28"/>
      <c r="L171" s="29"/>
      <c r="M171" s="261"/>
      <c r="N171" s="262"/>
      <c r="O171" s="76"/>
      <c r="P171" s="76"/>
      <c r="Q171" s="76"/>
      <c r="R171" s="76"/>
      <c r="S171" s="76"/>
      <c r="T171" s="77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T171" s="3" t="s">
        <v>256</v>
      </c>
      <c r="AU171" s="3" t="s">
        <v>83</v>
      </c>
    </row>
    <row r="172" s="30" customFormat="true" ht="24.15" hidden="false" customHeight="true" outlineLevel="0" collapsed="false">
      <c r="A172" s="26"/>
      <c r="B172" s="27"/>
      <c r="C172" s="246" t="s">
        <v>321</v>
      </c>
      <c r="D172" s="246" t="s">
        <v>250</v>
      </c>
      <c r="E172" s="247" t="s">
        <v>1191</v>
      </c>
      <c r="F172" s="248" t="s">
        <v>1192</v>
      </c>
      <c r="G172" s="249" t="s">
        <v>253</v>
      </c>
      <c r="H172" s="250" t="n">
        <v>1</v>
      </c>
      <c r="I172" s="251"/>
      <c r="J172" s="252" t="n">
        <f aca="false">ROUND(I172*H172,2)</f>
        <v>0</v>
      </c>
      <c r="K172" s="253"/>
      <c r="L172" s="29"/>
      <c r="M172" s="254"/>
      <c r="N172" s="255" t="s">
        <v>39</v>
      </c>
      <c r="O172" s="76"/>
      <c r="P172" s="256" t="n">
        <f aca="false">O172*H172</f>
        <v>0</v>
      </c>
      <c r="Q172" s="256" t="n">
        <v>0</v>
      </c>
      <c r="R172" s="256" t="n">
        <f aca="false">Q172*H172</f>
        <v>0</v>
      </c>
      <c r="S172" s="256" t="n">
        <v>0</v>
      </c>
      <c r="T172" s="257" t="n">
        <f aca="false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258" t="s">
        <v>254</v>
      </c>
      <c r="AT172" s="258" t="s">
        <v>250</v>
      </c>
      <c r="AU172" s="258" t="s">
        <v>83</v>
      </c>
      <c r="AY172" s="3" t="s">
        <v>247</v>
      </c>
      <c r="BE172" s="137" t="n">
        <f aca="false">IF(N172="základní",J172,0)</f>
        <v>0</v>
      </c>
      <c r="BF172" s="137" t="n">
        <f aca="false">IF(N172="snížená",J172,0)</f>
        <v>0</v>
      </c>
      <c r="BG172" s="137" t="n">
        <f aca="false">IF(N172="zákl. přenesená",J172,0)</f>
        <v>0</v>
      </c>
      <c r="BH172" s="137" t="n">
        <f aca="false">IF(N172="sníž. přenesená",J172,0)</f>
        <v>0</v>
      </c>
      <c r="BI172" s="137" t="n">
        <f aca="false">IF(N172="nulová",J172,0)</f>
        <v>0</v>
      </c>
      <c r="BJ172" s="3" t="s">
        <v>81</v>
      </c>
      <c r="BK172" s="137" t="n">
        <f aca="false">ROUND(I172*H172,2)</f>
        <v>0</v>
      </c>
      <c r="BL172" s="3" t="s">
        <v>254</v>
      </c>
      <c r="BM172" s="258" t="s">
        <v>1193</v>
      </c>
    </row>
    <row r="173" s="30" customFormat="true" ht="10.2" hidden="false" customHeight="false" outlineLevel="0" collapsed="false">
      <c r="A173" s="26"/>
      <c r="B173" s="27"/>
      <c r="C173" s="28"/>
      <c r="D173" s="259" t="s">
        <v>256</v>
      </c>
      <c r="E173" s="28"/>
      <c r="F173" s="260" t="s">
        <v>1194</v>
      </c>
      <c r="G173" s="28"/>
      <c r="H173" s="28"/>
      <c r="I173" s="211"/>
      <c r="J173" s="28"/>
      <c r="K173" s="28"/>
      <c r="L173" s="29"/>
      <c r="M173" s="261"/>
      <c r="N173" s="262"/>
      <c r="O173" s="76"/>
      <c r="P173" s="76"/>
      <c r="Q173" s="76"/>
      <c r="R173" s="76"/>
      <c r="S173" s="76"/>
      <c r="T173" s="77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T173" s="3" t="s">
        <v>256</v>
      </c>
      <c r="AU173" s="3" t="s">
        <v>83</v>
      </c>
    </row>
    <row r="174" s="30" customFormat="true" ht="16.5" hidden="false" customHeight="true" outlineLevel="0" collapsed="false">
      <c r="A174" s="26"/>
      <c r="B174" s="27"/>
      <c r="C174" s="246" t="s">
        <v>329</v>
      </c>
      <c r="D174" s="246" t="s">
        <v>250</v>
      </c>
      <c r="E174" s="247" t="s">
        <v>1195</v>
      </c>
      <c r="F174" s="248" t="s">
        <v>1196</v>
      </c>
      <c r="G174" s="249" t="s">
        <v>253</v>
      </c>
      <c r="H174" s="250" t="n">
        <v>1</v>
      </c>
      <c r="I174" s="251"/>
      <c r="J174" s="252" t="n">
        <f aca="false">ROUND(I174*H174,2)</f>
        <v>0</v>
      </c>
      <c r="K174" s="253"/>
      <c r="L174" s="29"/>
      <c r="M174" s="254"/>
      <c r="N174" s="255" t="s">
        <v>39</v>
      </c>
      <c r="O174" s="76"/>
      <c r="P174" s="256" t="n">
        <f aca="false">O174*H174</f>
        <v>0</v>
      </c>
      <c r="Q174" s="256" t="n">
        <v>0</v>
      </c>
      <c r="R174" s="256" t="n">
        <f aca="false">Q174*H174</f>
        <v>0</v>
      </c>
      <c r="S174" s="256" t="n">
        <v>0</v>
      </c>
      <c r="T174" s="257" t="n">
        <f aca="false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258" t="s">
        <v>254</v>
      </c>
      <c r="AT174" s="258" t="s">
        <v>250</v>
      </c>
      <c r="AU174" s="258" t="s">
        <v>83</v>
      </c>
      <c r="AY174" s="3" t="s">
        <v>247</v>
      </c>
      <c r="BE174" s="137" t="n">
        <f aca="false">IF(N174="základní",J174,0)</f>
        <v>0</v>
      </c>
      <c r="BF174" s="137" t="n">
        <f aca="false">IF(N174="snížená",J174,0)</f>
        <v>0</v>
      </c>
      <c r="BG174" s="137" t="n">
        <f aca="false">IF(N174="zákl. přenesená",J174,0)</f>
        <v>0</v>
      </c>
      <c r="BH174" s="137" t="n">
        <f aca="false">IF(N174="sníž. přenesená",J174,0)</f>
        <v>0</v>
      </c>
      <c r="BI174" s="137" t="n">
        <f aca="false">IF(N174="nulová",J174,0)</f>
        <v>0</v>
      </c>
      <c r="BJ174" s="3" t="s">
        <v>81</v>
      </c>
      <c r="BK174" s="137" t="n">
        <f aca="false">ROUND(I174*H174,2)</f>
        <v>0</v>
      </c>
      <c r="BL174" s="3" t="s">
        <v>254</v>
      </c>
      <c r="BM174" s="258" t="s">
        <v>1197</v>
      </c>
    </row>
    <row r="175" s="30" customFormat="true" ht="10.2" hidden="false" customHeight="false" outlineLevel="0" collapsed="false">
      <c r="A175" s="26"/>
      <c r="B175" s="27"/>
      <c r="C175" s="28"/>
      <c r="D175" s="259" t="s">
        <v>256</v>
      </c>
      <c r="E175" s="28"/>
      <c r="F175" s="260" t="s">
        <v>1477</v>
      </c>
      <c r="G175" s="28"/>
      <c r="H175" s="28"/>
      <c r="I175" s="211"/>
      <c r="J175" s="28"/>
      <c r="K175" s="28"/>
      <c r="L175" s="29"/>
      <c r="M175" s="261"/>
      <c r="N175" s="262"/>
      <c r="O175" s="76"/>
      <c r="P175" s="76"/>
      <c r="Q175" s="76"/>
      <c r="R175" s="76"/>
      <c r="S175" s="76"/>
      <c r="T175" s="77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T175" s="3" t="s">
        <v>256</v>
      </c>
      <c r="AU175" s="3" t="s">
        <v>83</v>
      </c>
    </row>
    <row r="176" s="229" customFormat="true" ht="22.8" hidden="false" customHeight="true" outlineLevel="0" collapsed="false">
      <c r="B176" s="230"/>
      <c r="C176" s="231"/>
      <c r="D176" s="232" t="s">
        <v>73</v>
      </c>
      <c r="E176" s="244" t="s">
        <v>314</v>
      </c>
      <c r="F176" s="244" t="s">
        <v>315</v>
      </c>
      <c r="G176" s="231"/>
      <c r="H176" s="231"/>
      <c r="I176" s="234"/>
      <c r="J176" s="245" t="n">
        <f aca="false">BK176</f>
        <v>0</v>
      </c>
      <c r="K176" s="231"/>
      <c r="L176" s="236"/>
      <c r="M176" s="237"/>
      <c r="N176" s="238"/>
      <c r="O176" s="238"/>
      <c r="P176" s="239" t="n">
        <f aca="false">SUM(P177:P199)</f>
        <v>0</v>
      </c>
      <c r="Q176" s="238"/>
      <c r="R176" s="239" t="n">
        <f aca="false">SUM(R177:R199)</f>
        <v>0.71441524</v>
      </c>
      <c r="S176" s="238"/>
      <c r="T176" s="240" t="n">
        <f aca="false">SUM(T177:T199)</f>
        <v>0</v>
      </c>
      <c r="AR176" s="241" t="s">
        <v>83</v>
      </c>
      <c r="AT176" s="242" t="s">
        <v>73</v>
      </c>
      <c r="AU176" s="242" t="s">
        <v>81</v>
      </c>
      <c r="AY176" s="241" t="s">
        <v>247</v>
      </c>
      <c r="BK176" s="243" t="n">
        <f aca="false">SUM(BK177:BK199)</f>
        <v>0</v>
      </c>
    </row>
    <row r="177" s="30" customFormat="true" ht="33" hidden="false" customHeight="true" outlineLevel="0" collapsed="false">
      <c r="A177" s="26"/>
      <c r="B177" s="27"/>
      <c r="C177" s="246" t="s">
        <v>336</v>
      </c>
      <c r="D177" s="246" t="s">
        <v>250</v>
      </c>
      <c r="E177" s="247" t="s">
        <v>317</v>
      </c>
      <c r="F177" s="248" t="s">
        <v>318</v>
      </c>
      <c r="G177" s="249" t="s">
        <v>301</v>
      </c>
      <c r="H177" s="250" t="n">
        <v>64</v>
      </c>
      <c r="I177" s="251"/>
      <c r="J177" s="252" t="n">
        <f aca="false">ROUND(I177*H177,2)</f>
        <v>0</v>
      </c>
      <c r="K177" s="253"/>
      <c r="L177" s="29"/>
      <c r="M177" s="254"/>
      <c r="N177" s="255" t="s">
        <v>39</v>
      </c>
      <c r="O177" s="76"/>
      <c r="P177" s="256" t="n">
        <f aca="false">O177*H177</f>
        <v>0</v>
      </c>
      <c r="Q177" s="256" t="n">
        <v>0.00125</v>
      </c>
      <c r="R177" s="256" t="n">
        <f aca="false">Q177*H177</f>
        <v>0.08</v>
      </c>
      <c r="S177" s="256" t="n">
        <v>0</v>
      </c>
      <c r="T177" s="257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258" t="s">
        <v>302</v>
      </c>
      <c r="AT177" s="258" t="s">
        <v>250</v>
      </c>
      <c r="AU177" s="258" t="s">
        <v>83</v>
      </c>
      <c r="AY177" s="3" t="s">
        <v>247</v>
      </c>
      <c r="BE177" s="137" t="n">
        <f aca="false">IF(N177="základní",J177,0)</f>
        <v>0</v>
      </c>
      <c r="BF177" s="137" t="n">
        <f aca="false">IF(N177="snížená",J177,0)</f>
        <v>0</v>
      </c>
      <c r="BG177" s="137" t="n">
        <f aca="false">IF(N177="zákl. přenesená",J177,0)</f>
        <v>0</v>
      </c>
      <c r="BH177" s="137" t="n">
        <f aca="false">IF(N177="sníž. přenesená",J177,0)</f>
        <v>0</v>
      </c>
      <c r="BI177" s="137" t="n">
        <f aca="false">IF(N177="nulová",J177,0)</f>
        <v>0</v>
      </c>
      <c r="BJ177" s="3" t="s">
        <v>81</v>
      </c>
      <c r="BK177" s="137" t="n">
        <f aca="false">ROUND(I177*H177,2)</f>
        <v>0</v>
      </c>
      <c r="BL177" s="3" t="s">
        <v>302</v>
      </c>
      <c r="BM177" s="258" t="s">
        <v>319</v>
      </c>
    </row>
    <row r="178" s="30" customFormat="true" ht="28.8" hidden="false" customHeight="false" outlineLevel="0" collapsed="false">
      <c r="A178" s="26"/>
      <c r="B178" s="27"/>
      <c r="C178" s="28"/>
      <c r="D178" s="259" t="s">
        <v>256</v>
      </c>
      <c r="E178" s="28"/>
      <c r="F178" s="260" t="s">
        <v>320</v>
      </c>
      <c r="G178" s="28"/>
      <c r="H178" s="28"/>
      <c r="I178" s="211"/>
      <c r="J178" s="28"/>
      <c r="K178" s="28"/>
      <c r="L178" s="29"/>
      <c r="M178" s="261"/>
      <c r="N178" s="262"/>
      <c r="O178" s="76"/>
      <c r="P178" s="76"/>
      <c r="Q178" s="76"/>
      <c r="R178" s="76"/>
      <c r="S178" s="76"/>
      <c r="T178" s="77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T178" s="3" t="s">
        <v>256</v>
      </c>
      <c r="AU178" s="3" t="s">
        <v>83</v>
      </c>
    </row>
    <row r="179" s="30" customFormat="true" ht="16.5" hidden="false" customHeight="true" outlineLevel="0" collapsed="false">
      <c r="A179" s="26"/>
      <c r="B179" s="27"/>
      <c r="C179" s="263" t="s">
        <v>7</v>
      </c>
      <c r="D179" s="263" t="s">
        <v>288</v>
      </c>
      <c r="E179" s="264" t="s">
        <v>322</v>
      </c>
      <c r="F179" s="265" t="s">
        <v>323</v>
      </c>
      <c r="G179" s="266" t="s">
        <v>301</v>
      </c>
      <c r="H179" s="267" t="n">
        <v>85.817</v>
      </c>
      <c r="I179" s="268"/>
      <c r="J179" s="269" t="n">
        <f aca="false">ROUND(I179*H179,2)</f>
        <v>0</v>
      </c>
      <c r="K179" s="270"/>
      <c r="L179" s="271"/>
      <c r="M179" s="272"/>
      <c r="N179" s="273" t="s">
        <v>39</v>
      </c>
      <c r="O179" s="76"/>
      <c r="P179" s="256" t="n">
        <f aca="false">O179*H179</f>
        <v>0</v>
      </c>
      <c r="Q179" s="256" t="n">
        <v>0.006</v>
      </c>
      <c r="R179" s="256" t="n">
        <f aca="false">Q179*H179</f>
        <v>0.514902</v>
      </c>
      <c r="S179" s="256" t="n">
        <v>0</v>
      </c>
      <c r="T179" s="257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258" t="s">
        <v>324</v>
      </c>
      <c r="AT179" s="258" t="s">
        <v>288</v>
      </c>
      <c r="AU179" s="258" t="s">
        <v>83</v>
      </c>
      <c r="AY179" s="3" t="s">
        <v>247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81</v>
      </c>
      <c r="BK179" s="137" t="n">
        <f aca="false">ROUND(I179*H179,2)</f>
        <v>0</v>
      </c>
      <c r="BL179" s="3" t="s">
        <v>302</v>
      </c>
      <c r="BM179" s="258" t="s">
        <v>325</v>
      </c>
    </row>
    <row r="180" s="30" customFormat="true" ht="10.2" hidden="false" customHeight="false" outlineLevel="0" collapsed="false">
      <c r="A180" s="26"/>
      <c r="B180" s="27"/>
      <c r="C180" s="28"/>
      <c r="D180" s="259" t="s">
        <v>256</v>
      </c>
      <c r="E180" s="28"/>
      <c r="F180" s="260" t="s">
        <v>326</v>
      </c>
      <c r="G180" s="28"/>
      <c r="H180" s="28"/>
      <c r="I180" s="211"/>
      <c r="J180" s="28"/>
      <c r="K180" s="28"/>
      <c r="L180" s="29"/>
      <c r="M180" s="261"/>
      <c r="N180" s="262"/>
      <c r="O180" s="76"/>
      <c r="P180" s="76"/>
      <c r="Q180" s="76"/>
      <c r="R180" s="76"/>
      <c r="S180" s="76"/>
      <c r="T180" s="77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T180" s="3" t="s">
        <v>256</v>
      </c>
      <c r="AU180" s="3" t="s">
        <v>83</v>
      </c>
    </row>
    <row r="181" s="274" customFormat="true" ht="10.2" hidden="false" customHeight="false" outlineLevel="0" collapsed="false">
      <c r="B181" s="275"/>
      <c r="C181" s="276"/>
      <c r="D181" s="259" t="s">
        <v>327</v>
      </c>
      <c r="E181" s="276"/>
      <c r="F181" s="277" t="s">
        <v>1492</v>
      </c>
      <c r="G181" s="276"/>
      <c r="H181" s="278" t="n">
        <v>85.817</v>
      </c>
      <c r="I181" s="279"/>
      <c r="J181" s="276"/>
      <c r="K181" s="276"/>
      <c r="L181" s="280"/>
      <c r="M181" s="281"/>
      <c r="N181" s="282"/>
      <c r="O181" s="282"/>
      <c r="P181" s="282"/>
      <c r="Q181" s="282"/>
      <c r="R181" s="282"/>
      <c r="S181" s="282"/>
      <c r="T181" s="283"/>
      <c r="AT181" s="284" t="s">
        <v>327</v>
      </c>
      <c r="AU181" s="284" t="s">
        <v>83</v>
      </c>
      <c r="AV181" s="274" t="s">
        <v>83</v>
      </c>
      <c r="AW181" s="274" t="s">
        <v>3</v>
      </c>
      <c r="AX181" s="274" t="s">
        <v>81</v>
      </c>
      <c r="AY181" s="284" t="s">
        <v>247</v>
      </c>
    </row>
    <row r="182" s="30" customFormat="true" ht="16.5" hidden="false" customHeight="true" outlineLevel="0" collapsed="false">
      <c r="A182" s="26"/>
      <c r="B182" s="27"/>
      <c r="C182" s="263" t="s">
        <v>302</v>
      </c>
      <c r="D182" s="263" t="s">
        <v>288</v>
      </c>
      <c r="E182" s="264" t="s">
        <v>330</v>
      </c>
      <c r="F182" s="265" t="s">
        <v>331</v>
      </c>
      <c r="G182" s="266" t="s">
        <v>332</v>
      </c>
      <c r="H182" s="267" t="n">
        <v>64.839</v>
      </c>
      <c r="I182" s="268"/>
      <c r="J182" s="269" t="n">
        <f aca="false">ROUND(I182*H182,2)</f>
        <v>0</v>
      </c>
      <c r="K182" s="270"/>
      <c r="L182" s="271"/>
      <c r="M182" s="272"/>
      <c r="N182" s="273" t="s">
        <v>39</v>
      </c>
      <c r="O182" s="76"/>
      <c r="P182" s="256" t="n">
        <f aca="false">O182*H182</f>
        <v>0</v>
      </c>
      <c r="Q182" s="256" t="n">
        <v>0.00038</v>
      </c>
      <c r="R182" s="256" t="n">
        <f aca="false">Q182*H182</f>
        <v>0.02463882</v>
      </c>
      <c r="S182" s="256" t="n">
        <v>0</v>
      </c>
      <c r="T182" s="257" t="n">
        <f aca="false"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258" t="s">
        <v>324</v>
      </c>
      <c r="AT182" s="258" t="s">
        <v>288</v>
      </c>
      <c r="AU182" s="258" t="s">
        <v>83</v>
      </c>
      <c r="AY182" s="3" t="s">
        <v>247</v>
      </c>
      <c r="BE182" s="137" t="n">
        <f aca="false">IF(N182="základní",J182,0)</f>
        <v>0</v>
      </c>
      <c r="BF182" s="137" t="n">
        <f aca="false">IF(N182="snížená",J182,0)</f>
        <v>0</v>
      </c>
      <c r="BG182" s="137" t="n">
        <f aca="false">IF(N182="zákl. přenesená",J182,0)</f>
        <v>0</v>
      </c>
      <c r="BH182" s="137" t="n">
        <f aca="false">IF(N182="sníž. přenesená",J182,0)</f>
        <v>0</v>
      </c>
      <c r="BI182" s="137" t="n">
        <f aca="false">IF(N182="nulová",J182,0)</f>
        <v>0</v>
      </c>
      <c r="BJ182" s="3" t="s">
        <v>81</v>
      </c>
      <c r="BK182" s="137" t="n">
        <f aca="false">ROUND(I182*H182,2)</f>
        <v>0</v>
      </c>
      <c r="BL182" s="3" t="s">
        <v>302</v>
      </c>
      <c r="BM182" s="258" t="s">
        <v>333</v>
      </c>
    </row>
    <row r="183" s="30" customFormat="true" ht="10.2" hidden="false" customHeight="false" outlineLevel="0" collapsed="false">
      <c r="A183" s="26"/>
      <c r="B183" s="27"/>
      <c r="C183" s="28"/>
      <c r="D183" s="259" t="s">
        <v>256</v>
      </c>
      <c r="E183" s="28"/>
      <c r="F183" s="260" t="s">
        <v>334</v>
      </c>
      <c r="G183" s="28"/>
      <c r="H183" s="28"/>
      <c r="I183" s="211"/>
      <c r="J183" s="28"/>
      <c r="K183" s="28"/>
      <c r="L183" s="29"/>
      <c r="M183" s="261"/>
      <c r="N183" s="262"/>
      <c r="O183" s="76"/>
      <c r="P183" s="76"/>
      <c r="Q183" s="76"/>
      <c r="R183" s="76"/>
      <c r="S183" s="76"/>
      <c r="T183" s="77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T183" s="3" t="s">
        <v>256</v>
      </c>
      <c r="AU183" s="3" t="s">
        <v>83</v>
      </c>
    </row>
    <row r="184" s="274" customFormat="true" ht="10.2" hidden="false" customHeight="false" outlineLevel="0" collapsed="false">
      <c r="B184" s="275"/>
      <c r="C184" s="276"/>
      <c r="D184" s="259" t="s">
        <v>327</v>
      </c>
      <c r="E184" s="276"/>
      <c r="F184" s="277" t="s">
        <v>1493</v>
      </c>
      <c r="G184" s="276"/>
      <c r="H184" s="278" t="n">
        <v>64.839</v>
      </c>
      <c r="I184" s="279"/>
      <c r="J184" s="276"/>
      <c r="K184" s="276"/>
      <c r="L184" s="280"/>
      <c r="M184" s="281"/>
      <c r="N184" s="282"/>
      <c r="O184" s="282"/>
      <c r="P184" s="282"/>
      <c r="Q184" s="282"/>
      <c r="R184" s="282"/>
      <c r="S184" s="282"/>
      <c r="T184" s="283"/>
      <c r="AT184" s="284" t="s">
        <v>327</v>
      </c>
      <c r="AU184" s="284" t="s">
        <v>83</v>
      </c>
      <c r="AV184" s="274" t="s">
        <v>83</v>
      </c>
      <c r="AW184" s="274" t="s">
        <v>3</v>
      </c>
      <c r="AX184" s="274" t="s">
        <v>81</v>
      </c>
      <c r="AY184" s="284" t="s">
        <v>247</v>
      </c>
    </row>
    <row r="185" s="30" customFormat="true" ht="16.5" hidden="false" customHeight="true" outlineLevel="0" collapsed="false">
      <c r="A185" s="26"/>
      <c r="B185" s="27"/>
      <c r="C185" s="263" t="s">
        <v>350</v>
      </c>
      <c r="D185" s="263" t="s">
        <v>288</v>
      </c>
      <c r="E185" s="264" t="s">
        <v>337</v>
      </c>
      <c r="F185" s="265" t="s">
        <v>338</v>
      </c>
      <c r="G185" s="266" t="s">
        <v>332</v>
      </c>
      <c r="H185" s="267" t="n">
        <v>133.492</v>
      </c>
      <c r="I185" s="268"/>
      <c r="J185" s="269" t="n">
        <f aca="false">ROUND(I185*H185,2)</f>
        <v>0</v>
      </c>
      <c r="K185" s="270"/>
      <c r="L185" s="271"/>
      <c r="M185" s="272"/>
      <c r="N185" s="273" t="s">
        <v>39</v>
      </c>
      <c r="O185" s="76"/>
      <c r="P185" s="256" t="n">
        <f aca="false">O185*H185</f>
        <v>0</v>
      </c>
      <c r="Q185" s="256" t="n">
        <v>0.00035</v>
      </c>
      <c r="R185" s="256" t="n">
        <f aca="false">Q185*H185</f>
        <v>0.0467222</v>
      </c>
      <c r="S185" s="256" t="n">
        <v>0</v>
      </c>
      <c r="T185" s="257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258" t="s">
        <v>324</v>
      </c>
      <c r="AT185" s="258" t="s">
        <v>288</v>
      </c>
      <c r="AU185" s="258" t="s">
        <v>83</v>
      </c>
      <c r="AY185" s="3" t="s">
        <v>247</v>
      </c>
      <c r="BE185" s="137" t="n">
        <f aca="false">IF(N185="základní",J185,0)</f>
        <v>0</v>
      </c>
      <c r="BF185" s="137" t="n">
        <f aca="false">IF(N185="snížená",J185,0)</f>
        <v>0</v>
      </c>
      <c r="BG185" s="137" t="n">
        <f aca="false">IF(N185="zákl. přenesená",J185,0)</f>
        <v>0</v>
      </c>
      <c r="BH185" s="137" t="n">
        <f aca="false">IF(N185="sníž. přenesená",J185,0)</f>
        <v>0</v>
      </c>
      <c r="BI185" s="137" t="n">
        <f aca="false">IF(N185="nulová",J185,0)</f>
        <v>0</v>
      </c>
      <c r="BJ185" s="3" t="s">
        <v>81</v>
      </c>
      <c r="BK185" s="137" t="n">
        <f aca="false">ROUND(I185*H185,2)</f>
        <v>0</v>
      </c>
      <c r="BL185" s="3" t="s">
        <v>302</v>
      </c>
      <c r="BM185" s="258" t="s">
        <v>339</v>
      </c>
    </row>
    <row r="186" s="30" customFormat="true" ht="10.2" hidden="false" customHeight="false" outlineLevel="0" collapsed="false">
      <c r="A186" s="26"/>
      <c r="B186" s="27"/>
      <c r="C186" s="28"/>
      <c r="D186" s="259" t="s">
        <v>256</v>
      </c>
      <c r="E186" s="28"/>
      <c r="F186" s="260" t="s">
        <v>340</v>
      </c>
      <c r="G186" s="28"/>
      <c r="H186" s="28"/>
      <c r="I186" s="211"/>
      <c r="J186" s="28"/>
      <c r="K186" s="28"/>
      <c r="L186" s="29"/>
      <c r="M186" s="261"/>
      <c r="N186" s="262"/>
      <c r="O186" s="76"/>
      <c r="P186" s="76"/>
      <c r="Q186" s="76"/>
      <c r="R186" s="76"/>
      <c r="S186" s="76"/>
      <c r="T186" s="7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T186" s="3" t="s">
        <v>256</v>
      </c>
      <c r="AU186" s="3" t="s">
        <v>83</v>
      </c>
    </row>
    <row r="187" s="274" customFormat="true" ht="10.2" hidden="false" customHeight="false" outlineLevel="0" collapsed="false">
      <c r="B187" s="275"/>
      <c r="C187" s="276"/>
      <c r="D187" s="259" t="s">
        <v>327</v>
      </c>
      <c r="E187" s="276"/>
      <c r="F187" s="277" t="s">
        <v>1494</v>
      </c>
      <c r="G187" s="276"/>
      <c r="H187" s="278" t="n">
        <v>133.492</v>
      </c>
      <c r="I187" s="279"/>
      <c r="J187" s="276"/>
      <c r="K187" s="276"/>
      <c r="L187" s="280"/>
      <c r="M187" s="281"/>
      <c r="N187" s="282"/>
      <c r="O187" s="282"/>
      <c r="P187" s="282"/>
      <c r="Q187" s="282"/>
      <c r="R187" s="282"/>
      <c r="S187" s="282"/>
      <c r="T187" s="283"/>
      <c r="AT187" s="284" t="s">
        <v>327</v>
      </c>
      <c r="AU187" s="284" t="s">
        <v>83</v>
      </c>
      <c r="AV187" s="274" t="s">
        <v>83</v>
      </c>
      <c r="AW187" s="274" t="s">
        <v>3</v>
      </c>
      <c r="AX187" s="274" t="s">
        <v>81</v>
      </c>
      <c r="AY187" s="284" t="s">
        <v>247</v>
      </c>
    </row>
    <row r="188" s="30" customFormat="true" ht="16.5" hidden="false" customHeight="true" outlineLevel="0" collapsed="false">
      <c r="A188" s="26"/>
      <c r="B188" s="27"/>
      <c r="C188" s="263" t="s">
        <v>355</v>
      </c>
      <c r="D188" s="263" t="s">
        <v>288</v>
      </c>
      <c r="E188" s="264" t="s">
        <v>342</v>
      </c>
      <c r="F188" s="265" t="s">
        <v>343</v>
      </c>
      <c r="G188" s="266" t="s">
        <v>332</v>
      </c>
      <c r="H188" s="267" t="n">
        <v>66.746</v>
      </c>
      <c r="I188" s="268"/>
      <c r="J188" s="269" t="n">
        <f aca="false">ROUND(I188*H188,2)</f>
        <v>0</v>
      </c>
      <c r="K188" s="270"/>
      <c r="L188" s="271"/>
      <c r="M188" s="272"/>
      <c r="N188" s="273" t="s">
        <v>39</v>
      </c>
      <c r="O188" s="76"/>
      <c r="P188" s="256" t="n">
        <f aca="false">O188*H188</f>
        <v>0</v>
      </c>
      <c r="Q188" s="256" t="n">
        <v>0.00035</v>
      </c>
      <c r="R188" s="256" t="n">
        <f aca="false">Q188*H188</f>
        <v>0.0233611</v>
      </c>
      <c r="S188" s="256" t="n">
        <v>0</v>
      </c>
      <c r="T188" s="257" t="n">
        <f aca="false"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258" t="s">
        <v>324</v>
      </c>
      <c r="AT188" s="258" t="s">
        <v>288</v>
      </c>
      <c r="AU188" s="258" t="s">
        <v>83</v>
      </c>
      <c r="AY188" s="3" t="s">
        <v>247</v>
      </c>
      <c r="BE188" s="137" t="n">
        <f aca="false">IF(N188="základní",J188,0)</f>
        <v>0</v>
      </c>
      <c r="BF188" s="137" t="n">
        <f aca="false">IF(N188="snížená",J188,0)</f>
        <v>0</v>
      </c>
      <c r="BG188" s="137" t="n">
        <f aca="false">IF(N188="zákl. přenesená",J188,0)</f>
        <v>0</v>
      </c>
      <c r="BH188" s="137" t="n">
        <f aca="false">IF(N188="sníž. přenesená",J188,0)</f>
        <v>0</v>
      </c>
      <c r="BI188" s="137" t="n">
        <f aca="false">IF(N188="nulová",J188,0)</f>
        <v>0</v>
      </c>
      <c r="BJ188" s="3" t="s">
        <v>81</v>
      </c>
      <c r="BK188" s="137" t="n">
        <f aca="false">ROUND(I188*H188,2)</f>
        <v>0</v>
      </c>
      <c r="BL188" s="3" t="s">
        <v>302</v>
      </c>
      <c r="BM188" s="258" t="s">
        <v>344</v>
      </c>
    </row>
    <row r="189" s="274" customFormat="true" ht="10.2" hidden="false" customHeight="false" outlineLevel="0" collapsed="false">
      <c r="B189" s="275"/>
      <c r="C189" s="276"/>
      <c r="D189" s="259" t="s">
        <v>327</v>
      </c>
      <c r="E189" s="276"/>
      <c r="F189" s="277" t="s">
        <v>1495</v>
      </c>
      <c r="G189" s="276"/>
      <c r="H189" s="278" t="n">
        <v>66.746</v>
      </c>
      <c r="I189" s="279"/>
      <c r="J189" s="276"/>
      <c r="K189" s="276"/>
      <c r="L189" s="280"/>
      <c r="M189" s="281"/>
      <c r="N189" s="282"/>
      <c r="O189" s="282"/>
      <c r="P189" s="282"/>
      <c r="Q189" s="282"/>
      <c r="R189" s="282"/>
      <c r="S189" s="282"/>
      <c r="T189" s="283"/>
      <c r="AT189" s="284" t="s">
        <v>327</v>
      </c>
      <c r="AU189" s="284" t="s">
        <v>83</v>
      </c>
      <c r="AV189" s="274" t="s">
        <v>83</v>
      </c>
      <c r="AW189" s="274" t="s">
        <v>3</v>
      </c>
      <c r="AX189" s="274" t="s">
        <v>81</v>
      </c>
      <c r="AY189" s="284" t="s">
        <v>247</v>
      </c>
    </row>
    <row r="190" s="30" customFormat="true" ht="16.5" hidden="false" customHeight="true" outlineLevel="0" collapsed="false">
      <c r="A190" s="26"/>
      <c r="B190" s="27"/>
      <c r="C190" s="263" t="s">
        <v>359</v>
      </c>
      <c r="D190" s="263" t="s">
        <v>288</v>
      </c>
      <c r="E190" s="264" t="s">
        <v>346</v>
      </c>
      <c r="F190" s="265" t="s">
        <v>347</v>
      </c>
      <c r="G190" s="266" t="s">
        <v>332</v>
      </c>
      <c r="H190" s="267" t="n">
        <v>38.14</v>
      </c>
      <c r="I190" s="268"/>
      <c r="J190" s="269" t="n">
        <f aca="false">ROUND(I190*H190,2)</f>
        <v>0</v>
      </c>
      <c r="K190" s="270"/>
      <c r="L190" s="271"/>
      <c r="M190" s="272"/>
      <c r="N190" s="273" t="s">
        <v>39</v>
      </c>
      <c r="O190" s="76"/>
      <c r="P190" s="256" t="n">
        <f aca="false">O190*H190</f>
        <v>0</v>
      </c>
      <c r="Q190" s="256" t="n">
        <v>0.0005</v>
      </c>
      <c r="R190" s="256" t="n">
        <f aca="false">Q190*H190</f>
        <v>0.01907</v>
      </c>
      <c r="S190" s="256" t="n">
        <v>0</v>
      </c>
      <c r="T190" s="257" t="n">
        <f aca="false"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258" t="s">
        <v>324</v>
      </c>
      <c r="AT190" s="258" t="s">
        <v>288</v>
      </c>
      <c r="AU190" s="258" t="s">
        <v>83</v>
      </c>
      <c r="AY190" s="3" t="s">
        <v>247</v>
      </c>
      <c r="BE190" s="137" t="n">
        <f aca="false">IF(N190="základní",J190,0)</f>
        <v>0</v>
      </c>
      <c r="BF190" s="137" t="n">
        <f aca="false">IF(N190="snížená",J190,0)</f>
        <v>0</v>
      </c>
      <c r="BG190" s="137" t="n">
        <f aca="false">IF(N190="zákl. přenesená",J190,0)</f>
        <v>0</v>
      </c>
      <c r="BH190" s="137" t="n">
        <f aca="false">IF(N190="sníž. přenesená",J190,0)</f>
        <v>0</v>
      </c>
      <c r="BI190" s="137" t="n">
        <f aca="false">IF(N190="nulová",J190,0)</f>
        <v>0</v>
      </c>
      <c r="BJ190" s="3" t="s">
        <v>81</v>
      </c>
      <c r="BK190" s="137" t="n">
        <f aca="false">ROUND(I190*H190,2)</f>
        <v>0</v>
      </c>
      <c r="BL190" s="3" t="s">
        <v>302</v>
      </c>
      <c r="BM190" s="258" t="s">
        <v>348</v>
      </c>
    </row>
    <row r="191" s="30" customFormat="true" ht="10.2" hidden="false" customHeight="false" outlineLevel="0" collapsed="false">
      <c r="A191" s="26"/>
      <c r="B191" s="27"/>
      <c r="C191" s="28"/>
      <c r="D191" s="259" t="s">
        <v>256</v>
      </c>
      <c r="E191" s="28"/>
      <c r="F191" s="260" t="s">
        <v>347</v>
      </c>
      <c r="G191" s="28"/>
      <c r="H191" s="28"/>
      <c r="I191" s="211"/>
      <c r="J191" s="28"/>
      <c r="K191" s="28"/>
      <c r="L191" s="29"/>
      <c r="M191" s="261"/>
      <c r="N191" s="262"/>
      <c r="O191" s="76"/>
      <c r="P191" s="76"/>
      <c r="Q191" s="76"/>
      <c r="R191" s="76"/>
      <c r="S191" s="76"/>
      <c r="T191" s="77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T191" s="3" t="s">
        <v>256</v>
      </c>
      <c r="AU191" s="3" t="s">
        <v>83</v>
      </c>
    </row>
    <row r="192" s="274" customFormat="true" ht="10.2" hidden="false" customHeight="false" outlineLevel="0" collapsed="false">
      <c r="B192" s="275"/>
      <c r="C192" s="276"/>
      <c r="D192" s="259" t="s">
        <v>327</v>
      </c>
      <c r="E192" s="276"/>
      <c r="F192" s="277" t="s">
        <v>1496</v>
      </c>
      <c r="G192" s="276"/>
      <c r="H192" s="278" t="n">
        <v>38.14</v>
      </c>
      <c r="I192" s="279"/>
      <c r="J192" s="276"/>
      <c r="K192" s="276"/>
      <c r="L192" s="280"/>
      <c r="M192" s="281"/>
      <c r="N192" s="282"/>
      <c r="O192" s="282"/>
      <c r="P192" s="282"/>
      <c r="Q192" s="282"/>
      <c r="R192" s="282"/>
      <c r="S192" s="282"/>
      <c r="T192" s="283"/>
      <c r="AT192" s="284" t="s">
        <v>327</v>
      </c>
      <c r="AU192" s="284" t="s">
        <v>83</v>
      </c>
      <c r="AV192" s="274" t="s">
        <v>83</v>
      </c>
      <c r="AW192" s="274" t="s">
        <v>3</v>
      </c>
      <c r="AX192" s="274" t="s">
        <v>81</v>
      </c>
      <c r="AY192" s="284" t="s">
        <v>247</v>
      </c>
    </row>
    <row r="193" s="30" customFormat="true" ht="16.5" hidden="false" customHeight="true" outlineLevel="0" collapsed="false">
      <c r="A193" s="26"/>
      <c r="B193" s="27"/>
      <c r="C193" s="263" t="s">
        <v>365</v>
      </c>
      <c r="D193" s="263" t="s">
        <v>288</v>
      </c>
      <c r="E193" s="264" t="s">
        <v>351</v>
      </c>
      <c r="F193" s="265" t="s">
        <v>352</v>
      </c>
      <c r="G193" s="266" t="s">
        <v>291</v>
      </c>
      <c r="H193" s="267" t="n">
        <v>95.352</v>
      </c>
      <c r="I193" s="268"/>
      <c r="J193" s="269" t="n">
        <f aca="false">ROUND(I193*H193,2)</f>
        <v>0</v>
      </c>
      <c r="K193" s="270"/>
      <c r="L193" s="271"/>
      <c r="M193" s="272"/>
      <c r="N193" s="273" t="s">
        <v>39</v>
      </c>
      <c r="O193" s="76"/>
      <c r="P193" s="256" t="n">
        <f aca="false">O193*H193</f>
        <v>0</v>
      </c>
      <c r="Q193" s="256" t="n">
        <v>4E-005</v>
      </c>
      <c r="R193" s="256" t="n">
        <f aca="false">Q193*H193</f>
        <v>0.00381408</v>
      </c>
      <c r="S193" s="256" t="n">
        <v>0</v>
      </c>
      <c r="T193" s="257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324</v>
      </c>
      <c r="AT193" s="258" t="s">
        <v>288</v>
      </c>
      <c r="AU193" s="258" t="s">
        <v>83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353</v>
      </c>
    </row>
    <row r="194" s="274" customFormat="true" ht="10.2" hidden="false" customHeight="false" outlineLevel="0" collapsed="false">
      <c r="B194" s="275"/>
      <c r="C194" s="276"/>
      <c r="D194" s="259" t="s">
        <v>327</v>
      </c>
      <c r="E194" s="276"/>
      <c r="F194" s="277" t="s">
        <v>1497</v>
      </c>
      <c r="G194" s="276"/>
      <c r="H194" s="278" t="n">
        <v>95.352</v>
      </c>
      <c r="I194" s="279"/>
      <c r="J194" s="276"/>
      <c r="K194" s="276"/>
      <c r="L194" s="280"/>
      <c r="M194" s="281"/>
      <c r="N194" s="282"/>
      <c r="O194" s="282"/>
      <c r="P194" s="282"/>
      <c r="Q194" s="282"/>
      <c r="R194" s="282"/>
      <c r="S194" s="282"/>
      <c r="T194" s="283"/>
      <c r="AT194" s="284" t="s">
        <v>327</v>
      </c>
      <c r="AU194" s="284" t="s">
        <v>83</v>
      </c>
      <c r="AV194" s="274" t="s">
        <v>83</v>
      </c>
      <c r="AW194" s="274" t="s">
        <v>3</v>
      </c>
      <c r="AX194" s="274" t="s">
        <v>81</v>
      </c>
      <c r="AY194" s="284" t="s">
        <v>247</v>
      </c>
    </row>
    <row r="195" s="30" customFormat="true" ht="16.5" hidden="false" customHeight="true" outlineLevel="0" collapsed="false">
      <c r="A195" s="26"/>
      <c r="B195" s="27"/>
      <c r="C195" s="263" t="s">
        <v>6</v>
      </c>
      <c r="D195" s="263" t="s">
        <v>288</v>
      </c>
      <c r="E195" s="264" t="s">
        <v>356</v>
      </c>
      <c r="F195" s="265" t="s">
        <v>357</v>
      </c>
      <c r="G195" s="266" t="s">
        <v>291</v>
      </c>
      <c r="H195" s="267" t="n">
        <v>95.352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2E-005</v>
      </c>
      <c r="R195" s="256" t="n">
        <f aca="false">Q195*H195</f>
        <v>0.00190704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324</v>
      </c>
      <c r="AT195" s="258" t="s">
        <v>288</v>
      </c>
      <c r="AU195" s="258" t="s">
        <v>83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302</v>
      </c>
      <c r="BM195" s="258" t="s">
        <v>358</v>
      </c>
    </row>
    <row r="196" s="30" customFormat="true" ht="10.2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357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83</v>
      </c>
    </row>
    <row r="197" s="274" customFormat="true" ht="10.2" hidden="false" customHeight="false" outlineLevel="0" collapsed="false">
      <c r="B197" s="275"/>
      <c r="C197" s="276"/>
      <c r="D197" s="259" t="s">
        <v>327</v>
      </c>
      <c r="E197" s="276"/>
      <c r="F197" s="277" t="s">
        <v>1497</v>
      </c>
      <c r="G197" s="276"/>
      <c r="H197" s="278" t="n">
        <v>95.352</v>
      </c>
      <c r="I197" s="279"/>
      <c r="J197" s="276"/>
      <c r="K197" s="276"/>
      <c r="L197" s="280"/>
      <c r="M197" s="281"/>
      <c r="N197" s="282"/>
      <c r="O197" s="282"/>
      <c r="P197" s="282"/>
      <c r="Q197" s="282"/>
      <c r="R197" s="282"/>
      <c r="S197" s="282"/>
      <c r="T197" s="283"/>
      <c r="AT197" s="284" t="s">
        <v>327</v>
      </c>
      <c r="AU197" s="284" t="s">
        <v>83</v>
      </c>
      <c r="AV197" s="274" t="s">
        <v>83</v>
      </c>
      <c r="AW197" s="274" t="s">
        <v>3</v>
      </c>
      <c r="AX197" s="274" t="s">
        <v>81</v>
      </c>
      <c r="AY197" s="284" t="s">
        <v>247</v>
      </c>
    </row>
    <row r="198" s="30" customFormat="true" ht="16.5" hidden="false" customHeight="true" outlineLevel="0" collapsed="false">
      <c r="A198" s="26"/>
      <c r="B198" s="27"/>
      <c r="C198" s="246" t="s">
        <v>374</v>
      </c>
      <c r="D198" s="246" t="s">
        <v>250</v>
      </c>
      <c r="E198" s="247" t="s">
        <v>360</v>
      </c>
      <c r="F198" s="248" t="s">
        <v>361</v>
      </c>
      <c r="G198" s="249" t="s">
        <v>253</v>
      </c>
      <c r="H198" s="250" t="n">
        <v>1</v>
      </c>
      <c r="I198" s="251"/>
      <c r="J198" s="252" t="n">
        <f aca="false">ROUND(I198*H198,2)</f>
        <v>0</v>
      </c>
      <c r="K198" s="253"/>
      <c r="L198" s="29"/>
      <c r="M198" s="254"/>
      <c r="N198" s="255" t="s">
        <v>39</v>
      </c>
      <c r="O198" s="76"/>
      <c r="P198" s="256" t="n">
        <f aca="false">O198*H198</f>
        <v>0</v>
      </c>
      <c r="Q198" s="256" t="n">
        <v>0</v>
      </c>
      <c r="R198" s="256" t="n">
        <f aca="false">Q198*H198</f>
        <v>0</v>
      </c>
      <c r="S198" s="256" t="n">
        <v>0</v>
      </c>
      <c r="T198" s="257" t="n">
        <f aca="false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258" t="s">
        <v>254</v>
      </c>
      <c r="AT198" s="258" t="s">
        <v>250</v>
      </c>
      <c r="AU198" s="258" t="s">
        <v>83</v>
      </c>
      <c r="AY198" s="3" t="s">
        <v>247</v>
      </c>
      <c r="BE198" s="137" t="n">
        <f aca="false">IF(N198="základní",J198,0)</f>
        <v>0</v>
      </c>
      <c r="BF198" s="137" t="n">
        <f aca="false">IF(N198="snížená",J198,0)</f>
        <v>0</v>
      </c>
      <c r="BG198" s="137" t="n">
        <f aca="false">IF(N198="zákl. přenesená",J198,0)</f>
        <v>0</v>
      </c>
      <c r="BH198" s="137" t="n">
        <f aca="false">IF(N198="sníž. přenesená",J198,0)</f>
        <v>0</v>
      </c>
      <c r="BI198" s="137" t="n">
        <f aca="false">IF(N198="nulová",J198,0)</f>
        <v>0</v>
      </c>
      <c r="BJ198" s="3" t="s">
        <v>81</v>
      </c>
      <c r="BK198" s="137" t="n">
        <f aca="false">ROUND(I198*H198,2)</f>
        <v>0</v>
      </c>
      <c r="BL198" s="3" t="s">
        <v>254</v>
      </c>
      <c r="BM198" s="258" t="s">
        <v>1498</v>
      </c>
    </row>
    <row r="199" s="30" customFormat="true" ht="10.2" hidden="false" customHeight="false" outlineLevel="0" collapsed="false">
      <c r="A199" s="26"/>
      <c r="B199" s="27"/>
      <c r="C199" s="28"/>
      <c r="D199" s="259" t="s">
        <v>256</v>
      </c>
      <c r="E199" s="28"/>
      <c r="F199" s="260" t="s">
        <v>361</v>
      </c>
      <c r="G199" s="28"/>
      <c r="H199" s="28"/>
      <c r="I199" s="211"/>
      <c r="J199" s="28"/>
      <c r="K199" s="28"/>
      <c r="L199" s="29"/>
      <c r="M199" s="261"/>
      <c r="N199" s="262"/>
      <c r="O199" s="76"/>
      <c r="P199" s="76"/>
      <c r="Q199" s="76"/>
      <c r="R199" s="76"/>
      <c r="S199" s="76"/>
      <c r="T199" s="77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T199" s="3" t="s">
        <v>256</v>
      </c>
      <c r="AU199" s="3" t="s">
        <v>83</v>
      </c>
    </row>
    <row r="200" s="229" customFormat="true" ht="22.8" hidden="false" customHeight="true" outlineLevel="0" collapsed="false">
      <c r="B200" s="230"/>
      <c r="C200" s="231"/>
      <c r="D200" s="232" t="s">
        <v>73</v>
      </c>
      <c r="E200" s="244" t="s">
        <v>363</v>
      </c>
      <c r="F200" s="244" t="s">
        <v>364</v>
      </c>
      <c r="G200" s="231"/>
      <c r="H200" s="231"/>
      <c r="I200" s="234"/>
      <c r="J200" s="245" t="n">
        <f aca="false">BK200</f>
        <v>0</v>
      </c>
      <c r="K200" s="231"/>
      <c r="L200" s="236"/>
      <c r="M200" s="237"/>
      <c r="N200" s="238"/>
      <c r="O200" s="238"/>
      <c r="P200" s="239" t="n">
        <f aca="false">SUM(P201:P227)</f>
        <v>0</v>
      </c>
      <c r="Q200" s="238"/>
      <c r="R200" s="239" t="n">
        <f aca="false">SUM(R201:R227)</f>
        <v>1.10832</v>
      </c>
      <c r="S200" s="238"/>
      <c r="T200" s="240" t="n">
        <f aca="false">SUM(T201:T227)</f>
        <v>0.1877</v>
      </c>
      <c r="AR200" s="241" t="s">
        <v>83</v>
      </c>
      <c r="AT200" s="242" t="s">
        <v>73</v>
      </c>
      <c r="AU200" s="242" t="s">
        <v>81</v>
      </c>
      <c r="AY200" s="241" t="s">
        <v>247</v>
      </c>
      <c r="BK200" s="243" t="n">
        <f aca="false">SUM(BK201:BK227)</f>
        <v>0</v>
      </c>
    </row>
    <row r="201" s="30" customFormat="true" ht="24.15" hidden="false" customHeight="true" outlineLevel="0" collapsed="false">
      <c r="A201" s="26"/>
      <c r="B201" s="27"/>
      <c r="C201" s="246" t="s">
        <v>379</v>
      </c>
      <c r="D201" s="246" t="s">
        <v>250</v>
      </c>
      <c r="E201" s="247" t="s">
        <v>366</v>
      </c>
      <c r="F201" s="248" t="s">
        <v>367</v>
      </c>
      <c r="G201" s="249" t="s">
        <v>301</v>
      </c>
      <c r="H201" s="250" t="n">
        <v>71</v>
      </c>
      <c r="I201" s="251"/>
      <c r="J201" s="252" t="n">
        <f aca="false">ROUND(I201*H201,2)</f>
        <v>0</v>
      </c>
      <c r="K201" s="253"/>
      <c r="L201" s="29"/>
      <c r="M201" s="254"/>
      <c r="N201" s="255" t="s">
        <v>39</v>
      </c>
      <c r="O201" s="76"/>
      <c r="P201" s="256" t="n">
        <f aca="false">O201*H201</f>
        <v>0</v>
      </c>
      <c r="Q201" s="256" t="n">
        <v>0</v>
      </c>
      <c r="R201" s="256" t="n">
        <f aca="false">Q201*H201</f>
        <v>0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302</v>
      </c>
      <c r="AT201" s="258" t="s">
        <v>250</v>
      </c>
      <c r="AU201" s="258" t="s">
        <v>83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368</v>
      </c>
    </row>
    <row r="202" s="30" customFormat="true" ht="19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369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83</v>
      </c>
    </row>
    <row r="203" s="30" customFormat="true" ht="16.5" hidden="false" customHeight="true" outlineLevel="0" collapsed="false">
      <c r="A203" s="26"/>
      <c r="B203" s="27"/>
      <c r="C203" s="246" t="s">
        <v>383</v>
      </c>
      <c r="D203" s="246" t="s">
        <v>250</v>
      </c>
      <c r="E203" s="247" t="s">
        <v>370</v>
      </c>
      <c r="F203" s="248" t="s">
        <v>371</v>
      </c>
      <c r="G203" s="249" t="s">
        <v>301</v>
      </c>
      <c r="H203" s="250" t="n">
        <v>71</v>
      </c>
      <c r="I203" s="251"/>
      <c r="J203" s="252" t="n">
        <f aca="false">ROUND(I203*H203,2)</f>
        <v>0</v>
      </c>
      <c r="K203" s="253"/>
      <c r="L203" s="29"/>
      <c r="M203" s="254"/>
      <c r="N203" s="255" t="s">
        <v>39</v>
      </c>
      <c r="O203" s="76"/>
      <c r="P203" s="256" t="n">
        <f aca="false">O203*H203</f>
        <v>0</v>
      </c>
      <c r="Q203" s="256" t="n">
        <v>0</v>
      </c>
      <c r="R203" s="256" t="n">
        <f aca="false">Q203*H203</f>
        <v>0</v>
      </c>
      <c r="S203" s="256" t="n">
        <v>0</v>
      </c>
      <c r="T203" s="257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302</v>
      </c>
      <c r="AT203" s="258" t="s">
        <v>250</v>
      </c>
      <c r="AU203" s="258" t="s">
        <v>83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372</v>
      </c>
    </row>
    <row r="204" s="30" customFormat="true" ht="10.2" hidden="false" customHeight="false" outlineLevel="0" collapsed="false">
      <c r="A204" s="26"/>
      <c r="B204" s="27"/>
      <c r="C204" s="28"/>
      <c r="D204" s="259" t="s">
        <v>256</v>
      </c>
      <c r="E204" s="28"/>
      <c r="F204" s="260" t="s">
        <v>373</v>
      </c>
      <c r="G204" s="28"/>
      <c r="H204" s="28"/>
      <c r="I204" s="211"/>
      <c r="J204" s="28"/>
      <c r="K204" s="28"/>
      <c r="L204" s="29"/>
      <c r="M204" s="261"/>
      <c r="N204" s="262"/>
      <c r="O204" s="76"/>
      <c r="P204" s="76"/>
      <c r="Q204" s="76"/>
      <c r="R204" s="76"/>
      <c r="S204" s="76"/>
      <c r="T204" s="7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3" t="s">
        <v>256</v>
      </c>
      <c r="AU204" s="3" t="s">
        <v>83</v>
      </c>
    </row>
    <row r="205" s="30" customFormat="true" ht="24.15" hidden="false" customHeight="true" outlineLevel="0" collapsed="false">
      <c r="A205" s="26"/>
      <c r="B205" s="27"/>
      <c r="C205" s="246" t="s">
        <v>388</v>
      </c>
      <c r="D205" s="246" t="s">
        <v>250</v>
      </c>
      <c r="E205" s="247" t="s">
        <v>375</v>
      </c>
      <c r="F205" s="248" t="s">
        <v>376</v>
      </c>
      <c r="G205" s="249" t="s">
        <v>301</v>
      </c>
      <c r="H205" s="250" t="n">
        <v>71</v>
      </c>
      <c r="I205" s="251"/>
      <c r="J205" s="252" t="n">
        <f aca="false">ROUND(I205*H205,2)</f>
        <v>0</v>
      </c>
      <c r="K205" s="253"/>
      <c r="L205" s="29"/>
      <c r="M205" s="254"/>
      <c r="N205" s="255" t="s">
        <v>39</v>
      </c>
      <c r="O205" s="76"/>
      <c r="P205" s="256" t="n">
        <f aca="false">O205*H205</f>
        <v>0</v>
      </c>
      <c r="Q205" s="256" t="n">
        <v>0.0002</v>
      </c>
      <c r="R205" s="256" t="n">
        <f aca="false">Q205*H205</f>
        <v>0.0142</v>
      </c>
      <c r="S205" s="256" t="n">
        <v>0</v>
      </c>
      <c r="T205" s="257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302</v>
      </c>
      <c r="AT205" s="258" t="s">
        <v>250</v>
      </c>
      <c r="AU205" s="258" t="s">
        <v>83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302</v>
      </c>
      <c r="BM205" s="258" t="s">
        <v>377</v>
      </c>
    </row>
    <row r="206" s="30" customFormat="true" ht="10.2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378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83</v>
      </c>
    </row>
    <row r="207" s="30" customFormat="true" ht="16.5" hidden="false" customHeight="true" outlineLevel="0" collapsed="false">
      <c r="A207" s="26"/>
      <c r="B207" s="27"/>
      <c r="C207" s="246" t="s">
        <v>392</v>
      </c>
      <c r="D207" s="246" t="s">
        <v>250</v>
      </c>
      <c r="E207" s="247" t="s">
        <v>380</v>
      </c>
      <c r="F207" s="248" t="s">
        <v>1499</v>
      </c>
      <c r="G207" s="249" t="s">
        <v>301</v>
      </c>
      <c r="H207" s="250" t="n">
        <v>71</v>
      </c>
      <c r="I207" s="251"/>
      <c r="J207" s="252" t="n">
        <f aca="false">ROUND(I207*H207,2)</f>
        <v>0</v>
      </c>
      <c r="K207" s="253"/>
      <c r="L207" s="29"/>
      <c r="M207" s="254"/>
      <c r="N207" s="255" t="s">
        <v>39</v>
      </c>
      <c r="O207" s="76"/>
      <c r="P207" s="256" t="n">
        <f aca="false">O207*H207</f>
        <v>0</v>
      </c>
      <c r="Q207" s="256" t="n">
        <v>0.015</v>
      </c>
      <c r="R207" s="256" t="n">
        <f aca="false">Q207*H207</f>
        <v>1.065</v>
      </c>
      <c r="S207" s="256" t="n">
        <v>0</v>
      </c>
      <c r="T207" s="257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58" t="s">
        <v>302</v>
      </c>
      <c r="AT207" s="258" t="s">
        <v>250</v>
      </c>
      <c r="AU207" s="258" t="s">
        <v>83</v>
      </c>
      <c r="AY207" s="3" t="s">
        <v>247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81</v>
      </c>
      <c r="BK207" s="137" t="n">
        <f aca="false">ROUND(I207*H207,2)</f>
        <v>0</v>
      </c>
      <c r="BL207" s="3" t="s">
        <v>302</v>
      </c>
      <c r="BM207" s="258" t="s">
        <v>382</v>
      </c>
    </row>
    <row r="208" s="30" customFormat="true" ht="10.2" hidden="false" customHeight="false" outlineLevel="0" collapsed="false">
      <c r="A208" s="26"/>
      <c r="B208" s="27"/>
      <c r="C208" s="28"/>
      <c r="D208" s="259" t="s">
        <v>256</v>
      </c>
      <c r="E208" s="28"/>
      <c r="F208" s="260" t="s">
        <v>1499</v>
      </c>
      <c r="G208" s="28"/>
      <c r="H208" s="28"/>
      <c r="I208" s="211"/>
      <c r="J208" s="28"/>
      <c r="K208" s="28"/>
      <c r="L208" s="29"/>
      <c r="M208" s="261"/>
      <c r="N208" s="262"/>
      <c r="O208" s="76"/>
      <c r="P208" s="76"/>
      <c r="Q208" s="76"/>
      <c r="R208" s="76"/>
      <c r="S208" s="76"/>
      <c r="T208" s="7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3" t="s">
        <v>256</v>
      </c>
      <c r="AU208" s="3" t="s">
        <v>83</v>
      </c>
    </row>
    <row r="209" s="30" customFormat="true" ht="21.75" hidden="false" customHeight="true" outlineLevel="0" collapsed="false">
      <c r="A209" s="26"/>
      <c r="B209" s="27"/>
      <c r="C209" s="246" t="s">
        <v>397</v>
      </c>
      <c r="D209" s="246" t="s">
        <v>250</v>
      </c>
      <c r="E209" s="247" t="s">
        <v>384</v>
      </c>
      <c r="F209" s="248" t="s">
        <v>385</v>
      </c>
      <c r="G209" s="249" t="s">
        <v>332</v>
      </c>
      <c r="H209" s="250" t="n">
        <v>34</v>
      </c>
      <c r="I209" s="251"/>
      <c r="J209" s="252" t="n">
        <f aca="false">ROUND(I209*H209,2)</f>
        <v>0</v>
      </c>
      <c r="K209" s="253"/>
      <c r="L209" s="29"/>
      <c r="M209" s="254"/>
      <c r="N209" s="255" t="s">
        <v>39</v>
      </c>
      <c r="O209" s="76"/>
      <c r="P209" s="256" t="n">
        <f aca="false">O209*H209</f>
        <v>0</v>
      </c>
      <c r="Q209" s="256" t="n">
        <v>0</v>
      </c>
      <c r="R209" s="256" t="n">
        <f aca="false">Q209*H209</f>
        <v>0</v>
      </c>
      <c r="S209" s="256" t="n">
        <v>0.0003</v>
      </c>
      <c r="T209" s="257" t="n">
        <f aca="false">S209*H209</f>
        <v>0.0102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258" t="s">
        <v>302</v>
      </c>
      <c r="AT209" s="258" t="s">
        <v>250</v>
      </c>
      <c r="AU209" s="258" t="s">
        <v>83</v>
      </c>
      <c r="AY209" s="3" t="s">
        <v>247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81</v>
      </c>
      <c r="BK209" s="137" t="n">
        <f aca="false">ROUND(I209*H209,2)</f>
        <v>0</v>
      </c>
      <c r="BL209" s="3" t="s">
        <v>302</v>
      </c>
      <c r="BM209" s="258" t="s">
        <v>386</v>
      </c>
    </row>
    <row r="210" s="30" customFormat="true" ht="10.2" hidden="false" customHeight="false" outlineLevel="0" collapsed="false">
      <c r="A210" s="26"/>
      <c r="B210" s="27"/>
      <c r="C210" s="28"/>
      <c r="D210" s="259" t="s">
        <v>256</v>
      </c>
      <c r="E210" s="28"/>
      <c r="F210" s="260" t="s">
        <v>387</v>
      </c>
      <c r="G210" s="28"/>
      <c r="H210" s="28"/>
      <c r="I210" s="211"/>
      <c r="J210" s="28"/>
      <c r="K210" s="28"/>
      <c r="L210" s="29"/>
      <c r="M210" s="261"/>
      <c r="N210" s="262"/>
      <c r="O210" s="76"/>
      <c r="P210" s="76"/>
      <c r="Q210" s="76"/>
      <c r="R210" s="76"/>
      <c r="S210" s="76"/>
      <c r="T210" s="7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3" t="s">
        <v>256</v>
      </c>
      <c r="AU210" s="3" t="s">
        <v>83</v>
      </c>
    </row>
    <row r="211" s="30" customFormat="true" ht="66.75" hidden="false" customHeight="true" outlineLevel="0" collapsed="false">
      <c r="A211" s="26"/>
      <c r="B211" s="27"/>
      <c r="C211" s="263" t="s">
        <v>402</v>
      </c>
      <c r="D211" s="263" t="s">
        <v>288</v>
      </c>
      <c r="E211" s="264" t="s">
        <v>389</v>
      </c>
      <c r="F211" s="265" t="s">
        <v>390</v>
      </c>
      <c r="G211" s="266" t="s">
        <v>301</v>
      </c>
      <c r="H211" s="267" t="n">
        <v>79</v>
      </c>
      <c r="I211" s="268"/>
      <c r="J211" s="269" t="n">
        <f aca="false">ROUND(I211*H211,2)</f>
        <v>0</v>
      </c>
      <c r="K211" s="270"/>
      <c r="L211" s="271"/>
      <c r="M211" s="272"/>
      <c r="N211" s="273" t="s">
        <v>39</v>
      </c>
      <c r="O211" s="76"/>
      <c r="P211" s="256" t="n">
        <f aca="false">O211*H211</f>
        <v>0</v>
      </c>
      <c r="Q211" s="256" t="n">
        <v>0</v>
      </c>
      <c r="R211" s="256" t="n">
        <f aca="false">Q211*H211</f>
        <v>0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254</v>
      </c>
      <c r="AT211" s="258" t="s">
        <v>288</v>
      </c>
      <c r="AU211" s="258" t="s">
        <v>83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254</v>
      </c>
      <c r="BM211" s="258" t="s">
        <v>391</v>
      </c>
    </row>
    <row r="212" s="30" customFormat="true" ht="48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390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83</v>
      </c>
    </row>
    <row r="213" s="30" customFormat="true" ht="24.15" hidden="false" customHeight="true" outlineLevel="0" collapsed="false">
      <c r="A213" s="26"/>
      <c r="B213" s="27"/>
      <c r="C213" s="246" t="s">
        <v>408</v>
      </c>
      <c r="D213" s="246" t="s">
        <v>250</v>
      </c>
      <c r="E213" s="247" t="s">
        <v>393</v>
      </c>
      <c r="F213" s="248" t="s">
        <v>394</v>
      </c>
      <c r="G213" s="249" t="s">
        <v>301</v>
      </c>
      <c r="H213" s="250" t="n">
        <v>71</v>
      </c>
      <c r="I213" s="251"/>
      <c r="J213" s="252" t="n">
        <f aca="false">ROUND(I213*H213,2)</f>
        <v>0</v>
      </c>
      <c r="K213" s="253"/>
      <c r="L213" s="29"/>
      <c r="M213" s="254"/>
      <c r="N213" s="255" t="s">
        <v>39</v>
      </c>
      <c r="O213" s="76"/>
      <c r="P213" s="256" t="n">
        <f aca="false">O213*H213</f>
        <v>0</v>
      </c>
      <c r="Q213" s="256" t="n">
        <v>0</v>
      </c>
      <c r="R213" s="256" t="n">
        <f aca="false">Q213*H213</f>
        <v>0</v>
      </c>
      <c r="S213" s="256" t="n">
        <v>0.0025</v>
      </c>
      <c r="T213" s="257" t="n">
        <f aca="false">S213*H213</f>
        <v>0.1775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302</v>
      </c>
      <c r="AT213" s="258" t="s">
        <v>250</v>
      </c>
      <c r="AU213" s="258" t="s">
        <v>83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395</v>
      </c>
    </row>
    <row r="214" s="30" customFormat="true" ht="19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396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83</v>
      </c>
    </row>
    <row r="215" s="30" customFormat="true" ht="16.5" hidden="false" customHeight="true" outlineLevel="0" collapsed="false">
      <c r="A215" s="26"/>
      <c r="B215" s="27"/>
      <c r="C215" s="246" t="s">
        <v>413</v>
      </c>
      <c r="D215" s="246" t="s">
        <v>250</v>
      </c>
      <c r="E215" s="247" t="s">
        <v>398</v>
      </c>
      <c r="F215" s="248" t="s">
        <v>399</v>
      </c>
      <c r="G215" s="249" t="s">
        <v>301</v>
      </c>
      <c r="H215" s="250" t="n">
        <v>71</v>
      </c>
      <c r="I215" s="251"/>
      <c r="J215" s="252" t="n">
        <f aca="false">ROUND(I215*H215,2)</f>
        <v>0</v>
      </c>
      <c r="K215" s="253"/>
      <c r="L215" s="29"/>
      <c r="M215" s="254"/>
      <c r="N215" s="255" t="s">
        <v>39</v>
      </c>
      <c r="O215" s="76"/>
      <c r="P215" s="256" t="n">
        <f aca="false">O215*H215</f>
        <v>0</v>
      </c>
      <c r="Q215" s="256" t="n">
        <v>0.0003</v>
      </c>
      <c r="R215" s="256" t="n">
        <f aca="false">Q215*H215</f>
        <v>0.0213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302</v>
      </c>
      <c r="AT215" s="258" t="s">
        <v>250</v>
      </c>
      <c r="AU215" s="258" t="s">
        <v>83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400</v>
      </c>
    </row>
    <row r="216" s="30" customFormat="true" ht="19.2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401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83</v>
      </c>
    </row>
    <row r="217" s="30" customFormat="true" ht="16.5" hidden="false" customHeight="true" outlineLevel="0" collapsed="false">
      <c r="A217" s="26"/>
      <c r="B217" s="27"/>
      <c r="C217" s="263" t="s">
        <v>418</v>
      </c>
      <c r="D217" s="263" t="s">
        <v>288</v>
      </c>
      <c r="E217" s="264" t="s">
        <v>403</v>
      </c>
      <c r="F217" s="265" t="s">
        <v>1206</v>
      </c>
      <c r="G217" s="266" t="s">
        <v>332</v>
      </c>
      <c r="H217" s="267" t="n">
        <v>34</v>
      </c>
      <c r="I217" s="268"/>
      <c r="J217" s="269" t="n">
        <f aca="false">ROUND(I217*H217,2)</f>
        <v>0</v>
      </c>
      <c r="K217" s="270"/>
      <c r="L217" s="271"/>
      <c r="M217" s="272"/>
      <c r="N217" s="273" t="s">
        <v>39</v>
      </c>
      <c r="O217" s="76"/>
      <c r="P217" s="256" t="n">
        <f aca="false">O217*H217</f>
        <v>0</v>
      </c>
      <c r="Q217" s="256" t="n">
        <v>0.00022</v>
      </c>
      <c r="R217" s="256" t="n">
        <f aca="false">Q217*H217</f>
        <v>0.00748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324</v>
      </c>
      <c r="AT217" s="258" t="s">
        <v>288</v>
      </c>
      <c r="AU217" s="258" t="s">
        <v>83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405</v>
      </c>
    </row>
    <row r="218" s="30" customFormat="true" ht="10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1206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83</v>
      </c>
    </row>
    <row r="219" s="274" customFormat="true" ht="10.2" hidden="false" customHeight="false" outlineLevel="0" collapsed="false">
      <c r="B219" s="275"/>
      <c r="C219" s="276"/>
      <c r="D219" s="259" t="s">
        <v>327</v>
      </c>
      <c r="E219" s="276"/>
      <c r="F219" s="277" t="s">
        <v>1207</v>
      </c>
      <c r="G219" s="276"/>
      <c r="H219" s="278" t="n">
        <v>34</v>
      </c>
      <c r="I219" s="279"/>
      <c r="J219" s="276"/>
      <c r="K219" s="276"/>
      <c r="L219" s="280"/>
      <c r="M219" s="281"/>
      <c r="N219" s="282"/>
      <c r="O219" s="282"/>
      <c r="P219" s="282"/>
      <c r="Q219" s="282"/>
      <c r="R219" s="282"/>
      <c r="S219" s="282"/>
      <c r="T219" s="283"/>
      <c r="AT219" s="284" t="s">
        <v>327</v>
      </c>
      <c r="AU219" s="284" t="s">
        <v>83</v>
      </c>
      <c r="AV219" s="274" t="s">
        <v>83</v>
      </c>
      <c r="AW219" s="274" t="s">
        <v>3</v>
      </c>
      <c r="AX219" s="274" t="s">
        <v>81</v>
      </c>
      <c r="AY219" s="284" t="s">
        <v>247</v>
      </c>
    </row>
    <row r="220" s="30" customFormat="true" ht="24.15" hidden="false" customHeight="true" outlineLevel="0" collapsed="false">
      <c r="A220" s="26"/>
      <c r="B220" s="27"/>
      <c r="C220" s="246" t="s">
        <v>324</v>
      </c>
      <c r="D220" s="246" t="s">
        <v>250</v>
      </c>
      <c r="E220" s="247" t="s">
        <v>409</v>
      </c>
      <c r="F220" s="248" t="s">
        <v>410</v>
      </c>
      <c r="G220" s="249" t="s">
        <v>332</v>
      </c>
      <c r="H220" s="250" t="n">
        <v>45</v>
      </c>
      <c r="I220" s="251"/>
      <c r="J220" s="252" t="n">
        <f aca="false">ROUND(I220*H220,2)</f>
        <v>0</v>
      </c>
      <c r="K220" s="253"/>
      <c r="L220" s="29"/>
      <c r="M220" s="254"/>
      <c r="N220" s="255" t="s">
        <v>39</v>
      </c>
      <c r="O220" s="76"/>
      <c r="P220" s="256" t="n">
        <f aca="false">O220*H220</f>
        <v>0</v>
      </c>
      <c r="Q220" s="256" t="n">
        <v>0</v>
      </c>
      <c r="R220" s="256" t="n">
        <f aca="false">Q220*H220</f>
        <v>0</v>
      </c>
      <c r="S220" s="256" t="n">
        <v>0</v>
      </c>
      <c r="T220" s="257" t="n">
        <f aca="false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258" t="s">
        <v>302</v>
      </c>
      <c r="AT220" s="258" t="s">
        <v>250</v>
      </c>
      <c r="AU220" s="258" t="s">
        <v>83</v>
      </c>
      <c r="AY220" s="3" t="s">
        <v>247</v>
      </c>
      <c r="BE220" s="137" t="n">
        <f aca="false">IF(N220="základní",J220,0)</f>
        <v>0</v>
      </c>
      <c r="BF220" s="137" t="n">
        <f aca="false">IF(N220="snížená",J220,0)</f>
        <v>0</v>
      </c>
      <c r="BG220" s="137" t="n">
        <f aca="false">IF(N220="zákl. přenesená",J220,0)</f>
        <v>0</v>
      </c>
      <c r="BH220" s="137" t="n">
        <f aca="false">IF(N220="sníž. přenesená",J220,0)</f>
        <v>0</v>
      </c>
      <c r="BI220" s="137" t="n">
        <f aca="false">IF(N220="nulová",J220,0)</f>
        <v>0</v>
      </c>
      <c r="BJ220" s="3" t="s">
        <v>81</v>
      </c>
      <c r="BK220" s="137" t="n">
        <f aca="false">ROUND(I220*H220,2)</f>
        <v>0</v>
      </c>
      <c r="BL220" s="3" t="s">
        <v>302</v>
      </c>
      <c r="BM220" s="258" t="s">
        <v>411</v>
      </c>
    </row>
    <row r="221" s="30" customFormat="true" ht="10.2" hidden="false" customHeight="false" outlineLevel="0" collapsed="false">
      <c r="A221" s="26"/>
      <c r="B221" s="27"/>
      <c r="C221" s="28"/>
      <c r="D221" s="259" t="s">
        <v>256</v>
      </c>
      <c r="E221" s="28"/>
      <c r="F221" s="260" t="s">
        <v>412</v>
      </c>
      <c r="G221" s="28"/>
      <c r="H221" s="28"/>
      <c r="I221" s="211"/>
      <c r="J221" s="28"/>
      <c r="K221" s="28"/>
      <c r="L221" s="29"/>
      <c r="M221" s="261"/>
      <c r="N221" s="262"/>
      <c r="O221" s="76"/>
      <c r="P221" s="76"/>
      <c r="Q221" s="76"/>
      <c r="R221" s="76"/>
      <c r="S221" s="76"/>
      <c r="T221" s="77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T221" s="3" t="s">
        <v>256</v>
      </c>
      <c r="AU221" s="3" t="s">
        <v>83</v>
      </c>
    </row>
    <row r="222" s="30" customFormat="true" ht="16.5" hidden="false" customHeight="true" outlineLevel="0" collapsed="false">
      <c r="A222" s="26"/>
      <c r="B222" s="27"/>
      <c r="C222" s="246" t="s">
        <v>433</v>
      </c>
      <c r="D222" s="246" t="s">
        <v>250</v>
      </c>
      <c r="E222" s="247" t="s">
        <v>414</v>
      </c>
      <c r="F222" s="248" t="s">
        <v>415</v>
      </c>
      <c r="G222" s="249" t="s">
        <v>332</v>
      </c>
      <c r="H222" s="250" t="n">
        <v>34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1E-005</v>
      </c>
      <c r="R222" s="256" t="n">
        <f aca="false">Q222*H222</f>
        <v>0.00034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302</v>
      </c>
      <c r="AT222" s="258" t="s">
        <v>250</v>
      </c>
      <c r="AU222" s="258" t="s">
        <v>83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302</v>
      </c>
      <c r="BM222" s="258" t="s">
        <v>416</v>
      </c>
    </row>
    <row r="223" s="30" customFormat="true" ht="10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417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83</v>
      </c>
    </row>
    <row r="224" s="30" customFormat="true" ht="24.15" hidden="false" customHeight="true" outlineLevel="0" collapsed="false">
      <c r="A224" s="26"/>
      <c r="B224" s="27"/>
      <c r="C224" s="246" t="s">
        <v>438</v>
      </c>
      <c r="D224" s="246" t="s">
        <v>250</v>
      </c>
      <c r="E224" s="247" t="s">
        <v>419</v>
      </c>
      <c r="F224" s="248" t="s">
        <v>420</v>
      </c>
      <c r="G224" s="249" t="s">
        <v>301</v>
      </c>
      <c r="H224" s="250" t="n">
        <v>71</v>
      </c>
      <c r="I224" s="251"/>
      <c r="J224" s="252" t="n">
        <f aca="false">ROUND(I224*H224,2)</f>
        <v>0</v>
      </c>
      <c r="K224" s="253"/>
      <c r="L224" s="29"/>
      <c r="M224" s="254"/>
      <c r="N224" s="255" t="s">
        <v>39</v>
      </c>
      <c r="O224" s="76"/>
      <c r="P224" s="256" t="n">
        <f aca="false">O224*H224</f>
        <v>0</v>
      </c>
      <c r="Q224" s="256" t="n">
        <v>0</v>
      </c>
      <c r="R224" s="256" t="n">
        <f aca="false">Q224*H224</f>
        <v>0</v>
      </c>
      <c r="S224" s="256" t="n">
        <v>0</v>
      </c>
      <c r="T224" s="257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258" t="s">
        <v>302</v>
      </c>
      <c r="AT224" s="258" t="s">
        <v>250</v>
      </c>
      <c r="AU224" s="258" t="s">
        <v>83</v>
      </c>
      <c r="AY224" s="3" t="s">
        <v>247</v>
      </c>
      <c r="BE224" s="137" t="n">
        <f aca="false">IF(N224="základní",J224,0)</f>
        <v>0</v>
      </c>
      <c r="BF224" s="137" t="n">
        <f aca="false">IF(N224="snížená",J224,0)</f>
        <v>0</v>
      </c>
      <c r="BG224" s="137" t="n">
        <f aca="false">IF(N224="zákl. přenesená",J224,0)</f>
        <v>0</v>
      </c>
      <c r="BH224" s="137" t="n">
        <f aca="false">IF(N224="sníž. přenesená",J224,0)</f>
        <v>0</v>
      </c>
      <c r="BI224" s="137" t="n">
        <f aca="false">IF(N224="nulová",J224,0)</f>
        <v>0</v>
      </c>
      <c r="BJ224" s="3" t="s">
        <v>81</v>
      </c>
      <c r="BK224" s="137" t="n">
        <f aca="false">ROUND(I224*H224,2)</f>
        <v>0</v>
      </c>
      <c r="BL224" s="3" t="s">
        <v>302</v>
      </c>
      <c r="BM224" s="258" t="s">
        <v>421</v>
      </c>
    </row>
    <row r="225" s="30" customFormat="true" ht="19.2" hidden="false" customHeight="false" outlineLevel="0" collapsed="false">
      <c r="A225" s="26"/>
      <c r="B225" s="27"/>
      <c r="C225" s="28"/>
      <c r="D225" s="259" t="s">
        <v>256</v>
      </c>
      <c r="E225" s="28"/>
      <c r="F225" s="260" t="s">
        <v>422</v>
      </c>
      <c r="G225" s="28"/>
      <c r="H225" s="28"/>
      <c r="I225" s="211"/>
      <c r="J225" s="28"/>
      <c r="K225" s="28"/>
      <c r="L225" s="29"/>
      <c r="M225" s="261"/>
      <c r="N225" s="262"/>
      <c r="O225" s="76"/>
      <c r="P225" s="76"/>
      <c r="Q225" s="76"/>
      <c r="R225" s="76"/>
      <c r="S225" s="76"/>
      <c r="T225" s="7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T225" s="3" t="s">
        <v>256</v>
      </c>
      <c r="AU225" s="3" t="s">
        <v>83</v>
      </c>
    </row>
    <row r="226" s="30" customFormat="true" ht="16.5" hidden="false" customHeight="true" outlineLevel="0" collapsed="false">
      <c r="A226" s="26"/>
      <c r="B226" s="27"/>
      <c r="C226" s="246" t="s">
        <v>1208</v>
      </c>
      <c r="D226" s="246" t="s">
        <v>250</v>
      </c>
      <c r="E226" s="247" t="s">
        <v>424</v>
      </c>
      <c r="F226" s="248" t="s">
        <v>425</v>
      </c>
      <c r="G226" s="249" t="s">
        <v>253</v>
      </c>
      <c r="H226" s="250" t="n">
        <v>1</v>
      </c>
      <c r="I226" s="251"/>
      <c r="J226" s="252" t="n">
        <f aca="false">ROUND(I226*H226,2)</f>
        <v>0</v>
      </c>
      <c r="K226" s="253"/>
      <c r="L226" s="29"/>
      <c r="M226" s="254"/>
      <c r="N226" s="255" t="s">
        <v>39</v>
      </c>
      <c r="O226" s="76"/>
      <c r="P226" s="256" t="n">
        <f aca="false">O226*H226</f>
        <v>0</v>
      </c>
      <c r="Q226" s="256" t="n">
        <v>0</v>
      </c>
      <c r="R226" s="256" t="n">
        <f aca="false">Q226*H226</f>
        <v>0</v>
      </c>
      <c r="S226" s="256" t="n">
        <v>0</v>
      </c>
      <c r="T226" s="257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258" t="s">
        <v>254</v>
      </c>
      <c r="AT226" s="258" t="s">
        <v>250</v>
      </c>
      <c r="AU226" s="258" t="s">
        <v>83</v>
      </c>
      <c r="AY226" s="3" t="s">
        <v>247</v>
      </c>
      <c r="BE226" s="137" t="n">
        <f aca="false">IF(N226="základní",J226,0)</f>
        <v>0</v>
      </c>
      <c r="BF226" s="137" t="n">
        <f aca="false">IF(N226="snížená",J226,0)</f>
        <v>0</v>
      </c>
      <c r="BG226" s="137" t="n">
        <f aca="false">IF(N226="zákl. přenesená",J226,0)</f>
        <v>0</v>
      </c>
      <c r="BH226" s="137" t="n">
        <f aca="false">IF(N226="sníž. přenesená",J226,0)</f>
        <v>0</v>
      </c>
      <c r="BI226" s="137" t="n">
        <f aca="false">IF(N226="nulová",J226,0)</f>
        <v>0</v>
      </c>
      <c r="BJ226" s="3" t="s">
        <v>81</v>
      </c>
      <c r="BK226" s="137" t="n">
        <f aca="false">ROUND(I226*H226,2)</f>
        <v>0</v>
      </c>
      <c r="BL226" s="3" t="s">
        <v>254</v>
      </c>
      <c r="BM226" s="258" t="s">
        <v>1506</v>
      </c>
    </row>
    <row r="227" s="30" customFormat="true" ht="10.2" hidden="false" customHeight="false" outlineLevel="0" collapsed="false">
      <c r="A227" s="26"/>
      <c r="B227" s="27"/>
      <c r="C227" s="28"/>
      <c r="D227" s="259" t="s">
        <v>256</v>
      </c>
      <c r="E227" s="28"/>
      <c r="F227" s="260" t="s">
        <v>425</v>
      </c>
      <c r="G227" s="28"/>
      <c r="H227" s="28"/>
      <c r="I227" s="211"/>
      <c r="J227" s="28"/>
      <c r="K227" s="28"/>
      <c r="L227" s="29"/>
      <c r="M227" s="261"/>
      <c r="N227" s="262"/>
      <c r="O227" s="76"/>
      <c r="P227" s="76"/>
      <c r="Q227" s="76"/>
      <c r="R227" s="76"/>
      <c r="S227" s="76"/>
      <c r="T227" s="7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T227" s="3" t="s">
        <v>256</v>
      </c>
      <c r="AU227" s="3" t="s">
        <v>83</v>
      </c>
    </row>
    <row r="228" s="229" customFormat="true" ht="22.8" hidden="false" customHeight="true" outlineLevel="0" collapsed="false">
      <c r="B228" s="230"/>
      <c r="C228" s="231"/>
      <c r="D228" s="232" t="s">
        <v>73</v>
      </c>
      <c r="E228" s="244" t="s">
        <v>1210</v>
      </c>
      <c r="F228" s="244" t="s">
        <v>1211</v>
      </c>
      <c r="G228" s="231"/>
      <c r="H228" s="231"/>
      <c r="I228" s="234"/>
      <c r="J228" s="245" t="n">
        <f aca="false">BK228</f>
        <v>0</v>
      </c>
      <c r="K228" s="231"/>
      <c r="L228" s="236"/>
      <c r="M228" s="237"/>
      <c r="N228" s="238"/>
      <c r="O228" s="238"/>
      <c r="P228" s="239" t="n">
        <f aca="false">SUM(P229:P240)</f>
        <v>0</v>
      </c>
      <c r="Q228" s="238"/>
      <c r="R228" s="239" t="n">
        <f aca="false">SUM(R229:R240)</f>
        <v>0.04264</v>
      </c>
      <c r="S228" s="238"/>
      <c r="T228" s="240" t="n">
        <f aca="false">SUM(T229:T240)</f>
        <v>0.18745</v>
      </c>
      <c r="AR228" s="241" t="s">
        <v>83</v>
      </c>
      <c r="AT228" s="242" t="s">
        <v>73</v>
      </c>
      <c r="AU228" s="242" t="s">
        <v>81</v>
      </c>
      <c r="AY228" s="241" t="s">
        <v>247</v>
      </c>
      <c r="BK228" s="243" t="n">
        <f aca="false">SUM(BK229:BK240)</f>
        <v>0</v>
      </c>
    </row>
    <row r="229" s="30" customFormat="true" ht="16.5" hidden="false" customHeight="true" outlineLevel="0" collapsed="false">
      <c r="A229" s="26"/>
      <c r="B229" s="27"/>
      <c r="C229" s="246" t="s">
        <v>443</v>
      </c>
      <c r="D229" s="246" t="s">
        <v>250</v>
      </c>
      <c r="E229" s="247" t="s">
        <v>1212</v>
      </c>
      <c r="F229" s="248" t="s">
        <v>1213</v>
      </c>
      <c r="G229" s="249" t="s">
        <v>301</v>
      </c>
      <c r="H229" s="250" t="n">
        <v>2.3</v>
      </c>
      <c r="I229" s="251"/>
      <c r="J229" s="252" t="n">
        <f aca="false">ROUND(I229*H229,2)</f>
        <v>0</v>
      </c>
      <c r="K229" s="253"/>
      <c r="L229" s="29"/>
      <c r="M229" s="254"/>
      <c r="N229" s="255" t="s">
        <v>39</v>
      </c>
      <c r="O229" s="76"/>
      <c r="P229" s="256" t="n">
        <f aca="false">O229*H229</f>
        <v>0</v>
      </c>
      <c r="Q229" s="256" t="n">
        <v>0.0003</v>
      </c>
      <c r="R229" s="256" t="n">
        <f aca="false">Q229*H229</f>
        <v>0.00069</v>
      </c>
      <c r="S229" s="256" t="n">
        <v>0</v>
      </c>
      <c r="T229" s="257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58" t="s">
        <v>302</v>
      </c>
      <c r="AT229" s="258" t="s">
        <v>250</v>
      </c>
      <c r="AU229" s="258" t="s">
        <v>83</v>
      </c>
      <c r="AY229" s="3" t="s">
        <v>247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81</v>
      </c>
      <c r="BK229" s="137" t="n">
        <f aca="false">ROUND(I229*H229,2)</f>
        <v>0</v>
      </c>
      <c r="BL229" s="3" t="s">
        <v>302</v>
      </c>
      <c r="BM229" s="258" t="s">
        <v>1214</v>
      </c>
    </row>
    <row r="230" s="30" customFormat="true" ht="19.2" hidden="false" customHeight="false" outlineLevel="0" collapsed="false">
      <c r="A230" s="26"/>
      <c r="B230" s="27"/>
      <c r="C230" s="28"/>
      <c r="D230" s="259" t="s">
        <v>256</v>
      </c>
      <c r="E230" s="28"/>
      <c r="F230" s="260" t="s">
        <v>1215</v>
      </c>
      <c r="G230" s="28"/>
      <c r="H230" s="28"/>
      <c r="I230" s="211"/>
      <c r="J230" s="28"/>
      <c r="K230" s="28"/>
      <c r="L230" s="29"/>
      <c r="M230" s="261"/>
      <c r="N230" s="262"/>
      <c r="O230" s="76"/>
      <c r="P230" s="76"/>
      <c r="Q230" s="76"/>
      <c r="R230" s="76"/>
      <c r="S230" s="76"/>
      <c r="T230" s="7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3" t="s">
        <v>256</v>
      </c>
      <c r="AU230" s="3" t="s">
        <v>83</v>
      </c>
    </row>
    <row r="231" s="30" customFormat="true" ht="24.15" hidden="false" customHeight="true" outlineLevel="0" collapsed="false">
      <c r="A231" s="26"/>
      <c r="B231" s="27"/>
      <c r="C231" s="246" t="s">
        <v>448</v>
      </c>
      <c r="D231" s="246" t="s">
        <v>250</v>
      </c>
      <c r="E231" s="247" t="s">
        <v>1216</v>
      </c>
      <c r="F231" s="248" t="s">
        <v>1217</v>
      </c>
      <c r="G231" s="249" t="s">
        <v>301</v>
      </c>
      <c r="H231" s="250" t="n">
        <v>2.3</v>
      </c>
      <c r="I231" s="251"/>
      <c r="J231" s="252" t="n">
        <f aca="false">ROUND(I231*H231,2)</f>
        <v>0</v>
      </c>
      <c r="K231" s="253"/>
      <c r="L231" s="29"/>
      <c r="M231" s="254"/>
      <c r="N231" s="255" t="s">
        <v>39</v>
      </c>
      <c r="O231" s="76"/>
      <c r="P231" s="256" t="n">
        <f aca="false">O231*H231</f>
        <v>0</v>
      </c>
      <c r="Q231" s="256" t="n">
        <v>0</v>
      </c>
      <c r="R231" s="256" t="n">
        <f aca="false">Q231*H231</f>
        <v>0</v>
      </c>
      <c r="S231" s="256" t="n">
        <v>0.0815</v>
      </c>
      <c r="T231" s="257" t="n">
        <f aca="false">S231*H231</f>
        <v>0.18745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302</v>
      </c>
      <c r="AT231" s="258" t="s">
        <v>250</v>
      </c>
      <c r="AU231" s="258" t="s">
        <v>83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1218</v>
      </c>
    </row>
    <row r="232" s="30" customFormat="true" ht="10.2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1219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83</v>
      </c>
    </row>
    <row r="233" s="30" customFormat="true" ht="24.15" hidden="false" customHeight="true" outlineLevel="0" collapsed="false">
      <c r="A233" s="26"/>
      <c r="B233" s="27"/>
      <c r="C233" s="246" t="s">
        <v>453</v>
      </c>
      <c r="D233" s="246" t="s">
        <v>250</v>
      </c>
      <c r="E233" s="247" t="s">
        <v>1220</v>
      </c>
      <c r="F233" s="248" t="s">
        <v>1221</v>
      </c>
      <c r="G233" s="249" t="s">
        <v>301</v>
      </c>
      <c r="H233" s="250" t="n">
        <v>2.3</v>
      </c>
      <c r="I233" s="251"/>
      <c r="J233" s="252" t="n">
        <f aca="false">ROUND(I233*H233,2)</f>
        <v>0</v>
      </c>
      <c r="K233" s="253"/>
      <c r="L233" s="29"/>
      <c r="M233" s="254"/>
      <c r="N233" s="255" t="s">
        <v>39</v>
      </c>
      <c r="O233" s="76"/>
      <c r="P233" s="256" t="n">
        <f aca="false">O233*H233</f>
        <v>0</v>
      </c>
      <c r="Q233" s="256" t="n">
        <v>0.0049</v>
      </c>
      <c r="R233" s="256" t="n">
        <f aca="false">Q233*H233</f>
        <v>0.01127</v>
      </c>
      <c r="S233" s="256" t="n">
        <v>0</v>
      </c>
      <c r="T233" s="257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258" t="s">
        <v>302</v>
      </c>
      <c r="AT233" s="258" t="s">
        <v>250</v>
      </c>
      <c r="AU233" s="258" t="s">
        <v>83</v>
      </c>
      <c r="AY233" s="3" t="s">
        <v>247</v>
      </c>
      <c r="BE233" s="137" t="n">
        <f aca="false">IF(N233="základní",J233,0)</f>
        <v>0</v>
      </c>
      <c r="BF233" s="137" t="n">
        <f aca="false">IF(N233="snížená",J233,0)</f>
        <v>0</v>
      </c>
      <c r="BG233" s="137" t="n">
        <f aca="false">IF(N233="zákl. přenesená",J233,0)</f>
        <v>0</v>
      </c>
      <c r="BH233" s="137" t="n">
        <f aca="false">IF(N233="sníž. přenesená",J233,0)</f>
        <v>0</v>
      </c>
      <c r="BI233" s="137" t="n">
        <f aca="false">IF(N233="nulová",J233,0)</f>
        <v>0</v>
      </c>
      <c r="BJ233" s="3" t="s">
        <v>81</v>
      </c>
      <c r="BK233" s="137" t="n">
        <f aca="false">ROUND(I233*H233,2)</f>
        <v>0</v>
      </c>
      <c r="BL233" s="3" t="s">
        <v>302</v>
      </c>
      <c r="BM233" s="258" t="s">
        <v>1222</v>
      </c>
    </row>
    <row r="234" s="30" customFormat="true" ht="28.8" hidden="false" customHeight="false" outlineLevel="0" collapsed="false">
      <c r="A234" s="26"/>
      <c r="B234" s="27"/>
      <c r="C234" s="28"/>
      <c r="D234" s="259" t="s">
        <v>256</v>
      </c>
      <c r="E234" s="28"/>
      <c r="F234" s="260" t="s">
        <v>1223</v>
      </c>
      <c r="G234" s="28"/>
      <c r="H234" s="28"/>
      <c r="I234" s="211"/>
      <c r="J234" s="28"/>
      <c r="K234" s="28"/>
      <c r="L234" s="29"/>
      <c r="M234" s="261"/>
      <c r="N234" s="262"/>
      <c r="O234" s="76"/>
      <c r="P234" s="76"/>
      <c r="Q234" s="76"/>
      <c r="R234" s="76"/>
      <c r="S234" s="76"/>
      <c r="T234" s="7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T234" s="3" t="s">
        <v>256</v>
      </c>
      <c r="AU234" s="3" t="s">
        <v>83</v>
      </c>
    </row>
    <row r="235" s="30" customFormat="true" ht="16.5" hidden="false" customHeight="true" outlineLevel="0" collapsed="false">
      <c r="A235" s="26"/>
      <c r="B235" s="27"/>
      <c r="C235" s="263" t="s">
        <v>458</v>
      </c>
      <c r="D235" s="263" t="s">
        <v>288</v>
      </c>
      <c r="E235" s="264" t="s">
        <v>1224</v>
      </c>
      <c r="F235" s="265" t="s">
        <v>1225</v>
      </c>
      <c r="G235" s="266" t="s">
        <v>301</v>
      </c>
      <c r="H235" s="267" t="n">
        <v>2.6</v>
      </c>
      <c r="I235" s="268"/>
      <c r="J235" s="269" t="n">
        <f aca="false">ROUND(I235*H235,2)</f>
        <v>0</v>
      </c>
      <c r="K235" s="270"/>
      <c r="L235" s="271"/>
      <c r="M235" s="272"/>
      <c r="N235" s="273" t="s">
        <v>39</v>
      </c>
      <c r="O235" s="76"/>
      <c r="P235" s="256" t="n">
        <f aca="false">O235*H235</f>
        <v>0</v>
      </c>
      <c r="Q235" s="256" t="n">
        <v>0.0118</v>
      </c>
      <c r="R235" s="256" t="n">
        <f aca="false">Q235*H235</f>
        <v>0.03068</v>
      </c>
      <c r="S235" s="256" t="n">
        <v>0</v>
      </c>
      <c r="T235" s="257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258" t="s">
        <v>324</v>
      </c>
      <c r="AT235" s="258" t="s">
        <v>288</v>
      </c>
      <c r="AU235" s="258" t="s">
        <v>83</v>
      </c>
      <c r="AY235" s="3" t="s">
        <v>247</v>
      </c>
      <c r="BE235" s="137" t="n">
        <f aca="false">IF(N235="základní",J235,0)</f>
        <v>0</v>
      </c>
      <c r="BF235" s="137" t="n">
        <f aca="false">IF(N235="snížená",J235,0)</f>
        <v>0</v>
      </c>
      <c r="BG235" s="137" t="n">
        <f aca="false">IF(N235="zákl. přenesená",J235,0)</f>
        <v>0</v>
      </c>
      <c r="BH235" s="137" t="n">
        <f aca="false">IF(N235="sníž. přenesená",J235,0)</f>
        <v>0</v>
      </c>
      <c r="BI235" s="137" t="n">
        <f aca="false">IF(N235="nulová",J235,0)</f>
        <v>0</v>
      </c>
      <c r="BJ235" s="3" t="s">
        <v>81</v>
      </c>
      <c r="BK235" s="137" t="n">
        <f aca="false">ROUND(I235*H235,2)</f>
        <v>0</v>
      </c>
      <c r="BL235" s="3" t="s">
        <v>302</v>
      </c>
      <c r="BM235" s="258" t="s">
        <v>1226</v>
      </c>
    </row>
    <row r="236" s="30" customFormat="true" ht="10.2" hidden="false" customHeight="false" outlineLevel="0" collapsed="false">
      <c r="A236" s="26"/>
      <c r="B236" s="27"/>
      <c r="C236" s="28"/>
      <c r="D236" s="259" t="s">
        <v>256</v>
      </c>
      <c r="E236" s="28"/>
      <c r="F236" s="260" t="s">
        <v>1225</v>
      </c>
      <c r="G236" s="28"/>
      <c r="H236" s="28"/>
      <c r="I236" s="211"/>
      <c r="J236" s="28"/>
      <c r="K236" s="28"/>
      <c r="L236" s="29"/>
      <c r="M236" s="261"/>
      <c r="N236" s="262"/>
      <c r="O236" s="76"/>
      <c r="P236" s="76"/>
      <c r="Q236" s="76"/>
      <c r="R236" s="76"/>
      <c r="S236" s="76"/>
      <c r="T236" s="7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T236" s="3" t="s">
        <v>256</v>
      </c>
      <c r="AU236" s="3" t="s">
        <v>83</v>
      </c>
    </row>
    <row r="237" s="30" customFormat="true" ht="24.15" hidden="false" customHeight="true" outlineLevel="0" collapsed="false">
      <c r="A237" s="26"/>
      <c r="B237" s="27"/>
      <c r="C237" s="246" t="s">
        <v>463</v>
      </c>
      <c r="D237" s="246" t="s">
        <v>250</v>
      </c>
      <c r="E237" s="247" t="s">
        <v>1227</v>
      </c>
      <c r="F237" s="248" t="s">
        <v>1228</v>
      </c>
      <c r="G237" s="249" t="s">
        <v>301</v>
      </c>
      <c r="H237" s="250" t="n">
        <v>2.3</v>
      </c>
      <c r="I237" s="251"/>
      <c r="J237" s="252" t="n">
        <f aca="false">ROUND(I237*H237,2)</f>
        <v>0</v>
      </c>
      <c r="K237" s="253"/>
      <c r="L237" s="29"/>
      <c r="M237" s="254"/>
      <c r="N237" s="255" t="s">
        <v>39</v>
      </c>
      <c r="O237" s="76"/>
      <c r="P237" s="256" t="n">
        <f aca="false">O237*H237</f>
        <v>0</v>
      </c>
      <c r="Q237" s="256" t="n">
        <v>0</v>
      </c>
      <c r="R237" s="256" t="n">
        <f aca="false">Q237*H237</f>
        <v>0</v>
      </c>
      <c r="S237" s="256" t="n">
        <v>0</v>
      </c>
      <c r="T237" s="257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258" t="s">
        <v>302</v>
      </c>
      <c r="AT237" s="258" t="s">
        <v>250</v>
      </c>
      <c r="AU237" s="258" t="s">
        <v>83</v>
      </c>
      <c r="AY237" s="3" t="s">
        <v>247</v>
      </c>
      <c r="BE237" s="137" t="n">
        <f aca="false">IF(N237="základní",J237,0)</f>
        <v>0</v>
      </c>
      <c r="BF237" s="137" t="n">
        <f aca="false">IF(N237="snížená",J237,0)</f>
        <v>0</v>
      </c>
      <c r="BG237" s="137" t="n">
        <f aca="false">IF(N237="zákl. přenesená",J237,0)</f>
        <v>0</v>
      </c>
      <c r="BH237" s="137" t="n">
        <f aca="false">IF(N237="sníž. přenesená",J237,0)</f>
        <v>0</v>
      </c>
      <c r="BI237" s="137" t="n">
        <f aca="false">IF(N237="nulová",J237,0)</f>
        <v>0</v>
      </c>
      <c r="BJ237" s="3" t="s">
        <v>81</v>
      </c>
      <c r="BK237" s="137" t="n">
        <f aca="false">ROUND(I237*H237,2)</f>
        <v>0</v>
      </c>
      <c r="BL237" s="3" t="s">
        <v>302</v>
      </c>
      <c r="BM237" s="258" t="s">
        <v>1229</v>
      </c>
    </row>
    <row r="238" s="30" customFormat="true" ht="19.2" hidden="false" customHeight="false" outlineLevel="0" collapsed="false">
      <c r="A238" s="26"/>
      <c r="B238" s="27"/>
      <c r="C238" s="28"/>
      <c r="D238" s="259" t="s">
        <v>256</v>
      </c>
      <c r="E238" s="28"/>
      <c r="F238" s="260" t="s">
        <v>1230</v>
      </c>
      <c r="G238" s="28"/>
      <c r="H238" s="28"/>
      <c r="I238" s="211"/>
      <c r="J238" s="28"/>
      <c r="K238" s="28"/>
      <c r="L238" s="29"/>
      <c r="M238" s="261"/>
      <c r="N238" s="262"/>
      <c r="O238" s="76"/>
      <c r="P238" s="76"/>
      <c r="Q238" s="76"/>
      <c r="R238" s="76"/>
      <c r="S238" s="76"/>
      <c r="T238" s="7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3" t="s">
        <v>256</v>
      </c>
      <c r="AU238" s="3" t="s">
        <v>83</v>
      </c>
    </row>
    <row r="239" s="30" customFormat="true" ht="16.5" hidden="false" customHeight="true" outlineLevel="0" collapsed="false">
      <c r="A239" s="26"/>
      <c r="B239" s="27"/>
      <c r="C239" s="246" t="s">
        <v>469</v>
      </c>
      <c r="D239" s="246" t="s">
        <v>250</v>
      </c>
      <c r="E239" s="247" t="s">
        <v>1231</v>
      </c>
      <c r="F239" s="248" t="s">
        <v>1232</v>
      </c>
      <c r="G239" s="249" t="s">
        <v>301</v>
      </c>
      <c r="H239" s="250" t="n">
        <v>2.3</v>
      </c>
      <c r="I239" s="251"/>
      <c r="J239" s="252" t="n">
        <f aca="false">ROUND(I239*H239,2)</f>
        <v>0</v>
      </c>
      <c r="K239" s="253"/>
      <c r="L239" s="29"/>
      <c r="M239" s="254"/>
      <c r="N239" s="255" t="s">
        <v>39</v>
      </c>
      <c r="O239" s="76"/>
      <c r="P239" s="256" t="n">
        <f aca="false">O239*H239</f>
        <v>0</v>
      </c>
      <c r="Q239" s="256" t="n">
        <v>0</v>
      </c>
      <c r="R239" s="256" t="n">
        <f aca="false">Q239*H239</f>
        <v>0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254</v>
      </c>
      <c r="AT239" s="258" t="s">
        <v>250</v>
      </c>
      <c r="AU239" s="258" t="s">
        <v>83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254</v>
      </c>
      <c r="BM239" s="258" t="s">
        <v>1233</v>
      </c>
    </row>
    <row r="240" s="30" customFormat="true" ht="10.2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1232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83</v>
      </c>
    </row>
    <row r="241" s="229" customFormat="true" ht="22.8" hidden="false" customHeight="true" outlineLevel="0" collapsed="false">
      <c r="B241" s="230"/>
      <c r="C241" s="231"/>
      <c r="D241" s="232" t="s">
        <v>73</v>
      </c>
      <c r="E241" s="244" t="s">
        <v>427</v>
      </c>
      <c r="F241" s="244" t="s">
        <v>428</v>
      </c>
      <c r="G241" s="231"/>
      <c r="H241" s="231"/>
      <c r="I241" s="234"/>
      <c r="J241" s="245" t="n">
        <f aca="false">BK241</f>
        <v>0</v>
      </c>
      <c r="K241" s="231"/>
      <c r="L241" s="236"/>
      <c r="M241" s="237"/>
      <c r="N241" s="238"/>
      <c r="O241" s="238"/>
      <c r="P241" s="239" t="n">
        <f aca="false">SUM(P242:P255)</f>
        <v>0</v>
      </c>
      <c r="Q241" s="238"/>
      <c r="R241" s="239" t="n">
        <f aca="false">SUM(R242:R255)</f>
        <v>0.02721</v>
      </c>
      <c r="S241" s="238"/>
      <c r="T241" s="240" t="n">
        <f aca="false">SUM(T242:T255)</f>
        <v>0</v>
      </c>
      <c r="AR241" s="241" t="s">
        <v>83</v>
      </c>
      <c r="AT241" s="242" t="s">
        <v>73</v>
      </c>
      <c r="AU241" s="242" t="s">
        <v>81</v>
      </c>
      <c r="AY241" s="241" t="s">
        <v>247</v>
      </c>
      <c r="BK241" s="243" t="n">
        <f aca="false">SUM(BK242:BK255)</f>
        <v>0</v>
      </c>
    </row>
    <row r="242" s="30" customFormat="true" ht="33" hidden="false" customHeight="true" outlineLevel="0" collapsed="false">
      <c r="A242" s="26"/>
      <c r="B242" s="27"/>
      <c r="C242" s="246" t="s">
        <v>474</v>
      </c>
      <c r="D242" s="246" t="s">
        <v>250</v>
      </c>
      <c r="E242" s="247" t="s">
        <v>429</v>
      </c>
      <c r="F242" s="248" t="s">
        <v>430</v>
      </c>
      <c r="G242" s="249" t="s">
        <v>301</v>
      </c>
      <c r="H242" s="250" t="n">
        <v>29</v>
      </c>
      <c r="I242" s="251"/>
      <c r="J242" s="252" t="n">
        <f aca="false">ROUND(I242*H242,2)</f>
        <v>0</v>
      </c>
      <c r="K242" s="253"/>
      <c r="L242" s="29"/>
      <c r="M242" s="254"/>
      <c r="N242" s="255" t="s">
        <v>39</v>
      </c>
      <c r="O242" s="76"/>
      <c r="P242" s="256" t="n">
        <f aca="false">O242*H242</f>
        <v>0</v>
      </c>
      <c r="Q242" s="256" t="n">
        <v>0.00023</v>
      </c>
      <c r="R242" s="256" t="n">
        <f aca="false">Q242*H242</f>
        <v>0.00667</v>
      </c>
      <c r="S242" s="256" t="n">
        <v>0</v>
      </c>
      <c r="T242" s="257" t="n">
        <f aca="false"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258" t="s">
        <v>302</v>
      </c>
      <c r="AT242" s="258" t="s">
        <v>250</v>
      </c>
      <c r="AU242" s="258" t="s">
        <v>83</v>
      </c>
      <c r="AY242" s="3" t="s">
        <v>247</v>
      </c>
      <c r="BE242" s="137" t="n">
        <f aca="false">IF(N242="základní",J242,0)</f>
        <v>0</v>
      </c>
      <c r="BF242" s="137" t="n">
        <f aca="false">IF(N242="snížená",J242,0)</f>
        <v>0</v>
      </c>
      <c r="BG242" s="137" t="n">
        <f aca="false">IF(N242="zákl. přenesená",J242,0)</f>
        <v>0</v>
      </c>
      <c r="BH242" s="137" t="n">
        <f aca="false">IF(N242="sníž. přenesená",J242,0)</f>
        <v>0</v>
      </c>
      <c r="BI242" s="137" t="n">
        <f aca="false">IF(N242="nulová",J242,0)</f>
        <v>0</v>
      </c>
      <c r="BJ242" s="3" t="s">
        <v>81</v>
      </c>
      <c r="BK242" s="137" t="n">
        <f aca="false">ROUND(I242*H242,2)</f>
        <v>0</v>
      </c>
      <c r="BL242" s="3" t="s">
        <v>302</v>
      </c>
      <c r="BM242" s="258" t="s">
        <v>431</v>
      </c>
    </row>
    <row r="243" s="30" customFormat="true" ht="19.2" hidden="false" customHeight="false" outlineLevel="0" collapsed="false">
      <c r="A243" s="26"/>
      <c r="B243" s="27"/>
      <c r="C243" s="28"/>
      <c r="D243" s="259" t="s">
        <v>256</v>
      </c>
      <c r="E243" s="28"/>
      <c r="F243" s="260" t="s">
        <v>432</v>
      </c>
      <c r="G243" s="28"/>
      <c r="H243" s="28"/>
      <c r="I243" s="211"/>
      <c r="J243" s="28"/>
      <c r="K243" s="28"/>
      <c r="L243" s="29"/>
      <c r="M243" s="261"/>
      <c r="N243" s="262"/>
      <c r="O243" s="76"/>
      <c r="P243" s="76"/>
      <c r="Q243" s="76"/>
      <c r="R243" s="76"/>
      <c r="S243" s="76"/>
      <c r="T243" s="77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T243" s="3" t="s">
        <v>256</v>
      </c>
      <c r="AU243" s="3" t="s">
        <v>83</v>
      </c>
    </row>
    <row r="244" s="30" customFormat="true" ht="24.15" hidden="false" customHeight="true" outlineLevel="0" collapsed="false">
      <c r="A244" s="26"/>
      <c r="B244" s="27"/>
      <c r="C244" s="246" t="s">
        <v>478</v>
      </c>
      <c r="D244" s="246" t="s">
        <v>250</v>
      </c>
      <c r="E244" s="247" t="s">
        <v>434</v>
      </c>
      <c r="F244" s="248" t="s">
        <v>435</v>
      </c>
      <c r="G244" s="249" t="s">
        <v>301</v>
      </c>
      <c r="H244" s="250" t="n">
        <v>29</v>
      </c>
      <c r="I244" s="251"/>
      <c r="J244" s="252" t="n">
        <f aca="false">ROUND(I244*H244,2)</f>
        <v>0</v>
      </c>
      <c r="K244" s="253"/>
      <c r="L244" s="29"/>
      <c r="M244" s="254"/>
      <c r="N244" s="255" t="s">
        <v>39</v>
      </c>
      <c r="O244" s="76"/>
      <c r="P244" s="256" t="n">
        <f aca="false">O244*H244</f>
        <v>0</v>
      </c>
      <c r="Q244" s="256" t="n">
        <v>0</v>
      </c>
      <c r="R244" s="256" t="n">
        <f aca="false">Q244*H244</f>
        <v>0</v>
      </c>
      <c r="S244" s="256" t="n">
        <v>0</v>
      </c>
      <c r="T244" s="257" t="n">
        <f aca="false"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258" t="s">
        <v>302</v>
      </c>
      <c r="AT244" s="258" t="s">
        <v>250</v>
      </c>
      <c r="AU244" s="258" t="s">
        <v>83</v>
      </c>
      <c r="AY244" s="3" t="s">
        <v>247</v>
      </c>
      <c r="BE244" s="137" t="n">
        <f aca="false">IF(N244="základní",J244,0)</f>
        <v>0</v>
      </c>
      <c r="BF244" s="137" t="n">
        <f aca="false">IF(N244="snížená",J244,0)</f>
        <v>0</v>
      </c>
      <c r="BG244" s="137" t="n">
        <f aca="false">IF(N244="zákl. přenesená",J244,0)</f>
        <v>0</v>
      </c>
      <c r="BH244" s="137" t="n">
        <f aca="false">IF(N244="sníž. přenesená",J244,0)</f>
        <v>0</v>
      </c>
      <c r="BI244" s="137" t="n">
        <f aca="false">IF(N244="nulová",J244,0)</f>
        <v>0</v>
      </c>
      <c r="BJ244" s="3" t="s">
        <v>81</v>
      </c>
      <c r="BK244" s="137" t="n">
        <f aca="false">ROUND(I244*H244,2)</f>
        <v>0</v>
      </c>
      <c r="BL244" s="3" t="s">
        <v>302</v>
      </c>
      <c r="BM244" s="258" t="s">
        <v>436</v>
      </c>
    </row>
    <row r="245" s="30" customFormat="true" ht="19.2" hidden="false" customHeight="false" outlineLevel="0" collapsed="false">
      <c r="A245" s="26"/>
      <c r="B245" s="27"/>
      <c r="C245" s="28"/>
      <c r="D245" s="259" t="s">
        <v>256</v>
      </c>
      <c r="E245" s="28"/>
      <c r="F245" s="260" t="s">
        <v>437</v>
      </c>
      <c r="G245" s="28"/>
      <c r="H245" s="28"/>
      <c r="I245" s="211"/>
      <c r="J245" s="28"/>
      <c r="K245" s="28"/>
      <c r="L245" s="29"/>
      <c r="M245" s="261"/>
      <c r="N245" s="262"/>
      <c r="O245" s="76"/>
      <c r="P245" s="76"/>
      <c r="Q245" s="76"/>
      <c r="R245" s="76"/>
      <c r="S245" s="76"/>
      <c r="T245" s="77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T245" s="3" t="s">
        <v>256</v>
      </c>
      <c r="AU245" s="3" t="s">
        <v>83</v>
      </c>
    </row>
    <row r="246" s="30" customFormat="true" ht="24.15" hidden="false" customHeight="true" outlineLevel="0" collapsed="false">
      <c r="A246" s="26"/>
      <c r="B246" s="27"/>
      <c r="C246" s="246" t="s">
        <v>483</v>
      </c>
      <c r="D246" s="246" t="s">
        <v>250</v>
      </c>
      <c r="E246" s="247" t="s">
        <v>439</v>
      </c>
      <c r="F246" s="248" t="s">
        <v>440</v>
      </c>
      <c r="G246" s="249" t="s">
        <v>332</v>
      </c>
      <c r="H246" s="250" t="n">
        <v>2</v>
      </c>
      <c r="I246" s="251"/>
      <c r="J246" s="252" t="n">
        <f aca="false">ROUND(I246*H246,2)</f>
        <v>0</v>
      </c>
      <c r="K246" s="253"/>
      <c r="L246" s="29"/>
      <c r="M246" s="254"/>
      <c r="N246" s="255" t="s">
        <v>39</v>
      </c>
      <c r="O246" s="76"/>
      <c r="P246" s="256" t="n">
        <f aca="false">O246*H246</f>
        <v>0</v>
      </c>
      <c r="Q246" s="256" t="n">
        <v>2E-005</v>
      </c>
      <c r="R246" s="256" t="n">
        <f aca="false">Q246*H246</f>
        <v>4E-005</v>
      </c>
      <c r="S246" s="256" t="n">
        <v>0</v>
      </c>
      <c r="T246" s="257" t="n">
        <f aca="false"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258" t="s">
        <v>302</v>
      </c>
      <c r="AT246" s="258" t="s">
        <v>250</v>
      </c>
      <c r="AU246" s="258" t="s">
        <v>83</v>
      </c>
      <c r="AY246" s="3" t="s">
        <v>247</v>
      </c>
      <c r="BE246" s="137" t="n">
        <f aca="false">IF(N246="základní",J246,0)</f>
        <v>0</v>
      </c>
      <c r="BF246" s="137" t="n">
        <f aca="false">IF(N246="snížená",J246,0)</f>
        <v>0</v>
      </c>
      <c r="BG246" s="137" t="n">
        <f aca="false">IF(N246="zákl. přenesená",J246,0)</f>
        <v>0</v>
      </c>
      <c r="BH246" s="137" t="n">
        <f aca="false">IF(N246="sníž. přenesená",J246,0)</f>
        <v>0</v>
      </c>
      <c r="BI246" s="137" t="n">
        <f aca="false">IF(N246="nulová",J246,0)</f>
        <v>0</v>
      </c>
      <c r="BJ246" s="3" t="s">
        <v>81</v>
      </c>
      <c r="BK246" s="137" t="n">
        <f aca="false">ROUND(I246*H246,2)</f>
        <v>0</v>
      </c>
      <c r="BL246" s="3" t="s">
        <v>302</v>
      </c>
      <c r="BM246" s="258" t="s">
        <v>441</v>
      </c>
    </row>
    <row r="247" s="30" customFormat="true" ht="28.8" hidden="false" customHeight="false" outlineLevel="0" collapsed="false">
      <c r="A247" s="26"/>
      <c r="B247" s="27"/>
      <c r="C247" s="28"/>
      <c r="D247" s="259" t="s">
        <v>256</v>
      </c>
      <c r="E247" s="28"/>
      <c r="F247" s="260" t="s">
        <v>442</v>
      </c>
      <c r="G247" s="28"/>
      <c r="H247" s="28"/>
      <c r="I247" s="211"/>
      <c r="J247" s="28"/>
      <c r="K247" s="28"/>
      <c r="L247" s="29"/>
      <c r="M247" s="261"/>
      <c r="N247" s="262"/>
      <c r="O247" s="76"/>
      <c r="P247" s="76"/>
      <c r="Q247" s="76"/>
      <c r="R247" s="76"/>
      <c r="S247" s="76"/>
      <c r="T247" s="77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T247" s="3" t="s">
        <v>256</v>
      </c>
      <c r="AU247" s="3" t="s">
        <v>83</v>
      </c>
    </row>
    <row r="248" s="30" customFormat="true" ht="24.15" hidden="false" customHeight="true" outlineLevel="0" collapsed="false">
      <c r="A248" s="26"/>
      <c r="B248" s="27"/>
      <c r="C248" s="246" t="s">
        <v>488</v>
      </c>
      <c r="D248" s="246" t="s">
        <v>250</v>
      </c>
      <c r="E248" s="247" t="s">
        <v>444</v>
      </c>
      <c r="F248" s="248" t="s">
        <v>445</v>
      </c>
      <c r="G248" s="249" t="s">
        <v>301</v>
      </c>
      <c r="H248" s="250" t="n">
        <v>29</v>
      </c>
      <c r="I248" s="251"/>
      <c r="J248" s="252" t="n">
        <f aca="false">ROUND(I248*H248,2)</f>
        <v>0</v>
      </c>
      <c r="K248" s="253"/>
      <c r="L248" s="29"/>
      <c r="M248" s="254"/>
      <c r="N248" s="255" t="s">
        <v>39</v>
      </c>
      <c r="O248" s="76"/>
      <c r="P248" s="256" t="n">
        <f aca="false">O248*H248</f>
        <v>0</v>
      </c>
      <c r="Q248" s="256" t="n">
        <v>0.00041</v>
      </c>
      <c r="R248" s="256" t="n">
        <f aca="false">Q248*H248</f>
        <v>0.01189</v>
      </c>
      <c r="S248" s="256" t="n">
        <v>0</v>
      </c>
      <c r="T248" s="257" t="n">
        <f aca="false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258" t="s">
        <v>302</v>
      </c>
      <c r="AT248" s="258" t="s">
        <v>250</v>
      </c>
      <c r="AU248" s="258" t="s">
        <v>83</v>
      </c>
      <c r="AY248" s="3" t="s">
        <v>247</v>
      </c>
      <c r="BE248" s="137" t="n">
        <f aca="false">IF(N248="základní",J248,0)</f>
        <v>0</v>
      </c>
      <c r="BF248" s="137" t="n">
        <f aca="false">IF(N248="snížená",J248,0)</f>
        <v>0</v>
      </c>
      <c r="BG248" s="137" t="n">
        <f aca="false">IF(N248="zákl. přenesená",J248,0)</f>
        <v>0</v>
      </c>
      <c r="BH248" s="137" t="n">
        <f aca="false">IF(N248="sníž. přenesená",J248,0)</f>
        <v>0</v>
      </c>
      <c r="BI248" s="137" t="n">
        <f aca="false">IF(N248="nulová",J248,0)</f>
        <v>0</v>
      </c>
      <c r="BJ248" s="3" t="s">
        <v>81</v>
      </c>
      <c r="BK248" s="137" t="n">
        <f aca="false">ROUND(I248*H248,2)</f>
        <v>0</v>
      </c>
      <c r="BL248" s="3" t="s">
        <v>302</v>
      </c>
      <c r="BM248" s="258" t="s">
        <v>446</v>
      </c>
    </row>
    <row r="249" s="30" customFormat="true" ht="19.2" hidden="false" customHeight="false" outlineLevel="0" collapsed="false">
      <c r="A249" s="26"/>
      <c r="B249" s="27"/>
      <c r="C249" s="28"/>
      <c r="D249" s="259" t="s">
        <v>256</v>
      </c>
      <c r="E249" s="28"/>
      <c r="F249" s="260" t="s">
        <v>447</v>
      </c>
      <c r="G249" s="28"/>
      <c r="H249" s="28"/>
      <c r="I249" s="211"/>
      <c r="J249" s="28"/>
      <c r="K249" s="28"/>
      <c r="L249" s="29"/>
      <c r="M249" s="261"/>
      <c r="N249" s="262"/>
      <c r="O249" s="76"/>
      <c r="P249" s="76"/>
      <c r="Q249" s="76"/>
      <c r="R249" s="76"/>
      <c r="S249" s="76"/>
      <c r="T249" s="77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T249" s="3" t="s">
        <v>256</v>
      </c>
      <c r="AU249" s="3" t="s">
        <v>83</v>
      </c>
    </row>
    <row r="250" s="30" customFormat="true" ht="24.15" hidden="false" customHeight="true" outlineLevel="0" collapsed="false">
      <c r="A250" s="26"/>
      <c r="B250" s="27"/>
      <c r="C250" s="246" t="s">
        <v>492</v>
      </c>
      <c r="D250" s="246" t="s">
        <v>250</v>
      </c>
      <c r="E250" s="247" t="s">
        <v>449</v>
      </c>
      <c r="F250" s="248" t="s">
        <v>450</v>
      </c>
      <c r="G250" s="249" t="s">
        <v>301</v>
      </c>
      <c r="H250" s="250" t="n">
        <v>29</v>
      </c>
      <c r="I250" s="251"/>
      <c r="J250" s="252" t="n">
        <f aca="false">ROUND(I250*H250,2)</f>
        <v>0</v>
      </c>
      <c r="K250" s="253"/>
      <c r="L250" s="29"/>
      <c r="M250" s="254"/>
      <c r="N250" s="255" t="s">
        <v>39</v>
      </c>
      <c r="O250" s="76"/>
      <c r="P250" s="256" t="n">
        <f aca="false">O250*H250</f>
        <v>0</v>
      </c>
      <c r="Q250" s="256" t="n">
        <v>0.00029</v>
      </c>
      <c r="R250" s="256" t="n">
        <f aca="false">Q250*H250</f>
        <v>0.00841</v>
      </c>
      <c r="S250" s="256" t="n">
        <v>0</v>
      </c>
      <c r="T250" s="257" t="n">
        <f aca="false"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258" t="s">
        <v>302</v>
      </c>
      <c r="AT250" s="258" t="s">
        <v>250</v>
      </c>
      <c r="AU250" s="258" t="s">
        <v>83</v>
      </c>
      <c r="AY250" s="3" t="s">
        <v>247</v>
      </c>
      <c r="BE250" s="137" t="n">
        <f aca="false">IF(N250="základní",J250,0)</f>
        <v>0</v>
      </c>
      <c r="BF250" s="137" t="n">
        <f aca="false">IF(N250="snížená",J250,0)</f>
        <v>0</v>
      </c>
      <c r="BG250" s="137" t="n">
        <f aca="false">IF(N250="zákl. přenesená",J250,0)</f>
        <v>0</v>
      </c>
      <c r="BH250" s="137" t="n">
        <f aca="false">IF(N250="sníž. přenesená",J250,0)</f>
        <v>0</v>
      </c>
      <c r="BI250" s="137" t="n">
        <f aca="false">IF(N250="nulová",J250,0)</f>
        <v>0</v>
      </c>
      <c r="BJ250" s="3" t="s">
        <v>81</v>
      </c>
      <c r="BK250" s="137" t="n">
        <f aca="false">ROUND(I250*H250,2)</f>
        <v>0</v>
      </c>
      <c r="BL250" s="3" t="s">
        <v>302</v>
      </c>
      <c r="BM250" s="258" t="s">
        <v>451</v>
      </c>
    </row>
    <row r="251" s="30" customFormat="true" ht="19.2" hidden="false" customHeight="false" outlineLevel="0" collapsed="false">
      <c r="A251" s="26"/>
      <c r="B251" s="27"/>
      <c r="C251" s="28"/>
      <c r="D251" s="259" t="s">
        <v>256</v>
      </c>
      <c r="E251" s="28"/>
      <c r="F251" s="260" t="s">
        <v>452</v>
      </c>
      <c r="G251" s="28"/>
      <c r="H251" s="28"/>
      <c r="I251" s="211"/>
      <c r="J251" s="28"/>
      <c r="K251" s="28"/>
      <c r="L251" s="29"/>
      <c r="M251" s="261"/>
      <c r="N251" s="262"/>
      <c r="O251" s="76"/>
      <c r="P251" s="76"/>
      <c r="Q251" s="76"/>
      <c r="R251" s="76"/>
      <c r="S251" s="76"/>
      <c r="T251" s="77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T251" s="3" t="s">
        <v>256</v>
      </c>
      <c r="AU251" s="3" t="s">
        <v>83</v>
      </c>
    </row>
    <row r="252" s="30" customFormat="true" ht="24.15" hidden="false" customHeight="true" outlineLevel="0" collapsed="false">
      <c r="A252" s="26"/>
      <c r="B252" s="27"/>
      <c r="C252" s="246" t="s">
        <v>494</v>
      </c>
      <c r="D252" s="246" t="s">
        <v>250</v>
      </c>
      <c r="E252" s="247" t="s">
        <v>454</v>
      </c>
      <c r="F252" s="248" t="s">
        <v>455</v>
      </c>
      <c r="G252" s="249" t="s">
        <v>332</v>
      </c>
      <c r="H252" s="250" t="n">
        <v>2</v>
      </c>
      <c r="I252" s="251"/>
      <c r="J252" s="252" t="n">
        <f aca="false">ROUND(I252*H252,2)</f>
        <v>0</v>
      </c>
      <c r="K252" s="253"/>
      <c r="L252" s="29"/>
      <c r="M252" s="254"/>
      <c r="N252" s="255" t="s">
        <v>39</v>
      </c>
      <c r="O252" s="76"/>
      <c r="P252" s="256" t="n">
        <f aca="false">O252*H252</f>
        <v>0</v>
      </c>
      <c r="Q252" s="256" t="n">
        <v>4E-005</v>
      </c>
      <c r="R252" s="256" t="n">
        <f aca="false">Q252*H252</f>
        <v>8E-005</v>
      </c>
      <c r="S252" s="256" t="n">
        <v>0</v>
      </c>
      <c r="T252" s="257" t="n">
        <f aca="false"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258" t="s">
        <v>302</v>
      </c>
      <c r="AT252" s="258" t="s">
        <v>250</v>
      </c>
      <c r="AU252" s="258" t="s">
        <v>83</v>
      </c>
      <c r="AY252" s="3" t="s">
        <v>247</v>
      </c>
      <c r="BE252" s="137" t="n">
        <f aca="false">IF(N252="základní",J252,0)</f>
        <v>0</v>
      </c>
      <c r="BF252" s="137" t="n">
        <f aca="false">IF(N252="snížená",J252,0)</f>
        <v>0</v>
      </c>
      <c r="BG252" s="137" t="n">
        <f aca="false">IF(N252="zákl. přenesená",J252,0)</f>
        <v>0</v>
      </c>
      <c r="BH252" s="137" t="n">
        <f aca="false">IF(N252="sníž. přenesená",J252,0)</f>
        <v>0</v>
      </c>
      <c r="BI252" s="137" t="n">
        <f aca="false">IF(N252="nulová",J252,0)</f>
        <v>0</v>
      </c>
      <c r="BJ252" s="3" t="s">
        <v>81</v>
      </c>
      <c r="BK252" s="137" t="n">
        <f aca="false">ROUND(I252*H252,2)</f>
        <v>0</v>
      </c>
      <c r="BL252" s="3" t="s">
        <v>302</v>
      </c>
      <c r="BM252" s="258" t="s">
        <v>456</v>
      </c>
    </row>
    <row r="253" s="30" customFormat="true" ht="19.2" hidden="false" customHeight="false" outlineLevel="0" collapsed="false">
      <c r="A253" s="26"/>
      <c r="B253" s="27"/>
      <c r="C253" s="28"/>
      <c r="D253" s="259" t="s">
        <v>256</v>
      </c>
      <c r="E253" s="28"/>
      <c r="F253" s="260" t="s">
        <v>457</v>
      </c>
      <c r="G253" s="28"/>
      <c r="H253" s="28"/>
      <c r="I253" s="211"/>
      <c r="J253" s="28"/>
      <c r="K253" s="28"/>
      <c r="L253" s="29"/>
      <c r="M253" s="261"/>
      <c r="N253" s="262"/>
      <c r="O253" s="76"/>
      <c r="P253" s="76"/>
      <c r="Q253" s="76"/>
      <c r="R253" s="76"/>
      <c r="S253" s="76"/>
      <c r="T253" s="77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T253" s="3" t="s">
        <v>256</v>
      </c>
      <c r="AU253" s="3" t="s">
        <v>83</v>
      </c>
    </row>
    <row r="254" s="30" customFormat="true" ht="21.75" hidden="false" customHeight="true" outlineLevel="0" collapsed="false">
      <c r="A254" s="26"/>
      <c r="B254" s="27"/>
      <c r="C254" s="246" t="s">
        <v>499</v>
      </c>
      <c r="D254" s="246" t="s">
        <v>250</v>
      </c>
      <c r="E254" s="247" t="s">
        <v>459</v>
      </c>
      <c r="F254" s="248" t="s">
        <v>460</v>
      </c>
      <c r="G254" s="249" t="s">
        <v>332</v>
      </c>
      <c r="H254" s="250" t="n">
        <v>2</v>
      </c>
      <c r="I254" s="251"/>
      <c r="J254" s="252" t="n">
        <f aca="false">ROUND(I254*H254,2)</f>
        <v>0</v>
      </c>
      <c r="K254" s="253"/>
      <c r="L254" s="29"/>
      <c r="M254" s="254"/>
      <c r="N254" s="255" t="s">
        <v>39</v>
      </c>
      <c r="O254" s="76"/>
      <c r="P254" s="256" t="n">
        <f aca="false">O254*H254</f>
        <v>0</v>
      </c>
      <c r="Q254" s="256" t="n">
        <v>6E-005</v>
      </c>
      <c r="R254" s="256" t="n">
        <f aca="false">Q254*H254</f>
        <v>0.00012</v>
      </c>
      <c r="S254" s="256" t="n">
        <v>0</v>
      </c>
      <c r="T254" s="257" t="n">
        <f aca="false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258" t="s">
        <v>302</v>
      </c>
      <c r="AT254" s="258" t="s">
        <v>250</v>
      </c>
      <c r="AU254" s="258" t="s">
        <v>83</v>
      </c>
      <c r="AY254" s="3" t="s">
        <v>247</v>
      </c>
      <c r="BE254" s="137" t="n">
        <f aca="false">IF(N254="základní",J254,0)</f>
        <v>0</v>
      </c>
      <c r="BF254" s="137" t="n">
        <f aca="false">IF(N254="snížená",J254,0)</f>
        <v>0</v>
      </c>
      <c r="BG254" s="137" t="n">
        <f aca="false">IF(N254="zákl. přenesená",J254,0)</f>
        <v>0</v>
      </c>
      <c r="BH254" s="137" t="n">
        <f aca="false">IF(N254="sníž. přenesená",J254,0)</f>
        <v>0</v>
      </c>
      <c r="BI254" s="137" t="n">
        <f aca="false">IF(N254="nulová",J254,0)</f>
        <v>0</v>
      </c>
      <c r="BJ254" s="3" t="s">
        <v>81</v>
      </c>
      <c r="BK254" s="137" t="n">
        <f aca="false">ROUND(I254*H254,2)</f>
        <v>0</v>
      </c>
      <c r="BL254" s="3" t="s">
        <v>302</v>
      </c>
      <c r="BM254" s="258" t="s">
        <v>461</v>
      </c>
    </row>
    <row r="255" s="30" customFormat="true" ht="19.2" hidden="false" customHeight="false" outlineLevel="0" collapsed="false">
      <c r="A255" s="26"/>
      <c r="B255" s="27"/>
      <c r="C255" s="28"/>
      <c r="D255" s="259" t="s">
        <v>256</v>
      </c>
      <c r="E255" s="28"/>
      <c r="F255" s="260" t="s">
        <v>462</v>
      </c>
      <c r="G255" s="28"/>
      <c r="H255" s="28"/>
      <c r="I255" s="211"/>
      <c r="J255" s="28"/>
      <c r="K255" s="28"/>
      <c r="L255" s="29"/>
      <c r="M255" s="261"/>
      <c r="N255" s="262"/>
      <c r="O255" s="76"/>
      <c r="P255" s="76"/>
      <c r="Q255" s="76"/>
      <c r="R255" s="76"/>
      <c r="S255" s="76"/>
      <c r="T255" s="77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T255" s="3" t="s">
        <v>256</v>
      </c>
      <c r="AU255" s="3" t="s">
        <v>83</v>
      </c>
    </row>
    <row r="256" s="229" customFormat="true" ht="22.8" hidden="false" customHeight="true" outlineLevel="0" collapsed="false">
      <c r="B256" s="230"/>
      <c r="C256" s="231"/>
      <c r="D256" s="232" t="s">
        <v>73</v>
      </c>
      <c r="E256" s="244" t="s">
        <v>467</v>
      </c>
      <c r="F256" s="244" t="s">
        <v>468</v>
      </c>
      <c r="G256" s="231"/>
      <c r="H256" s="231"/>
      <c r="I256" s="234"/>
      <c r="J256" s="245" t="n">
        <f aca="false">BK256</f>
        <v>0</v>
      </c>
      <c r="K256" s="231"/>
      <c r="L256" s="236"/>
      <c r="M256" s="237"/>
      <c r="N256" s="238"/>
      <c r="O256" s="238"/>
      <c r="P256" s="239" t="n">
        <f aca="false">SUM(P257:P272)</f>
        <v>0</v>
      </c>
      <c r="Q256" s="238"/>
      <c r="R256" s="239" t="n">
        <f aca="false">SUM(R257:R272)</f>
        <v>0.19097</v>
      </c>
      <c r="S256" s="238"/>
      <c r="T256" s="240" t="n">
        <f aca="false">SUM(T257:T272)</f>
        <v>0.03503</v>
      </c>
      <c r="AR256" s="241" t="s">
        <v>83</v>
      </c>
      <c r="AT256" s="242" t="s">
        <v>73</v>
      </c>
      <c r="AU256" s="242" t="s">
        <v>81</v>
      </c>
      <c r="AY256" s="241" t="s">
        <v>247</v>
      </c>
      <c r="BK256" s="243" t="n">
        <f aca="false">SUM(BK257:BK272)</f>
        <v>0</v>
      </c>
    </row>
    <row r="257" s="30" customFormat="true" ht="24.15" hidden="false" customHeight="true" outlineLevel="0" collapsed="false">
      <c r="A257" s="26"/>
      <c r="B257" s="27"/>
      <c r="C257" s="246" t="s">
        <v>507</v>
      </c>
      <c r="D257" s="246" t="s">
        <v>250</v>
      </c>
      <c r="E257" s="247" t="s">
        <v>470</v>
      </c>
      <c r="F257" s="248" t="s">
        <v>471</v>
      </c>
      <c r="G257" s="249" t="s">
        <v>301</v>
      </c>
      <c r="H257" s="250" t="n">
        <v>113</v>
      </c>
      <c r="I257" s="251"/>
      <c r="J257" s="252" t="n">
        <f aca="false">ROUND(I257*H257,2)</f>
        <v>0</v>
      </c>
      <c r="K257" s="253"/>
      <c r="L257" s="29"/>
      <c r="M257" s="254"/>
      <c r="N257" s="255" t="s">
        <v>39</v>
      </c>
      <c r="O257" s="76"/>
      <c r="P257" s="256" t="n">
        <f aca="false">O257*H257</f>
        <v>0</v>
      </c>
      <c r="Q257" s="256" t="n">
        <v>0</v>
      </c>
      <c r="R257" s="256" t="n">
        <f aca="false">Q257*H257</f>
        <v>0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302</v>
      </c>
      <c r="AT257" s="258" t="s">
        <v>250</v>
      </c>
      <c r="AU257" s="258" t="s">
        <v>83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302</v>
      </c>
      <c r="BM257" s="258" t="s">
        <v>472</v>
      </c>
    </row>
    <row r="258" s="30" customFormat="true" ht="10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473</v>
      </c>
      <c r="G258" s="28"/>
      <c r="H258" s="28"/>
      <c r="I258" s="211"/>
      <c r="J258" s="28"/>
      <c r="K258" s="28"/>
      <c r="L258" s="29"/>
      <c r="M258" s="261"/>
      <c r="N258" s="262"/>
      <c r="O258" s="76"/>
      <c r="P258" s="76"/>
      <c r="Q258" s="76"/>
      <c r="R258" s="76"/>
      <c r="S258" s="76"/>
      <c r="T258" s="77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83</v>
      </c>
    </row>
    <row r="259" s="30" customFormat="true" ht="16.5" hidden="false" customHeight="true" outlineLevel="0" collapsed="false">
      <c r="A259" s="26"/>
      <c r="B259" s="27"/>
      <c r="C259" s="246" t="s">
        <v>511</v>
      </c>
      <c r="D259" s="246" t="s">
        <v>250</v>
      </c>
      <c r="E259" s="247" t="s">
        <v>475</v>
      </c>
      <c r="F259" s="248" t="s">
        <v>476</v>
      </c>
      <c r="G259" s="249" t="s">
        <v>301</v>
      </c>
      <c r="H259" s="250" t="n">
        <v>113</v>
      </c>
      <c r="I259" s="251"/>
      <c r="J259" s="252" t="n">
        <f aca="false">ROUND(I259*H259,2)</f>
        <v>0</v>
      </c>
      <c r="K259" s="253"/>
      <c r="L259" s="29"/>
      <c r="M259" s="254"/>
      <c r="N259" s="255" t="s">
        <v>39</v>
      </c>
      <c r="O259" s="76"/>
      <c r="P259" s="256" t="n">
        <f aca="false">O259*H259</f>
        <v>0</v>
      </c>
      <c r="Q259" s="256" t="n">
        <v>0</v>
      </c>
      <c r="R259" s="256" t="n">
        <f aca="false">Q259*H259</f>
        <v>0</v>
      </c>
      <c r="S259" s="256" t="n">
        <v>0</v>
      </c>
      <c r="T259" s="257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258" t="s">
        <v>302</v>
      </c>
      <c r="AT259" s="258" t="s">
        <v>250</v>
      </c>
      <c r="AU259" s="258" t="s">
        <v>83</v>
      </c>
      <c r="AY259" s="3" t="s">
        <v>247</v>
      </c>
      <c r="BE259" s="137" t="n">
        <f aca="false">IF(N259="základní",J259,0)</f>
        <v>0</v>
      </c>
      <c r="BF259" s="137" t="n">
        <f aca="false">IF(N259="snížená",J259,0)</f>
        <v>0</v>
      </c>
      <c r="BG259" s="137" t="n">
        <f aca="false">IF(N259="zákl. přenesená",J259,0)</f>
        <v>0</v>
      </c>
      <c r="BH259" s="137" t="n">
        <f aca="false">IF(N259="sníž. přenesená",J259,0)</f>
        <v>0</v>
      </c>
      <c r="BI259" s="137" t="n">
        <f aca="false">IF(N259="nulová",J259,0)</f>
        <v>0</v>
      </c>
      <c r="BJ259" s="3" t="s">
        <v>81</v>
      </c>
      <c r="BK259" s="137" t="n">
        <f aca="false">ROUND(I259*H259,2)</f>
        <v>0</v>
      </c>
      <c r="BL259" s="3" t="s">
        <v>302</v>
      </c>
      <c r="BM259" s="258" t="s">
        <v>477</v>
      </c>
    </row>
    <row r="260" s="30" customFormat="true" ht="10.2" hidden="false" customHeight="false" outlineLevel="0" collapsed="false">
      <c r="A260" s="26"/>
      <c r="B260" s="27"/>
      <c r="C260" s="28"/>
      <c r="D260" s="259" t="s">
        <v>256</v>
      </c>
      <c r="E260" s="28"/>
      <c r="F260" s="260" t="s">
        <v>476</v>
      </c>
      <c r="G260" s="28"/>
      <c r="H260" s="28"/>
      <c r="I260" s="211"/>
      <c r="J260" s="28"/>
      <c r="K260" s="28"/>
      <c r="L260" s="29"/>
      <c r="M260" s="261"/>
      <c r="N260" s="262"/>
      <c r="O260" s="76"/>
      <c r="P260" s="76"/>
      <c r="Q260" s="76"/>
      <c r="R260" s="76"/>
      <c r="S260" s="76"/>
      <c r="T260" s="7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T260" s="3" t="s">
        <v>256</v>
      </c>
      <c r="AU260" s="3" t="s">
        <v>83</v>
      </c>
    </row>
    <row r="261" s="30" customFormat="true" ht="16.5" hidden="false" customHeight="true" outlineLevel="0" collapsed="false">
      <c r="A261" s="26"/>
      <c r="B261" s="27"/>
      <c r="C261" s="246" t="s">
        <v>515</v>
      </c>
      <c r="D261" s="246" t="s">
        <v>250</v>
      </c>
      <c r="E261" s="247" t="s">
        <v>479</v>
      </c>
      <c r="F261" s="248" t="s">
        <v>480</v>
      </c>
      <c r="G261" s="249" t="s">
        <v>301</v>
      </c>
      <c r="H261" s="250" t="n">
        <v>113</v>
      </c>
      <c r="I261" s="251"/>
      <c r="J261" s="252" t="n">
        <f aca="false">ROUND(I261*H261,2)</f>
        <v>0</v>
      </c>
      <c r="K261" s="253"/>
      <c r="L261" s="29"/>
      <c r="M261" s="254"/>
      <c r="N261" s="255" t="s">
        <v>39</v>
      </c>
      <c r="O261" s="76"/>
      <c r="P261" s="256" t="n">
        <f aca="false">O261*H261</f>
        <v>0</v>
      </c>
      <c r="Q261" s="256" t="n">
        <v>0.001</v>
      </c>
      <c r="R261" s="256" t="n">
        <f aca="false">Q261*H261</f>
        <v>0.113</v>
      </c>
      <c r="S261" s="256" t="n">
        <v>0.00031</v>
      </c>
      <c r="T261" s="257" t="n">
        <f aca="false">S261*H261</f>
        <v>0.03503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258" t="s">
        <v>302</v>
      </c>
      <c r="AT261" s="258" t="s">
        <v>250</v>
      </c>
      <c r="AU261" s="258" t="s">
        <v>83</v>
      </c>
      <c r="AY261" s="3" t="s">
        <v>247</v>
      </c>
      <c r="BE261" s="137" t="n">
        <f aca="false">IF(N261="základní",J261,0)</f>
        <v>0</v>
      </c>
      <c r="BF261" s="137" t="n">
        <f aca="false">IF(N261="snížená",J261,0)</f>
        <v>0</v>
      </c>
      <c r="BG261" s="137" t="n">
        <f aca="false">IF(N261="zákl. přenesená",J261,0)</f>
        <v>0</v>
      </c>
      <c r="BH261" s="137" t="n">
        <f aca="false">IF(N261="sníž. přenesená",J261,0)</f>
        <v>0</v>
      </c>
      <c r="BI261" s="137" t="n">
        <f aca="false">IF(N261="nulová",J261,0)</f>
        <v>0</v>
      </c>
      <c r="BJ261" s="3" t="s">
        <v>81</v>
      </c>
      <c r="BK261" s="137" t="n">
        <f aca="false">ROUND(I261*H261,2)</f>
        <v>0</v>
      </c>
      <c r="BL261" s="3" t="s">
        <v>302</v>
      </c>
      <c r="BM261" s="258" t="s">
        <v>481</v>
      </c>
    </row>
    <row r="262" s="30" customFormat="true" ht="10.2" hidden="false" customHeight="false" outlineLevel="0" collapsed="false">
      <c r="A262" s="26"/>
      <c r="B262" s="27"/>
      <c r="C262" s="28"/>
      <c r="D262" s="259" t="s">
        <v>256</v>
      </c>
      <c r="E262" s="28"/>
      <c r="F262" s="260" t="s">
        <v>482</v>
      </c>
      <c r="G262" s="28"/>
      <c r="H262" s="28"/>
      <c r="I262" s="211"/>
      <c r="J262" s="28"/>
      <c r="K262" s="28"/>
      <c r="L262" s="29"/>
      <c r="M262" s="261"/>
      <c r="N262" s="262"/>
      <c r="O262" s="76"/>
      <c r="P262" s="76"/>
      <c r="Q262" s="76"/>
      <c r="R262" s="76"/>
      <c r="S262" s="76"/>
      <c r="T262" s="7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T262" s="3" t="s">
        <v>256</v>
      </c>
      <c r="AU262" s="3" t="s">
        <v>83</v>
      </c>
    </row>
    <row r="263" s="30" customFormat="true" ht="24.15" hidden="false" customHeight="true" outlineLevel="0" collapsed="false">
      <c r="A263" s="26"/>
      <c r="B263" s="27"/>
      <c r="C263" s="246" t="s">
        <v>520</v>
      </c>
      <c r="D263" s="246" t="s">
        <v>250</v>
      </c>
      <c r="E263" s="247" t="s">
        <v>484</v>
      </c>
      <c r="F263" s="248" t="s">
        <v>485</v>
      </c>
      <c r="G263" s="249" t="s">
        <v>301</v>
      </c>
      <c r="H263" s="250" t="n">
        <v>113</v>
      </c>
      <c r="I263" s="251"/>
      <c r="J263" s="252" t="n">
        <f aca="false">ROUND(I263*H263,2)</f>
        <v>0</v>
      </c>
      <c r="K263" s="253"/>
      <c r="L263" s="29"/>
      <c r="M263" s="254"/>
      <c r="N263" s="255" t="s">
        <v>39</v>
      </c>
      <c r="O263" s="76"/>
      <c r="P263" s="256" t="n">
        <f aca="false">O263*H263</f>
        <v>0</v>
      </c>
      <c r="Q263" s="256" t="n">
        <v>0.0002</v>
      </c>
      <c r="R263" s="256" t="n">
        <f aca="false">Q263*H263</f>
        <v>0.0226</v>
      </c>
      <c r="S263" s="256" t="n">
        <v>0</v>
      </c>
      <c r="T263" s="257" t="n">
        <f aca="false"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258" t="s">
        <v>302</v>
      </c>
      <c r="AT263" s="258" t="s">
        <v>250</v>
      </c>
      <c r="AU263" s="258" t="s">
        <v>83</v>
      </c>
      <c r="AY263" s="3" t="s">
        <v>247</v>
      </c>
      <c r="BE263" s="137" t="n">
        <f aca="false">IF(N263="základní",J263,0)</f>
        <v>0</v>
      </c>
      <c r="BF263" s="137" t="n">
        <f aca="false">IF(N263="snížená",J263,0)</f>
        <v>0</v>
      </c>
      <c r="BG263" s="137" t="n">
        <f aca="false">IF(N263="zákl. přenesená",J263,0)</f>
        <v>0</v>
      </c>
      <c r="BH263" s="137" t="n">
        <f aca="false">IF(N263="sníž. přenesená",J263,0)</f>
        <v>0</v>
      </c>
      <c r="BI263" s="137" t="n">
        <f aca="false">IF(N263="nulová",J263,0)</f>
        <v>0</v>
      </c>
      <c r="BJ263" s="3" t="s">
        <v>81</v>
      </c>
      <c r="BK263" s="137" t="n">
        <f aca="false">ROUND(I263*H263,2)</f>
        <v>0</v>
      </c>
      <c r="BL263" s="3" t="s">
        <v>302</v>
      </c>
      <c r="BM263" s="258" t="s">
        <v>486</v>
      </c>
    </row>
    <row r="264" s="30" customFormat="true" ht="19.2" hidden="false" customHeight="false" outlineLevel="0" collapsed="false">
      <c r="A264" s="26"/>
      <c r="B264" s="27"/>
      <c r="C264" s="28"/>
      <c r="D264" s="259" t="s">
        <v>256</v>
      </c>
      <c r="E264" s="28"/>
      <c r="F264" s="260" t="s">
        <v>487</v>
      </c>
      <c r="G264" s="28"/>
      <c r="H264" s="28"/>
      <c r="I264" s="211"/>
      <c r="J264" s="28"/>
      <c r="K264" s="28"/>
      <c r="L264" s="29"/>
      <c r="M264" s="261"/>
      <c r="N264" s="262"/>
      <c r="O264" s="76"/>
      <c r="P264" s="76"/>
      <c r="Q264" s="76"/>
      <c r="R264" s="76"/>
      <c r="S264" s="76"/>
      <c r="T264" s="77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T264" s="3" t="s">
        <v>256</v>
      </c>
      <c r="AU264" s="3" t="s">
        <v>83</v>
      </c>
    </row>
    <row r="265" s="30" customFormat="true" ht="16.5" hidden="false" customHeight="true" outlineLevel="0" collapsed="false">
      <c r="A265" s="26"/>
      <c r="B265" s="27"/>
      <c r="C265" s="246" t="s">
        <v>423</v>
      </c>
      <c r="D265" s="246" t="s">
        <v>250</v>
      </c>
      <c r="E265" s="247" t="s">
        <v>489</v>
      </c>
      <c r="F265" s="248" t="s">
        <v>490</v>
      </c>
      <c r="G265" s="249" t="s">
        <v>301</v>
      </c>
      <c r="H265" s="250" t="n">
        <v>113</v>
      </c>
      <c r="I265" s="251"/>
      <c r="J265" s="252" t="n">
        <f aca="false">ROUND(I265*H265,2)</f>
        <v>0</v>
      </c>
      <c r="K265" s="253"/>
      <c r="L265" s="29"/>
      <c r="M265" s="254"/>
      <c r="N265" s="255" t="s">
        <v>39</v>
      </c>
      <c r="O265" s="76"/>
      <c r="P265" s="256" t="n">
        <f aca="false">O265*H265</f>
        <v>0</v>
      </c>
      <c r="Q265" s="256" t="n">
        <v>0</v>
      </c>
      <c r="R265" s="256" t="n">
        <f aca="false">Q265*H265</f>
        <v>0</v>
      </c>
      <c r="S265" s="256" t="n">
        <v>0</v>
      </c>
      <c r="T265" s="257" t="n">
        <f aca="false"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258" t="s">
        <v>254</v>
      </c>
      <c r="AT265" s="258" t="s">
        <v>250</v>
      </c>
      <c r="AU265" s="258" t="s">
        <v>83</v>
      </c>
      <c r="AY265" s="3" t="s">
        <v>247</v>
      </c>
      <c r="BE265" s="137" t="n">
        <f aca="false">IF(N265="základní",J265,0)</f>
        <v>0</v>
      </c>
      <c r="BF265" s="137" t="n">
        <f aca="false">IF(N265="snížená",J265,0)</f>
        <v>0</v>
      </c>
      <c r="BG265" s="137" t="n">
        <f aca="false">IF(N265="zákl. přenesená",J265,0)</f>
        <v>0</v>
      </c>
      <c r="BH265" s="137" t="n">
        <f aca="false">IF(N265="sníž. přenesená",J265,0)</f>
        <v>0</v>
      </c>
      <c r="BI265" s="137" t="n">
        <f aca="false">IF(N265="nulová",J265,0)</f>
        <v>0</v>
      </c>
      <c r="BJ265" s="3" t="s">
        <v>81</v>
      </c>
      <c r="BK265" s="137" t="n">
        <f aca="false">ROUND(I265*H265,2)</f>
        <v>0</v>
      </c>
      <c r="BL265" s="3" t="s">
        <v>254</v>
      </c>
      <c r="BM265" s="258" t="s">
        <v>491</v>
      </c>
    </row>
    <row r="266" s="30" customFormat="true" ht="10.2" hidden="false" customHeight="false" outlineLevel="0" collapsed="false">
      <c r="A266" s="26"/>
      <c r="B266" s="27"/>
      <c r="C266" s="28"/>
      <c r="D266" s="259" t="s">
        <v>256</v>
      </c>
      <c r="E266" s="28"/>
      <c r="F266" s="260" t="s">
        <v>490</v>
      </c>
      <c r="G266" s="28"/>
      <c r="H266" s="28"/>
      <c r="I266" s="211"/>
      <c r="J266" s="28"/>
      <c r="K266" s="28"/>
      <c r="L266" s="29"/>
      <c r="M266" s="261"/>
      <c r="N266" s="262"/>
      <c r="O266" s="76"/>
      <c r="P266" s="76"/>
      <c r="Q266" s="76"/>
      <c r="R266" s="76"/>
      <c r="S266" s="76"/>
      <c r="T266" s="77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T266" s="3" t="s">
        <v>256</v>
      </c>
      <c r="AU266" s="3" t="s">
        <v>83</v>
      </c>
    </row>
    <row r="267" s="30" customFormat="true" ht="24.15" hidden="false" customHeight="true" outlineLevel="0" collapsed="false">
      <c r="A267" s="26"/>
      <c r="B267" s="27"/>
      <c r="C267" s="246" t="s">
        <v>1234</v>
      </c>
      <c r="D267" s="246" t="s">
        <v>250</v>
      </c>
      <c r="E267" s="247" t="s">
        <v>484</v>
      </c>
      <c r="F267" s="248" t="s">
        <v>485</v>
      </c>
      <c r="G267" s="249" t="s">
        <v>301</v>
      </c>
      <c r="H267" s="250" t="n">
        <v>113</v>
      </c>
      <c r="I267" s="251"/>
      <c r="J267" s="252" t="n">
        <f aca="false">ROUND(I267*H267,2)</f>
        <v>0</v>
      </c>
      <c r="K267" s="253"/>
      <c r="L267" s="29"/>
      <c r="M267" s="254"/>
      <c r="N267" s="255" t="s">
        <v>39</v>
      </c>
      <c r="O267" s="76"/>
      <c r="P267" s="256" t="n">
        <f aca="false">O267*H267</f>
        <v>0</v>
      </c>
      <c r="Q267" s="256" t="n">
        <v>0.0002</v>
      </c>
      <c r="R267" s="256" t="n">
        <f aca="false">Q267*H267</f>
        <v>0.0226</v>
      </c>
      <c r="S267" s="256" t="n">
        <v>0</v>
      </c>
      <c r="T267" s="257" t="n">
        <f aca="false"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258" t="s">
        <v>302</v>
      </c>
      <c r="AT267" s="258" t="s">
        <v>250</v>
      </c>
      <c r="AU267" s="258" t="s">
        <v>83</v>
      </c>
      <c r="AY267" s="3" t="s">
        <v>247</v>
      </c>
      <c r="BE267" s="137" t="n">
        <f aca="false">IF(N267="základní",J267,0)</f>
        <v>0</v>
      </c>
      <c r="BF267" s="137" t="n">
        <f aca="false">IF(N267="snížená",J267,0)</f>
        <v>0</v>
      </c>
      <c r="BG267" s="137" t="n">
        <f aca="false">IF(N267="zákl. přenesená",J267,0)</f>
        <v>0</v>
      </c>
      <c r="BH267" s="137" t="n">
        <f aca="false">IF(N267="sníž. přenesená",J267,0)</f>
        <v>0</v>
      </c>
      <c r="BI267" s="137" t="n">
        <f aca="false">IF(N267="nulová",J267,0)</f>
        <v>0</v>
      </c>
      <c r="BJ267" s="3" t="s">
        <v>81</v>
      </c>
      <c r="BK267" s="137" t="n">
        <f aca="false">ROUND(I267*H267,2)</f>
        <v>0</v>
      </c>
      <c r="BL267" s="3" t="s">
        <v>302</v>
      </c>
      <c r="BM267" s="258" t="s">
        <v>493</v>
      </c>
    </row>
    <row r="268" s="30" customFormat="true" ht="19.2" hidden="false" customHeight="false" outlineLevel="0" collapsed="false">
      <c r="A268" s="26"/>
      <c r="B268" s="27"/>
      <c r="C268" s="28"/>
      <c r="D268" s="259" t="s">
        <v>256</v>
      </c>
      <c r="E268" s="28"/>
      <c r="F268" s="260" t="s">
        <v>487</v>
      </c>
      <c r="G268" s="28"/>
      <c r="H268" s="28"/>
      <c r="I268" s="211"/>
      <c r="J268" s="28"/>
      <c r="K268" s="28"/>
      <c r="L268" s="29"/>
      <c r="M268" s="261"/>
      <c r="N268" s="262"/>
      <c r="O268" s="76"/>
      <c r="P268" s="76"/>
      <c r="Q268" s="76"/>
      <c r="R268" s="76"/>
      <c r="S268" s="76"/>
      <c r="T268" s="77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T268" s="3" t="s">
        <v>256</v>
      </c>
      <c r="AU268" s="3" t="s">
        <v>83</v>
      </c>
    </row>
    <row r="269" s="30" customFormat="true" ht="24.15" hidden="false" customHeight="true" outlineLevel="0" collapsed="false">
      <c r="A269" s="26"/>
      <c r="B269" s="27"/>
      <c r="C269" s="246" t="s">
        <v>1235</v>
      </c>
      <c r="D269" s="246" t="s">
        <v>250</v>
      </c>
      <c r="E269" s="247" t="s">
        <v>495</v>
      </c>
      <c r="F269" s="248" t="s">
        <v>496</v>
      </c>
      <c r="G269" s="249" t="s">
        <v>301</v>
      </c>
      <c r="H269" s="250" t="n">
        <v>113</v>
      </c>
      <c r="I269" s="251"/>
      <c r="J269" s="252" t="n">
        <f aca="false">ROUND(I269*H269,2)</f>
        <v>0</v>
      </c>
      <c r="K269" s="253"/>
      <c r="L269" s="29"/>
      <c r="M269" s="254"/>
      <c r="N269" s="255" t="s">
        <v>39</v>
      </c>
      <c r="O269" s="76"/>
      <c r="P269" s="256" t="n">
        <f aca="false">O269*H269</f>
        <v>0</v>
      </c>
      <c r="Q269" s="256" t="n">
        <v>0.00029</v>
      </c>
      <c r="R269" s="256" t="n">
        <f aca="false">Q269*H269</f>
        <v>0.03277</v>
      </c>
      <c r="S269" s="256" t="n">
        <v>0</v>
      </c>
      <c r="T269" s="257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258" t="s">
        <v>302</v>
      </c>
      <c r="AT269" s="258" t="s">
        <v>250</v>
      </c>
      <c r="AU269" s="258" t="s">
        <v>83</v>
      </c>
      <c r="AY269" s="3" t="s">
        <v>247</v>
      </c>
      <c r="BE269" s="137" t="n">
        <f aca="false">IF(N269="základní",J269,0)</f>
        <v>0</v>
      </c>
      <c r="BF269" s="137" t="n">
        <f aca="false">IF(N269="snížená",J269,0)</f>
        <v>0</v>
      </c>
      <c r="BG269" s="137" t="n">
        <f aca="false">IF(N269="zákl. přenesená",J269,0)</f>
        <v>0</v>
      </c>
      <c r="BH269" s="137" t="n">
        <f aca="false">IF(N269="sníž. přenesená",J269,0)</f>
        <v>0</v>
      </c>
      <c r="BI269" s="137" t="n">
        <f aca="false">IF(N269="nulová",J269,0)</f>
        <v>0</v>
      </c>
      <c r="BJ269" s="3" t="s">
        <v>81</v>
      </c>
      <c r="BK269" s="137" t="n">
        <f aca="false">ROUND(I269*H269,2)</f>
        <v>0</v>
      </c>
      <c r="BL269" s="3" t="s">
        <v>302</v>
      </c>
      <c r="BM269" s="258" t="s">
        <v>497</v>
      </c>
    </row>
    <row r="270" s="30" customFormat="true" ht="28.8" hidden="false" customHeight="false" outlineLevel="0" collapsed="false">
      <c r="A270" s="26"/>
      <c r="B270" s="27"/>
      <c r="C270" s="28"/>
      <c r="D270" s="259" t="s">
        <v>256</v>
      </c>
      <c r="E270" s="28"/>
      <c r="F270" s="260" t="s">
        <v>498</v>
      </c>
      <c r="G270" s="28"/>
      <c r="H270" s="28"/>
      <c r="I270" s="211"/>
      <c r="J270" s="28"/>
      <c r="K270" s="28"/>
      <c r="L270" s="29"/>
      <c r="M270" s="261"/>
      <c r="N270" s="262"/>
      <c r="O270" s="76"/>
      <c r="P270" s="76"/>
      <c r="Q270" s="76"/>
      <c r="R270" s="76"/>
      <c r="S270" s="76"/>
      <c r="T270" s="77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T270" s="3" t="s">
        <v>256</v>
      </c>
      <c r="AU270" s="3" t="s">
        <v>83</v>
      </c>
    </row>
    <row r="271" s="30" customFormat="true" ht="16.5" hidden="false" customHeight="true" outlineLevel="0" collapsed="false">
      <c r="A271" s="26"/>
      <c r="B271" s="27"/>
      <c r="C271" s="246" t="s">
        <v>1236</v>
      </c>
      <c r="D271" s="246" t="s">
        <v>250</v>
      </c>
      <c r="E271" s="247" t="s">
        <v>500</v>
      </c>
      <c r="F271" s="248" t="s">
        <v>501</v>
      </c>
      <c r="G271" s="249" t="s">
        <v>253</v>
      </c>
      <c r="H271" s="250" t="n">
        <v>1</v>
      </c>
      <c r="I271" s="251"/>
      <c r="J271" s="252" t="n">
        <f aca="false">ROUND(I271*H271,2)</f>
        <v>0</v>
      </c>
      <c r="K271" s="253"/>
      <c r="L271" s="29"/>
      <c r="M271" s="254"/>
      <c r="N271" s="255" t="s">
        <v>39</v>
      </c>
      <c r="O271" s="76"/>
      <c r="P271" s="256" t="n">
        <f aca="false">O271*H271</f>
        <v>0</v>
      </c>
      <c r="Q271" s="256" t="n">
        <v>0</v>
      </c>
      <c r="R271" s="256" t="n">
        <f aca="false">Q271*H271</f>
        <v>0</v>
      </c>
      <c r="S271" s="256" t="n">
        <v>0</v>
      </c>
      <c r="T271" s="257" t="n">
        <f aca="false"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258" t="s">
        <v>254</v>
      </c>
      <c r="AT271" s="258" t="s">
        <v>250</v>
      </c>
      <c r="AU271" s="258" t="s">
        <v>83</v>
      </c>
      <c r="AY271" s="3" t="s">
        <v>247</v>
      </c>
      <c r="BE271" s="137" t="n">
        <f aca="false">IF(N271="základní",J271,0)</f>
        <v>0</v>
      </c>
      <c r="BF271" s="137" t="n">
        <f aca="false">IF(N271="snížená",J271,0)</f>
        <v>0</v>
      </c>
      <c r="BG271" s="137" t="n">
        <f aca="false">IF(N271="zákl. přenesená",J271,0)</f>
        <v>0</v>
      </c>
      <c r="BH271" s="137" t="n">
        <f aca="false">IF(N271="sníž. přenesená",J271,0)</f>
        <v>0</v>
      </c>
      <c r="BI271" s="137" t="n">
        <f aca="false">IF(N271="nulová",J271,0)</f>
        <v>0</v>
      </c>
      <c r="BJ271" s="3" t="s">
        <v>81</v>
      </c>
      <c r="BK271" s="137" t="n">
        <f aca="false">ROUND(I271*H271,2)</f>
        <v>0</v>
      </c>
      <c r="BL271" s="3" t="s">
        <v>254</v>
      </c>
      <c r="BM271" s="258" t="s">
        <v>502</v>
      </c>
    </row>
    <row r="272" s="30" customFormat="true" ht="10.2" hidden="false" customHeight="false" outlineLevel="0" collapsed="false">
      <c r="A272" s="26"/>
      <c r="B272" s="27"/>
      <c r="C272" s="28"/>
      <c r="D272" s="259" t="s">
        <v>256</v>
      </c>
      <c r="E272" s="28"/>
      <c r="F272" s="260" t="s">
        <v>501</v>
      </c>
      <c r="G272" s="28"/>
      <c r="H272" s="28"/>
      <c r="I272" s="211"/>
      <c r="J272" s="28"/>
      <c r="K272" s="28"/>
      <c r="L272" s="29"/>
      <c r="M272" s="261"/>
      <c r="N272" s="262"/>
      <c r="O272" s="76"/>
      <c r="P272" s="76"/>
      <c r="Q272" s="76"/>
      <c r="R272" s="76"/>
      <c r="S272" s="76"/>
      <c r="T272" s="77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T272" s="3" t="s">
        <v>256</v>
      </c>
      <c r="AU272" s="3" t="s">
        <v>83</v>
      </c>
    </row>
    <row r="273" s="229" customFormat="true" ht="25.95" hidden="false" customHeight="true" outlineLevel="0" collapsed="false">
      <c r="B273" s="230"/>
      <c r="C273" s="231"/>
      <c r="D273" s="232" t="s">
        <v>73</v>
      </c>
      <c r="E273" s="233" t="s">
        <v>503</v>
      </c>
      <c r="F273" s="233" t="s">
        <v>504</v>
      </c>
      <c r="G273" s="231"/>
      <c r="H273" s="231"/>
      <c r="I273" s="234"/>
      <c r="J273" s="235" t="n">
        <f aca="false">BK273</f>
        <v>0</v>
      </c>
      <c r="K273" s="231"/>
      <c r="L273" s="236"/>
      <c r="M273" s="237"/>
      <c r="N273" s="238"/>
      <c r="O273" s="238"/>
      <c r="P273" s="239" t="n">
        <f aca="false">P274</f>
        <v>0</v>
      </c>
      <c r="Q273" s="238"/>
      <c r="R273" s="239" t="n">
        <f aca="false">R274</f>
        <v>0</v>
      </c>
      <c r="S273" s="238"/>
      <c r="T273" s="240" t="n">
        <f aca="false">T274</f>
        <v>0</v>
      </c>
      <c r="AR273" s="241" t="s">
        <v>272</v>
      </c>
      <c r="AT273" s="242" t="s">
        <v>73</v>
      </c>
      <c r="AU273" s="242" t="s">
        <v>74</v>
      </c>
      <c r="AY273" s="241" t="s">
        <v>247</v>
      </c>
      <c r="BK273" s="243" t="n">
        <f aca="false">BK274</f>
        <v>0</v>
      </c>
    </row>
    <row r="274" s="229" customFormat="true" ht="22.8" hidden="false" customHeight="true" outlineLevel="0" collapsed="false">
      <c r="B274" s="230"/>
      <c r="C274" s="231"/>
      <c r="D274" s="232" t="s">
        <v>73</v>
      </c>
      <c r="E274" s="244" t="s">
        <v>505</v>
      </c>
      <c r="F274" s="244" t="s">
        <v>504</v>
      </c>
      <c r="G274" s="231"/>
      <c r="H274" s="231"/>
      <c r="I274" s="234"/>
      <c r="J274" s="245" t="n">
        <f aca="false">BK274</f>
        <v>0</v>
      </c>
      <c r="K274" s="231"/>
      <c r="L274" s="236"/>
      <c r="M274" s="237"/>
      <c r="N274" s="238"/>
      <c r="O274" s="238"/>
      <c r="P274" s="239" t="n">
        <f aca="false">SUM(P275:P288)</f>
        <v>0</v>
      </c>
      <c r="Q274" s="238"/>
      <c r="R274" s="239" t="n">
        <f aca="false">SUM(R275:R288)</f>
        <v>0</v>
      </c>
      <c r="S274" s="238"/>
      <c r="T274" s="240" t="n">
        <f aca="false">SUM(T275:T288)</f>
        <v>0</v>
      </c>
      <c r="AR274" s="241" t="s">
        <v>272</v>
      </c>
      <c r="AT274" s="242" t="s">
        <v>73</v>
      </c>
      <c r="AU274" s="242" t="s">
        <v>81</v>
      </c>
      <c r="AY274" s="241" t="s">
        <v>247</v>
      </c>
      <c r="BK274" s="243" t="n">
        <f aca="false">SUM(BK275:BK288)</f>
        <v>0</v>
      </c>
    </row>
    <row r="275" s="30" customFormat="true" ht="16.5" hidden="false" customHeight="true" outlineLevel="0" collapsed="false">
      <c r="A275" s="26"/>
      <c r="B275" s="27"/>
      <c r="C275" s="246" t="s">
        <v>1237</v>
      </c>
      <c r="D275" s="246" t="s">
        <v>250</v>
      </c>
      <c r="E275" s="247" t="s">
        <v>508</v>
      </c>
      <c r="F275" s="248" t="s">
        <v>509</v>
      </c>
      <c r="G275" s="249" t="s">
        <v>253</v>
      </c>
      <c r="H275" s="250" t="n">
        <v>1</v>
      </c>
      <c r="I275" s="251"/>
      <c r="J275" s="252" t="n">
        <f aca="false">ROUND(I275*H275,2)</f>
        <v>0</v>
      </c>
      <c r="K275" s="253"/>
      <c r="L275" s="29"/>
      <c r="M275" s="254"/>
      <c r="N275" s="255" t="s">
        <v>39</v>
      </c>
      <c r="O275" s="76"/>
      <c r="P275" s="256" t="n">
        <f aca="false">O275*H275</f>
        <v>0</v>
      </c>
      <c r="Q275" s="256" t="n">
        <v>0</v>
      </c>
      <c r="R275" s="256" t="n">
        <f aca="false">Q275*H275</f>
        <v>0</v>
      </c>
      <c r="S275" s="256" t="n">
        <v>0</v>
      </c>
      <c r="T275" s="257" t="n">
        <f aca="false"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258" t="s">
        <v>254</v>
      </c>
      <c r="AT275" s="258" t="s">
        <v>250</v>
      </c>
      <c r="AU275" s="258" t="s">
        <v>83</v>
      </c>
      <c r="AY275" s="3" t="s">
        <v>247</v>
      </c>
      <c r="BE275" s="137" t="n">
        <f aca="false">IF(N275="základní",J275,0)</f>
        <v>0</v>
      </c>
      <c r="BF275" s="137" t="n">
        <f aca="false">IF(N275="snížená",J275,0)</f>
        <v>0</v>
      </c>
      <c r="BG275" s="137" t="n">
        <f aca="false">IF(N275="zákl. přenesená",J275,0)</f>
        <v>0</v>
      </c>
      <c r="BH275" s="137" t="n">
        <f aca="false">IF(N275="sníž. přenesená",J275,0)</f>
        <v>0</v>
      </c>
      <c r="BI275" s="137" t="n">
        <f aca="false">IF(N275="nulová",J275,0)</f>
        <v>0</v>
      </c>
      <c r="BJ275" s="3" t="s">
        <v>81</v>
      </c>
      <c r="BK275" s="137" t="n">
        <f aca="false">ROUND(I275*H275,2)</f>
        <v>0</v>
      </c>
      <c r="BL275" s="3" t="s">
        <v>254</v>
      </c>
      <c r="BM275" s="258" t="s">
        <v>510</v>
      </c>
    </row>
    <row r="276" s="30" customFormat="true" ht="10.2" hidden="false" customHeight="false" outlineLevel="0" collapsed="false">
      <c r="A276" s="26"/>
      <c r="B276" s="27"/>
      <c r="C276" s="28"/>
      <c r="D276" s="259" t="s">
        <v>256</v>
      </c>
      <c r="E276" s="28"/>
      <c r="F276" s="260" t="s">
        <v>509</v>
      </c>
      <c r="G276" s="28"/>
      <c r="H276" s="28"/>
      <c r="I276" s="211"/>
      <c r="J276" s="28"/>
      <c r="K276" s="28"/>
      <c r="L276" s="29"/>
      <c r="M276" s="261"/>
      <c r="N276" s="262"/>
      <c r="O276" s="76"/>
      <c r="P276" s="76"/>
      <c r="Q276" s="76"/>
      <c r="R276" s="76"/>
      <c r="S276" s="76"/>
      <c r="T276" s="77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T276" s="3" t="s">
        <v>256</v>
      </c>
      <c r="AU276" s="3" t="s">
        <v>83</v>
      </c>
    </row>
    <row r="277" s="30" customFormat="true" ht="16.5" hidden="false" customHeight="true" outlineLevel="0" collapsed="false">
      <c r="A277" s="26"/>
      <c r="B277" s="27"/>
      <c r="C277" s="246" t="s">
        <v>1238</v>
      </c>
      <c r="D277" s="246" t="s">
        <v>250</v>
      </c>
      <c r="E277" s="247" t="s">
        <v>1239</v>
      </c>
      <c r="F277" s="248" t="s">
        <v>1240</v>
      </c>
      <c r="G277" s="249" t="s">
        <v>307</v>
      </c>
      <c r="H277" s="250" t="n">
        <v>5</v>
      </c>
      <c r="I277" s="251"/>
      <c r="J277" s="252" t="n">
        <f aca="false">ROUND(I277*H277,2)</f>
        <v>0</v>
      </c>
      <c r="K277" s="253"/>
      <c r="L277" s="29"/>
      <c r="M277" s="254"/>
      <c r="N277" s="255" t="s">
        <v>39</v>
      </c>
      <c r="O277" s="76"/>
      <c r="P277" s="256" t="n">
        <f aca="false">O277*H277</f>
        <v>0</v>
      </c>
      <c r="Q277" s="256" t="n">
        <v>0</v>
      </c>
      <c r="R277" s="256" t="n">
        <f aca="false">Q277*H277</f>
        <v>0</v>
      </c>
      <c r="S277" s="256" t="n">
        <v>0</v>
      </c>
      <c r="T277" s="257" t="n">
        <f aca="false"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258" t="s">
        <v>254</v>
      </c>
      <c r="AT277" s="258" t="s">
        <v>250</v>
      </c>
      <c r="AU277" s="258" t="s">
        <v>83</v>
      </c>
      <c r="AY277" s="3" t="s">
        <v>247</v>
      </c>
      <c r="BE277" s="137" t="n">
        <f aca="false">IF(N277="základní",J277,0)</f>
        <v>0</v>
      </c>
      <c r="BF277" s="137" t="n">
        <f aca="false">IF(N277="snížená",J277,0)</f>
        <v>0</v>
      </c>
      <c r="BG277" s="137" t="n">
        <f aca="false">IF(N277="zákl. přenesená",J277,0)</f>
        <v>0</v>
      </c>
      <c r="BH277" s="137" t="n">
        <f aca="false">IF(N277="sníž. přenesená",J277,0)</f>
        <v>0</v>
      </c>
      <c r="BI277" s="137" t="n">
        <f aca="false">IF(N277="nulová",J277,0)</f>
        <v>0</v>
      </c>
      <c r="BJ277" s="3" t="s">
        <v>81</v>
      </c>
      <c r="BK277" s="137" t="n">
        <f aca="false">ROUND(I277*H277,2)</f>
        <v>0</v>
      </c>
      <c r="BL277" s="3" t="s">
        <v>254</v>
      </c>
      <c r="BM277" s="258" t="s">
        <v>1241</v>
      </c>
    </row>
    <row r="278" s="30" customFormat="true" ht="10.2" hidden="false" customHeight="false" outlineLevel="0" collapsed="false">
      <c r="A278" s="26"/>
      <c r="B278" s="27"/>
      <c r="C278" s="28"/>
      <c r="D278" s="259" t="s">
        <v>256</v>
      </c>
      <c r="E278" s="28"/>
      <c r="F278" s="260" t="s">
        <v>1240</v>
      </c>
      <c r="G278" s="28"/>
      <c r="H278" s="28"/>
      <c r="I278" s="211"/>
      <c r="J278" s="28"/>
      <c r="K278" s="28"/>
      <c r="L278" s="29"/>
      <c r="M278" s="261"/>
      <c r="N278" s="262"/>
      <c r="O278" s="76"/>
      <c r="P278" s="76"/>
      <c r="Q278" s="76"/>
      <c r="R278" s="76"/>
      <c r="S278" s="76"/>
      <c r="T278" s="77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T278" s="3" t="s">
        <v>256</v>
      </c>
      <c r="AU278" s="3" t="s">
        <v>83</v>
      </c>
    </row>
    <row r="279" s="30" customFormat="true" ht="16.5" hidden="false" customHeight="true" outlineLevel="0" collapsed="false">
      <c r="A279" s="26"/>
      <c r="B279" s="27"/>
      <c r="C279" s="246" t="s">
        <v>1242</v>
      </c>
      <c r="D279" s="246" t="s">
        <v>250</v>
      </c>
      <c r="E279" s="247" t="s">
        <v>1243</v>
      </c>
      <c r="F279" s="248" t="s">
        <v>1244</v>
      </c>
      <c r="G279" s="249" t="s">
        <v>253</v>
      </c>
      <c r="H279" s="250" t="n">
        <v>1</v>
      </c>
      <c r="I279" s="251"/>
      <c r="J279" s="252" t="n">
        <f aca="false">ROUND(I279*H279,2)</f>
        <v>0</v>
      </c>
      <c r="K279" s="253"/>
      <c r="L279" s="29"/>
      <c r="M279" s="254"/>
      <c r="N279" s="255" t="s">
        <v>39</v>
      </c>
      <c r="O279" s="76"/>
      <c r="P279" s="256" t="n">
        <f aca="false">O279*H279</f>
        <v>0</v>
      </c>
      <c r="Q279" s="256" t="n">
        <v>0</v>
      </c>
      <c r="R279" s="256" t="n">
        <f aca="false">Q279*H279</f>
        <v>0</v>
      </c>
      <c r="S279" s="256" t="n">
        <v>0</v>
      </c>
      <c r="T279" s="257" t="n">
        <f aca="false"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258" t="s">
        <v>254</v>
      </c>
      <c r="AT279" s="258" t="s">
        <v>250</v>
      </c>
      <c r="AU279" s="258" t="s">
        <v>83</v>
      </c>
      <c r="AY279" s="3" t="s">
        <v>247</v>
      </c>
      <c r="BE279" s="137" t="n">
        <f aca="false">IF(N279="základní",J279,0)</f>
        <v>0</v>
      </c>
      <c r="BF279" s="137" t="n">
        <f aca="false">IF(N279="snížená",J279,0)</f>
        <v>0</v>
      </c>
      <c r="BG279" s="137" t="n">
        <f aca="false">IF(N279="zákl. přenesená",J279,0)</f>
        <v>0</v>
      </c>
      <c r="BH279" s="137" t="n">
        <f aca="false">IF(N279="sníž. přenesená",J279,0)</f>
        <v>0</v>
      </c>
      <c r="BI279" s="137" t="n">
        <f aca="false">IF(N279="nulová",J279,0)</f>
        <v>0</v>
      </c>
      <c r="BJ279" s="3" t="s">
        <v>81</v>
      </c>
      <c r="BK279" s="137" t="n">
        <f aca="false">ROUND(I279*H279,2)</f>
        <v>0</v>
      </c>
      <c r="BL279" s="3" t="s">
        <v>254</v>
      </c>
      <c r="BM279" s="258" t="s">
        <v>1245</v>
      </c>
    </row>
    <row r="280" s="30" customFormat="true" ht="10.2" hidden="false" customHeight="false" outlineLevel="0" collapsed="false">
      <c r="A280" s="26"/>
      <c r="B280" s="27"/>
      <c r="C280" s="28"/>
      <c r="D280" s="259" t="s">
        <v>256</v>
      </c>
      <c r="E280" s="28"/>
      <c r="F280" s="260" t="s">
        <v>1246</v>
      </c>
      <c r="G280" s="28"/>
      <c r="H280" s="28"/>
      <c r="I280" s="211"/>
      <c r="J280" s="28"/>
      <c r="K280" s="28"/>
      <c r="L280" s="29"/>
      <c r="M280" s="261"/>
      <c r="N280" s="262"/>
      <c r="O280" s="76"/>
      <c r="P280" s="76"/>
      <c r="Q280" s="76"/>
      <c r="R280" s="76"/>
      <c r="S280" s="76"/>
      <c r="T280" s="77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T280" s="3" t="s">
        <v>256</v>
      </c>
      <c r="AU280" s="3" t="s">
        <v>83</v>
      </c>
    </row>
    <row r="281" s="30" customFormat="true" ht="16.5" hidden="false" customHeight="true" outlineLevel="0" collapsed="false">
      <c r="A281" s="26"/>
      <c r="B281" s="27"/>
      <c r="C281" s="246" t="s">
        <v>1247</v>
      </c>
      <c r="D281" s="246" t="s">
        <v>250</v>
      </c>
      <c r="E281" s="247" t="s">
        <v>512</v>
      </c>
      <c r="F281" s="248" t="s">
        <v>513</v>
      </c>
      <c r="G281" s="249" t="s">
        <v>301</v>
      </c>
      <c r="H281" s="250" t="n">
        <v>26</v>
      </c>
      <c r="I281" s="251"/>
      <c r="J281" s="252" t="n">
        <f aca="false">ROUND(I281*H281,2)</f>
        <v>0</v>
      </c>
      <c r="K281" s="253"/>
      <c r="L281" s="29"/>
      <c r="M281" s="254"/>
      <c r="N281" s="255" t="s">
        <v>39</v>
      </c>
      <c r="O281" s="76"/>
      <c r="P281" s="256" t="n">
        <f aca="false">O281*H281</f>
        <v>0</v>
      </c>
      <c r="Q281" s="256" t="n">
        <v>0</v>
      </c>
      <c r="R281" s="256" t="n">
        <f aca="false">Q281*H281</f>
        <v>0</v>
      </c>
      <c r="S281" s="256" t="n">
        <v>0</v>
      </c>
      <c r="T281" s="257" t="n">
        <f aca="false"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258" t="s">
        <v>254</v>
      </c>
      <c r="AT281" s="258" t="s">
        <v>250</v>
      </c>
      <c r="AU281" s="258" t="s">
        <v>83</v>
      </c>
      <c r="AY281" s="3" t="s">
        <v>247</v>
      </c>
      <c r="BE281" s="137" t="n">
        <f aca="false">IF(N281="základní",J281,0)</f>
        <v>0</v>
      </c>
      <c r="BF281" s="137" t="n">
        <f aca="false">IF(N281="snížená",J281,0)</f>
        <v>0</v>
      </c>
      <c r="BG281" s="137" t="n">
        <f aca="false">IF(N281="zákl. přenesená",J281,0)</f>
        <v>0</v>
      </c>
      <c r="BH281" s="137" t="n">
        <f aca="false">IF(N281="sníž. přenesená",J281,0)</f>
        <v>0</v>
      </c>
      <c r="BI281" s="137" t="n">
        <f aca="false">IF(N281="nulová",J281,0)</f>
        <v>0</v>
      </c>
      <c r="BJ281" s="3" t="s">
        <v>81</v>
      </c>
      <c r="BK281" s="137" t="n">
        <f aca="false">ROUND(I281*H281,2)</f>
        <v>0</v>
      </c>
      <c r="BL281" s="3" t="s">
        <v>254</v>
      </c>
      <c r="BM281" s="258" t="s">
        <v>1248</v>
      </c>
    </row>
    <row r="282" s="30" customFormat="true" ht="10.2" hidden="false" customHeight="false" outlineLevel="0" collapsed="false">
      <c r="A282" s="26"/>
      <c r="B282" s="27"/>
      <c r="C282" s="28"/>
      <c r="D282" s="259" t="s">
        <v>256</v>
      </c>
      <c r="E282" s="28"/>
      <c r="F282" s="260" t="s">
        <v>513</v>
      </c>
      <c r="G282" s="28"/>
      <c r="H282" s="28"/>
      <c r="I282" s="211"/>
      <c r="J282" s="28"/>
      <c r="K282" s="28"/>
      <c r="L282" s="29"/>
      <c r="M282" s="261"/>
      <c r="N282" s="262"/>
      <c r="O282" s="76"/>
      <c r="P282" s="76"/>
      <c r="Q282" s="76"/>
      <c r="R282" s="76"/>
      <c r="S282" s="76"/>
      <c r="T282" s="77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T282" s="3" t="s">
        <v>256</v>
      </c>
      <c r="AU282" s="3" t="s">
        <v>83</v>
      </c>
    </row>
    <row r="283" s="30" customFormat="true" ht="24.15" hidden="false" customHeight="true" outlineLevel="0" collapsed="false">
      <c r="A283" s="26"/>
      <c r="B283" s="27"/>
      <c r="C283" s="246" t="s">
        <v>1249</v>
      </c>
      <c r="D283" s="246" t="s">
        <v>250</v>
      </c>
      <c r="E283" s="247" t="s">
        <v>1250</v>
      </c>
      <c r="F283" s="248" t="s">
        <v>1501</v>
      </c>
      <c r="G283" s="249" t="s">
        <v>253</v>
      </c>
      <c r="H283" s="250" t="n">
        <v>1</v>
      </c>
      <c r="I283" s="251"/>
      <c r="J283" s="252" t="n">
        <f aca="false">ROUND(I283*H283,2)</f>
        <v>0</v>
      </c>
      <c r="K283" s="253"/>
      <c r="L283" s="29"/>
      <c r="M283" s="254"/>
      <c r="N283" s="255" t="s">
        <v>39</v>
      </c>
      <c r="O283" s="76"/>
      <c r="P283" s="256" t="n">
        <f aca="false">O283*H283</f>
        <v>0</v>
      </c>
      <c r="Q283" s="256" t="n">
        <v>0</v>
      </c>
      <c r="R283" s="256" t="n">
        <f aca="false">Q283*H283</f>
        <v>0</v>
      </c>
      <c r="S283" s="256" t="n">
        <v>0</v>
      </c>
      <c r="T283" s="257" t="n">
        <f aca="false">S283*H283</f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258" t="s">
        <v>254</v>
      </c>
      <c r="AT283" s="258" t="s">
        <v>250</v>
      </c>
      <c r="AU283" s="258" t="s">
        <v>83</v>
      </c>
      <c r="AY283" s="3" t="s">
        <v>247</v>
      </c>
      <c r="BE283" s="137" t="n">
        <f aca="false">IF(N283="základní",J283,0)</f>
        <v>0</v>
      </c>
      <c r="BF283" s="137" t="n">
        <f aca="false">IF(N283="snížená",J283,0)</f>
        <v>0</v>
      </c>
      <c r="BG283" s="137" t="n">
        <f aca="false">IF(N283="zákl. přenesená",J283,0)</f>
        <v>0</v>
      </c>
      <c r="BH283" s="137" t="n">
        <f aca="false">IF(N283="sníž. přenesená",J283,0)</f>
        <v>0</v>
      </c>
      <c r="BI283" s="137" t="n">
        <f aca="false">IF(N283="nulová",J283,0)</f>
        <v>0</v>
      </c>
      <c r="BJ283" s="3" t="s">
        <v>81</v>
      </c>
      <c r="BK283" s="137" t="n">
        <f aca="false">ROUND(I283*H283,2)</f>
        <v>0</v>
      </c>
      <c r="BL283" s="3" t="s">
        <v>254</v>
      </c>
      <c r="BM283" s="258" t="s">
        <v>1252</v>
      </c>
    </row>
    <row r="284" s="30" customFormat="true" ht="10.2" hidden="false" customHeight="false" outlineLevel="0" collapsed="false">
      <c r="A284" s="26"/>
      <c r="B284" s="27"/>
      <c r="C284" s="28"/>
      <c r="D284" s="259" t="s">
        <v>256</v>
      </c>
      <c r="E284" s="28"/>
      <c r="F284" s="260" t="s">
        <v>1501</v>
      </c>
      <c r="G284" s="28"/>
      <c r="H284" s="28"/>
      <c r="I284" s="211"/>
      <c r="J284" s="28"/>
      <c r="K284" s="28"/>
      <c r="L284" s="29"/>
      <c r="M284" s="261"/>
      <c r="N284" s="262"/>
      <c r="O284" s="76"/>
      <c r="P284" s="76"/>
      <c r="Q284" s="76"/>
      <c r="R284" s="76"/>
      <c r="S284" s="76"/>
      <c r="T284" s="77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T284" s="3" t="s">
        <v>256</v>
      </c>
      <c r="AU284" s="3" t="s">
        <v>83</v>
      </c>
    </row>
    <row r="285" s="30" customFormat="true" ht="16.5" hidden="false" customHeight="true" outlineLevel="0" collapsed="false">
      <c r="A285" s="26"/>
      <c r="B285" s="27"/>
      <c r="C285" s="246" t="s">
        <v>1253</v>
      </c>
      <c r="D285" s="246" t="s">
        <v>250</v>
      </c>
      <c r="E285" s="247" t="s">
        <v>516</v>
      </c>
      <c r="F285" s="248" t="s">
        <v>517</v>
      </c>
      <c r="G285" s="249" t="s">
        <v>307</v>
      </c>
      <c r="H285" s="250" t="n">
        <v>6</v>
      </c>
      <c r="I285" s="251"/>
      <c r="J285" s="252" t="n">
        <f aca="false">ROUND(I285*H285,2)</f>
        <v>0</v>
      </c>
      <c r="K285" s="253"/>
      <c r="L285" s="29"/>
      <c r="M285" s="254"/>
      <c r="N285" s="255" t="s">
        <v>39</v>
      </c>
      <c r="O285" s="76"/>
      <c r="P285" s="256" t="n">
        <f aca="false">O285*H285</f>
        <v>0</v>
      </c>
      <c r="Q285" s="256" t="n">
        <v>0</v>
      </c>
      <c r="R285" s="256" t="n">
        <f aca="false">Q285*H285</f>
        <v>0</v>
      </c>
      <c r="S285" s="256" t="n">
        <v>0</v>
      </c>
      <c r="T285" s="257" t="n">
        <f aca="false">S285*H285</f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258" t="s">
        <v>254</v>
      </c>
      <c r="AT285" s="258" t="s">
        <v>250</v>
      </c>
      <c r="AU285" s="258" t="s">
        <v>83</v>
      </c>
      <c r="AY285" s="3" t="s">
        <v>247</v>
      </c>
      <c r="BE285" s="137" t="n">
        <f aca="false">IF(N285="základní",J285,0)</f>
        <v>0</v>
      </c>
      <c r="BF285" s="137" t="n">
        <f aca="false">IF(N285="snížená",J285,0)</f>
        <v>0</v>
      </c>
      <c r="BG285" s="137" t="n">
        <f aca="false">IF(N285="zákl. přenesená",J285,0)</f>
        <v>0</v>
      </c>
      <c r="BH285" s="137" t="n">
        <f aca="false">IF(N285="sníž. přenesená",J285,0)</f>
        <v>0</v>
      </c>
      <c r="BI285" s="137" t="n">
        <f aca="false">IF(N285="nulová",J285,0)</f>
        <v>0</v>
      </c>
      <c r="BJ285" s="3" t="s">
        <v>81</v>
      </c>
      <c r="BK285" s="137" t="n">
        <f aca="false">ROUND(I285*H285,2)</f>
        <v>0</v>
      </c>
      <c r="BL285" s="3" t="s">
        <v>254</v>
      </c>
      <c r="BM285" s="258" t="s">
        <v>1254</v>
      </c>
    </row>
    <row r="286" s="30" customFormat="true" ht="10.2" hidden="false" customHeight="false" outlineLevel="0" collapsed="false">
      <c r="A286" s="26"/>
      <c r="B286" s="27"/>
      <c r="C286" s="28"/>
      <c r="D286" s="259" t="s">
        <v>256</v>
      </c>
      <c r="E286" s="28"/>
      <c r="F286" s="260" t="s">
        <v>519</v>
      </c>
      <c r="G286" s="28"/>
      <c r="H286" s="28"/>
      <c r="I286" s="211"/>
      <c r="J286" s="28"/>
      <c r="K286" s="28"/>
      <c r="L286" s="29"/>
      <c r="M286" s="261"/>
      <c r="N286" s="262"/>
      <c r="O286" s="76"/>
      <c r="P286" s="76"/>
      <c r="Q286" s="76"/>
      <c r="R286" s="76"/>
      <c r="S286" s="76"/>
      <c r="T286" s="77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T286" s="3" t="s">
        <v>256</v>
      </c>
      <c r="AU286" s="3" t="s">
        <v>83</v>
      </c>
    </row>
    <row r="287" s="30" customFormat="true" ht="16.5" hidden="false" customHeight="true" outlineLevel="0" collapsed="false">
      <c r="A287" s="26"/>
      <c r="B287" s="27"/>
      <c r="C287" s="246" t="s">
        <v>1255</v>
      </c>
      <c r="D287" s="246" t="s">
        <v>250</v>
      </c>
      <c r="E287" s="247" t="s">
        <v>521</v>
      </c>
      <c r="F287" s="248" t="s">
        <v>522</v>
      </c>
      <c r="G287" s="249" t="s">
        <v>307</v>
      </c>
      <c r="H287" s="250" t="n">
        <v>6</v>
      </c>
      <c r="I287" s="251"/>
      <c r="J287" s="252" t="n">
        <f aca="false">ROUND(I287*H287,2)</f>
        <v>0</v>
      </c>
      <c r="K287" s="253"/>
      <c r="L287" s="29"/>
      <c r="M287" s="254"/>
      <c r="N287" s="255" t="s">
        <v>39</v>
      </c>
      <c r="O287" s="76"/>
      <c r="P287" s="256" t="n">
        <f aca="false">O287*H287</f>
        <v>0</v>
      </c>
      <c r="Q287" s="256" t="n">
        <v>0</v>
      </c>
      <c r="R287" s="256" t="n">
        <f aca="false">Q287*H287</f>
        <v>0</v>
      </c>
      <c r="S287" s="256" t="n">
        <v>0</v>
      </c>
      <c r="T287" s="257" t="n">
        <f aca="false">S287*H287</f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258" t="s">
        <v>254</v>
      </c>
      <c r="AT287" s="258" t="s">
        <v>250</v>
      </c>
      <c r="AU287" s="258" t="s">
        <v>83</v>
      </c>
      <c r="AY287" s="3" t="s">
        <v>247</v>
      </c>
      <c r="BE287" s="137" t="n">
        <f aca="false">IF(N287="základní",J287,0)</f>
        <v>0</v>
      </c>
      <c r="BF287" s="137" t="n">
        <f aca="false">IF(N287="snížená",J287,0)</f>
        <v>0</v>
      </c>
      <c r="BG287" s="137" t="n">
        <f aca="false">IF(N287="zákl. přenesená",J287,0)</f>
        <v>0</v>
      </c>
      <c r="BH287" s="137" t="n">
        <f aca="false">IF(N287="sníž. přenesená",J287,0)</f>
        <v>0</v>
      </c>
      <c r="BI287" s="137" t="n">
        <f aca="false">IF(N287="nulová",J287,0)</f>
        <v>0</v>
      </c>
      <c r="BJ287" s="3" t="s">
        <v>81</v>
      </c>
      <c r="BK287" s="137" t="n">
        <f aca="false">ROUND(I287*H287,2)</f>
        <v>0</v>
      </c>
      <c r="BL287" s="3" t="s">
        <v>254</v>
      </c>
      <c r="BM287" s="258" t="s">
        <v>1256</v>
      </c>
    </row>
    <row r="288" s="30" customFormat="true" ht="10.2" hidden="false" customHeight="false" outlineLevel="0" collapsed="false">
      <c r="A288" s="26"/>
      <c r="B288" s="27"/>
      <c r="C288" s="28"/>
      <c r="D288" s="259" t="s">
        <v>256</v>
      </c>
      <c r="E288" s="28"/>
      <c r="F288" s="260" t="s">
        <v>522</v>
      </c>
      <c r="G288" s="28"/>
      <c r="H288" s="28"/>
      <c r="I288" s="211"/>
      <c r="J288" s="28"/>
      <c r="K288" s="28"/>
      <c r="L288" s="29"/>
      <c r="M288" s="285"/>
      <c r="N288" s="286"/>
      <c r="O288" s="287"/>
      <c r="P288" s="287"/>
      <c r="Q288" s="287"/>
      <c r="R288" s="287"/>
      <c r="S288" s="287"/>
      <c r="T288" s="288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T288" s="3" t="s">
        <v>256</v>
      </c>
      <c r="AU288" s="3" t="s">
        <v>83</v>
      </c>
    </row>
    <row r="289" s="30" customFormat="true" ht="6.9" hidden="false" customHeight="true" outlineLevel="0" collapsed="false">
      <c r="A289" s="26"/>
      <c r="B289" s="54"/>
      <c r="C289" s="55"/>
      <c r="D289" s="55"/>
      <c r="E289" s="55"/>
      <c r="F289" s="55"/>
      <c r="G289" s="55"/>
      <c r="H289" s="55"/>
      <c r="I289" s="55"/>
      <c r="J289" s="55"/>
      <c r="K289" s="55"/>
      <c r="L289" s="29"/>
      <c r="M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</row>
  </sheetData>
  <autoFilter ref="C142:K288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53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127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1503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1507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J115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ROUND((SUM(BE115:BE122) + SUM(BE144:BE538)),  2)</f>
        <v>0</v>
      </c>
      <c r="G37" s="26"/>
      <c r="H37" s="26"/>
      <c r="I37" s="166" t="n">
        <v>0.21</v>
      </c>
      <c r="J37" s="165" t="n">
        <f aca="false">ROUND(((SUM(BE115:BE122) + SUM(BE144:BE538))*I37),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ROUND((SUM(BF115:BF122) + SUM(BF144:BF538)),  2)</f>
        <v>0</v>
      </c>
      <c r="G38" s="26"/>
      <c r="H38" s="26"/>
      <c r="I38" s="166" t="n">
        <v>0.15</v>
      </c>
      <c r="J38" s="165" t="n">
        <f aca="false">ROUND(((SUM(BF115:BF122) + SUM(BF144:BF538))*I38),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ROUND((SUM(BG115:BG122) + SUM(BG144:BG538)),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ROUND((SUM(BH115:BH122) + SUM(BH144:BH538)),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ROUND((SUM(BI115:BI122) + SUM(BI144:BI538)),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1503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51.5.2 - informatika, II.B-1 - elektro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J144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J145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525</v>
      </c>
      <c r="E100" s="202"/>
      <c r="F100" s="202"/>
      <c r="G100" s="202"/>
      <c r="H100" s="202"/>
      <c r="I100" s="202"/>
      <c r="J100" s="203" t="n">
        <f aca="false">J146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J151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J168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J177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526</v>
      </c>
      <c r="E104" s="202"/>
      <c r="F104" s="202"/>
      <c r="G104" s="202"/>
      <c r="H104" s="202"/>
      <c r="I104" s="202"/>
      <c r="J104" s="203" t="n">
        <f aca="false">J178</f>
        <v>0</v>
      </c>
      <c r="K104" s="119"/>
      <c r="L104" s="204"/>
    </row>
    <row r="105" s="199" customFormat="true" ht="14.85" hidden="false" customHeight="true" outlineLevel="0" collapsed="false">
      <c r="B105" s="200"/>
      <c r="C105" s="119"/>
      <c r="D105" s="201" t="s">
        <v>527</v>
      </c>
      <c r="E105" s="202"/>
      <c r="F105" s="202"/>
      <c r="G105" s="202"/>
      <c r="H105" s="202"/>
      <c r="I105" s="202"/>
      <c r="J105" s="203" t="n">
        <f aca="false">J179</f>
        <v>0</v>
      </c>
      <c r="K105" s="119"/>
      <c r="L105" s="204"/>
    </row>
    <row r="106" s="199" customFormat="true" ht="14.85" hidden="false" customHeight="true" outlineLevel="0" collapsed="false">
      <c r="B106" s="200"/>
      <c r="C106" s="119"/>
      <c r="D106" s="201" t="s">
        <v>528</v>
      </c>
      <c r="E106" s="202"/>
      <c r="F106" s="202"/>
      <c r="G106" s="202"/>
      <c r="H106" s="202"/>
      <c r="I106" s="202"/>
      <c r="J106" s="203" t="n">
        <f aca="false">J302</f>
        <v>0</v>
      </c>
      <c r="K106" s="119"/>
      <c r="L106" s="204"/>
    </row>
    <row r="107" s="199" customFormat="true" ht="14.85" hidden="false" customHeight="true" outlineLevel="0" collapsed="false">
      <c r="B107" s="200"/>
      <c r="C107" s="119"/>
      <c r="D107" s="201" t="s">
        <v>1258</v>
      </c>
      <c r="E107" s="202"/>
      <c r="F107" s="202"/>
      <c r="G107" s="202"/>
      <c r="H107" s="202"/>
      <c r="I107" s="202"/>
      <c r="J107" s="203" t="n">
        <f aca="false">J321</f>
        <v>0</v>
      </c>
      <c r="K107" s="119"/>
      <c r="L107" s="204"/>
    </row>
    <row r="108" s="199" customFormat="true" ht="14.85" hidden="false" customHeight="true" outlineLevel="0" collapsed="false">
      <c r="B108" s="200"/>
      <c r="C108" s="119"/>
      <c r="D108" s="201" t="s">
        <v>530</v>
      </c>
      <c r="E108" s="202"/>
      <c r="F108" s="202"/>
      <c r="G108" s="202"/>
      <c r="H108" s="202"/>
      <c r="I108" s="202"/>
      <c r="J108" s="203" t="n">
        <f aca="false">J368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531</v>
      </c>
      <c r="E109" s="202"/>
      <c r="F109" s="202"/>
      <c r="G109" s="202"/>
      <c r="H109" s="202"/>
      <c r="I109" s="202"/>
      <c r="J109" s="203" t="n">
        <f aca="false">J393</f>
        <v>0</v>
      </c>
      <c r="K109" s="119"/>
      <c r="L109" s="204"/>
    </row>
    <row r="110" s="199" customFormat="true" ht="14.85" hidden="false" customHeight="true" outlineLevel="0" collapsed="false">
      <c r="B110" s="200"/>
      <c r="C110" s="119"/>
      <c r="D110" s="201" t="s">
        <v>532</v>
      </c>
      <c r="E110" s="202"/>
      <c r="F110" s="202"/>
      <c r="G110" s="202"/>
      <c r="H110" s="202"/>
      <c r="I110" s="202"/>
      <c r="J110" s="203" t="n">
        <f aca="false">J394</f>
        <v>0</v>
      </c>
      <c r="K110" s="119"/>
      <c r="L110" s="204"/>
    </row>
    <row r="111" s="199" customFormat="true" ht="14.85" hidden="false" customHeight="true" outlineLevel="0" collapsed="false">
      <c r="B111" s="200"/>
      <c r="C111" s="119"/>
      <c r="D111" s="201" t="s">
        <v>533</v>
      </c>
      <c r="E111" s="202"/>
      <c r="F111" s="202"/>
      <c r="G111" s="202"/>
      <c r="H111" s="202"/>
      <c r="I111" s="202"/>
      <c r="J111" s="203" t="n">
        <f aca="false">J481</f>
        <v>0</v>
      </c>
      <c r="K111" s="119"/>
      <c r="L111" s="204"/>
    </row>
    <row r="112" s="199" customFormat="true" ht="19.95" hidden="false" customHeight="true" outlineLevel="0" collapsed="false">
      <c r="B112" s="200"/>
      <c r="C112" s="119"/>
      <c r="D112" s="201" t="s">
        <v>534</v>
      </c>
      <c r="E112" s="202"/>
      <c r="F112" s="202"/>
      <c r="G112" s="202"/>
      <c r="H112" s="202"/>
      <c r="I112" s="202"/>
      <c r="J112" s="203" t="n">
        <f aca="false">J516</f>
        <v>0</v>
      </c>
      <c r="K112" s="119"/>
      <c r="L112" s="204"/>
    </row>
    <row r="113" s="30" customFormat="true" ht="21.75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6.9" hidden="false" customHeight="true" outlineLevel="0" collapsed="false">
      <c r="A114" s="26"/>
      <c r="B114" s="27"/>
      <c r="C114" s="28"/>
      <c r="D114" s="28"/>
      <c r="E114" s="28"/>
      <c r="F114" s="28"/>
      <c r="G114" s="28"/>
      <c r="H114" s="28"/>
      <c r="I114" s="28"/>
      <c r="J114" s="28"/>
      <c r="K114" s="28"/>
      <c r="L114" s="5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29.25" hidden="false" customHeight="true" outlineLevel="0" collapsed="false">
      <c r="A115" s="26"/>
      <c r="B115" s="27"/>
      <c r="C115" s="190" t="s">
        <v>223</v>
      </c>
      <c r="D115" s="28"/>
      <c r="E115" s="28"/>
      <c r="F115" s="28"/>
      <c r="G115" s="28"/>
      <c r="H115" s="28"/>
      <c r="I115" s="28"/>
      <c r="J115" s="205" t="n">
        <f aca="false">ROUND(J116 + J117 + J118 + J119 + J120 + J121,2)</f>
        <v>0</v>
      </c>
      <c r="K115" s="28"/>
      <c r="L115" s="51"/>
      <c r="N115" s="206" t="s">
        <v>38</v>
      </c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="30" customFormat="true" ht="18" hidden="false" customHeight="true" outlineLevel="0" collapsed="false">
      <c r="A116" s="26"/>
      <c r="B116" s="27"/>
      <c r="C116" s="28"/>
      <c r="D116" s="138" t="s">
        <v>224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226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227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228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138" t="s">
        <v>229</v>
      </c>
      <c r="E120" s="138"/>
      <c r="F120" s="138"/>
      <c r="G120" s="28"/>
      <c r="H120" s="28"/>
      <c r="I120" s="28"/>
      <c r="J120" s="207" t="n"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225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8" hidden="false" customHeight="true" outlineLevel="0" collapsed="false">
      <c r="A121" s="26"/>
      <c r="B121" s="27"/>
      <c r="C121" s="28"/>
      <c r="D121" s="214" t="s">
        <v>230</v>
      </c>
      <c r="E121" s="28"/>
      <c r="F121" s="28"/>
      <c r="G121" s="28"/>
      <c r="H121" s="28"/>
      <c r="I121" s="28"/>
      <c r="J121" s="207" t="n">
        <f aca="false">ROUND(J32*T121,2)</f>
        <v>0</v>
      </c>
      <c r="K121" s="28"/>
      <c r="L121" s="208"/>
      <c r="M121" s="209"/>
      <c r="N121" s="210" t="s">
        <v>39</v>
      </c>
      <c r="O121" s="209"/>
      <c r="P121" s="209"/>
      <c r="Q121" s="209"/>
      <c r="R121" s="209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12" t="s">
        <v>231</v>
      </c>
      <c r="AZ121" s="209"/>
      <c r="BA121" s="209"/>
      <c r="BB121" s="209"/>
      <c r="BC121" s="209"/>
      <c r="BD121" s="209"/>
      <c r="BE121" s="213" t="n">
        <f aca="false">IF(N121="základní",J121,0)</f>
        <v>0</v>
      </c>
      <c r="BF121" s="213" t="n">
        <f aca="false">IF(N121="snížená",J121,0)</f>
        <v>0</v>
      </c>
      <c r="BG121" s="213" t="n">
        <f aca="false">IF(N121="zákl. přenesená",J121,0)</f>
        <v>0</v>
      </c>
      <c r="BH121" s="213" t="n">
        <f aca="false">IF(N121="sníž. přenesená",J121,0)</f>
        <v>0</v>
      </c>
      <c r="BI121" s="213" t="n">
        <f aca="false">IF(N121="nulová",J121,0)</f>
        <v>0</v>
      </c>
      <c r="BJ121" s="212" t="s">
        <v>81</v>
      </c>
      <c r="BK121" s="209"/>
      <c r="BL121" s="209"/>
      <c r="BM121" s="209"/>
    </row>
    <row r="122" s="30" customFormat="true" ht="10.2" hidden="false" customHeight="false" outlineLevel="0" collapsed="false">
      <c r="A122" s="26"/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29.25" hidden="false" customHeight="true" outlineLevel="0" collapsed="false">
      <c r="A123" s="26"/>
      <c r="B123" s="27"/>
      <c r="C123" s="141" t="s">
        <v>199</v>
      </c>
      <c r="D123" s="142"/>
      <c r="E123" s="142"/>
      <c r="F123" s="142"/>
      <c r="G123" s="142"/>
      <c r="H123" s="142"/>
      <c r="I123" s="142"/>
      <c r="J123" s="215" t="n">
        <f aca="false">ROUND(J98+J115,2)</f>
        <v>0</v>
      </c>
      <c r="K123" s="142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="30" customFormat="true" ht="6.9" hidden="false" customHeight="true" outlineLevel="0" collapsed="false">
      <c r="A124" s="26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1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8" s="30" customFormat="true" ht="6.9" hidden="false" customHeight="true" outlineLevel="0" collapsed="false">
      <c r="A128" s="26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24.9" hidden="false" customHeight="true" outlineLevel="0" collapsed="false">
      <c r="A129" s="26"/>
      <c r="B129" s="27"/>
      <c r="C129" s="9" t="s">
        <v>232</v>
      </c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6.9" hidden="false" customHeight="true" outlineLevel="0" collapsed="false">
      <c r="A130" s="26"/>
      <c r="B130" s="27"/>
      <c r="C130" s="28"/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2" hidden="false" customHeight="true" outlineLevel="0" collapsed="false">
      <c r="A131" s="26"/>
      <c r="B131" s="27"/>
      <c r="C131" s="17" t="s">
        <v>15</v>
      </c>
      <c r="D131" s="28"/>
      <c r="E131" s="28"/>
      <c r="F131" s="28"/>
      <c r="G131" s="28"/>
      <c r="H131" s="28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="30" customFormat="true" ht="16.5" hidden="false" customHeight="true" outlineLevel="0" collapsed="false">
      <c r="A132" s="26"/>
      <c r="B132" s="27"/>
      <c r="C132" s="28"/>
      <c r="D132" s="28"/>
      <c r="E132" s="185" t="str">
        <f aca="false">E7</f>
        <v>Zlepšování kvality a dostupnosti vzdělávání  ZŠ Ivančická 218, Moravský Krumlov</v>
      </c>
      <c r="F132" s="185"/>
      <c r="G132" s="185"/>
      <c r="H132" s="185"/>
      <c r="I132" s="28"/>
      <c r="J132" s="28"/>
      <c r="K132" s="28"/>
      <c r="L132" s="51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customFormat="false" ht="12" hidden="false" customHeight="true" outlineLevel="0" collapsed="false">
      <c r="B133" s="7"/>
      <c r="C133" s="17" t="s">
        <v>201</v>
      </c>
      <c r="D133" s="8"/>
      <c r="E133" s="8"/>
      <c r="F133" s="8"/>
      <c r="G133" s="8"/>
      <c r="H133" s="8"/>
      <c r="I133" s="8"/>
      <c r="J133" s="8"/>
      <c r="K133" s="8"/>
      <c r="L133" s="6"/>
    </row>
    <row r="134" s="30" customFormat="true" ht="16.5" hidden="false" customHeight="true" outlineLevel="0" collapsed="false">
      <c r="A134" s="26"/>
      <c r="B134" s="27"/>
      <c r="C134" s="28"/>
      <c r="D134" s="28"/>
      <c r="E134" s="185" t="s">
        <v>1503</v>
      </c>
      <c r="F134" s="185"/>
      <c r="G134" s="185"/>
      <c r="H134" s="185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2" hidden="false" customHeight="true" outlineLevel="0" collapsed="false">
      <c r="A135" s="26"/>
      <c r="B135" s="27"/>
      <c r="C135" s="17" t="s">
        <v>203</v>
      </c>
      <c r="D135" s="28"/>
      <c r="E135" s="28"/>
      <c r="F135" s="28"/>
      <c r="G135" s="28"/>
      <c r="H135" s="28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16.5" hidden="false" customHeight="true" outlineLevel="0" collapsed="false">
      <c r="A136" s="26"/>
      <c r="B136" s="27"/>
      <c r="C136" s="28"/>
      <c r="D136" s="28"/>
      <c r="E136" s="66" t="str">
        <f aca="false">E11</f>
        <v>51.5.2 - informatika, II.B-1 - elektro</v>
      </c>
      <c r="F136" s="66"/>
      <c r="G136" s="66"/>
      <c r="H136" s="66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6.9" hidden="false" customHeight="true" outlineLevel="0" collapsed="false">
      <c r="A137" s="26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12" hidden="false" customHeight="true" outlineLevel="0" collapsed="false">
      <c r="A138" s="26"/>
      <c r="B138" s="27"/>
      <c r="C138" s="17" t="s">
        <v>19</v>
      </c>
      <c r="D138" s="28"/>
      <c r="E138" s="28"/>
      <c r="F138" s="18" t="str">
        <f aca="false">F14</f>
        <v> </v>
      </c>
      <c r="G138" s="28"/>
      <c r="H138" s="28"/>
      <c r="I138" s="17" t="s">
        <v>21</v>
      </c>
      <c r="J138" s="186" t="str">
        <f aca="false">IF(J14="","",J14)</f>
        <v>14. 8. 2023</v>
      </c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6.9" hidden="false" customHeight="true" outlineLevel="0" collapsed="false">
      <c r="A139" s="26"/>
      <c r="B139" s="27"/>
      <c r="C139" s="28"/>
      <c r="D139" s="28"/>
      <c r="E139" s="28"/>
      <c r="F139" s="28"/>
      <c r="G139" s="28"/>
      <c r="H139" s="28"/>
      <c r="I139" s="28"/>
      <c r="J139" s="28"/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23</v>
      </c>
      <c r="D140" s="28"/>
      <c r="E140" s="28"/>
      <c r="F140" s="18" t="str">
        <f aca="false">E17</f>
        <v> </v>
      </c>
      <c r="G140" s="28"/>
      <c r="H140" s="28"/>
      <c r="I140" s="17" t="s">
        <v>28</v>
      </c>
      <c r="J140" s="187" t="str">
        <f aca="false">E23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5.15" hidden="false" customHeight="true" outlineLevel="0" collapsed="false">
      <c r="A141" s="26"/>
      <c r="B141" s="27"/>
      <c r="C141" s="17" t="s">
        <v>26</v>
      </c>
      <c r="D141" s="28"/>
      <c r="E141" s="28"/>
      <c r="F141" s="18" t="str">
        <f aca="false">IF(E20="","",E20)</f>
        <v>Vyplň údaj</v>
      </c>
      <c r="G141" s="28"/>
      <c r="H141" s="28"/>
      <c r="I141" s="17" t="s">
        <v>30</v>
      </c>
      <c r="J141" s="187" t="str">
        <f aca="false">E26</f>
        <v> </v>
      </c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30" customFormat="true" ht="10.35" hidden="false" customHeight="true" outlineLevel="0" collapsed="false">
      <c r="A142" s="26"/>
      <c r="B142" s="27"/>
      <c r="C142" s="28"/>
      <c r="D142" s="28"/>
      <c r="E142" s="28"/>
      <c r="F142" s="28"/>
      <c r="G142" s="28"/>
      <c r="H142" s="28"/>
      <c r="I142" s="28"/>
      <c r="J142" s="28"/>
      <c r="K142" s="28"/>
      <c r="L142" s="51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="223" customFormat="true" ht="29.25" hidden="false" customHeight="true" outlineLevel="0" collapsed="false">
      <c r="A143" s="216"/>
      <c r="B143" s="217"/>
      <c r="C143" s="218" t="s">
        <v>233</v>
      </c>
      <c r="D143" s="219" t="s">
        <v>59</v>
      </c>
      <c r="E143" s="219" t="s">
        <v>55</v>
      </c>
      <c r="F143" s="219" t="s">
        <v>56</v>
      </c>
      <c r="G143" s="219" t="s">
        <v>234</v>
      </c>
      <c r="H143" s="219" t="s">
        <v>235</v>
      </c>
      <c r="I143" s="219" t="s">
        <v>236</v>
      </c>
      <c r="J143" s="220" t="s">
        <v>208</v>
      </c>
      <c r="K143" s="221" t="s">
        <v>237</v>
      </c>
      <c r="L143" s="222"/>
      <c r="M143" s="84"/>
      <c r="N143" s="85" t="s">
        <v>38</v>
      </c>
      <c r="O143" s="85" t="s">
        <v>238</v>
      </c>
      <c r="P143" s="85" t="s">
        <v>239</v>
      </c>
      <c r="Q143" s="85" t="s">
        <v>240</v>
      </c>
      <c r="R143" s="85" t="s">
        <v>241</v>
      </c>
      <c r="S143" s="85" t="s">
        <v>242</v>
      </c>
      <c r="T143" s="86" t="s">
        <v>243</v>
      </c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</row>
    <row r="144" s="30" customFormat="true" ht="22.8" hidden="false" customHeight="true" outlineLevel="0" collapsed="false">
      <c r="A144" s="26"/>
      <c r="B144" s="27"/>
      <c r="C144" s="92" t="s">
        <v>244</v>
      </c>
      <c r="D144" s="28"/>
      <c r="E144" s="28"/>
      <c r="F144" s="28"/>
      <c r="G144" s="28"/>
      <c r="H144" s="28"/>
      <c r="I144" s="28"/>
      <c r="J144" s="224" t="n">
        <f aca="false">BK144</f>
        <v>0</v>
      </c>
      <c r="K144" s="28"/>
      <c r="L144" s="29"/>
      <c r="M144" s="87"/>
      <c r="N144" s="225"/>
      <c r="O144" s="88"/>
      <c r="P144" s="226" t="n">
        <f aca="false">P145+P177</f>
        <v>0</v>
      </c>
      <c r="Q144" s="88"/>
      <c r="R144" s="226" t="n">
        <f aca="false">R145+R177</f>
        <v>0.15971</v>
      </c>
      <c r="S144" s="88"/>
      <c r="T144" s="227" t="n">
        <f aca="false">T145+T177</f>
        <v>0.22195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3" t="s">
        <v>73</v>
      </c>
      <c r="AU144" s="3" t="s">
        <v>210</v>
      </c>
      <c r="BK144" s="228" t="n">
        <f aca="false">BK145+BK177</f>
        <v>0</v>
      </c>
    </row>
    <row r="145" s="229" customFormat="true" ht="25.95" hidden="false" customHeight="true" outlineLevel="0" collapsed="false">
      <c r="B145" s="230"/>
      <c r="C145" s="231"/>
      <c r="D145" s="232" t="s">
        <v>73</v>
      </c>
      <c r="E145" s="233" t="s">
        <v>245</v>
      </c>
      <c r="F145" s="233" t="s">
        <v>246</v>
      </c>
      <c r="G145" s="231"/>
      <c r="H145" s="231"/>
      <c r="I145" s="234"/>
      <c r="J145" s="235" t="n">
        <f aca="false">BK145</f>
        <v>0</v>
      </c>
      <c r="K145" s="231"/>
      <c r="L145" s="236"/>
      <c r="M145" s="237"/>
      <c r="N145" s="238"/>
      <c r="O145" s="238"/>
      <c r="P145" s="239" t="n">
        <f aca="false">P146+P151+P168</f>
        <v>0</v>
      </c>
      <c r="Q145" s="238"/>
      <c r="R145" s="239" t="n">
        <f aca="false">R146+R151+R168</f>
        <v>0</v>
      </c>
      <c r="S145" s="238"/>
      <c r="T145" s="240" t="n">
        <f aca="false">T146+T151+T168</f>
        <v>0.149</v>
      </c>
      <c r="AR145" s="241" t="s">
        <v>81</v>
      </c>
      <c r="AT145" s="242" t="s">
        <v>73</v>
      </c>
      <c r="AU145" s="242" t="s">
        <v>74</v>
      </c>
      <c r="AY145" s="241" t="s">
        <v>247</v>
      </c>
      <c r="BK145" s="243" t="n">
        <f aca="false">BK146+BK151+BK168</f>
        <v>0</v>
      </c>
    </row>
    <row r="146" s="229" customFormat="true" ht="22.8" hidden="false" customHeight="true" outlineLevel="0" collapsed="false">
      <c r="B146" s="230"/>
      <c r="C146" s="231"/>
      <c r="D146" s="232" t="s">
        <v>73</v>
      </c>
      <c r="E146" s="244" t="s">
        <v>265</v>
      </c>
      <c r="F146" s="244" t="s">
        <v>535</v>
      </c>
      <c r="G146" s="231"/>
      <c r="H146" s="231"/>
      <c r="I146" s="234"/>
      <c r="J146" s="245" t="n">
        <f aca="false">BK146</f>
        <v>0</v>
      </c>
      <c r="K146" s="231"/>
      <c r="L146" s="236"/>
      <c r="M146" s="237"/>
      <c r="N146" s="238"/>
      <c r="O146" s="238"/>
      <c r="P146" s="239" t="n">
        <f aca="false">SUM(P147:P150)</f>
        <v>0</v>
      </c>
      <c r="Q146" s="238"/>
      <c r="R146" s="239" t="n">
        <f aca="false">SUM(R147:R150)</f>
        <v>0</v>
      </c>
      <c r="S146" s="238"/>
      <c r="T146" s="240" t="n">
        <f aca="false">SUM(T147:T150)</f>
        <v>0</v>
      </c>
      <c r="AR146" s="241" t="s">
        <v>81</v>
      </c>
      <c r="AT146" s="242" t="s">
        <v>73</v>
      </c>
      <c r="AU146" s="242" t="s">
        <v>81</v>
      </c>
      <c r="AY146" s="241" t="s">
        <v>247</v>
      </c>
      <c r="BK146" s="243" t="n">
        <f aca="false">SUM(BK147:BK150)</f>
        <v>0</v>
      </c>
    </row>
    <row r="147" s="30" customFormat="true" ht="24.15" hidden="false" customHeight="true" outlineLevel="0" collapsed="false">
      <c r="A147" s="26"/>
      <c r="B147" s="27"/>
      <c r="C147" s="246" t="s">
        <v>536</v>
      </c>
      <c r="D147" s="246" t="s">
        <v>250</v>
      </c>
      <c r="E147" s="247" t="s">
        <v>537</v>
      </c>
      <c r="F147" s="248" t="s">
        <v>538</v>
      </c>
      <c r="G147" s="249" t="s">
        <v>539</v>
      </c>
      <c r="H147" s="250" t="n">
        <v>10</v>
      </c>
      <c r="I147" s="251"/>
      <c r="J147" s="252" t="n">
        <f aca="false">ROUND(I147*H147,2)</f>
        <v>0</v>
      </c>
      <c r="K147" s="253"/>
      <c r="L147" s="29"/>
      <c r="M147" s="254"/>
      <c r="N147" s="255" t="s">
        <v>39</v>
      </c>
      <c r="O147" s="76"/>
      <c r="P147" s="256" t="n">
        <f aca="false">O147*H147</f>
        <v>0</v>
      </c>
      <c r="Q147" s="256" t="n">
        <v>0</v>
      </c>
      <c r="R147" s="256" t="n">
        <f aca="false">Q147*H147</f>
        <v>0</v>
      </c>
      <c r="S147" s="256" t="n">
        <v>0</v>
      </c>
      <c r="T147" s="257" t="n">
        <f aca="false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258" t="s">
        <v>272</v>
      </c>
      <c r="AT147" s="258" t="s">
        <v>250</v>
      </c>
      <c r="AU147" s="258" t="s">
        <v>83</v>
      </c>
      <c r="AY147" s="3" t="s">
        <v>247</v>
      </c>
      <c r="BE147" s="137" t="n">
        <f aca="false">IF(N147="základní",J147,0)</f>
        <v>0</v>
      </c>
      <c r="BF147" s="137" t="n">
        <f aca="false">IF(N147="snížená",J147,0)</f>
        <v>0</v>
      </c>
      <c r="BG147" s="137" t="n">
        <f aca="false">IF(N147="zákl. přenesená",J147,0)</f>
        <v>0</v>
      </c>
      <c r="BH147" s="137" t="n">
        <f aca="false">IF(N147="sníž. přenesená",J147,0)</f>
        <v>0</v>
      </c>
      <c r="BI147" s="137" t="n">
        <f aca="false">IF(N147="nulová",J147,0)</f>
        <v>0</v>
      </c>
      <c r="BJ147" s="3" t="s">
        <v>81</v>
      </c>
      <c r="BK147" s="137" t="n">
        <f aca="false">ROUND(I147*H147,2)</f>
        <v>0</v>
      </c>
      <c r="BL147" s="3" t="s">
        <v>272</v>
      </c>
      <c r="BM147" s="258" t="s">
        <v>540</v>
      </c>
    </row>
    <row r="148" s="30" customFormat="true" ht="19.2" hidden="false" customHeight="false" outlineLevel="0" collapsed="false">
      <c r="A148" s="26"/>
      <c r="B148" s="27"/>
      <c r="C148" s="28"/>
      <c r="D148" s="259" t="s">
        <v>256</v>
      </c>
      <c r="E148" s="28"/>
      <c r="F148" s="260" t="s">
        <v>541</v>
      </c>
      <c r="G148" s="28"/>
      <c r="H148" s="28"/>
      <c r="I148" s="211"/>
      <c r="J148" s="28"/>
      <c r="K148" s="28"/>
      <c r="L148" s="29"/>
      <c r="M148" s="261"/>
      <c r="N148" s="262"/>
      <c r="O148" s="76"/>
      <c r="P148" s="76"/>
      <c r="Q148" s="76"/>
      <c r="R148" s="76"/>
      <c r="S148" s="76"/>
      <c r="T148" s="77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3" t="s">
        <v>256</v>
      </c>
      <c r="AU148" s="3" t="s">
        <v>83</v>
      </c>
    </row>
    <row r="149" s="30" customFormat="true" ht="24.15" hidden="false" customHeight="true" outlineLevel="0" collapsed="false">
      <c r="A149" s="26"/>
      <c r="B149" s="27"/>
      <c r="C149" s="246" t="s">
        <v>542</v>
      </c>
      <c r="D149" s="246" t="s">
        <v>250</v>
      </c>
      <c r="E149" s="247" t="s">
        <v>543</v>
      </c>
      <c r="F149" s="248" t="s">
        <v>544</v>
      </c>
      <c r="G149" s="249" t="s">
        <v>539</v>
      </c>
      <c r="H149" s="250" t="n">
        <v>90</v>
      </c>
      <c r="I149" s="251"/>
      <c r="J149" s="252" t="n">
        <f aca="false">ROUND(I149*H149,2)</f>
        <v>0</v>
      </c>
      <c r="K149" s="253"/>
      <c r="L149" s="29"/>
      <c r="M149" s="254"/>
      <c r="N149" s="255" t="s">
        <v>39</v>
      </c>
      <c r="O149" s="76"/>
      <c r="P149" s="256" t="n">
        <f aca="false">O149*H149</f>
        <v>0</v>
      </c>
      <c r="Q149" s="256" t="n">
        <v>0</v>
      </c>
      <c r="R149" s="256" t="n">
        <f aca="false">Q149*H149</f>
        <v>0</v>
      </c>
      <c r="S149" s="256" t="n">
        <v>0</v>
      </c>
      <c r="T149" s="257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258" t="s">
        <v>272</v>
      </c>
      <c r="AT149" s="258" t="s">
        <v>250</v>
      </c>
      <c r="AU149" s="258" t="s">
        <v>83</v>
      </c>
      <c r="AY149" s="3" t="s">
        <v>247</v>
      </c>
      <c r="BE149" s="137" t="n">
        <f aca="false">IF(N149="základní",J149,0)</f>
        <v>0</v>
      </c>
      <c r="BF149" s="137" t="n">
        <f aca="false">IF(N149="snížená",J149,0)</f>
        <v>0</v>
      </c>
      <c r="BG149" s="137" t="n">
        <f aca="false">IF(N149="zákl. přenesená",J149,0)</f>
        <v>0</v>
      </c>
      <c r="BH149" s="137" t="n">
        <f aca="false">IF(N149="sníž. přenesená",J149,0)</f>
        <v>0</v>
      </c>
      <c r="BI149" s="137" t="n">
        <f aca="false">IF(N149="nulová",J149,0)</f>
        <v>0</v>
      </c>
      <c r="BJ149" s="3" t="s">
        <v>81</v>
      </c>
      <c r="BK149" s="137" t="n">
        <f aca="false">ROUND(I149*H149,2)</f>
        <v>0</v>
      </c>
      <c r="BL149" s="3" t="s">
        <v>272</v>
      </c>
      <c r="BM149" s="258" t="s">
        <v>545</v>
      </c>
    </row>
    <row r="150" s="30" customFormat="true" ht="28.8" hidden="false" customHeight="false" outlineLevel="0" collapsed="false">
      <c r="A150" s="26"/>
      <c r="B150" s="27"/>
      <c r="C150" s="28"/>
      <c r="D150" s="259" t="s">
        <v>256</v>
      </c>
      <c r="E150" s="28"/>
      <c r="F150" s="260" t="s">
        <v>546</v>
      </c>
      <c r="G150" s="28"/>
      <c r="H150" s="28"/>
      <c r="I150" s="211"/>
      <c r="J150" s="28"/>
      <c r="K150" s="28"/>
      <c r="L150" s="29"/>
      <c r="M150" s="261"/>
      <c r="N150" s="262"/>
      <c r="O150" s="76"/>
      <c r="P150" s="76"/>
      <c r="Q150" s="76"/>
      <c r="R150" s="76"/>
      <c r="S150" s="76"/>
      <c r="T150" s="7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3" t="s">
        <v>256</v>
      </c>
      <c r="AU150" s="3" t="s">
        <v>83</v>
      </c>
    </row>
    <row r="151" s="229" customFormat="true" ht="22.8" hidden="false" customHeight="true" outlineLevel="0" collapsed="false">
      <c r="B151" s="230"/>
      <c r="C151" s="231"/>
      <c r="D151" s="232" t="s">
        <v>73</v>
      </c>
      <c r="E151" s="244" t="s">
        <v>258</v>
      </c>
      <c r="F151" s="244" t="s">
        <v>259</v>
      </c>
      <c r="G151" s="231"/>
      <c r="H151" s="231"/>
      <c r="I151" s="234"/>
      <c r="J151" s="245" t="n">
        <f aca="false">BK151</f>
        <v>0</v>
      </c>
      <c r="K151" s="231"/>
      <c r="L151" s="236"/>
      <c r="M151" s="237"/>
      <c r="N151" s="238"/>
      <c r="O151" s="238"/>
      <c r="P151" s="239" t="n">
        <f aca="false">SUM(P152:P167)</f>
        <v>0</v>
      </c>
      <c r="Q151" s="238"/>
      <c r="R151" s="239" t="n">
        <f aca="false">SUM(R152:R167)</f>
        <v>0</v>
      </c>
      <c r="S151" s="238"/>
      <c r="T151" s="240" t="n">
        <f aca="false">SUM(T152:T167)</f>
        <v>0.149</v>
      </c>
      <c r="AR151" s="241" t="s">
        <v>81</v>
      </c>
      <c r="AT151" s="242" t="s">
        <v>73</v>
      </c>
      <c r="AU151" s="242" t="s">
        <v>81</v>
      </c>
      <c r="AY151" s="241" t="s">
        <v>247</v>
      </c>
      <c r="BK151" s="243" t="n">
        <f aca="false">SUM(BK152:BK167)</f>
        <v>0</v>
      </c>
    </row>
    <row r="152" s="30" customFormat="true" ht="33" hidden="false" customHeight="true" outlineLevel="0" collapsed="false">
      <c r="A152" s="26"/>
      <c r="B152" s="27"/>
      <c r="C152" s="246" t="s">
        <v>547</v>
      </c>
      <c r="D152" s="246" t="s">
        <v>250</v>
      </c>
      <c r="E152" s="247" t="s">
        <v>548</v>
      </c>
      <c r="F152" s="248" t="s">
        <v>549</v>
      </c>
      <c r="G152" s="249" t="s">
        <v>291</v>
      </c>
      <c r="H152" s="250" t="n">
        <v>1</v>
      </c>
      <c r="I152" s="251"/>
      <c r="J152" s="252" t="n">
        <f aca="false">ROUND(I152*H152,2)</f>
        <v>0</v>
      </c>
      <c r="K152" s="253"/>
      <c r="L152" s="29"/>
      <c r="M152" s="254"/>
      <c r="N152" s="255" t="s">
        <v>39</v>
      </c>
      <c r="O152" s="76"/>
      <c r="P152" s="256" t="n">
        <f aca="false">O152*H152</f>
        <v>0</v>
      </c>
      <c r="Q152" s="256" t="n">
        <v>0</v>
      </c>
      <c r="R152" s="256" t="n">
        <f aca="false">Q152*H152</f>
        <v>0</v>
      </c>
      <c r="S152" s="256" t="n">
        <v>0</v>
      </c>
      <c r="T152" s="257" t="n">
        <f aca="false"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258" t="s">
        <v>272</v>
      </c>
      <c r="AT152" s="258" t="s">
        <v>250</v>
      </c>
      <c r="AU152" s="258" t="s">
        <v>83</v>
      </c>
      <c r="AY152" s="3" t="s">
        <v>247</v>
      </c>
      <c r="BE152" s="137" t="n">
        <f aca="false">IF(N152="základní",J152,0)</f>
        <v>0</v>
      </c>
      <c r="BF152" s="137" t="n">
        <f aca="false">IF(N152="snížená",J152,0)</f>
        <v>0</v>
      </c>
      <c r="BG152" s="137" t="n">
        <f aca="false">IF(N152="zákl. přenesená",J152,0)</f>
        <v>0</v>
      </c>
      <c r="BH152" s="137" t="n">
        <f aca="false">IF(N152="sníž. přenesená",J152,0)</f>
        <v>0</v>
      </c>
      <c r="BI152" s="137" t="n">
        <f aca="false">IF(N152="nulová",J152,0)</f>
        <v>0</v>
      </c>
      <c r="BJ152" s="3" t="s">
        <v>81</v>
      </c>
      <c r="BK152" s="137" t="n">
        <f aca="false">ROUND(I152*H152,2)</f>
        <v>0</v>
      </c>
      <c r="BL152" s="3" t="s">
        <v>272</v>
      </c>
      <c r="BM152" s="258" t="s">
        <v>550</v>
      </c>
    </row>
    <row r="153" s="30" customFormat="true" ht="28.8" hidden="false" customHeight="false" outlineLevel="0" collapsed="false">
      <c r="A153" s="26"/>
      <c r="B153" s="27"/>
      <c r="C153" s="28"/>
      <c r="D153" s="259" t="s">
        <v>256</v>
      </c>
      <c r="E153" s="28"/>
      <c r="F153" s="260" t="s">
        <v>551</v>
      </c>
      <c r="G153" s="28"/>
      <c r="H153" s="28"/>
      <c r="I153" s="211"/>
      <c r="J153" s="28"/>
      <c r="K153" s="28"/>
      <c r="L153" s="29"/>
      <c r="M153" s="261"/>
      <c r="N153" s="262"/>
      <c r="O153" s="76"/>
      <c r="P153" s="76"/>
      <c r="Q153" s="76"/>
      <c r="R153" s="76"/>
      <c r="S153" s="76"/>
      <c r="T153" s="77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T153" s="3" t="s">
        <v>256</v>
      </c>
      <c r="AU153" s="3" t="s">
        <v>83</v>
      </c>
    </row>
    <row r="154" s="30" customFormat="true" ht="33" hidden="false" customHeight="true" outlineLevel="0" collapsed="false">
      <c r="A154" s="26"/>
      <c r="B154" s="27"/>
      <c r="C154" s="246" t="s">
        <v>552</v>
      </c>
      <c r="D154" s="246" t="s">
        <v>250</v>
      </c>
      <c r="E154" s="247" t="s">
        <v>553</v>
      </c>
      <c r="F154" s="248" t="s">
        <v>554</v>
      </c>
      <c r="G154" s="249" t="s">
        <v>291</v>
      </c>
      <c r="H154" s="250" t="n">
        <v>3</v>
      </c>
      <c r="I154" s="251"/>
      <c r="J154" s="252" t="n">
        <f aca="false">ROUND(I154*H154,2)</f>
        <v>0</v>
      </c>
      <c r="K154" s="253"/>
      <c r="L154" s="29"/>
      <c r="M154" s="254"/>
      <c r="N154" s="255" t="s">
        <v>39</v>
      </c>
      <c r="O154" s="76"/>
      <c r="P154" s="256" t="n">
        <f aca="false">O154*H154</f>
        <v>0</v>
      </c>
      <c r="Q154" s="256" t="n">
        <v>0</v>
      </c>
      <c r="R154" s="256" t="n">
        <f aca="false">Q154*H154</f>
        <v>0</v>
      </c>
      <c r="S154" s="256" t="n">
        <v>0</v>
      </c>
      <c r="T154" s="257" t="n">
        <f aca="false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258" t="s">
        <v>272</v>
      </c>
      <c r="AT154" s="258" t="s">
        <v>250</v>
      </c>
      <c r="AU154" s="258" t="s">
        <v>83</v>
      </c>
      <c r="AY154" s="3" t="s">
        <v>247</v>
      </c>
      <c r="BE154" s="137" t="n">
        <f aca="false">IF(N154="základní",J154,0)</f>
        <v>0</v>
      </c>
      <c r="BF154" s="137" t="n">
        <f aca="false">IF(N154="snížená",J154,0)</f>
        <v>0</v>
      </c>
      <c r="BG154" s="137" t="n">
        <f aca="false">IF(N154="zákl. přenesená",J154,0)</f>
        <v>0</v>
      </c>
      <c r="BH154" s="137" t="n">
        <f aca="false">IF(N154="sníž. přenesená",J154,0)</f>
        <v>0</v>
      </c>
      <c r="BI154" s="137" t="n">
        <f aca="false">IF(N154="nulová",J154,0)</f>
        <v>0</v>
      </c>
      <c r="BJ154" s="3" t="s">
        <v>81</v>
      </c>
      <c r="BK154" s="137" t="n">
        <f aca="false">ROUND(I154*H154,2)</f>
        <v>0</v>
      </c>
      <c r="BL154" s="3" t="s">
        <v>272</v>
      </c>
      <c r="BM154" s="258" t="s">
        <v>555</v>
      </c>
    </row>
    <row r="155" s="30" customFormat="true" ht="28.8" hidden="false" customHeight="false" outlineLevel="0" collapsed="false">
      <c r="A155" s="26"/>
      <c r="B155" s="27"/>
      <c r="C155" s="28"/>
      <c r="D155" s="259" t="s">
        <v>256</v>
      </c>
      <c r="E155" s="28"/>
      <c r="F155" s="260" t="s">
        <v>556</v>
      </c>
      <c r="G155" s="28"/>
      <c r="H155" s="28"/>
      <c r="I155" s="211"/>
      <c r="J155" s="28"/>
      <c r="K155" s="28"/>
      <c r="L155" s="29"/>
      <c r="M155" s="261"/>
      <c r="N155" s="262"/>
      <c r="O155" s="76"/>
      <c r="P155" s="76"/>
      <c r="Q155" s="76"/>
      <c r="R155" s="76"/>
      <c r="S155" s="76"/>
      <c r="T155" s="77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T155" s="3" t="s">
        <v>256</v>
      </c>
      <c r="AU155" s="3" t="s">
        <v>83</v>
      </c>
    </row>
    <row r="156" s="30" customFormat="true" ht="33" hidden="false" customHeight="true" outlineLevel="0" collapsed="false">
      <c r="A156" s="26"/>
      <c r="B156" s="27"/>
      <c r="C156" s="246" t="s">
        <v>557</v>
      </c>
      <c r="D156" s="246" t="s">
        <v>250</v>
      </c>
      <c r="E156" s="247" t="s">
        <v>558</v>
      </c>
      <c r="F156" s="248" t="s">
        <v>559</v>
      </c>
      <c r="G156" s="249" t="s">
        <v>291</v>
      </c>
      <c r="H156" s="250" t="n">
        <v>1</v>
      </c>
      <c r="I156" s="251"/>
      <c r="J156" s="252" t="n">
        <f aca="false">ROUND(I156*H156,2)</f>
        <v>0</v>
      </c>
      <c r="K156" s="253"/>
      <c r="L156" s="29"/>
      <c r="M156" s="254"/>
      <c r="N156" s="255" t="s">
        <v>39</v>
      </c>
      <c r="O156" s="76"/>
      <c r="P156" s="256" t="n">
        <f aca="false">O156*H156</f>
        <v>0</v>
      </c>
      <c r="Q156" s="256" t="n">
        <v>0</v>
      </c>
      <c r="R156" s="256" t="n">
        <f aca="false">Q156*H156</f>
        <v>0</v>
      </c>
      <c r="S156" s="256" t="n">
        <v>0</v>
      </c>
      <c r="T156" s="257" t="n">
        <f aca="false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258" t="s">
        <v>272</v>
      </c>
      <c r="AT156" s="258" t="s">
        <v>250</v>
      </c>
      <c r="AU156" s="258" t="s">
        <v>83</v>
      </c>
      <c r="AY156" s="3" t="s">
        <v>247</v>
      </c>
      <c r="BE156" s="137" t="n">
        <f aca="false">IF(N156="základní",J156,0)</f>
        <v>0</v>
      </c>
      <c r="BF156" s="137" t="n">
        <f aca="false">IF(N156="snížená",J156,0)</f>
        <v>0</v>
      </c>
      <c r="BG156" s="137" t="n">
        <f aca="false">IF(N156="zákl. přenesená",J156,0)</f>
        <v>0</v>
      </c>
      <c r="BH156" s="137" t="n">
        <f aca="false">IF(N156="sníž. přenesená",J156,0)</f>
        <v>0</v>
      </c>
      <c r="BI156" s="137" t="n">
        <f aca="false">IF(N156="nulová",J156,0)</f>
        <v>0</v>
      </c>
      <c r="BJ156" s="3" t="s">
        <v>81</v>
      </c>
      <c r="BK156" s="137" t="n">
        <f aca="false">ROUND(I156*H156,2)</f>
        <v>0</v>
      </c>
      <c r="BL156" s="3" t="s">
        <v>272</v>
      </c>
      <c r="BM156" s="258" t="s">
        <v>560</v>
      </c>
    </row>
    <row r="157" s="30" customFormat="true" ht="28.8" hidden="false" customHeight="false" outlineLevel="0" collapsed="false">
      <c r="A157" s="26"/>
      <c r="B157" s="27"/>
      <c r="C157" s="28"/>
      <c r="D157" s="259" t="s">
        <v>256</v>
      </c>
      <c r="E157" s="28"/>
      <c r="F157" s="260" t="s">
        <v>561</v>
      </c>
      <c r="G157" s="28"/>
      <c r="H157" s="28"/>
      <c r="I157" s="211"/>
      <c r="J157" s="28"/>
      <c r="K157" s="28"/>
      <c r="L157" s="29"/>
      <c r="M157" s="261"/>
      <c r="N157" s="262"/>
      <c r="O157" s="76"/>
      <c r="P157" s="76"/>
      <c r="Q157" s="76"/>
      <c r="R157" s="76"/>
      <c r="S157" s="76"/>
      <c r="T157" s="77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3" t="s">
        <v>256</v>
      </c>
      <c r="AU157" s="3" t="s">
        <v>83</v>
      </c>
    </row>
    <row r="158" s="30" customFormat="true" ht="24.15" hidden="false" customHeight="true" outlineLevel="0" collapsed="false">
      <c r="A158" s="26"/>
      <c r="B158" s="27"/>
      <c r="C158" s="246" t="s">
        <v>562</v>
      </c>
      <c r="D158" s="246" t="s">
        <v>250</v>
      </c>
      <c r="E158" s="247" t="s">
        <v>563</v>
      </c>
      <c r="F158" s="248" t="s">
        <v>564</v>
      </c>
      <c r="G158" s="249" t="s">
        <v>291</v>
      </c>
      <c r="H158" s="250" t="n">
        <v>6</v>
      </c>
      <c r="I158" s="251"/>
      <c r="J158" s="252" t="n">
        <f aca="false">ROUND(I158*H158,2)</f>
        <v>0</v>
      </c>
      <c r="K158" s="253"/>
      <c r="L158" s="29"/>
      <c r="M158" s="254"/>
      <c r="N158" s="255" t="s">
        <v>39</v>
      </c>
      <c r="O158" s="76"/>
      <c r="P158" s="256" t="n">
        <f aca="false">O158*H158</f>
        <v>0</v>
      </c>
      <c r="Q158" s="256" t="n">
        <v>0</v>
      </c>
      <c r="R158" s="256" t="n">
        <f aca="false">Q158*H158</f>
        <v>0</v>
      </c>
      <c r="S158" s="256" t="n">
        <v>0.001</v>
      </c>
      <c r="T158" s="257" t="n">
        <f aca="false">S158*H158</f>
        <v>0.006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258" t="s">
        <v>272</v>
      </c>
      <c r="AT158" s="258" t="s">
        <v>250</v>
      </c>
      <c r="AU158" s="258" t="s">
        <v>83</v>
      </c>
      <c r="AY158" s="3" t="s">
        <v>247</v>
      </c>
      <c r="BE158" s="137" t="n">
        <f aca="false">IF(N158="základní",J158,0)</f>
        <v>0</v>
      </c>
      <c r="BF158" s="137" t="n">
        <f aca="false">IF(N158="snížená",J158,0)</f>
        <v>0</v>
      </c>
      <c r="BG158" s="137" t="n">
        <f aca="false">IF(N158="zákl. přenesená",J158,0)</f>
        <v>0</v>
      </c>
      <c r="BH158" s="137" t="n">
        <f aca="false">IF(N158="sníž. přenesená",J158,0)</f>
        <v>0</v>
      </c>
      <c r="BI158" s="137" t="n">
        <f aca="false">IF(N158="nulová",J158,0)</f>
        <v>0</v>
      </c>
      <c r="BJ158" s="3" t="s">
        <v>81</v>
      </c>
      <c r="BK158" s="137" t="n">
        <f aca="false">ROUND(I158*H158,2)</f>
        <v>0</v>
      </c>
      <c r="BL158" s="3" t="s">
        <v>272</v>
      </c>
      <c r="BM158" s="258" t="s">
        <v>565</v>
      </c>
    </row>
    <row r="159" s="30" customFormat="true" ht="19.2" hidden="false" customHeight="false" outlineLevel="0" collapsed="false">
      <c r="A159" s="26"/>
      <c r="B159" s="27"/>
      <c r="C159" s="28"/>
      <c r="D159" s="259" t="s">
        <v>256</v>
      </c>
      <c r="E159" s="28"/>
      <c r="F159" s="260" t="s">
        <v>566</v>
      </c>
      <c r="G159" s="28"/>
      <c r="H159" s="28"/>
      <c r="I159" s="211"/>
      <c r="J159" s="28"/>
      <c r="K159" s="28"/>
      <c r="L159" s="29"/>
      <c r="M159" s="261"/>
      <c r="N159" s="262"/>
      <c r="O159" s="76"/>
      <c r="P159" s="76"/>
      <c r="Q159" s="76"/>
      <c r="R159" s="76"/>
      <c r="S159" s="76"/>
      <c r="T159" s="77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3" t="s">
        <v>256</v>
      </c>
      <c r="AU159" s="3" t="s">
        <v>83</v>
      </c>
    </row>
    <row r="160" s="30" customFormat="true" ht="24.15" hidden="false" customHeight="true" outlineLevel="0" collapsed="false">
      <c r="A160" s="26"/>
      <c r="B160" s="27"/>
      <c r="C160" s="246" t="s">
        <v>81</v>
      </c>
      <c r="D160" s="246" t="s">
        <v>250</v>
      </c>
      <c r="E160" s="247" t="s">
        <v>567</v>
      </c>
      <c r="F160" s="248" t="s">
        <v>568</v>
      </c>
      <c r="G160" s="249" t="s">
        <v>332</v>
      </c>
      <c r="H160" s="250" t="n">
        <v>10</v>
      </c>
      <c r="I160" s="251"/>
      <c r="J160" s="252" t="n">
        <f aca="false">ROUND(I160*H160,2)</f>
        <v>0</v>
      </c>
      <c r="K160" s="253"/>
      <c r="L160" s="29"/>
      <c r="M160" s="254"/>
      <c r="N160" s="255" t="s">
        <v>39</v>
      </c>
      <c r="O160" s="76"/>
      <c r="P160" s="256" t="n">
        <f aca="false">O160*H160</f>
        <v>0</v>
      </c>
      <c r="Q160" s="256" t="n">
        <v>0</v>
      </c>
      <c r="R160" s="256" t="n">
        <f aca="false">Q160*H160</f>
        <v>0</v>
      </c>
      <c r="S160" s="256" t="n">
        <v>0.002</v>
      </c>
      <c r="T160" s="257" t="n">
        <f aca="false">S160*H160</f>
        <v>0.02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258" t="s">
        <v>272</v>
      </c>
      <c r="AT160" s="258" t="s">
        <v>250</v>
      </c>
      <c r="AU160" s="258" t="s">
        <v>83</v>
      </c>
      <c r="AY160" s="3" t="s">
        <v>247</v>
      </c>
      <c r="BE160" s="137" t="n">
        <f aca="false">IF(N160="základní",J160,0)</f>
        <v>0</v>
      </c>
      <c r="BF160" s="137" t="n">
        <f aca="false">IF(N160="snížená",J160,0)</f>
        <v>0</v>
      </c>
      <c r="BG160" s="137" t="n">
        <f aca="false">IF(N160="zákl. přenesená",J160,0)</f>
        <v>0</v>
      </c>
      <c r="BH160" s="137" t="n">
        <f aca="false">IF(N160="sníž. přenesená",J160,0)</f>
        <v>0</v>
      </c>
      <c r="BI160" s="137" t="n">
        <f aca="false">IF(N160="nulová",J160,0)</f>
        <v>0</v>
      </c>
      <c r="BJ160" s="3" t="s">
        <v>81</v>
      </c>
      <c r="BK160" s="137" t="n">
        <f aca="false">ROUND(I160*H160,2)</f>
        <v>0</v>
      </c>
      <c r="BL160" s="3" t="s">
        <v>272</v>
      </c>
      <c r="BM160" s="258" t="s">
        <v>569</v>
      </c>
    </row>
    <row r="161" s="30" customFormat="true" ht="19.2" hidden="false" customHeight="false" outlineLevel="0" collapsed="false">
      <c r="A161" s="26"/>
      <c r="B161" s="27"/>
      <c r="C161" s="28"/>
      <c r="D161" s="259" t="s">
        <v>256</v>
      </c>
      <c r="E161" s="28"/>
      <c r="F161" s="260" t="s">
        <v>570</v>
      </c>
      <c r="G161" s="28"/>
      <c r="H161" s="28"/>
      <c r="I161" s="211"/>
      <c r="J161" s="28"/>
      <c r="K161" s="28"/>
      <c r="L161" s="29"/>
      <c r="M161" s="261"/>
      <c r="N161" s="262"/>
      <c r="O161" s="76"/>
      <c r="P161" s="76"/>
      <c r="Q161" s="76"/>
      <c r="R161" s="76"/>
      <c r="S161" s="76"/>
      <c r="T161" s="77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T161" s="3" t="s">
        <v>256</v>
      </c>
      <c r="AU161" s="3" t="s">
        <v>83</v>
      </c>
    </row>
    <row r="162" s="30" customFormat="true" ht="24.15" hidden="false" customHeight="true" outlineLevel="0" collapsed="false">
      <c r="A162" s="26"/>
      <c r="B162" s="27"/>
      <c r="C162" s="246" t="s">
        <v>83</v>
      </c>
      <c r="D162" s="246" t="s">
        <v>250</v>
      </c>
      <c r="E162" s="247" t="s">
        <v>571</v>
      </c>
      <c r="F162" s="248" t="s">
        <v>572</v>
      </c>
      <c r="G162" s="249" t="s">
        <v>332</v>
      </c>
      <c r="H162" s="250" t="n">
        <v>5</v>
      </c>
      <c r="I162" s="251"/>
      <c r="J162" s="252" t="n">
        <f aca="false">ROUND(I162*H162,2)</f>
        <v>0</v>
      </c>
      <c r="K162" s="253"/>
      <c r="L162" s="29"/>
      <c r="M162" s="254"/>
      <c r="N162" s="255" t="s">
        <v>39</v>
      </c>
      <c r="O162" s="76"/>
      <c r="P162" s="256" t="n">
        <f aca="false">O162*H162</f>
        <v>0</v>
      </c>
      <c r="Q162" s="256" t="n">
        <v>0</v>
      </c>
      <c r="R162" s="256" t="n">
        <f aca="false">Q162*H162</f>
        <v>0</v>
      </c>
      <c r="S162" s="256" t="n">
        <v>0.011</v>
      </c>
      <c r="T162" s="257" t="n">
        <f aca="false">S162*H162</f>
        <v>0.055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258" t="s">
        <v>272</v>
      </c>
      <c r="AT162" s="258" t="s">
        <v>250</v>
      </c>
      <c r="AU162" s="258" t="s">
        <v>83</v>
      </c>
      <c r="AY162" s="3" t="s">
        <v>247</v>
      </c>
      <c r="BE162" s="137" t="n">
        <f aca="false">IF(N162="základní",J162,0)</f>
        <v>0</v>
      </c>
      <c r="BF162" s="137" t="n">
        <f aca="false">IF(N162="snížená",J162,0)</f>
        <v>0</v>
      </c>
      <c r="BG162" s="137" t="n">
        <f aca="false">IF(N162="zákl. přenesená",J162,0)</f>
        <v>0</v>
      </c>
      <c r="BH162" s="137" t="n">
        <f aca="false">IF(N162="sníž. přenesená",J162,0)</f>
        <v>0</v>
      </c>
      <c r="BI162" s="137" t="n">
        <f aca="false">IF(N162="nulová",J162,0)</f>
        <v>0</v>
      </c>
      <c r="BJ162" s="3" t="s">
        <v>81</v>
      </c>
      <c r="BK162" s="137" t="n">
        <f aca="false">ROUND(I162*H162,2)</f>
        <v>0</v>
      </c>
      <c r="BL162" s="3" t="s">
        <v>272</v>
      </c>
      <c r="BM162" s="258" t="s">
        <v>573</v>
      </c>
    </row>
    <row r="163" s="30" customFormat="true" ht="19.2" hidden="false" customHeight="false" outlineLevel="0" collapsed="false">
      <c r="A163" s="26"/>
      <c r="B163" s="27"/>
      <c r="C163" s="28"/>
      <c r="D163" s="259" t="s">
        <v>256</v>
      </c>
      <c r="E163" s="28"/>
      <c r="F163" s="260" t="s">
        <v>574</v>
      </c>
      <c r="G163" s="28"/>
      <c r="H163" s="28"/>
      <c r="I163" s="211"/>
      <c r="J163" s="28"/>
      <c r="K163" s="28"/>
      <c r="L163" s="29"/>
      <c r="M163" s="261"/>
      <c r="N163" s="262"/>
      <c r="O163" s="76"/>
      <c r="P163" s="76"/>
      <c r="Q163" s="76"/>
      <c r="R163" s="76"/>
      <c r="S163" s="76"/>
      <c r="T163" s="7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3" t="s">
        <v>256</v>
      </c>
      <c r="AU163" s="3" t="s">
        <v>83</v>
      </c>
    </row>
    <row r="164" s="30" customFormat="true" ht="24.15" hidden="false" customHeight="true" outlineLevel="0" collapsed="false">
      <c r="A164" s="26"/>
      <c r="B164" s="27"/>
      <c r="C164" s="246" t="s">
        <v>272</v>
      </c>
      <c r="D164" s="246" t="s">
        <v>250</v>
      </c>
      <c r="E164" s="247" t="s">
        <v>575</v>
      </c>
      <c r="F164" s="248" t="s">
        <v>576</v>
      </c>
      <c r="G164" s="249" t="s">
        <v>291</v>
      </c>
      <c r="H164" s="250" t="n">
        <v>4</v>
      </c>
      <c r="I164" s="251"/>
      <c r="J164" s="252" t="n">
        <f aca="false">ROUND(I164*H164,2)</f>
        <v>0</v>
      </c>
      <c r="K164" s="253"/>
      <c r="L164" s="29"/>
      <c r="M164" s="254"/>
      <c r="N164" s="255" t="s">
        <v>39</v>
      </c>
      <c r="O164" s="76"/>
      <c r="P164" s="256" t="n">
        <f aca="false">O164*H164</f>
        <v>0</v>
      </c>
      <c r="Q164" s="256" t="n">
        <v>0</v>
      </c>
      <c r="R164" s="256" t="n">
        <f aca="false">Q164*H164</f>
        <v>0</v>
      </c>
      <c r="S164" s="256" t="n">
        <v>0.017</v>
      </c>
      <c r="T164" s="257" t="n">
        <f aca="false">S164*H164</f>
        <v>0.068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258" t="s">
        <v>272</v>
      </c>
      <c r="AT164" s="258" t="s">
        <v>250</v>
      </c>
      <c r="AU164" s="258" t="s">
        <v>83</v>
      </c>
      <c r="AY164" s="3" t="s">
        <v>247</v>
      </c>
      <c r="BE164" s="137" t="n">
        <f aca="false">IF(N164="základní",J164,0)</f>
        <v>0</v>
      </c>
      <c r="BF164" s="137" t="n">
        <f aca="false">IF(N164="snížená",J164,0)</f>
        <v>0</v>
      </c>
      <c r="BG164" s="137" t="n">
        <f aca="false">IF(N164="zákl. přenesená",J164,0)</f>
        <v>0</v>
      </c>
      <c r="BH164" s="137" t="n">
        <f aca="false">IF(N164="sníž. přenesená",J164,0)</f>
        <v>0</v>
      </c>
      <c r="BI164" s="137" t="n">
        <f aca="false">IF(N164="nulová",J164,0)</f>
        <v>0</v>
      </c>
      <c r="BJ164" s="3" t="s">
        <v>81</v>
      </c>
      <c r="BK164" s="137" t="n">
        <f aca="false">ROUND(I164*H164,2)</f>
        <v>0</v>
      </c>
      <c r="BL164" s="3" t="s">
        <v>272</v>
      </c>
      <c r="BM164" s="258" t="s">
        <v>577</v>
      </c>
    </row>
    <row r="165" s="30" customFormat="true" ht="28.8" hidden="false" customHeight="false" outlineLevel="0" collapsed="false">
      <c r="A165" s="26"/>
      <c r="B165" s="27"/>
      <c r="C165" s="28"/>
      <c r="D165" s="259" t="s">
        <v>256</v>
      </c>
      <c r="E165" s="28"/>
      <c r="F165" s="260" t="s">
        <v>578</v>
      </c>
      <c r="G165" s="28"/>
      <c r="H165" s="28"/>
      <c r="I165" s="211"/>
      <c r="J165" s="28"/>
      <c r="K165" s="28"/>
      <c r="L165" s="29"/>
      <c r="M165" s="261"/>
      <c r="N165" s="262"/>
      <c r="O165" s="76"/>
      <c r="P165" s="76"/>
      <c r="Q165" s="76"/>
      <c r="R165" s="76"/>
      <c r="S165" s="76"/>
      <c r="T165" s="77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3" t="s">
        <v>256</v>
      </c>
      <c r="AU165" s="3" t="s">
        <v>83</v>
      </c>
    </row>
    <row r="166" s="30" customFormat="true" ht="24.15" hidden="false" customHeight="true" outlineLevel="0" collapsed="false">
      <c r="A166" s="26"/>
      <c r="B166" s="27"/>
      <c r="C166" s="246" t="s">
        <v>579</v>
      </c>
      <c r="D166" s="246" t="s">
        <v>250</v>
      </c>
      <c r="E166" s="247" t="s">
        <v>580</v>
      </c>
      <c r="F166" s="248" t="s">
        <v>581</v>
      </c>
      <c r="G166" s="249" t="s">
        <v>307</v>
      </c>
      <c r="H166" s="250" t="n">
        <v>105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</v>
      </c>
      <c r="T166" s="257" t="n">
        <f aca="false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272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272</v>
      </c>
      <c r="BM166" s="258" t="s">
        <v>582</v>
      </c>
    </row>
    <row r="167" s="30" customFormat="true" ht="19.2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583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229" customFormat="true" ht="22.8" hidden="false" customHeight="true" outlineLevel="0" collapsed="false">
      <c r="B168" s="230"/>
      <c r="C168" s="231"/>
      <c r="D168" s="232" t="s">
        <v>73</v>
      </c>
      <c r="E168" s="244" t="s">
        <v>270</v>
      </c>
      <c r="F168" s="244" t="s">
        <v>271</v>
      </c>
      <c r="G168" s="231"/>
      <c r="H168" s="231"/>
      <c r="I168" s="234"/>
      <c r="J168" s="245" t="n">
        <f aca="false">BK168</f>
        <v>0</v>
      </c>
      <c r="K168" s="231"/>
      <c r="L168" s="236"/>
      <c r="M168" s="237"/>
      <c r="N168" s="238"/>
      <c r="O168" s="238"/>
      <c r="P168" s="239" t="n">
        <f aca="false">SUM(P169:P176)</f>
        <v>0</v>
      </c>
      <c r="Q168" s="238"/>
      <c r="R168" s="239" t="n">
        <f aca="false">SUM(R169:R176)</f>
        <v>0</v>
      </c>
      <c r="S168" s="238"/>
      <c r="T168" s="240" t="n">
        <f aca="false">SUM(T169:T176)</f>
        <v>0</v>
      </c>
      <c r="AR168" s="241" t="s">
        <v>81</v>
      </c>
      <c r="AT168" s="242" t="s">
        <v>73</v>
      </c>
      <c r="AU168" s="242" t="s">
        <v>81</v>
      </c>
      <c r="AY168" s="241" t="s">
        <v>247</v>
      </c>
      <c r="BK168" s="243" t="n">
        <f aca="false">SUM(BK169:BK176)</f>
        <v>0</v>
      </c>
    </row>
    <row r="169" s="30" customFormat="true" ht="24.15" hidden="false" customHeight="true" outlineLevel="0" collapsed="false">
      <c r="A169" s="26"/>
      <c r="B169" s="27"/>
      <c r="C169" s="246" t="s">
        <v>278</v>
      </c>
      <c r="D169" s="246" t="s">
        <v>250</v>
      </c>
      <c r="E169" s="247" t="s">
        <v>273</v>
      </c>
      <c r="F169" s="248" t="s">
        <v>584</v>
      </c>
      <c r="G169" s="249" t="s">
        <v>275</v>
      </c>
      <c r="H169" s="250" t="n">
        <v>0.222</v>
      </c>
      <c r="I169" s="251"/>
      <c r="J169" s="252" t="n">
        <f aca="false">ROUND(I169*H169,2)</f>
        <v>0</v>
      </c>
      <c r="K169" s="253"/>
      <c r="L169" s="29"/>
      <c r="M169" s="254"/>
      <c r="N169" s="255" t="s">
        <v>39</v>
      </c>
      <c r="O169" s="76"/>
      <c r="P169" s="256" t="n">
        <f aca="false">O169*H169</f>
        <v>0</v>
      </c>
      <c r="Q169" s="256" t="n">
        <v>0</v>
      </c>
      <c r="R169" s="256" t="n">
        <f aca="false">Q169*H169</f>
        <v>0</v>
      </c>
      <c r="S169" s="256" t="n">
        <v>0</v>
      </c>
      <c r="T169" s="257" t="n">
        <f aca="false">S169*H169</f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258" t="s">
        <v>272</v>
      </c>
      <c r="AT169" s="258" t="s">
        <v>250</v>
      </c>
      <c r="AU169" s="258" t="s">
        <v>83</v>
      </c>
      <c r="AY169" s="3" t="s">
        <v>247</v>
      </c>
      <c r="BE169" s="137" t="n">
        <f aca="false">IF(N169="základní",J169,0)</f>
        <v>0</v>
      </c>
      <c r="BF169" s="137" t="n">
        <f aca="false">IF(N169="snížená",J169,0)</f>
        <v>0</v>
      </c>
      <c r="BG169" s="137" t="n">
        <f aca="false">IF(N169="zákl. přenesená",J169,0)</f>
        <v>0</v>
      </c>
      <c r="BH169" s="137" t="n">
        <f aca="false">IF(N169="sníž. přenesená",J169,0)</f>
        <v>0</v>
      </c>
      <c r="BI169" s="137" t="n">
        <f aca="false">IF(N169="nulová",J169,0)</f>
        <v>0</v>
      </c>
      <c r="BJ169" s="3" t="s">
        <v>81</v>
      </c>
      <c r="BK169" s="137" t="n">
        <f aca="false">ROUND(I169*H169,2)</f>
        <v>0</v>
      </c>
      <c r="BL169" s="3" t="s">
        <v>272</v>
      </c>
      <c r="BM169" s="258" t="s">
        <v>585</v>
      </c>
    </row>
    <row r="170" s="30" customFormat="true" ht="19.2" hidden="false" customHeight="false" outlineLevel="0" collapsed="false">
      <c r="A170" s="26"/>
      <c r="B170" s="27"/>
      <c r="C170" s="28"/>
      <c r="D170" s="259" t="s">
        <v>256</v>
      </c>
      <c r="E170" s="28"/>
      <c r="F170" s="260" t="s">
        <v>586</v>
      </c>
      <c r="G170" s="28"/>
      <c r="H170" s="28"/>
      <c r="I170" s="211"/>
      <c r="J170" s="28"/>
      <c r="K170" s="28"/>
      <c r="L170" s="29"/>
      <c r="M170" s="261"/>
      <c r="N170" s="262"/>
      <c r="O170" s="76"/>
      <c r="P170" s="76"/>
      <c r="Q170" s="76"/>
      <c r="R170" s="76"/>
      <c r="S170" s="76"/>
      <c r="T170" s="77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T170" s="3" t="s">
        <v>256</v>
      </c>
      <c r="AU170" s="3" t="s">
        <v>83</v>
      </c>
    </row>
    <row r="171" s="30" customFormat="true" ht="24.15" hidden="false" customHeight="true" outlineLevel="0" collapsed="false">
      <c r="A171" s="26"/>
      <c r="B171" s="27"/>
      <c r="C171" s="246" t="s">
        <v>248</v>
      </c>
      <c r="D171" s="246" t="s">
        <v>250</v>
      </c>
      <c r="E171" s="247" t="s">
        <v>279</v>
      </c>
      <c r="F171" s="248" t="s">
        <v>280</v>
      </c>
      <c r="G171" s="249" t="s">
        <v>275</v>
      </c>
      <c r="H171" s="250" t="n">
        <v>0.222</v>
      </c>
      <c r="I171" s="251"/>
      <c r="J171" s="252" t="n">
        <f aca="false">ROUND(I171*H171,2)</f>
        <v>0</v>
      </c>
      <c r="K171" s="253"/>
      <c r="L171" s="29"/>
      <c r="M171" s="254"/>
      <c r="N171" s="255" t="s">
        <v>39</v>
      </c>
      <c r="O171" s="76"/>
      <c r="P171" s="256" t="n">
        <f aca="false">O171*H171</f>
        <v>0</v>
      </c>
      <c r="Q171" s="256" t="n">
        <v>0</v>
      </c>
      <c r="R171" s="256" t="n">
        <f aca="false">Q171*H171</f>
        <v>0</v>
      </c>
      <c r="S171" s="256" t="n">
        <v>0</v>
      </c>
      <c r="T171" s="257" t="n">
        <f aca="false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258" t="s">
        <v>272</v>
      </c>
      <c r="AT171" s="258" t="s">
        <v>250</v>
      </c>
      <c r="AU171" s="258" t="s">
        <v>83</v>
      </c>
      <c r="AY171" s="3" t="s">
        <v>247</v>
      </c>
      <c r="BE171" s="137" t="n">
        <f aca="false">IF(N171="základní",J171,0)</f>
        <v>0</v>
      </c>
      <c r="BF171" s="137" t="n">
        <f aca="false">IF(N171="snížená",J171,0)</f>
        <v>0</v>
      </c>
      <c r="BG171" s="137" t="n">
        <f aca="false">IF(N171="zákl. přenesená",J171,0)</f>
        <v>0</v>
      </c>
      <c r="BH171" s="137" t="n">
        <f aca="false">IF(N171="sníž. přenesená",J171,0)</f>
        <v>0</v>
      </c>
      <c r="BI171" s="137" t="n">
        <f aca="false">IF(N171="nulová",J171,0)</f>
        <v>0</v>
      </c>
      <c r="BJ171" s="3" t="s">
        <v>81</v>
      </c>
      <c r="BK171" s="137" t="n">
        <f aca="false">ROUND(I171*H171,2)</f>
        <v>0</v>
      </c>
      <c r="BL171" s="3" t="s">
        <v>272</v>
      </c>
      <c r="BM171" s="258" t="s">
        <v>587</v>
      </c>
    </row>
    <row r="172" s="30" customFormat="true" ht="19.2" hidden="false" customHeight="false" outlineLevel="0" collapsed="false">
      <c r="A172" s="26"/>
      <c r="B172" s="27"/>
      <c r="C172" s="28"/>
      <c r="D172" s="259" t="s">
        <v>256</v>
      </c>
      <c r="E172" s="28"/>
      <c r="F172" s="260" t="s">
        <v>282</v>
      </c>
      <c r="G172" s="28"/>
      <c r="H172" s="28"/>
      <c r="I172" s="211"/>
      <c r="J172" s="28"/>
      <c r="K172" s="28"/>
      <c r="L172" s="29"/>
      <c r="M172" s="261"/>
      <c r="N172" s="262"/>
      <c r="O172" s="76"/>
      <c r="P172" s="76"/>
      <c r="Q172" s="76"/>
      <c r="R172" s="76"/>
      <c r="S172" s="76"/>
      <c r="T172" s="77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T172" s="3" t="s">
        <v>256</v>
      </c>
      <c r="AU172" s="3" t="s">
        <v>83</v>
      </c>
    </row>
    <row r="173" s="30" customFormat="true" ht="24.15" hidden="false" customHeight="true" outlineLevel="0" collapsed="false">
      <c r="A173" s="26"/>
      <c r="B173" s="27"/>
      <c r="C173" s="246" t="s">
        <v>287</v>
      </c>
      <c r="D173" s="246" t="s">
        <v>250</v>
      </c>
      <c r="E173" s="247" t="s">
        <v>588</v>
      </c>
      <c r="F173" s="248" t="s">
        <v>589</v>
      </c>
      <c r="G173" s="249" t="s">
        <v>275</v>
      </c>
      <c r="H173" s="250" t="n">
        <v>75.67</v>
      </c>
      <c r="I173" s="251"/>
      <c r="J173" s="252" t="n">
        <f aca="false">ROUND(I173*H173,2)</f>
        <v>0</v>
      </c>
      <c r="K173" s="253"/>
      <c r="L173" s="29"/>
      <c r="M173" s="254"/>
      <c r="N173" s="255" t="s">
        <v>39</v>
      </c>
      <c r="O173" s="76"/>
      <c r="P173" s="256" t="n">
        <f aca="false">O173*H173</f>
        <v>0</v>
      </c>
      <c r="Q173" s="256" t="n">
        <v>0</v>
      </c>
      <c r="R173" s="256" t="n">
        <f aca="false">Q173*H173</f>
        <v>0</v>
      </c>
      <c r="S173" s="256" t="n">
        <v>0</v>
      </c>
      <c r="T173" s="257" t="n">
        <f aca="false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258" t="s">
        <v>272</v>
      </c>
      <c r="AT173" s="258" t="s">
        <v>250</v>
      </c>
      <c r="AU173" s="258" t="s">
        <v>83</v>
      </c>
      <c r="AY173" s="3" t="s">
        <v>247</v>
      </c>
      <c r="BE173" s="137" t="n">
        <f aca="false">IF(N173="základní",J173,0)</f>
        <v>0</v>
      </c>
      <c r="BF173" s="137" t="n">
        <f aca="false">IF(N173="snížená",J173,0)</f>
        <v>0</v>
      </c>
      <c r="BG173" s="137" t="n">
        <f aca="false">IF(N173="zákl. přenesená",J173,0)</f>
        <v>0</v>
      </c>
      <c r="BH173" s="137" t="n">
        <f aca="false">IF(N173="sníž. přenesená",J173,0)</f>
        <v>0</v>
      </c>
      <c r="BI173" s="137" t="n">
        <f aca="false">IF(N173="nulová",J173,0)</f>
        <v>0</v>
      </c>
      <c r="BJ173" s="3" t="s">
        <v>81</v>
      </c>
      <c r="BK173" s="137" t="n">
        <f aca="false">ROUND(I173*H173,2)</f>
        <v>0</v>
      </c>
      <c r="BL173" s="3" t="s">
        <v>272</v>
      </c>
      <c r="BM173" s="258" t="s">
        <v>590</v>
      </c>
    </row>
    <row r="174" s="30" customFormat="true" ht="28.8" hidden="false" customHeight="false" outlineLevel="0" collapsed="false">
      <c r="A174" s="26"/>
      <c r="B174" s="27"/>
      <c r="C174" s="28"/>
      <c r="D174" s="259" t="s">
        <v>256</v>
      </c>
      <c r="E174" s="28"/>
      <c r="F174" s="260" t="s">
        <v>591</v>
      </c>
      <c r="G174" s="28"/>
      <c r="H174" s="28"/>
      <c r="I174" s="211"/>
      <c r="J174" s="28"/>
      <c r="K174" s="28"/>
      <c r="L174" s="29"/>
      <c r="M174" s="261"/>
      <c r="N174" s="262"/>
      <c r="O174" s="76"/>
      <c r="P174" s="76"/>
      <c r="Q174" s="76"/>
      <c r="R174" s="76"/>
      <c r="S174" s="76"/>
      <c r="T174" s="77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T174" s="3" t="s">
        <v>256</v>
      </c>
      <c r="AU174" s="3" t="s">
        <v>83</v>
      </c>
    </row>
    <row r="175" s="30" customFormat="true" ht="49.05" hidden="false" customHeight="true" outlineLevel="0" collapsed="false">
      <c r="A175" s="26"/>
      <c r="B175" s="27"/>
      <c r="C175" s="246" t="s">
        <v>292</v>
      </c>
      <c r="D175" s="246" t="s">
        <v>250</v>
      </c>
      <c r="E175" s="247" t="s">
        <v>592</v>
      </c>
      <c r="F175" s="248" t="s">
        <v>593</v>
      </c>
      <c r="G175" s="249" t="s">
        <v>275</v>
      </c>
      <c r="H175" s="250" t="n">
        <v>1.081</v>
      </c>
      <c r="I175" s="251"/>
      <c r="J175" s="252" t="n">
        <f aca="false">ROUND(I175*H175,2)</f>
        <v>0</v>
      </c>
      <c r="K175" s="253"/>
      <c r="L175" s="29"/>
      <c r="M175" s="254"/>
      <c r="N175" s="255" t="s">
        <v>39</v>
      </c>
      <c r="O175" s="76"/>
      <c r="P175" s="256" t="n">
        <f aca="false">O175*H175</f>
        <v>0</v>
      </c>
      <c r="Q175" s="256" t="n">
        <v>0</v>
      </c>
      <c r="R175" s="256" t="n">
        <f aca="false">Q175*H175</f>
        <v>0</v>
      </c>
      <c r="S175" s="256" t="n">
        <v>0</v>
      </c>
      <c r="T175" s="257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258" t="s">
        <v>272</v>
      </c>
      <c r="AT175" s="258" t="s">
        <v>250</v>
      </c>
      <c r="AU175" s="258" t="s">
        <v>83</v>
      </c>
      <c r="AY175" s="3" t="s">
        <v>247</v>
      </c>
      <c r="BE175" s="137" t="n">
        <f aca="false">IF(N175="základní",J175,0)</f>
        <v>0</v>
      </c>
      <c r="BF175" s="137" t="n">
        <f aca="false">IF(N175="snížená",J175,0)</f>
        <v>0</v>
      </c>
      <c r="BG175" s="137" t="n">
        <f aca="false">IF(N175="zákl. přenesená",J175,0)</f>
        <v>0</v>
      </c>
      <c r="BH175" s="137" t="n">
        <f aca="false">IF(N175="sníž. přenesená",J175,0)</f>
        <v>0</v>
      </c>
      <c r="BI175" s="137" t="n">
        <f aca="false">IF(N175="nulová",J175,0)</f>
        <v>0</v>
      </c>
      <c r="BJ175" s="3" t="s">
        <v>81</v>
      </c>
      <c r="BK175" s="137" t="n">
        <f aca="false">ROUND(I175*H175,2)</f>
        <v>0</v>
      </c>
      <c r="BL175" s="3" t="s">
        <v>272</v>
      </c>
      <c r="BM175" s="258" t="s">
        <v>594</v>
      </c>
    </row>
    <row r="176" s="30" customFormat="true" ht="38.4" hidden="false" customHeight="false" outlineLevel="0" collapsed="false">
      <c r="A176" s="26"/>
      <c r="B176" s="27"/>
      <c r="C176" s="28"/>
      <c r="D176" s="259" t="s">
        <v>256</v>
      </c>
      <c r="E176" s="28"/>
      <c r="F176" s="260" t="s">
        <v>595</v>
      </c>
      <c r="G176" s="28"/>
      <c r="H176" s="28"/>
      <c r="I176" s="211"/>
      <c r="J176" s="28"/>
      <c r="K176" s="28"/>
      <c r="L176" s="29"/>
      <c r="M176" s="261"/>
      <c r="N176" s="262"/>
      <c r="O176" s="76"/>
      <c r="P176" s="76"/>
      <c r="Q176" s="76"/>
      <c r="R176" s="76"/>
      <c r="S176" s="76"/>
      <c r="T176" s="7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T176" s="3" t="s">
        <v>256</v>
      </c>
      <c r="AU176" s="3" t="s">
        <v>83</v>
      </c>
    </row>
    <row r="177" s="229" customFormat="true" ht="25.95" hidden="false" customHeight="true" outlineLevel="0" collapsed="false">
      <c r="B177" s="230"/>
      <c r="C177" s="231"/>
      <c r="D177" s="232" t="s">
        <v>73</v>
      </c>
      <c r="E177" s="233" t="s">
        <v>295</v>
      </c>
      <c r="F177" s="233" t="s">
        <v>296</v>
      </c>
      <c r="G177" s="231"/>
      <c r="H177" s="231"/>
      <c r="I177" s="234"/>
      <c r="J177" s="235" t="n">
        <f aca="false">BK177</f>
        <v>0</v>
      </c>
      <c r="K177" s="231"/>
      <c r="L177" s="236"/>
      <c r="M177" s="237"/>
      <c r="N177" s="238"/>
      <c r="O177" s="238"/>
      <c r="P177" s="239" t="n">
        <f aca="false">P178+P393+P516</f>
        <v>0</v>
      </c>
      <c r="Q177" s="238"/>
      <c r="R177" s="239" t="n">
        <f aca="false">R178+R393+R516</f>
        <v>0.15971</v>
      </c>
      <c r="S177" s="238"/>
      <c r="T177" s="240" t="n">
        <f aca="false">T178+T393+T516</f>
        <v>0.07295</v>
      </c>
      <c r="AR177" s="241" t="s">
        <v>83</v>
      </c>
      <c r="AT177" s="242" t="s">
        <v>73</v>
      </c>
      <c r="AU177" s="242" t="s">
        <v>74</v>
      </c>
      <c r="AY177" s="241" t="s">
        <v>247</v>
      </c>
      <c r="BK177" s="243" t="n">
        <f aca="false">BK178+BK393+BK516</f>
        <v>0</v>
      </c>
    </row>
    <row r="178" s="229" customFormat="true" ht="22.8" hidden="false" customHeight="true" outlineLevel="0" collapsed="false">
      <c r="B178" s="230"/>
      <c r="C178" s="231"/>
      <c r="D178" s="232" t="s">
        <v>73</v>
      </c>
      <c r="E178" s="244" t="s">
        <v>596</v>
      </c>
      <c r="F178" s="244" t="s">
        <v>597</v>
      </c>
      <c r="G178" s="231"/>
      <c r="H178" s="231"/>
      <c r="I178" s="234"/>
      <c r="J178" s="245" t="n">
        <f aca="false">BK178</f>
        <v>0</v>
      </c>
      <c r="K178" s="231"/>
      <c r="L178" s="236"/>
      <c r="M178" s="237"/>
      <c r="N178" s="238"/>
      <c r="O178" s="238"/>
      <c r="P178" s="239" t="n">
        <f aca="false">P179+P302+P321+P368</f>
        <v>0</v>
      </c>
      <c r="Q178" s="238"/>
      <c r="R178" s="239" t="n">
        <f aca="false">R179+R302+R321+R368</f>
        <v>0.13178</v>
      </c>
      <c r="S178" s="238"/>
      <c r="T178" s="240" t="n">
        <f aca="false">T179+T302+T321+T368</f>
        <v>0.06535</v>
      </c>
      <c r="AR178" s="241" t="s">
        <v>83</v>
      </c>
      <c r="AT178" s="242" t="s">
        <v>73</v>
      </c>
      <c r="AU178" s="242" t="s">
        <v>81</v>
      </c>
      <c r="AY178" s="241" t="s">
        <v>247</v>
      </c>
      <c r="BK178" s="243" t="n">
        <f aca="false">BK179+BK302+BK321+BK368</f>
        <v>0</v>
      </c>
    </row>
    <row r="179" s="229" customFormat="true" ht="20.85" hidden="false" customHeight="true" outlineLevel="0" collapsed="false">
      <c r="B179" s="230"/>
      <c r="C179" s="231"/>
      <c r="D179" s="232" t="s">
        <v>73</v>
      </c>
      <c r="E179" s="244" t="s">
        <v>598</v>
      </c>
      <c r="F179" s="244" t="s">
        <v>599</v>
      </c>
      <c r="G179" s="231"/>
      <c r="H179" s="231"/>
      <c r="I179" s="234"/>
      <c r="J179" s="245" t="n">
        <f aca="false">BK179</f>
        <v>0</v>
      </c>
      <c r="K179" s="231"/>
      <c r="L179" s="236"/>
      <c r="M179" s="237"/>
      <c r="N179" s="238"/>
      <c r="O179" s="238"/>
      <c r="P179" s="239" t="n">
        <f aca="false">SUM(P180:P301)</f>
        <v>0</v>
      </c>
      <c r="Q179" s="238"/>
      <c r="R179" s="239" t="n">
        <f aca="false">SUM(R180:R301)</f>
        <v>0.04857</v>
      </c>
      <c r="S179" s="238"/>
      <c r="T179" s="240" t="n">
        <f aca="false">SUM(T180:T301)</f>
        <v>0.00015</v>
      </c>
      <c r="AR179" s="241" t="s">
        <v>83</v>
      </c>
      <c r="AT179" s="242" t="s">
        <v>73</v>
      </c>
      <c r="AU179" s="242" t="s">
        <v>83</v>
      </c>
      <c r="AY179" s="241" t="s">
        <v>247</v>
      </c>
      <c r="BK179" s="243" t="n">
        <f aca="false">SUM(BK180:BK301)</f>
        <v>0</v>
      </c>
    </row>
    <row r="180" s="30" customFormat="true" ht="24.15" hidden="false" customHeight="true" outlineLevel="0" collapsed="false">
      <c r="A180" s="26"/>
      <c r="B180" s="27"/>
      <c r="C180" s="246" t="s">
        <v>600</v>
      </c>
      <c r="D180" s="246" t="s">
        <v>250</v>
      </c>
      <c r="E180" s="247" t="s">
        <v>601</v>
      </c>
      <c r="F180" s="248" t="s">
        <v>602</v>
      </c>
      <c r="G180" s="249" t="s">
        <v>291</v>
      </c>
      <c r="H180" s="250" t="n">
        <v>1</v>
      </c>
      <c r="I180" s="251"/>
      <c r="J180" s="252" t="n">
        <f aca="false">ROUND(I180*H180,2)</f>
        <v>0</v>
      </c>
      <c r="K180" s="253"/>
      <c r="L180" s="29"/>
      <c r="M180" s="254"/>
      <c r="N180" s="255" t="s">
        <v>39</v>
      </c>
      <c r="O180" s="76"/>
      <c r="P180" s="256" t="n">
        <f aca="false">O180*H180</f>
        <v>0</v>
      </c>
      <c r="Q180" s="256" t="n">
        <v>0</v>
      </c>
      <c r="R180" s="256" t="n">
        <f aca="false">Q180*H180</f>
        <v>0</v>
      </c>
      <c r="S180" s="256" t="n">
        <v>0</v>
      </c>
      <c r="T180" s="257" t="n">
        <f aca="false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258" t="s">
        <v>302</v>
      </c>
      <c r="AT180" s="258" t="s">
        <v>250</v>
      </c>
      <c r="AU180" s="258" t="s">
        <v>265</v>
      </c>
      <c r="AY180" s="3" t="s">
        <v>247</v>
      </c>
      <c r="BE180" s="137" t="n">
        <f aca="false">IF(N180="základní",J180,0)</f>
        <v>0</v>
      </c>
      <c r="BF180" s="137" t="n">
        <f aca="false">IF(N180="snížená",J180,0)</f>
        <v>0</v>
      </c>
      <c r="BG180" s="137" t="n">
        <f aca="false">IF(N180="zákl. přenesená",J180,0)</f>
        <v>0</v>
      </c>
      <c r="BH180" s="137" t="n">
        <f aca="false">IF(N180="sníž. přenesená",J180,0)</f>
        <v>0</v>
      </c>
      <c r="BI180" s="137" t="n">
        <f aca="false">IF(N180="nulová",J180,0)</f>
        <v>0</v>
      </c>
      <c r="BJ180" s="3" t="s">
        <v>81</v>
      </c>
      <c r="BK180" s="137" t="n">
        <f aca="false">ROUND(I180*H180,2)</f>
        <v>0</v>
      </c>
      <c r="BL180" s="3" t="s">
        <v>302</v>
      </c>
      <c r="BM180" s="258" t="s">
        <v>603</v>
      </c>
    </row>
    <row r="181" s="30" customFormat="true" ht="19.2" hidden="false" customHeight="false" outlineLevel="0" collapsed="false">
      <c r="A181" s="26"/>
      <c r="B181" s="27"/>
      <c r="C181" s="28"/>
      <c r="D181" s="259" t="s">
        <v>256</v>
      </c>
      <c r="E181" s="28"/>
      <c r="F181" s="260" t="s">
        <v>604</v>
      </c>
      <c r="G181" s="28"/>
      <c r="H181" s="28"/>
      <c r="I181" s="211"/>
      <c r="J181" s="28"/>
      <c r="K181" s="28"/>
      <c r="L181" s="29"/>
      <c r="M181" s="261"/>
      <c r="N181" s="262"/>
      <c r="O181" s="76"/>
      <c r="P181" s="76"/>
      <c r="Q181" s="76"/>
      <c r="R181" s="76"/>
      <c r="S181" s="76"/>
      <c r="T181" s="77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T181" s="3" t="s">
        <v>256</v>
      </c>
      <c r="AU181" s="3" t="s">
        <v>265</v>
      </c>
    </row>
    <row r="182" s="30" customFormat="true" ht="16.5" hidden="false" customHeight="true" outlineLevel="0" collapsed="false">
      <c r="A182" s="26"/>
      <c r="B182" s="27"/>
      <c r="C182" s="263" t="s">
        <v>605</v>
      </c>
      <c r="D182" s="263" t="s">
        <v>288</v>
      </c>
      <c r="E182" s="264" t="s">
        <v>606</v>
      </c>
      <c r="F182" s="265" t="s">
        <v>607</v>
      </c>
      <c r="G182" s="266" t="s">
        <v>291</v>
      </c>
      <c r="H182" s="267" t="n">
        <v>1</v>
      </c>
      <c r="I182" s="268"/>
      <c r="J182" s="269" t="n">
        <f aca="false">ROUND(I182*H182,2)</f>
        <v>0</v>
      </c>
      <c r="K182" s="270"/>
      <c r="L182" s="271"/>
      <c r="M182" s="272"/>
      <c r="N182" s="273" t="s">
        <v>39</v>
      </c>
      <c r="O182" s="76"/>
      <c r="P182" s="256" t="n">
        <f aca="false">O182*H182</f>
        <v>0</v>
      </c>
      <c r="Q182" s="256" t="n">
        <v>0.00023</v>
      </c>
      <c r="R182" s="256" t="n">
        <f aca="false">Q182*H182</f>
        <v>0.00023</v>
      </c>
      <c r="S182" s="256" t="n">
        <v>0</v>
      </c>
      <c r="T182" s="257" t="n">
        <f aca="false"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258" t="s">
        <v>324</v>
      </c>
      <c r="AT182" s="258" t="s">
        <v>288</v>
      </c>
      <c r="AU182" s="258" t="s">
        <v>265</v>
      </c>
      <c r="AY182" s="3" t="s">
        <v>247</v>
      </c>
      <c r="BE182" s="137" t="n">
        <f aca="false">IF(N182="základní",J182,0)</f>
        <v>0</v>
      </c>
      <c r="BF182" s="137" t="n">
        <f aca="false">IF(N182="snížená",J182,0)</f>
        <v>0</v>
      </c>
      <c r="BG182" s="137" t="n">
        <f aca="false">IF(N182="zákl. přenesená",J182,0)</f>
        <v>0</v>
      </c>
      <c r="BH182" s="137" t="n">
        <f aca="false">IF(N182="sníž. přenesená",J182,0)</f>
        <v>0</v>
      </c>
      <c r="BI182" s="137" t="n">
        <f aca="false">IF(N182="nulová",J182,0)</f>
        <v>0</v>
      </c>
      <c r="BJ182" s="3" t="s">
        <v>81</v>
      </c>
      <c r="BK182" s="137" t="n">
        <f aca="false">ROUND(I182*H182,2)</f>
        <v>0</v>
      </c>
      <c r="BL182" s="3" t="s">
        <v>302</v>
      </c>
      <c r="BM182" s="258" t="s">
        <v>608</v>
      </c>
    </row>
    <row r="183" s="30" customFormat="true" ht="10.2" hidden="false" customHeight="false" outlineLevel="0" collapsed="false">
      <c r="A183" s="26"/>
      <c r="B183" s="27"/>
      <c r="C183" s="28"/>
      <c r="D183" s="259" t="s">
        <v>256</v>
      </c>
      <c r="E183" s="28"/>
      <c r="F183" s="260" t="s">
        <v>607</v>
      </c>
      <c r="G183" s="28"/>
      <c r="H183" s="28"/>
      <c r="I183" s="211"/>
      <c r="J183" s="28"/>
      <c r="K183" s="28"/>
      <c r="L183" s="29"/>
      <c r="M183" s="261"/>
      <c r="N183" s="262"/>
      <c r="O183" s="76"/>
      <c r="P183" s="76"/>
      <c r="Q183" s="76"/>
      <c r="R183" s="76"/>
      <c r="S183" s="76"/>
      <c r="T183" s="77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T183" s="3" t="s">
        <v>256</v>
      </c>
      <c r="AU183" s="3" t="s">
        <v>265</v>
      </c>
    </row>
    <row r="184" s="30" customFormat="true" ht="24.15" hidden="false" customHeight="true" outlineLevel="0" collapsed="false">
      <c r="A184" s="26"/>
      <c r="B184" s="27"/>
      <c r="C184" s="246" t="s">
        <v>609</v>
      </c>
      <c r="D184" s="246" t="s">
        <v>250</v>
      </c>
      <c r="E184" s="247" t="s">
        <v>610</v>
      </c>
      <c r="F184" s="248" t="s">
        <v>611</v>
      </c>
      <c r="G184" s="249" t="s">
        <v>291</v>
      </c>
      <c r="H184" s="250" t="n">
        <v>1</v>
      </c>
      <c r="I184" s="251"/>
      <c r="J184" s="252" t="n">
        <f aca="false">ROUND(I184*H184,2)</f>
        <v>0</v>
      </c>
      <c r="K184" s="253"/>
      <c r="L184" s="29"/>
      <c r="M184" s="254"/>
      <c r="N184" s="255" t="s">
        <v>39</v>
      </c>
      <c r="O184" s="76"/>
      <c r="P184" s="256" t="n">
        <f aca="false">O184*H184</f>
        <v>0</v>
      </c>
      <c r="Q184" s="256" t="n">
        <v>0</v>
      </c>
      <c r="R184" s="256" t="n">
        <f aca="false">Q184*H184</f>
        <v>0</v>
      </c>
      <c r="S184" s="256" t="n">
        <v>0</v>
      </c>
      <c r="T184" s="257" t="n">
        <f aca="false"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258" t="s">
        <v>302</v>
      </c>
      <c r="AT184" s="258" t="s">
        <v>250</v>
      </c>
      <c r="AU184" s="258" t="s">
        <v>265</v>
      </c>
      <c r="AY184" s="3" t="s">
        <v>247</v>
      </c>
      <c r="BE184" s="137" t="n">
        <f aca="false">IF(N184="základní",J184,0)</f>
        <v>0</v>
      </c>
      <c r="BF184" s="137" t="n">
        <f aca="false">IF(N184="snížená",J184,0)</f>
        <v>0</v>
      </c>
      <c r="BG184" s="137" t="n">
        <f aca="false">IF(N184="zákl. přenesená",J184,0)</f>
        <v>0</v>
      </c>
      <c r="BH184" s="137" t="n">
        <f aca="false">IF(N184="sníž. přenesená",J184,0)</f>
        <v>0</v>
      </c>
      <c r="BI184" s="137" t="n">
        <f aca="false">IF(N184="nulová",J184,0)</f>
        <v>0</v>
      </c>
      <c r="BJ184" s="3" t="s">
        <v>81</v>
      </c>
      <c r="BK184" s="137" t="n">
        <f aca="false">ROUND(I184*H184,2)</f>
        <v>0</v>
      </c>
      <c r="BL184" s="3" t="s">
        <v>302</v>
      </c>
      <c r="BM184" s="258" t="s">
        <v>612</v>
      </c>
    </row>
    <row r="185" s="30" customFormat="true" ht="19.2" hidden="false" customHeight="false" outlineLevel="0" collapsed="false">
      <c r="A185" s="26"/>
      <c r="B185" s="27"/>
      <c r="C185" s="28"/>
      <c r="D185" s="259" t="s">
        <v>256</v>
      </c>
      <c r="E185" s="28"/>
      <c r="F185" s="260" t="s">
        <v>613</v>
      </c>
      <c r="G185" s="28"/>
      <c r="H185" s="28"/>
      <c r="I185" s="211"/>
      <c r="J185" s="28"/>
      <c r="K185" s="28"/>
      <c r="L185" s="29"/>
      <c r="M185" s="261"/>
      <c r="N185" s="262"/>
      <c r="O185" s="76"/>
      <c r="P185" s="76"/>
      <c r="Q185" s="76"/>
      <c r="R185" s="76"/>
      <c r="S185" s="76"/>
      <c r="T185" s="77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T185" s="3" t="s">
        <v>256</v>
      </c>
      <c r="AU185" s="3" t="s">
        <v>265</v>
      </c>
    </row>
    <row r="186" s="30" customFormat="true" ht="24.15" hidden="false" customHeight="true" outlineLevel="0" collapsed="false">
      <c r="A186" s="26"/>
      <c r="B186" s="27"/>
      <c r="C186" s="263" t="s">
        <v>614</v>
      </c>
      <c r="D186" s="263" t="s">
        <v>288</v>
      </c>
      <c r="E186" s="264" t="s">
        <v>615</v>
      </c>
      <c r="F186" s="265" t="s">
        <v>616</v>
      </c>
      <c r="G186" s="266" t="s">
        <v>291</v>
      </c>
      <c r="H186" s="267" t="n">
        <v>1</v>
      </c>
      <c r="I186" s="268"/>
      <c r="J186" s="269" t="n">
        <f aca="false">ROUND(I186*H186,2)</f>
        <v>0</v>
      </c>
      <c r="K186" s="270"/>
      <c r="L186" s="271"/>
      <c r="M186" s="272"/>
      <c r="N186" s="273" t="s">
        <v>39</v>
      </c>
      <c r="O186" s="76"/>
      <c r="P186" s="256" t="n">
        <f aca="false">O186*H186</f>
        <v>0</v>
      </c>
      <c r="Q186" s="256" t="n">
        <v>0.00503</v>
      </c>
      <c r="R186" s="256" t="n">
        <f aca="false">Q186*H186</f>
        <v>0.00503</v>
      </c>
      <c r="S186" s="256" t="n">
        <v>0</v>
      </c>
      <c r="T186" s="257" t="n">
        <f aca="false"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258" t="s">
        <v>324</v>
      </c>
      <c r="AT186" s="258" t="s">
        <v>288</v>
      </c>
      <c r="AU186" s="258" t="s">
        <v>265</v>
      </c>
      <c r="AY186" s="3" t="s">
        <v>247</v>
      </c>
      <c r="BE186" s="137" t="n">
        <f aca="false">IF(N186="základní",J186,0)</f>
        <v>0</v>
      </c>
      <c r="BF186" s="137" t="n">
        <f aca="false">IF(N186="snížená",J186,0)</f>
        <v>0</v>
      </c>
      <c r="BG186" s="137" t="n">
        <f aca="false">IF(N186="zákl. přenesená",J186,0)</f>
        <v>0</v>
      </c>
      <c r="BH186" s="137" t="n">
        <f aca="false">IF(N186="sníž. přenesená",J186,0)</f>
        <v>0</v>
      </c>
      <c r="BI186" s="137" t="n">
        <f aca="false">IF(N186="nulová",J186,0)</f>
        <v>0</v>
      </c>
      <c r="BJ186" s="3" t="s">
        <v>81</v>
      </c>
      <c r="BK186" s="137" t="n">
        <f aca="false">ROUND(I186*H186,2)</f>
        <v>0</v>
      </c>
      <c r="BL186" s="3" t="s">
        <v>302</v>
      </c>
      <c r="BM186" s="258" t="s">
        <v>617</v>
      </c>
    </row>
    <row r="187" s="30" customFormat="true" ht="19.2" hidden="false" customHeight="false" outlineLevel="0" collapsed="false">
      <c r="A187" s="26"/>
      <c r="B187" s="27"/>
      <c r="C187" s="28"/>
      <c r="D187" s="259" t="s">
        <v>256</v>
      </c>
      <c r="E187" s="28"/>
      <c r="F187" s="260" t="s">
        <v>616</v>
      </c>
      <c r="G187" s="28"/>
      <c r="H187" s="28"/>
      <c r="I187" s="211"/>
      <c r="J187" s="28"/>
      <c r="K187" s="28"/>
      <c r="L187" s="29"/>
      <c r="M187" s="261"/>
      <c r="N187" s="262"/>
      <c r="O187" s="76"/>
      <c r="P187" s="76"/>
      <c r="Q187" s="76"/>
      <c r="R187" s="76"/>
      <c r="S187" s="76"/>
      <c r="T187" s="77"/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T187" s="3" t="s">
        <v>256</v>
      </c>
      <c r="AU187" s="3" t="s">
        <v>265</v>
      </c>
    </row>
    <row r="188" s="30" customFormat="true" ht="24.15" hidden="false" customHeight="true" outlineLevel="0" collapsed="false">
      <c r="A188" s="26"/>
      <c r="B188" s="27"/>
      <c r="C188" s="263" t="s">
        <v>618</v>
      </c>
      <c r="D188" s="263" t="s">
        <v>288</v>
      </c>
      <c r="E188" s="264" t="s">
        <v>619</v>
      </c>
      <c r="F188" s="265" t="s">
        <v>620</v>
      </c>
      <c r="G188" s="266" t="s">
        <v>291</v>
      </c>
      <c r="H188" s="267" t="n">
        <v>1</v>
      </c>
      <c r="I188" s="268"/>
      <c r="J188" s="269" t="n">
        <f aca="false">ROUND(I188*H188,2)</f>
        <v>0</v>
      </c>
      <c r="K188" s="270"/>
      <c r="L188" s="271"/>
      <c r="M188" s="272"/>
      <c r="N188" s="273" t="s">
        <v>39</v>
      </c>
      <c r="O188" s="76"/>
      <c r="P188" s="256" t="n">
        <f aca="false">O188*H188</f>
        <v>0</v>
      </c>
      <c r="Q188" s="256" t="n">
        <v>0.00503</v>
      </c>
      <c r="R188" s="256" t="n">
        <f aca="false">Q188*H188</f>
        <v>0.00503</v>
      </c>
      <c r="S188" s="256" t="n">
        <v>0</v>
      </c>
      <c r="T188" s="257" t="n">
        <f aca="false"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258" t="s">
        <v>324</v>
      </c>
      <c r="AT188" s="258" t="s">
        <v>288</v>
      </c>
      <c r="AU188" s="258" t="s">
        <v>265</v>
      </c>
      <c r="AY188" s="3" t="s">
        <v>247</v>
      </c>
      <c r="BE188" s="137" t="n">
        <f aca="false">IF(N188="základní",J188,0)</f>
        <v>0</v>
      </c>
      <c r="BF188" s="137" t="n">
        <f aca="false">IF(N188="snížená",J188,0)</f>
        <v>0</v>
      </c>
      <c r="BG188" s="137" t="n">
        <f aca="false">IF(N188="zákl. přenesená",J188,0)</f>
        <v>0</v>
      </c>
      <c r="BH188" s="137" t="n">
        <f aca="false">IF(N188="sníž. přenesená",J188,0)</f>
        <v>0</v>
      </c>
      <c r="BI188" s="137" t="n">
        <f aca="false">IF(N188="nulová",J188,0)</f>
        <v>0</v>
      </c>
      <c r="BJ188" s="3" t="s">
        <v>81</v>
      </c>
      <c r="BK188" s="137" t="n">
        <f aca="false">ROUND(I188*H188,2)</f>
        <v>0</v>
      </c>
      <c r="BL188" s="3" t="s">
        <v>302</v>
      </c>
      <c r="BM188" s="258" t="s">
        <v>621</v>
      </c>
    </row>
    <row r="189" s="30" customFormat="true" ht="19.2" hidden="false" customHeight="false" outlineLevel="0" collapsed="false">
      <c r="A189" s="26"/>
      <c r="B189" s="27"/>
      <c r="C189" s="28"/>
      <c r="D189" s="259" t="s">
        <v>256</v>
      </c>
      <c r="E189" s="28"/>
      <c r="F189" s="260" t="s">
        <v>620</v>
      </c>
      <c r="G189" s="28"/>
      <c r="H189" s="28"/>
      <c r="I189" s="211"/>
      <c r="J189" s="28"/>
      <c r="K189" s="28"/>
      <c r="L189" s="29"/>
      <c r="M189" s="261"/>
      <c r="N189" s="262"/>
      <c r="O189" s="76"/>
      <c r="P189" s="76"/>
      <c r="Q189" s="76"/>
      <c r="R189" s="76"/>
      <c r="S189" s="76"/>
      <c r="T189" s="77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T189" s="3" t="s">
        <v>256</v>
      </c>
      <c r="AU189" s="3" t="s">
        <v>265</v>
      </c>
    </row>
    <row r="190" s="30" customFormat="true" ht="33" hidden="false" customHeight="true" outlineLevel="0" collapsed="false">
      <c r="A190" s="26"/>
      <c r="B190" s="27"/>
      <c r="C190" s="246" t="s">
        <v>622</v>
      </c>
      <c r="D190" s="246" t="s">
        <v>250</v>
      </c>
      <c r="E190" s="247" t="s">
        <v>623</v>
      </c>
      <c r="F190" s="248" t="s">
        <v>624</v>
      </c>
      <c r="G190" s="249" t="s">
        <v>291</v>
      </c>
      <c r="H190" s="250" t="n">
        <v>4</v>
      </c>
      <c r="I190" s="251"/>
      <c r="J190" s="252" t="n">
        <f aca="false">ROUND(I190*H190,2)</f>
        <v>0</v>
      </c>
      <c r="K190" s="253"/>
      <c r="L190" s="29"/>
      <c r="M190" s="254"/>
      <c r="N190" s="255" t="s">
        <v>39</v>
      </c>
      <c r="O190" s="76"/>
      <c r="P190" s="256" t="n">
        <f aca="false">O190*H190</f>
        <v>0</v>
      </c>
      <c r="Q190" s="256" t="n">
        <v>0</v>
      </c>
      <c r="R190" s="256" t="n">
        <f aca="false">Q190*H190</f>
        <v>0</v>
      </c>
      <c r="S190" s="256" t="n">
        <v>0</v>
      </c>
      <c r="T190" s="257" t="n">
        <f aca="false"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258" t="s">
        <v>302</v>
      </c>
      <c r="AT190" s="258" t="s">
        <v>250</v>
      </c>
      <c r="AU190" s="258" t="s">
        <v>265</v>
      </c>
      <c r="AY190" s="3" t="s">
        <v>247</v>
      </c>
      <c r="BE190" s="137" t="n">
        <f aca="false">IF(N190="základní",J190,0)</f>
        <v>0</v>
      </c>
      <c r="BF190" s="137" t="n">
        <f aca="false">IF(N190="snížená",J190,0)</f>
        <v>0</v>
      </c>
      <c r="BG190" s="137" t="n">
        <f aca="false">IF(N190="zákl. přenesená",J190,0)</f>
        <v>0</v>
      </c>
      <c r="BH190" s="137" t="n">
        <f aca="false">IF(N190="sníž. přenesená",J190,0)</f>
        <v>0</v>
      </c>
      <c r="BI190" s="137" t="n">
        <f aca="false">IF(N190="nulová",J190,0)</f>
        <v>0</v>
      </c>
      <c r="BJ190" s="3" t="s">
        <v>81</v>
      </c>
      <c r="BK190" s="137" t="n">
        <f aca="false">ROUND(I190*H190,2)</f>
        <v>0</v>
      </c>
      <c r="BL190" s="3" t="s">
        <v>302</v>
      </c>
      <c r="BM190" s="258" t="s">
        <v>625</v>
      </c>
    </row>
    <row r="191" s="30" customFormat="true" ht="19.2" hidden="false" customHeight="false" outlineLevel="0" collapsed="false">
      <c r="A191" s="26"/>
      <c r="B191" s="27"/>
      <c r="C191" s="28"/>
      <c r="D191" s="259" t="s">
        <v>256</v>
      </c>
      <c r="E191" s="28"/>
      <c r="F191" s="260" t="s">
        <v>624</v>
      </c>
      <c r="G191" s="28"/>
      <c r="H191" s="28"/>
      <c r="I191" s="211"/>
      <c r="J191" s="28"/>
      <c r="K191" s="28"/>
      <c r="L191" s="29"/>
      <c r="M191" s="261"/>
      <c r="N191" s="262"/>
      <c r="O191" s="76"/>
      <c r="P191" s="76"/>
      <c r="Q191" s="76"/>
      <c r="R191" s="76"/>
      <c r="S191" s="76"/>
      <c r="T191" s="77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T191" s="3" t="s">
        <v>256</v>
      </c>
      <c r="AU191" s="3" t="s">
        <v>265</v>
      </c>
    </row>
    <row r="192" s="30" customFormat="true" ht="24.15" hidden="false" customHeight="true" outlineLevel="0" collapsed="false">
      <c r="A192" s="26"/>
      <c r="B192" s="27"/>
      <c r="C192" s="263" t="s">
        <v>626</v>
      </c>
      <c r="D192" s="263" t="s">
        <v>288</v>
      </c>
      <c r="E192" s="264" t="s">
        <v>627</v>
      </c>
      <c r="F192" s="265" t="s">
        <v>628</v>
      </c>
      <c r="G192" s="266" t="s">
        <v>291</v>
      </c>
      <c r="H192" s="267" t="n">
        <v>4</v>
      </c>
      <c r="I192" s="268"/>
      <c r="J192" s="269" t="n">
        <f aca="false">ROUND(I192*H192,2)</f>
        <v>0</v>
      </c>
      <c r="K192" s="270"/>
      <c r="L192" s="271"/>
      <c r="M192" s="272"/>
      <c r="N192" s="273" t="s">
        <v>39</v>
      </c>
      <c r="O192" s="76"/>
      <c r="P192" s="256" t="n">
        <f aca="false">O192*H192</f>
        <v>0</v>
      </c>
      <c r="Q192" s="256" t="n">
        <v>0</v>
      </c>
      <c r="R192" s="256" t="n">
        <f aca="false">Q192*H192</f>
        <v>0</v>
      </c>
      <c r="S192" s="256" t="n">
        <v>0</v>
      </c>
      <c r="T192" s="257" t="n">
        <f aca="false"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258" t="s">
        <v>324</v>
      </c>
      <c r="AT192" s="258" t="s">
        <v>288</v>
      </c>
      <c r="AU192" s="258" t="s">
        <v>265</v>
      </c>
      <c r="AY192" s="3" t="s">
        <v>247</v>
      </c>
      <c r="BE192" s="137" t="n">
        <f aca="false">IF(N192="základní",J192,0)</f>
        <v>0</v>
      </c>
      <c r="BF192" s="137" t="n">
        <f aca="false">IF(N192="snížená",J192,0)</f>
        <v>0</v>
      </c>
      <c r="BG192" s="137" t="n">
        <f aca="false">IF(N192="zákl. přenesená",J192,0)</f>
        <v>0</v>
      </c>
      <c r="BH192" s="137" t="n">
        <f aca="false">IF(N192="sníž. přenesená",J192,0)</f>
        <v>0</v>
      </c>
      <c r="BI192" s="137" t="n">
        <f aca="false">IF(N192="nulová",J192,0)</f>
        <v>0</v>
      </c>
      <c r="BJ192" s="3" t="s">
        <v>81</v>
      </c>
      <c r="BK192" s="137" t="n">
        <f aca="false">ROUND(I192*H192,2)</f>
        <v>0</v>
      </c>
      <c r="BL192" s="3" t="s">
        <v>302</v>
      </c>
      <c r="BM192" s="258" t="s">
        <v>629</v>
      </c>
    </row>
    <row r="193" s="30" customFormat="true" ht="19.2" hidden="false" customHeight="false" outlineLevel="0" collapsed="false">
      <c r="A193" s="26"/>
      <c r="B193" s="27"/>
      <c r="C193" s="28"/>
      <c r="D193" s="259" t="s">
        <v>256</v>
      </c>
      <c r="E193" s="28"/>
      <c r="F193" s="260" t="s">
        <v>628</v>
      </c>
      <c r="G193" s="28"/>
      <c r="H193" s="28"/>
      <c r="I193" s="211"/>
      <c r="J193" s="28"/>
      <c r="K193" s="28"/>
      <c r="L193" s="29"/>
      <c r="M193" s="261"/>
      <c r="N193" s="262"/>
      <c r="O193" s="76"/>
      <c r="P193" s="76"/>
      <c r="Q193" s="76"/>
      <c r="R193" s="76"/>
      <c r="S193" s="76"/>
      <c r="T193" s="77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T193" s="3" t="s">
        <v>256</v>
      </c>
      <c r="AU193" s="3" t="s">
        <v>265</v>
      </c>
    </row>
    <row r="194" s="30" customFormat="true" ht="33" hidden="false" customHeight="true" outlineLevel="0" collapsed="false">
      <c r="A194" s="26"/>
      <c r="B194" s="27"/>
      <c r="C194" s="246" t="s">
        <v>630</v>
      </c>
      <c r="D194" s="246" t="s">
        <v>250</v>
      </c>
      <c r="E194" s="247" t="s">
        <v>631</v>
      </c>
      <c r="F194" s="248" t="s">
        <v>632</v>
      </c>
      <c r="G194" s="249" t="s">
        <v>291</v>
      </c>
      <c r="H194" s="250" t="n">
        <v>1</v>
      </c>
      <c r="I194" s="251"/>
      <c r="J194" s="252" t="n">
        <f aca="false">ROUND(I194*H194,2)</f>
        <v>0</v>
      </c>
      <c r="K194" s="253"/>
      <c r="L194" s="29"/>
      <c r="M194" s="254"/>
      <c r="N194" s="255" t="s">
        <v>39</v>
      </c>
      <c r="O194" s="76"/>
      <c r="P194" s="256" t="n">
        <f aca="false">O194*H194</f>
        <v>0</v>
      </c>
      <c r="Q194" s="256" t="n">
        <v>0</v>
      </c>
      <c r="R194" s="256" t="n">
        <f aca="false">Q194*H194</f>
        <v>0</v>
      </c>
      <c r="S194" s="256" t="n">
        <v>0</v>
      </c>
      <c r="T194" s="257" t="n">
        <f aca="false"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258" t="s">
        <v>302</v>
      </c>
      <c r="AT194" s="258" t="s">
        <v>250</v>
      </c>
      <c r="AU194" s="258" t="s">
        <v>265</v>
      </c>
      <c r="AY194" s="3" t="s">
        <v>247</v>
      </c>
      <c r="BE194" s="137" t="n">
        <f aca="false">IF(N194="základní",J194,0)</f>
        <v>0</v>
      </c>
      <c r="BF194" s="137" t="n">
        <f aca="false">IF(N194="snížená",J194,0)</f>
        <v>0</v>
      </c>
      <c r="BG194" s="137" t="n">
        <f aca="false">IF(N194="zákl. přenesená",J194,0)</f>
        <v>0</v>
      </c>
      <c r="BH194" s="137" t="n">
        <f aca="false">IF(N194="sníž. přenesená",J194,0)</f>
        <v>0</v>
      </c>
      <c r="BI194" s="137" t="n">
        <f aca="false">IF(N194="nulová",J194,0)</f>
        <v>0</v>
      </c>
      <c r="BJ194" s="3" t="s">
        <v>81</v>
      </c>
      <c r="BK194" s="137" t="n">
        <f aca="false">ROUND(I194*H194,2)</f>
        <v>0</v>
      </c>
      <c r="BL194" s="3" t="s">
        <v>302</v>
      </c>
      <c r="BM194" s="258" t="s">
        <v>633</v>
      </c>
    </row>
    <row r="195" s="30" customFormat="true" ht="19.2" hidden="false" customHeight="false" outlineLevel="0" collapsed="false">
      <c r="A195" s="26"/>
      <c r="B195" s="27"/>
      <c r="C195" s="28"/>
      <c r="D195" s="259" t="s">
        <v>256</v>
      </c>
      <c r="E195" s="28"/>
      <c r="F195" s="260" t="s">
        <v>634</v>
      </c>
      <c r="G195" s="28"/>
      <c r="H195" s="28"/>
      <c r="I195" s="211"/>
      <c r="J195" s="28"/>
      <c r="K195" s="28"/>
      <c r="L195" s="29"/>
      <c r="M195" s="261"/>
      <c r="N195" s="262"/>
      <c r="O195" s="76"/>
      <c r="P195" s="76"/>
      <c r="Q195" s="76"/>
      <c r="R195" s="76"/>
      <c r="S195" s="76"/>
      <c r="T195" s="77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T195" s="3" t="s">
        <v>256</v>
      </c>
      <c r="AU195" s="3" t="s">
        <v>265</v>
      </c>
    </row>
    <row r="196" s="30" customFormat="true" ht="24.15" hidden="false" customHeight="true" outlineLevel="0" collapsed="false">
      <c r="A196" s="26"/>
      <c r="B196" s="27"/>
      <c r="C196" s="263" t="s">
        <v>635</v>
      </c>
      <c r="D196" s="263" t="s">
        <v>288</v>
      </c>
      <c r="E196" s="264" t="s">
        <v>636</v>
      </c>
      <c r="F196" s="265" t="s">
        <v>637</v>
      </c>
      <c r="G196" s="266" t="s">
        <v>291</v>
      </c>
      <c r="H196" s="267" t="n">
        <v>1</v>
      </c>
      <c r="I196" s="268"/>
      <c r="J196" s="269" t="n">
        <f aca="false">ROUND(I196*H196,2)</f>
        <v>0</v>
      </c>
      <c r="K196" s="270"/>
      <c r="L196" s="271"/>
      <c r="M196" s="272"/>
      <c r="N196" s="273" t="s">
        <v>39</v>
      </c>
      <c r="O196" s="76"/>
      <c r="P196" s="256" t="n">
        <f aca="false">O196*H196</f>
        <v>0</v>
      </c>
      <c r="Q196" s="256" t="n">
        <v>0</v>
      </c>
      <c r="R196" s="256" t="n">
        <f aca="false">Q196*H196</f>
        <v>0</v>
      </c>
      <c r="S196" s="256" t="n">
        <v>0</v>
      </c>
      <c r="T196" s="257" t="n">
        <f aca="false"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258" t="s">
        <v>324</v>
      </c>
      <c r="AT196" s="258" t="s">
        <v>288</v>
      </c>
      <c r="AU196" s="258" t="s">
        <v>265</v>
      </c>
      <c r="AY196" s="3" t="s">
        <v>247</v>
      </c>
      <c r="BE196" s="137" t="n">
        <f aca="false">IF(N196="základní",J196,0)</f>
        <v>0</v>
      </c>
      <c r="BF196" s="137" t="n">
        <f aca="false">IF(N196="snížená",J196,0)</f>
        <v>0</v>
      </c>
      <c r="BG196" s="137" t="n">
        <f aca="false">IF(N196="zákl. přenesená",J196,0)</f>
        <v>0</v>
      </c>
      <c r="BH196" s="137" t="n">
        <f aca="false">IF(N196="sníž. přenesená",J196,0)</f>
        <v>0</v>
      </c>
      <c r="BI196" s="137" t="n">
        <f aca="false">IF(N196="nulová",J196,0)</f>
        <v>0</v>
      </c>
      <c r="BJ196" s="3" t="s">
        <v>81</v>
      </c>
      <c r="BK196" s="137" t="n">
        <f aca="false">ROUND(I196*H196,2)</f>
        <v>0</v>
      </c>
      <c r="BL196" s="3" t="s">
        <v>302</v>
      </c>
      <c r="BM196" s="258" t="s">
        <v>638</v>
      </c>
    </row>
    <row r="197" s="30" customFormat="true" ht="19.2" hidden="false" customHeight="false" outlineLevel="0" collapsed="false">
      <c r="A197" s="26"/>
      <c r="B197" s="27"/>
      <c r="C197" s="28"/>
      <c r="D197" s="259" t="s">
        <v>256</v>
      </c>
      <c r="E197" s="28"/>
      <c r="F197" s="260" t="s">
        <v>637</v>
      </c>
      <c r="G197" s="28"/>
      <c r="H197" s="28"/>
      <c r="I197" s="211"/>
      <c r="J197" s="28"/>
      <c r="K197" s="28"/>
      <c r="L197" s="29"/>
      <c r="M197" s="261"/>
      <c r="N197" s="262"/>
      <c r="O197" s="76"/>
      <c r="P197" s="76"/>
      <c r="Q197" s="76"/>
      <c r="R197" s="76"/>
      <c r="S197" s="76"/>
      <c r="T197" s="77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T197" s="3" t="s">
        <v>256</v>
      </c>
      <c r="AU197" s="3" t="s">
        <v>265</v>
      </c>
    </row>
    <row r="198" s="30" customFormat="true" ht="37.8" hidden="false" customHeight="true" outlineLevel="0" collapsed="false">
      <c r="A198" s="26"/>
      <c r="B198" s="27"/>
      <c r="C198" s="246" t="s">
        <v>639</v>
      </c>
      <c r="D198" s="246" t="s">
        <v>250</v>
      </c>
      <c r="E198" s="247" t="s">
        <v>640</v>
      </c>
      <c r="F198" s="248" t="s">
        <v>641</v>
      </c>
      <c r="G198" s="249" t="s">
        <v>291</v>
      </c>
      <c r="H198" s="250" t="n">
        <v>2</v>
      </c>
      <c r="I198" s="251"/>
      <c r="J198" s="252" t="n">
        <f aca="false">ROUND(I198*H198,2)</f>
        <v>0</v>
      </c>
      <c r="K198" s="253"/>
      <c r="L198" s="29"/>
      <c r="M198" s="254"/>
      <c r="N198" s="255" t="s">
        <v>39</v>
      </c>
      <c r="O198" s="76"/>
      <c r="P198" s="256" t="n">
        <f aca="false">O198*H198</f>
        <v>0</v>
      </c>
      <c r="Q198" s="256" t="n">
        <v>0</v>
      </c>
      <c r="R198" s="256" t="n">
        <f aca="false">Q198*H198</f>
        <v>0</v>
      </c>
      <c r="S198" s="256" t="n">
        <v>0</v>
      </c>
      <c r="T198" s="257" t="n">
        <f aca="false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258" t="s">
        <v>302</v>
      </c>
      <c r="AT198" s="258" t="s">
        <v>250</v>
      </c>
      <c r="AU198" s="258" t="s">
        <v>265</v>
      </c>
      <c r="AY198" s="3" t="s">
        <v>247</v>
      </c>
      <c r="BE198" s="137" t="n">
        <f aca="false">IF(N198="základní",J198,0)</f>
        <v>0</v>
      </c>
      <c r="BF198" s="137" t="n">
        <f aca="false">IF(N198="snížená",J198,0)</f>
        <v>0</v>
      </c>
      <c r="BG198" s="137" t="n">
        <f aca="false">IF(N198="zákl. přenesená",J198,0)</f>
        <v>0</v>
      </c>
      <c r="BH198" s="137" t="n">
        <f aca="false">IF(N198="sníž. přenesená",J198,0)</f>
        <v>0</v>
      </c>
      <c r="BI198" s="137" t="n">
        <f aca="false">IF(N198="nulová",J198,0)</f>
        <v>0</v>
      </c>
      <c r="BJ198" s="3" t="s">
        <v>81</v>
      </c>
      <c r="BK198" s="137" t="n">
        <f aca="false">ROUND(I198*H198,2)</f>
        <v>0</v>
      </c>
      <c r="BL198" s="3" t="s">
        <v>302</v>
      </c>
      <c r="BM198" s="258" t="s">
        <v>642</v>
      </c>
    </row>
    <row r="199" s="30" customFormat="true" ht="19.2" hidden="false" customHeight="false" outlineLevel="0" collapsed="false">
      <c r="A199" s="26"/>
      <c r="B199" s="27"/>
      <c r="C199" s="28"/>
      <c r="D199" s="259" t="s">
        <v>256</v>
      </c>
      <c r="E199" s="28"/>
      <c r="F199" s="260" t="s">
        <v>641</v>
      </c>
      <c r="G199" s="28"/>
      <c r="H199" s="28"/>
      <c r="I199" s="211"/>
      <c r="J199" s="28"/>
      <c r="K199" s="28"/>
      <c r="L199" s="29"/>
      <c r="M199" s="261"/>
      <c r="N199" s="262"/>
      <c r="O199" s="76"/>
      <c r="P199" s="76"/>
      <c r="Q199" s="76"/>
      <c r="R199" s="76"/>
      <c r="S199" s="76"/>
      <c r="T199" s="77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T199" s="3" t="s">
        <v>256</v>
      </c>
      <c r="AU199" s="3" t="s">
        <v>265</v>
      </c>
    </row>
    <row r="200" s="30" customFormat="true" ht="33" hidden="false" customHeight="true" outlineLevel="0" collapsed="false">
      <c r="A200" s="26"/>
      <c r="B200" s="27"/>
      <c r="C200" s="263" t="s">
        <v>643</v>
      </c>
      <c r="D200" s="263" t="s">
        <v>288</v>
      </c>
      <c r="E200" s="264" t="s">
        <v>644</v>
      </c>
      <c r="F200" s="265" t="s">
        <v>645</v>
      </c>
      <c r="G200" s="266" t="s">
        <v>291</v>
      </c>
      <c r="H200" s="267" t="n">
        <v>2</v>
      </c>
      <c r="I200" s="268"/>
      <c r="J200" s="269" t="n">
        <f aca="false">ROUND(I200*H200,2)</f>
        <v>0</v>
      </c>
      <c r="K200" s="270"/>
      <c r="L200" s="271"/>
      <c r="M200" s="272"/>
      <c r="N200" s="273" t="s">
        <v>39</v>
      </c>
      <c r="O200" s="76"/>
      <c r="P200" s="256" t="n">
        <f aca="false">O200*H200</f>
        <v>0</v>
      </c>
      <c r="Q200" s="256" t="n">
        <v>8E-005</v>
      </c>
      <c r="R200" s="256" t="n">
        <f aca="false">Q200*H200</f>
        <v>0.00016</v>
      </c>
      <c r="S200" s="256" t="n">
        <v>0</v>
      </c>
      <c r="T200" s="257" t="n">
        <f aca="false"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258" t="s">
        <v>324</v>
      </c>
      <c r="AT200" s="258" t="s">
        <v>288</v>
      </c>
      <c r="AU200" s="258" t="s">
        <v>265</v>
      </c>
      <c r="AY200" s="3" t="s">
        <v>247</v>
      </c>
      <c r="BE200" s="137" t="n">
        <f aca="false">IF(N200="základní",J200,0)</f>
        <v>0</v>
      </c>
      <c r="BF200" s="137" t="n">
        <f aca="false">IF(N200="snížená",J200,0)</f>
        <v>0</v>
      </c>
      <c r="BG200" s="137" t="n">
        <f aca="false">IF(N200="zákl. přenesená",J200,0)</f>
        <v>0</v>
      </c>
      <c r="BH200" s="137" t="n">
        <f aca="false">IF(N200="sníž. přenesená",J200,0)</f>
        <v>0</v>
      </c>
      <c r="BI200" s="137" t="n">
        <f aca="false">IF(N200="nulová",J200,0)</f>
        <v>0</v>
      </c>
      <c r="BJ200" s="3" t="s">
        <v>81</v>
      </c>
      <c r="BK200" s="137" t="n">
        <f aca="false">ROUND(I200*H200,2)</f>
        <v>0</v>
      </c>
      <c r="BL200" s="3" t="s">
        <v>302</v>
      </c>
      <c r="BM200" s="258" t="s">
        <v>646</v>
      </c>
    </row>
    <row r="201" s="30" customFormat="true" ht="19.2" hidden="false" customHeight="false" outlineLevel="0" collapsed="false">
      <c r="A201" s="26"/>
      <c r="B201" s="27"/>
      <c r="C201" s="28"/>
      <c r="D201" s="259" t="s">
        <v>256</v>
      </c>
      <c r="E201" s="28"/>
      <c r="F201" s="260" t="s">
        <v>645</v>
      </c>
      <c r="G201" s="28"/>
      <c r="H201" s="28"/>
      <c r="I201" s="211"/>
      <c r="J201" s="28"/>
      <c r="K201" s="28"/>
      <c r="L201" s="29"/>
      <c r="M201" s="261"/>
      <c r="N201" s="262"/>
      <c r="O201" s="76"/>
      <c r="P201" s="76"/>
      <c r="Q201" s="76"/>
      <c r="R201" s="76"/>
      <c r="S201" s="76"/>
      <c r="T201" s="77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T201" s="3" t="s">
        <v>256</v>
      </c>
      <c r="AU201" s="3" t="s">
        <v>265</v>
      </c>
    </row>
    <row r="202" s="30" customFormat="true" ht="16.5" hidden="false" customHeight="true" outlineLevel="0" collapsed="false">
      <c r="A202" s="26"/>
      <c r="B202" s="27"/>
      <c r="C202" s="246" t="s">
        <v>647</v>
      </c>
      <c r="D202" s="246" t="s">
        <v>250</v>
      </c>
      <c r="E202" s="247" t="s">
        <v>648</v>
      </c>
      <c r="F202" s="248" t="s">
        <v>649</v>
      </c>
      <c r="G202" s="249" t="s">
        <v>291</v>
      </c>
      <c r="H202" s="250" t="n">
        <v>1</v>
      </c>
      <c r="I202" s="251"/>
      <c r="J202" s="252" t="n">
        <f aca="false">ROUND(I202*H202,2)</f>
        <v>0</v>
      </c>
      <c r="K202" s="253"/>
      <c r="L202" s="29"/>
      <c r="M202" s="254"/>
      <c r="N202" s="255" t="s">
        <v>39</v>
      </c>
      <c r="O202" s="76"/>
      <c r="P202" s="256" t="n">
        <f aca="false">O202*H202</f>
        <v>0</v>
      </c>
      <c r="Q202" s="256" t="n">
        <v>0</v>
      </c>
      <c r="R202" s="256" t="n">
        <f aca="false">Q202*H202</f>
        <v>0</v>
      </c>
      <c r="S202" s="256" t="n">
        <v>0</v>
      </c>
      <c r="T202" s="257" t="n">
        <f aca="false">S202*H202</f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258" t="s">
        <v>302</v>
      </c>
      <c r="AT202" s="258" t="s">
        <v>250</v>
      </c>
      <c r="AU202" s="258" t="s">
        <v>265</v>
      </c>
      <c r="AY202" s="3" t="s">
        <v>247</v>
      </c>
      <c r="BE202" s="137" t="n">
        <f aca="false">IF(N202="základní",J202,0)</f>
        <v>0</v>
      </c>
      <c r="BF202" s="137" t="n">
        <f aca="false">IF(N202="snížená",J202,0)</f>
        <v>0</v>
      </c>
      <c r="BG202" s="137" t="n">
        <f aca="false">IF(N202="zákl. přenesená",J202,0)</f>
        <v>0</v>
      </c>
      <c r="BH202" s="137" t="n">
        <f aca="false">IF(N202="sníž. přenesená",J202,0)</f>
        <v>0</v>
      </c>
      <c r="BI202" s="137" t="n">
        <f aca="false">IF(N202="nulová",J202,0)</f>
        <v>0</v>
      </c>
      <c r="BJ202" s="3" t="s">
        <v>81</v>
      </c>
      <c r="BK202" s="137" t="n">
        <f aca="false">ROUND(I202*H202,2)</f>
        <v>0</v>
      </c>
      <c r="BL202" s="3" t="s">
        <v>302</v>
      </c>
      <c r="BM202" s="258" t="s">
        <v>650</v>
      </c>
    </row>
    <row r="203" s="30" customFormat="true" ht="19.2" hidden="false" customHeight="false" outlineLevel="0" collapsed="false">
      <c r="A203" s="26"/>
      <c r="B203" s="27"/>
      <c r="C203" s="28"/>
      <c r="D203" s="259" t="s">
        <v>256</v>
      </c>
      <c r="E203" s="28"/>
      <c r="F203" s="260" t="s">
        <v>651</v>
      </c>
      <c r="G203" s="28"/>
      <c r="H203" s="28"/>
      <c r="I203" s="211"/>
      <c r="J203" s="28"/>
      <c r="K203" s="28"/>
      <c r="L203" s="29"/>
      <c r="M203" s="261"/>
      <c r="N203" s="262"/>
      <c r="O203" s="76"/>
      <c r="P203" s="76"/>
      <c r="Q203" s="76"/>
      <c r="R203" s="76"/>
      <c r="S203" s="76"/>
      <c r="T203" s="77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T203" s="3" t="s">
        <v>256</v>
      </c>
      <c r="AU203" s="3" t="s">
        <v>265</v>
      </c>
    </row>
    <row r="204" s="30" customFormat="true" ht="24.15" hidden="false" customHeight="true" outlineLevel="0" collapsed="false">
      <c r="A204" s="26"/>
      <c r="B204" s="27"/>
      <c r="C204" s="263" t="s">
        <v>652</v>
      </c>
      <c r="D204" s="263" t="s">
        <v>288</v>
      </c>
      <c r="E204" s="264" t="s">
        <v>653</v>
      </c>
      <c r="F204" s="265" t="s">
        <v>654</v>
      </c>
      <c r="G204" s="266" t="s">
        <v>291</v>
      </c>
      <c r="H204" s="267" t="n">
        <v>1</v>
      </c>
      <c r="I204" s="268"/>
      <c r="J204" s="269" t="n">
        <f aca="false">ROUND(I204*H204,2)</f>
        <v>0</v>
      </c>
      <c r="K204" s="270"/>
      <c r="L204" s="271"/>
      <c r="M204" s="272"/>
      <c r="N204" s="273" t="s">
        <v>39</v>
      </c>
      <c r="O204" s="76"/>
      <c r="P204" s="256" t="n">
        <f aca="false">O204*H204</f>
        <v>0</v>
      </c>
      <c r="Q204" s="256" t="n">
        <v>5E-005</v>
      </c>
      <c r="R204" s="256" t="n">
        <f aca="false">Q204*H204</f>
        <v>5E-005</v>
      </c>
      <c r="S204" s="256" t="n">
        <v>0</v>
      </c>
      <c r="T204" s="257" t="n">
        <f aca="false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258" t="s">
        <v>324</v>
      </c>
      <c r="AT204" s="258" t="s">
        <v>288</v>
      </c>
      <c r="AU204" s="258" t="s">
        <v>265</v>
      </c>
      <c r="AY204" s="3" t="s">
        <v>247</v>
      </c>
      <c r="BE204" s="137" t="n">
        <f aca="false">IF(N204="základní",J204,0)</f>
        <v>0</v>
      </c>
      <c r="BF204" s="137" t="n">
        <f aca="false">IF(N204="snížená",J204,0)</f>
        <v>0</v>
      </c>
      <c r="BG204" s="137" t="n">
        <f aca="false">IF(N204="zákl. přenesená",J204,0)</f>
        <v>0</v>
      </c>
      <c r="BH204" s="137" t="n">
        <f aca="false">IF(N204="sníž. přenesená",J204,0)</f>
        <v>0</v>
      </c>
      <c r="BI204" s="137" t="n">
        <f aca="false">IF(N204="nulová",J204,0)</f>
        <v>0</v>
      </c>
      <c r="BJ204" s="3" t="s">
        <v>81</v>
      </c>
      <c r="BK204" s="137" t="n">
        <f aca="false">ROUND(I204*H204,2)</f>
        <v>0</v>
      </c>
      <c r="BL204" s="3" t="s">
        <v>302</v>
      </c>
      <c r="BM204" s="258" t="s">
        <v>655</v>
      </c>
    </row>
    <row r="205" s="30" customFormat="true" ht="19.2" hidden="false" customHeight="false" outlineLevel="0" collapsed="false">
      <c r="A205" s="26"/>
      <c r="B205" s="27"/>
      <c r="C205" s="28"/>
      <c r="D205" s="259" t="s">
        <v>256</v>
      </c>
      <c r="E205" s="28"/>
      <c r="F205" s="260" t="s">
        <v>654</v>
      </c>
      <c r="G205" s="28"/>
      <c r="H205" s="28"/>
      <c r="I205" s="211"/>
      <c r="J205" s="28"/>
      <c r="K205" s="28"/>
      <c r="L205" s="29"/>
      <c r="M205" s="261"/>
      <c r="N205" s="262"/>
      <c r="O205" s="76"/>
      <c r="P205" s="76"/>
      <c r="Q205" s="76"/>
      <c r="R205" s="76"/>
      <c r="S205" s="76"/>
      <c r="T205" s="77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T205" s="3" t="s">
        <v>256</v>
      </c>
      <c r="AU205" s="3" t="s">
        <v>265</v>
      </c>
    </row>
    <row r="206" s="30" customFormat="true" ht="24.15" hidden="false" customHeight="true" outlineLevel="0" collapsed="false">
      <c r="A206" s="26"/>
      <c r="B206" s="27"/>
      <c r="C206" s="246" t="s">
        <v>656</v>
      </c>
      <c r="D206" s="246" t="s">
        <v>250</v>
      </c>
      <c r="E206" s="247" t="s">
        <v>657</v>
      </c>
      <c r="F206" s="248" t="s">
        <v>658</v>
      </c>
      <c r="G206" s="249" t="s">
        <v>291</v>
      </c>
      <c r="H206" s="250" t="n">
        <v>1</v>
      </c>
      <c r="I206" s="251"/>
      <c r="J206" s="252" t="n">
        <f aca="false">ROUND(I206*H206,2)</f>
        <v>0</v>
      </c>
      <c r="K206" s="253"/>
      <c r="L206" s="29"/>
      <c r="M206" s="254"/>
      <c r="N206" s="255" t="s">
        <v>39</v>
      </c>
      <c r="O206" s="76"/>
      <c r="P206" s="256" t="n">
        <f aca="false">O206*H206</f>
        <v>0</v>
      </c>
      <c r="Q206" s="256" t="n">
        <v>0</v>
      </c>
      <c r="R206" s="256" t="n">
        <f aca="false">Q206*H206</f>
        <v>0</v>
      </c>
      <c r="S206" s="256" t="n">
        <v>0</v>
      </c>
      <c r="T206" s="257" t="n">
        <f aca="false"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258" t="s">
        <v>302</v>
      </c>
      <c r="AT206" s="258" t="s">
        <v>250</v>
      </c>
      <c r="AU206" s="258" t="s">
        <v>265</v>
      </c>
      <c r="AY206" s="3" t="s">
        <v>247</v>
      </c>
      <c r="BE206" s="137" t="n">
        <f aca="false">IF(N206="základní",J206,0)</f>
        <v>0</v>
      </c>
      <c r="BF206" s="137" t="n">
        <f aca="false">IF(N206="snížená",J206,0)</f>
        <v>0</v>
      </c>
      <c r="BG206" s="137" t="n">
        <f aca="false">IF(N206="zákl. přenesená",J206,0)</f>
        <v>0</v>
      </c>
      <c r="BH206" s="137" t="n">
        <f aca="false">IF(N206="sníž. přenesená",J206,0)</f>
        <v>0</v>
      </c>
      <c r="BI206" s="137" t="n">
        <f aca="false">IF(N206="nulová",J206,0)</f>
        <v>0</v>
      </c>
      <c r="BJ206" s="3" t="s">
        <v>81</v>
      </c>
      <c r="BK206" s="137" t="n">
        <f aca="false">ROUND(I206*H206,2)</f>
        <v>0</v>
      </c>
      <c r="BL206" s="3" t="s">
        <v>302</v>
      </c>
      <c r="BM206" s="258" t="s">
        <v>659</v>
      </c>
    </row>
    <row r="207" s="30" customFormat="true" ht="19.2" hidden="false" customHeight="false" outlineLevel="0" collapsed="false">
      <c r="A207" s="26"/>
      <c r="B207" s="27"/>
      <c r="C207" s="28"/>
      <c r="D207" s="259" t="s">
        <v>256</v>
      </c>
      <c r="E207" s="28"/>
      <c r="F207" s="260" t="s">
        <v>658</v>
      </c>
      <c r="G207" s="28"/>
      <c r="H207" s="28"/>
      <c r="I207" s="211"/>
      <c r="J207" s="28"/>
      <c r="K207" s="28"/>
      <c r="L207" s="29"/>
      <c r="M207" s="261"/>
      <c r="N207" s="262"/>
      <c r="O207" s="76"/>
      <c r="P207" s="76"/>
      <c r="Q207" s="76"/>
      <c r="R207" s="76"/>
      <c r="S207" s="76"/>
      <c r="T207" s="77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T207" s="3" t="s">
        <v>256</v>
      </c>
      <c r="AU207" s="3" t="s">
        <v>265</v>
      </c>
    </row>
    <row r="208" s="30" customFormat="true" ht="24.15" hidden="false" customHeight="true" outlineLevel="0" collapsed="false">
      <c r="A208" s="26"/>
      <c r="B208" s="27"/>
      <c r="C208" s="263" t="s">
        <v>660</v>
      </c>
      <c r="D208" s="263" t="s">
        <v>288</v>
      </c>
      <c r="E208" s="264" t="s">
        <v>661</v>
      </c>
      <c r="F208" s="265" t="s">
        <v>662</v>
      </c>
      <c r="G208" s="266" t="s">
        <v>291</v>
      </c>
      <c r="H208" s="267" t="n">
        <v>1</v>
      </c>
      <c r="I208" s="268"/>
      <c r="J208" s="269" t="n">
        <f aca="false">ROUND(I208*H208,2)</f>
        <v>0</v>
      </c>
      <c r="K208" s="270"/>
      <c r="L208" s="271"/>
      <c r="M208" s="272"/>
      <c r="N208" s="273" t="s">
        <v>39</v>
      </c>
      <c r="O208" s="76"/>
      <c r="P208" s="256" t="n">
        <f aca="false">O208*H208</f>
        <v>0</v>
      </c>
      <c r="Q208" s="256" t="n">
        <v>5E-005</v>
      </c>
      <c r="R208" s="256" t="n">
        <f aca="false">Q208*H208</f>
        <v>5E-005</v>
      </c>
      <c r="S208" s="256" t="n">
        <v>0</v>
      </c>
      <c r="T208" s="257" t="n">
        <f aca="false"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258" t="s">
        <v>324</v>
      </c>
      <c r="AT208" s="258" t="s">
        <v>288</v>
      </c>
      <c r="AU208" s="258" t="s">
        <v>265</v>
      </c>
      <c r="AY208" s="3" t="s">
        <v>247</v>
      </c>
      <c r="BE208" s="137" t="n">
        <f aca="false">IF(N208="základní",J208,0)</f>
        <v>0</v>
      </c>
      <c r="BF208" s="137" t="n">
        <f aca="false">IF(N208="snížená",J208,0)</f>
        <v>0</v>
      </c>
      <c r="BG208" s="137" t="n">
        <f aca="false">IF(N208="zákl. přenesená",J208,0)</f>
        <v>0</v>
      </c>
      <c r="BH208" s="137" t="n">
        <f aca="false">IF(N208="sníž. přenesená",J208,0)</f>
        <v>0</v>
      </c>
      <c r="BI208" s="137" t="n">
        <f aca="false">IF(N208="nulová",J208,0)</f>
        <v>0</v>
      </c>
      <c r="BJ208" s="3" t="s">
        <v>81</v>
      </c>
      <c r="BK208" s="137" t="n">
        <f aca="false">ROUND(I208*H208,2)</f>
        <v>0</v>
      </c>
      <c r="BL208" s="3" t="s">
        <v>302</v>
      </c>
      <c r="BM208" s="258" t="s">
        <v>663</v>
      </c>
    </row>
    <row r="209" s="30" customFormat="true" ht="19.2" hidden="false" customHeight="false" outlineLevel="0" collapsed="false">
      <c r="A209" s="26"/>
      <c r="B209" s="27"/>
      <c r="C209" s="28"/>
      <c r="D209" s="259" t="s">
        <v>256</v>
      </c>
      <c r="E209" s="28"/>
      <c r="F209" s="260" t="s">
        <v>662</v>
      </c>
      <c r="G209" s="28"/>
      <c r="H209" s="28"/>
      <c r="I209" s="211"/>
      <c r="J209" s="28"/>
      <c r="K209" s="28"/>
      <c r="L209" s="29"/>
      <c r="M209" s="261"/>
      <c r="N209" s="262"/>
      <c r="O209" s="76"/>
      <c r="P209" s="76"/>
      <c r="Q209" s="76"/>
      <c r="R209" s="76"/>
      <c r="S209" s="76"/>
      <c r="T209" s="77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T209" s="3" t="s">
        <v>256</v>
      </c>
      <c r="AU209" s="3" t="s">
        <v>265</v>
      </c>
    </row>
    <row r="210" s="30" customFormat="true" ht="24.15" hidden="false" customHeight="true" outlineLevel="0" collapsed="false">
      <c r="A210" s="26"/>
      <c r="B210" s="27"/>
      <c r="C210" s="246" t="s">
        <v>664</v>
      </c>
      <c r="D210" s="246" t="s">
        <v>250</v>
      </c>
      <c r="E210" s="247" t="s">
        <v>665</v>
      </c>
      <c r="F210" s="248" t="s">
        <v>666</v>
      </c>
      <c r="G210" s="249" t="s">
        <v>332</v>
      </c>
      <c r="H210" s="250" t="n">
        <v>12</v>
      </c>
      <c r="I210" s="251"/>
      <c r="J210" s="252" t="n">
        <f aca="false">ROUND(I210*H210,2)</f>
        <v>0</v>
      </c>
      <c r="K210" s="253"/>
      <c r="L210" s="29"/>
      <c r="M210" s="254"/>
      <c r="N210" s="255" t="s">
        <v>39</v>
      </c>
      <c r="O210" s="76"/>
      <c r="P210" s="256" t="n">
        <f aca="false">O210*H210</f>
        <v>0</v>
      </c>
      <c r="Q210" s="256" t="n">
        <v>0</v>
      </c>
      <c r="R210" s="256" t="n">
        <f aca="false">Q210*H210</f>
        <v>0</v>
      </c>
      <c r="S210" s="256" t="n">
        <v>0</v>
      </c>
      <c r="T210" s="257" t="n">
        <f aca="false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258" t="s">
        <v>302</v>
      </c>
      <c r="AT210" s="258" t="s">
        <v>250</v>
      </c>
      <c r="AU210" s="258" t="s">
        <v>265</v>
      </c>
      <c r="AY210" s="3" t="s">
        <v>247</v>
      </c>
      <c r="BE210" s="137" t="n">
        <f aca="false">IF(N210="základní",J210,0)</f>
        <v>0</v>
      </c>
      <c r="BF210" s="137" t="n">
        <f aca="false">IF(N210="snížená",J210,0)</f>
        <v>0</v>
      </c>
      <c r="BG210" s="137" t="n">
        <f aca="false">IF(N210="zákl. přenesená",J210,0)</f>
        <v>0</v>
      </c>
      <c r="BH210" s="137" t="n">
        <f aca="false">IF(N210="sníž. přenesená",J210,0)</f>
        <v>0</v>
      </c>
      <c r="BI210" s="137" t="n">
        <f aca="false">IF(N210="nulová",J210,0)</f>
        <v>0</v>
      </c>
      <c r="BJ210" s="3" t="s">
        <v>81</v>
      </c>
      <c r="BK210" s="137" t="n">
        <f aca="false">ROUND(I210*H210,2)</f>
        <v>0</v>
      </c>
      <c r="BL210" s="3" t="s">
        <v>302</v>
      </c>
      <c r="BM210" s="258" t="s">
        <v>667</v>
      </c>
    </row>
    <row r="211" s="30" customFormat="true" ht="28.8" hidden="false" customHeight="false" outlineLevel="0" collapsed="false">
      <c r="A211" s="26"/>
      <c r="B211" s="27"/>
      <c r="C211" s="28"/>
      <c r="D211" s="259" t="s">
        <v>256</v>
      </c>
      <c r="E211" s="28"/>
      <c r="F211" s="260" t="s">
        <v>668</v>
      </c>
      <c r="G211" s="28"/>
      <c r="H211" s="28"/>
      <c r="I211" s="211"/>
      <c r="J211" s="28"/>
      <c r="K211" s="28"/>
      <c r="L211" s="29"/>
      <c r="M211" s="261"/>
      <c r="N211" s="262"/>
      <c r="O211" s="76"/>
      <c r="P211" s="76"/>
      <c r="Q211" s="76"/>
      <c r="R211" s="76"/>
      <c r="S211" s="76"/>
      <c r="T211" s="77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T211" s="3" t="s">
        <v>256</v>
      </c>
      <c r="AU211" s="3" t="s">
        <v>265</v>
      </c>
    </row>
    <row r="212" s="30" customFormat="true" ht="37.8" hidden="false" customHeight="true" outlineLevel="0" collapsed="false">
      <c r="A212" s="26"/>
      <c r="B212" s="27"/>
      <c r="C212" s="263" t="s">
        <v>669</v>
      </c>
      <c r="D212" s="263" t="s">
        <v>288</v>
      </c>
      <c r="E212" s="264" t="s">
        <v>670</v>
      </c>
      <c r="F212" s="265" t="s">
        <v>671</v>
      </c>
      <c r="G212" s="266" t="s">
        <v>332</v>
      </c>
      <c r="H212" s="267" t="n">
        <v>6</v>
      </c>
      <c r="I212" s="268"/>
      <c r="J212" s="269" t="n">
        <f aca="false">ROUND(I212*H212,2)</f>
        <v>0</v>
      </c>
      <c r="K212" s="270"/>
      <c r="L212" s="271"/>
      <c r="M212" s="272"/>
      <c r="N212" s="273" t="s">
        <v>39</v>
      </c>
      <c r="O212" s="76"/>
      <c r="P212" s="256" t="n">
        <f aca="false">O212*H212</f>
        <v>0</v>
      </c>
      <c r="Q212" s="256" t="n">
        <v>7E-005</v>
      </c>
      <c r="R212" s="256" t="n">
        <f aca="false">Q212*H212</f>
        <v>0.00042</v>
      </c>
      <c r="S212" s="256" t="n">
        <v>0</v>
      </c>
      <c r="T212" s="257" t="n">
        <f aca="false">S212*H212</f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258" t="s">
        <v>324</v>
      </c>
      <c r="AT212" s="258" t="s">
        <v>288</v>
      </c>
      <c r="AU212" s="258" t="s">
        <v>265</v>
      </c>
      <c r="AY212" s="3" t="s">
        <v>247</v>
      </c>
      <c r="BE212" s="137" t="n">
        <f aca="false">IF(N212="základní",J212,0)</f>
        <v>0</v>
      </c>
      <c r="BF212" s="137" t="n">
        <f aca="false">IF(N212="snížená",J212,0)</f>
        <v>0</v>
      </c>
      <c r="BG212" s="137" t="n">
        <f aca="false">IF(N212="zákl. přenesená",J212,0)</f>
        <v>0</v>
      </c>
      <c r="BH212" s="137" t="n">
        <f aca="false">IF(N212="sníž. přenesená",J212,0)</f>
        <v>0</v>
      </c>
      <c r="BI212" s="137" t="n">
        <f aca="false">IF(N212="nulová",J212,0)</f>
        <v>0</v>
      </c>
      <c r="BJ212" s="3" t="s">
        <v>81</v>
      </c>
      <c r="BK212" s="137" t="n">
        <f aca="false">ROUND(I212*H212,2)</f>
        <v>0</v>
      </c>
      <c r="BL212" s="3" t="s">
        <v>302</v>
      </c>
      <c r="BM212" s="258" t="s">
        <v>672</v>
      </c>
    </row>
    <row r="213" s="30" customFormat="true" ht="28.8" hidden="false" customHeight="false" outlineLevel="0" collapsed="false">
      <c r="A213" s="26"/>
      <c r="B213" s="27"/>
      <c r="C213" s="28"/>
      <c r="D213" s="259" t="s">
        <v>256</v>
      </c>
      <c r="E213" s="28"/>
      <c r="F213" s="260" t="s">
        <v>671</v>
      </c>
      <c r="G213" s="28"/>
      <c r="H213" s="28"/>
      <c r="I213" s="211"/>
      <c r="J213" s="28"/>
      <c r="K213" s="28"/>
      <c r="L213" s="29"/>
      <c r="M213" s="261"/>
      <c r="N213" s="262"/>
      <c r="O213" s="76"/>
      <c r="P213" s="76"/>
      <c r="Q213" s="76"/>
      <c r="R213" s="76"/>
      <c r="S213" s="76"/>
      <c r="T213" s="77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T213" s="3" t="s">
        <v>256</v>
      </c>
      <c r="AU213" s="3" t="s">
        <v>265</v>
      </c>
    </row>
    <row r="214" s="30" customFormat="true" ht="33" hidden="false" customHeight="true" outlineLevel="0" collapsed="false">
      <c r="A214" s="26"/>
      <c r="B214" s="27"/>
      <c r="C214" s="263" t="s">
        <v>673</v>
      </c>
      <c r="D214" s="263" t="s">
        <v>288</v>
      </c>
      <c r="E214" s="264" t="s">
        <v>674</v>
      </c>
      <c r="F214" s="265" t="s">
        <v>675</v>
      </c>
      <c r="G214" s="266" t="s">
        <v>332</v>
      </c>
      <c r="H214" s="267" t="n">
        <v>3</v>
      </c>
      <c r="I214" s="268"/>
      <c r="J214" s="269" t="n">
        <f aca="false">ROUND(I214*H214,2)</f>
        <v>0</v>
      </c>
      <c r="K214" s="270"/>
      <c r="L214" s="271"/>
      <c r="M214" s="272"/>
      <c r="N214" s="273" t="s">
        <v>39</v>
      </c>
      <c r="O214" s="76"/>
      <c r="P214" s="256" t="n">
        <f aca="false">O214*H214</f>
        <v>0</v>
      </c>
      <c r="Q214" s="256" t="n">
        <v>7E-005</v>
      </c>
      <c r="R214" s="256" t="n">
        <f aca="false">Q214*H214</f>
        <v>0.00021</v>
      </c>
      <c r="S214" s="256" t="n">
        <v>0</v>
      </c>
      <c r="T214" s="257" t="n">
        <f aca="false">S214*H214</f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258" t="s">
        <v>324</v>
      </c>
      <c r="AT214" s="258" t="s">
        <v>288</v>
      </c>
      <c r="AU214" s="258" t="s">
        <v>265</v>
      </c>
      <c r="AY214" s="3" t="s">
        <v>247</v>
      </c>
      <c r="BE214" s="137" t="n">
        <f aca="false">IF(N214="základní",J214,0)</f>
        <v>0</v>
      </c>
      <c r="BF214" s="137" t="n">
        <f aca="false">IF(N214="snížená",J214,0)</f>
        <v>0</v>
      </c>
      <c r="BG214" s="137" t="n">
        <f aca="false">IF(N214="zákl. přenesená",J214,0)</f>
        <v>0</v>
      </c>
      <c r="BH214" s="137" t="n">
        <f aca="false">IF(N214="sníž. přenesená",J214,0)</f>
        <v>0</v>
      </c>
      <c r="BI214" s="137" t="n">
        <f aca="false">IF(N214="nulová",J214,0)</f>
        <v>0</v>
      </c>
      <c r="BJ214" s="3" t="s">
        <v>81</v>
      </c>
      <c r="BK214" s="137" t="n">
        <f aca="false">ROUND(I214*H214,2)</f>
        <v>0</v>
      </c>
      <c r="BL214" s="3" t="s">
        <v>302</v>
      </c>
      <c r="BM214" s="258" t="s">
        <v>676</v>
      </c>
    </row>
    <row r="215" s="30" customFormat="true" ht="19.2" hidden="false" customHeight="false" outlineLevel="0" collapsed="false">
      <c r="A215" s="26"/>
      <c r="B215" s="27"/>
      <c r="C215" s="28"/>
      <c r="D215" s="259" t="s">
        <v>256</v>
      </c>
      <c r="E215" s="28"/>
      <c r="F215" s="260" t="s">
        <v>675</v>
      </c>
      <c r="G215" s="28"/>
      <c r="H215" s="28"/>
      <c r="I215" s="211"/>
      <c r="J215" s="28"/>
      <c r="K215" s="28"/>
      <c r="L215" s="29"/>
      <c r="M215" s="261"/>
      <c r="N215" s="262"/>
      <c r="O215" s="76"/>
      <c r="P215" s="76"/>
      <c r="Q215" s="76"/>
      <c r="R215" s="76"/>
      <c r="S215" s="76"/>
      <c r="T215" s="77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T215" s="3" t="s">
        <v>256</v>
      </c>
      <c r="AU215" s="3" t="s">
        <v>265</v>
      </c>
    </row>
    <row r="216" s="30" customFormat="true" ht="37.8" hidden="false" customHeight="true" outlineLevel="0" collapsed="false">
      <c r="A216" s="26"/>
      <c r="B216" s="27"/>
      <c r="C216" s="263" t="s">
        <v>677</v>
      </c>
      <c r="D216" s="263" t="s">
        <v>288</v>
      </c>
      <c r="E216" s="264" t="s">
        <v>678</v>
      </c>
      <c r="F216" s="265" t="s">
        <v>679</v>
      </c>
      <c r="G216" s="266" t="s">
        <v>332</v>
      </c>
      <c r="H216" s="267" t="n">
        <v>3</v>
      </c>
      <c r="I216" s="268"/>
      <c r="J216" s="269" t="n">
        <f aca="false">ROUND(I216*H216,2)</f>
        <v>0</v>
      </c>
      <c r="K216" s="270"/>
      <c r="L216" s="271"/>
      <c r="M216" s="272"/>
      <c r="N216" s="273" t="s">
        <v>39</v>
      </c>
      <c r="O216" s="76"/>
      <c r="P216" s="256" t="n">
        <f aca="false">O216*H216</f>
        <v>0</v>
      </c>
      <c r="Q216" s="256" t="n">
        <v>7E-005</v>
      </c>
      <c r="R216" s="256" t="n">
        <f aca="false">Q216*H216</f>
        <v>0.00021</v>
      </c>
      <c r="S216" s="256" t="n">
        <v>0</v>
      </c>
      <c r="T216" s="257" t="n">
        <f aca="false"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258" t="s">
        <v>324</v>
      </c>
      <c r="AT216" s="258" t="s">
        <v>288</v>
      </c>
      <c r="AU216" s="258" t="s">
        <v>265</v>
      </c>
      <c r="AY216" s="3" t="s">
        <v>247</v>
      </c>
      <c r="BE216" s="137" t="n">
        <f aca="false">IF(N216="základní",J216,0)</f>
        <v>0</v>
      </c>
      <c r="BF216" s="137" t="n">
        <f aca="false">IF(N216="snížená",J216,0)</f>
        <v>0</v>
      </c>
      <c r="BG216" s="137" t="n">
        <f aca="false">IF(N216="zákl. přenesená",J216,0)</f>
        <v>0</v>
      </c>
      <c r="BH216" s="137" t="n">
        <f aca="false">IF(N216="sníž. přenesená",J216,0)</f>
        <v>0</v>
      </c>
      <c r="BI216" s="137" t="n">
        <f aca="false">IF(N216="nulová",J216,0)</f>
        <v>0</v>
      </c>
      <c r="BJ216" s="3" t="s">
        <v>81</v>
      </c>
      <c r="BK216" s="137" t="n">
        <f aca="false">ROUND(I216*H216,2)</f>
        <v>0</v>
      </c>
      <c r="BL216" s="3" t="s">
        <v>302</v>
      </c>
      <c r="BM216" s="258" t="s">
        <v>680</v>
      </c>
    </row>
    <row r="217" s="30" customFormat="true" ht="19.2" hidden="false" customHeight="false" outlineLevel="0" collapsed="false">
      <c r="A217" s="26"/>
      <c r="B217" s="27"/>
      <c r="C217" s="28"/>
      <c r="D217" s="259" t="s">
        <v>256</v>
      </c>
      <c r="E217" s="28"/>
      <c r="F217" s="260" t="s">
        <v>679</v>
      </c>
      <c r="G217" s="28"/>
      <c r="H217" s="28"/>
      <c r="I217" s="211"/>
      <c r="J217" s="28"/>
      <c r="K217" s="28"/>
      <c r="L217" s="29"/>
      <c r="M217" s="261"/>
      <c r="N217" s="262"/>
      <c r="O217" s="76"/>
      <c r="P217" s="76"/>
      <c r="Q217" s="76"/>
      <c r="R217" s="76"/>
      <c r="S217" s="76"/>
      <c r="T217" s="77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T217" s="3" t="s">
        <v>256</v>
      </c>
      <c r="AU217" s="3" t="s">
        <v>265</v>
      </c>
    </row>
    <row r="218" s="30" customFormat="true" ht="24.15" hidden="false" customHeight="true" outlineLevel="0" collapsed="false">
      <c r="A218" s="26"/>
      <c r="B218" s="27"/>
      <c r="C218" s="246" t="s">
        <v>681</v>
      </c>
      <c r="D218" s="246" t="s">
        <v>250</v>
      </c>
      <c r="E218" s="247" t="s">
        <v>682</v>
      </c>
      <c r="F218" s="248" t="s">
        <v>683</v>
      </c>
      <c r="G218" s="249" t="s">
        <v>291</v>
      </c>
      <c r="H218" s="250" t="n">
        <v>1</v>
      </c>
      <c r="I218" s="251"/>
      <c r="J218" s="252" t="n">
        <f aca="false">ROUND(I218*H218,2)</f>
        <v>0</v>
      </c>
      <c r="K218" s="253"/>
      <c r="L218" s="29"/>
      <c r="M218" s="254"/>
      <c r="N218" s="255" t="s">
        <v>39</v>
      </c>
      <c r="O218" s="76"/>
      <c r="P218" s="256" t="n">
        <f aca="false">O218*H218</f>
        <v>0</v>
      </c>
      <c r="Q218" s="256" t="n">
        <v>0</v>
      </c>
      <c r="R218" s="256" t="n">
        <f aca="false">Q218*H218</f>
        <v>0</v>
      </c>
      <c r="S218" s="256" t="n">
        <v>0</v>
      </c>
      <c r="T218" s="257" t="n">
        <f aca="false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258" t="s">
        <v>302</v>
      </c>
      <c r="AT218" s="258" t="s">
        <v>250</v>
      </c>
      <c r="AU218" s="258" t="s">
        <v>265</v>
      </c>
      <c r="AY218" s="3" t="s">
        <v>247</v>
      </c>
      <c r="BE218" s="137" t="n">
        <f aca="false">IF(N218="základní",J218,0)</f>
        <v>0</v>
      </c>
      <c r="BF218" s="137" t="n">
        <f aca="false">IF(N218="snížená",J218,0)</f>
        <v>0</v>
      </c>
      <c r="BG218" s="137" t="n">
        <f aca="false">IF(N218="zákl. přenesená",J218,0)</f>
        <v>0</v>
      </c>
      <c r="BH218" s="137" t="n">
        <f aca="false">IF(N218="sníž. přenesená",J218,0)</f>
        <v>0</v>
      </c>
      <c r="BI218" s="137" t="n">
        <f aca="false">IF(N218="nulová",J218,0)</f>
        <v>0</v>
      </c>
      <c r="BJ218" s="3" t="s">
        <v>81</v>
      </c>
      <c r="BK218" s="137" t="n">
        <f aca="false">ROUND(I218*H218,2)</f>
        <v>0</v>
      </c>
      <c r="BL218" s="3" t="s">
        <v>302</v>
      </c>
      <c r="BM218" s="258" t="s">
        <v>684</v>
      </c>
    </row>
    <row r="219" s="30" customFormat="true" ht="28.8" hidden="false" customHeight="false" outlineLevel="0" collapsed="false">
      <c r="A219" s="26"/>
      <c r="B219" s="27"/>
      <c r="C219" s="28"/>
      <c r="D219" s="259" t="s">
        <v>256</v>
      </c>
      <c r="E219" s="28"/>
      <c r="F219" s="260" t="s">
        <v>685</v>
      </c>
      <c r="G219" s="28"/>
      <c r="H219" s="28"/>
      <c r="I219" s="211"/>
      <c r="J219" s="28"/>
      <c r="K219" s="28"/>
      <c r="L219" s="29"/>
      <c r="M219" s="261"/>
      <c r="N219" s="262"/>
      <c r="O219" s="76"/>
      <c r="P219" s="76"/>
      <c r="Q219" s="76"/>
      <c r="R219" s="76"/>
      <c r="S219" s="76"/>
      <c r="T219" s="77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T219" s="3" t="s">
        <v>256</v>
      </c>
      <c r="AU219" s="3" t="s">
        <v>265</v>
      </c>
    </row>
    <row r="220" s="30" customFormat="true" ht="16.5" hidden="false" customHeight="true" outlineLevel="0" collapsed="false">
      <c r="A220" s="26"/>
      <c r="B220" s="27"/>
      <c r="C220" s="263" t="s">
        <v>686</v>
      </c>
      <c r="D220" s="263" t="s">
        <v>288</v>
      </c>
      <c r="E220" s="264" t="s">
        <v>687</v>
      </c>
      <c r="F220" s="265" t="s">
        <v>688</v>
      </c>
      <c r="G220" s="266" t="s">
        <v>291</v>
      </c>
      <c r="H220" s="267" t="n">
        <v>1</v>
      </c>
      <c r="I220" s="268"/>
      <c r="J220" s="269" t="n">
        <f aca="false">ROUND(I220*H220,2)</f>
        <v>0</v>
      </c>
      <c r="K220" s="270"/>
      <c r="L220" s="271"/>
      <c r="M220" s="272"/>
      <c r="N220" s="273" t="s">
        <v>39</v>
      </c>
      <c r="O220" s="76"/>
      <c r="P220" s="256" t="n">
        <f aca="false">O220*H220</f>
        <v>0</v>
      </c>
      <c r="Q220" s="256" t="n">
        <v>5E-005</v>
      </c>
      <c r="R220" s="256" t="n">
        <f aca="false">Q220*H220</f>
        <v>5E-005</v>
      </c>
      <c r="S220" s="256" t="n">
        <v>0</v>
      </c>
      <c r="T220" s="257" t="n">
        <f aca="false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258" t="s">
        <v>324</v>
      </c>
      <c r="AT220" s="258" t="s">
        <v>288</v>
      </c>
      <c r="AU220" s="258" t="s">
        <v>265</v>
      </c>
      <c r="AY220" s="3" t="s">
        <v>247</v>
      </c>
      <c r="BE220" s="137" t="n">
        <f aca="false">IF(N220="základní",J220,0)</f>
        <v>0</v>
      </c>
      <c r="BF220" s="137" t="n">
        <f aca="false">IF(N220="snížená",J220,0)</f>
        <v>0</v>
      </c>
      <c r="BG220" s="137" t="n">
        <f aca="false">IF(N220="zákl. přenesená",J220,0)</f>
        <v>0</v>
      </c>
      <c r="BH220" s="137" t="n">
        <f aca="false">IF(N220="sníž. přenesená",J220,0)</f>
        <v>0</v>
      </c>
      <c r="BI220" s="137" t="n">
        <f aca="false">IF(N220="nulová",J220,0)</f>
        <v>0</v>
      </c>
      <c r="BJ220" s="3" t="s">
        <v>81</v>
      </c>
      <c r="BK220" s="137" t="n">
        <f aca="false">ROUND(I220*H220,2)</f>
        <v>0</v>
      </c>
      <c r="BL220" s="3" t="s">
        <v>302</v>
      </c>
      <c r="BM220" s="258" t="s">
        <v>689</v>
      </c>
    </row>
    <row r="221" s="30" customFormat="true" ht="10.2" hidden="false" customHeight="false" outlineLevel="0" collapsed="false">
      <c r="A221" s="26"/>
      <c r="B221" s="27"/>
      <c r="C221" s="28"/>
      <c r="D221" s="259" t="s">
        <v>256</v>
      </c>
      <c r="E221" s="28"/>
      <c r="F221" s="260" t="s">
        <v>688</v>
      </c>
      <c r="G221" s="28"/>
      <c r="H221" s="28"/>
      <c r="I221" s="211"/>
      <c r="J221" s="28"/>
      <c r="K221" s="28"/>
      <c r="L221" s="29"/>
      <c r="M221" s="261"/>
      <c r="N221" s="262"/>
      <c r="O221" s="76"/>
      <c r="P221" s="76"/>
      <c r="Q221" s="76"/>
      <c r="R221" s="76"/>
      <c r="S221" s="76"/>
      <c r="T221" s="77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T221" s="3" t="s">
        <v>256</v>
      </c>
      <c r="AU221" s="3" t="s">
        <v>265</v>
      </c>
    </row>
    <row r="222" s="30" customFormat="true" ht="37.8" hidden="false" customHeight="true" outlineLevel="0" collapsed="false">
      <c r="A222" s="26"/>
      <c r="B222" s="27"/>
      <c r="C222" s="246" t="s">
        <v>690</v>
      </c>
      <c r="D222" s="246" t="s">
        <v>250</v>
      </c>
      <c r="E222" s="247" t="s">
        <v>691</v>
      </c>
      <c r="F222" s="248" t="s">
        <v>692</v>
      </c>
      <c r="G222" s="249" t="s">
        <v>291</v>
      </c>
      <c r="H222" s="250" t="n">
        <v>5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0</v>
      </c>
      <c r="R222" s="256" t="n">
        <f aca="false">Q222*H222</f>
        <v>0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302</v>
      </c>
      <c r="AT222" s="258" t="s">
        <v>250</v>
      </c>
      <c r="AU222" s="258" t="s">
        <v>265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302</v>
      </c>
      <c r="BM222" s="258" t="s">
        <v>693</v>
      </c>
    </row>
    <row r="223" s="30" customFormat="true" ht="19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692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265</v>
      </c>
    </row>
    <row r="224" s="30" customFormat="true" ht="24.15" hidden="false" customHeight="true" outlineLevel="0" collapsed="false">
      <c r="A224" s="26"/>
      <c r="B224" s="27"/>
      <c r="C224" s="263" t="s">
        <v>694</v>
      </c>
      <c r="D224" s="263" t="s">
        <v>288</v>
      </c>
      <c r="E224" s="264" t="s">
        <v>695</v>
      </c>
      <c r="F224" s="265" t="s">
        <v>696</v>
      </c>
      <c r="G224" s="266" t="s">
        <v>291</v>
      </c>
      <c r="H224" s="267" t="n">
        <v>5</v>
      </c>
      <c r="I224" s="268"/>
      <c r="J224" s="269" t="n">
        <f aca="false">ROUND(I224*H224,2)</f>
        <v>0</v>
      </c>
      <c r="K224" s="270"/>
      <c r="L224" s="271"/>
      <c r="M224" s="272"/>
      <c r="N224" s="273" t="s">
        <v>39</v>
      </c>
      <c r="O224" s="76"/>
      <c r="P224" s="256" t="n">
        <f aca="false">O224*H224</f>
        <v>0</v>
      </c>
      <c r="Q224" s="256" t="n">
        <v>0.0001</v>
      </c>
      <c r="R224" s="256" t="n">
        <f aca="false">Q224*H224</f>
        <v>0.0005</v>
      </c>
      <c r="S224" s="256" t="n">
        <v>0</v>
      </c>
      <c r="T224" s="257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258" t="s">
        <v>324</v>
      </c>
      <c r="AT224" s="258" t="s">
        <v>288</v>
      </c>
      <c r="AU224" s="258" t="s">
        <v>265</v>
      </c>
      <c r="AY224" s="3" t="s">
        <v>247</v>
      </c>
      <c r="BE224" s="137" t="n">
        <f aca="false">IF(N224="základní",J224,0)</f>
        <v>0</v>
      </c>
      <c r="BF224" s="137" t="n">
        <f aca="false">IF(N224="snížená",J224,0)</f>
        <v>0</v>
      </c>
      <c r="BG224" s="137" t="n">
        <f aca="false">IF(N224="zákl. přenesená",J224,0)</f>
        <v>0</v>
      </c>
      <c r="BH224" s="137" t="n">
        <f aca="false">IF(N224="sníž. přenesená",J224,0)</f>
        <v>0</v>
      </c>
      <c r="BI224" s="137" t="n">
        <f aca="false">IF(N224="nulová",J224,0)</f>
        <v>0</v>
      </c>
      <c r="BJ224" s="3" t="s">
        <v>81</v>
      </c>
      <c r="BK224" s="137" t="n">
        <f aca="false">ROUND(I224*H224,2)</f>
        <v>0</v>
      </c>
      <c r="BL224" s="3" t="s">
        <v>302</v>
      </c>
      <c r="BM224" s="258" t="s">
        <v>697</v>
      </c>
    </row>
    <row r="225" s="30" customFormat="true" ht="19.2" hidden="false" customHeight="false" outlineLevel="0" collapsed="false">
      <c r="A225" s="26"/>
      <c r="B225" s="27"/>
      <c r="C225" s="28"/>
      <c r="D225" s="259" t="s">
        <v>256</v>
      </c>
      <c r="E225" s="28"/>
      <c r="F225" s="260" t="s">
        <v>696</v>
      </c>
      <c r="G225" s="28"/>
      <c r="H225" s="28"/>
      <c r="I225" s="211"/>
      <c r="J225" s="28"/>
      <c r="K225" s="28"/>
      <c r="L225" s="29"/>
      <c r="M225" s="261"/>
      <c r="N225" s="262"/>
      <c r="O225" s="76"/>
      <c r="P225" s="76"/>
      <c r="Q225" s="76"/>
      <c r="R225" s="76"/>
      <c r="S225" s="76"/>
      <c r="T225" s="7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T225" s="3" t="s">
        <v>256</v>
      </c>
      <c r="AU225" s="3" t="s">
        <v>265</v>
      </c>
    </row>
    <row r="226" s="30" customFormat="true" ht="33" hidden="false" customHeight="true" outlineLevel="0" collapsed="false">
      <c r="A226" s="26"/>
      <c r="B226" s="27"/>
      <c r="C226" s="246" t="s">
        <v>698</v>
      </c>
      <c r="D226" s="246" t="s">
        <v>250</v>
      </c>
      <c r="E226" s="247" t="s">
        <v>699</v>
      </c>
      <c r="F226" s="248" t="s">
        <v>700</v>
      </c>
      <c r="G226" s="249" t="s">
        <v>291</v>
      </c>
      <c r="H226" s="250" t="n">
        <v>2</v>
      </c>
      <c r="I226" s="251"/>
      <c r="J226" s="252" t="n">
        <f aca="false">ROUND(I226*H226,2)</f>
        <v>0</v>
      </c>
      <c r="K226" s="253"/>
      <c r="L226" s="29"/>
      <c r="M226" s="254"/>
      <c r="N226" s="255" t="s">
        <v>39</v>
      </c>
      <c r="O226" s="76"/>
      <c r="P226" s="256" t="n">
        <f aca="false">O226*H226</f>
        <v>0</v>
      </c>
      <c r="Q226" s="256" t="n">
        <v>0</v>
      </c>
      <c r="R226" s="256" t="n">
        <f aca="false">Q226*H226</f>
        <v>0</v>
      </c>
      <c r="S226" s="256" t="n">
        <v>0</v>
      </c>
      <c r="T226" s="257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258" t="s">
        <v>302</v>
      </c>
      <c r="AT226" s="258" t="s">
        <v>250</v>
      </c>
      <c r="AU226" s="258" t="s">
        <v>265</v>
      </c>
      <c r="AY226" s="3" t="s">
        <v>247</v>
      </c>
      <c r="BE226" s="137" t="n">
        <f aca="false">IF(N226="základní",J226,0)</f>
        <v>0</v>
      </c>
      <c r="BF226" s="137" t="n">
        <f aca="false">IF(N226="snížená",J226,0)</f>
        <v>0</v>
      </c>
      <c r="BG226" s="137" t="n">
        <f aca="false">IF(N226="zákl. přenesená",J226,0)</f>
        <v>0</v>
      </c>
      <c r="BH226" s="137" t="n">
        <f aca="false">IF(N226="sníž. přenesená",J226,0)</f>
        <v>0</v>
      </c>
      <c r="BI226" s="137" t="n">
        <f aca="false">IF(N226="nulová",J226,0)</f>
        <v>0</v>
      </c>
      <c r="BJ226" s="3" t="s">
        <v>81</v>
      </c>
      <c r="BK226" s="137" t="n">
        <f aca="false">ROUND(I226*H226,2)</f>
        <v>0</v>
      </c>
      <c r="BL226" s="3" t="s">
        <v>302</v>
      </c>
      <c r="BM226" s="258" t="s">
        <v>701</v>
      </c>
    </row>
    <row r="227" s="30" customFormat="true" ht="28.8" hidden="false" customHeight="false" outlineLevel="0" collapsed="false">
      <c r="A227" s="26"/>
      <c r="B227" s="27"/>
      <c r="C227" s="28"/>
      <c r="D227" s="259" t="s">
        <v>256</v>
      </c>
      <c r="E227" s="28"/>
      <c r="F227" s="260" t="s">
        <v>702</v>
      </c>
      <c r="G227" s="28"/>
      <c r="H227" s="28"/>
      <c r="I227" s="211"/>
      <c r="J227" s="28"/>
      <c r="K227" s="28"/>
      <c r="L227" s="29"/>
      <c r="M227" s="261"/>
      <c r="N227" s="262"/>
      <c r="O227" s="76"/>
      <c r="P227" s="76"/>
      <c r="Q227" s="76"/>
      <c r="R227" s="76"/>
      <c r="S227" s="76"/>
      <c r="T227" s="7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T227" s="3" t="s">
        <v>256</v>
      </c>
      <c r="AU227" s="3" t="s">
        <v>265</v>
      </c>
    </row>
    <row r="228" s="30" customFormat="true" ht="33" hidden="false" customHeight="true" outlineLevel="0" collapsed="false">
      <c r="A228" s="26"/>
      <c r="B228" s="27"/>
      <c r="C228" s="263" t="s">
        <v>707</v>
      </c>
      <c r="D228" s="263" t="s">
        <v>288</v>
      </c>
      <c r="E228" s="264" t="s">
        <v>708</v>
      </c>
      <c r="F228" s="265" t="s">
        <v>709</v>
      </c>
      <c r="G228" s="266" t="s">
        <v>291</v>
      </c>
      <c r="H228" s="267" t="n">
        <v>3</v>
      </c>
      <c r="I228" s="268"/>
      <c r="J228" s="269" t="n">
        <f aca="false">ROUND(I228*H228,2)</f>
        <v>0</v>
      </c>
      <c r="K228" s="270"/>
      <c r="L228" s="271"/>
      <c r="M228" s="272"/>
      <c r="N228" s="273" t="s">
        <v>39</v>
      </c>
      <c r="O228" s="76"/>
      <c r="P228" s="256" t="n">
        <f aca="false">O228*H228</f>
        <v>0</v>
      </c>
      <c r="Q228" s="256" t="n">
        <v>7E-005</v>
      </c>
      <c r="R228" s="256" t="n">
        <f aca="false">Q228*H228</f>
        <v>0.00021</v>
      </c>
      <c r="S228" s="256" t="n">
        <v>0</v>
      </c>
      <c r="T228" s="257" t="n">
        <f aca="false"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258" t="s">
        <v>324</v>
      </c>
      <c r="AT228" s="258" t="s">
        <v>288</v>
      </c>
      <c r="AU228" s="258" t="s">
        <v>265</v>
      </c>
      <c r="AY228" s="3" t="s">
        <v>247</v>
      </c>
      <c r="BE228" s="137" t="n">
        <f aca="false">IF(N228="základní",J228,0)</f>
        <v>0</v>
      </c>
      <c r="BF228" s="137" t="n">
        <f aca="false">IF(N228="snížená",J228,0)</f>
        <v>0</v>
      </c>
      <c r="BG228" s="137" t="n">
        <f aca="false">IF(N228="zákl. přenesená",J228,0)</f>
        <v>0</v>
      </c>
      <c r="BH228" s="137" t="n">
        <f aca="false">IF(N228="sníž. přenesená",J228,0)</f>
        <v>0</v>
      </c>
      <c r="BI228" s="137" t="n">
        <f aca="false">IF(N228="nulová",J228,0)</f>
        <v>0</v>
      </c>
      <c r="BJ228" s="3" t="s">
        <v>81</v>
      </c>
      <c r="BK228" s="137" t="n">
        <f aca="false">ROUND(I228*H228,2)</f>
        <v>0</v>
      </c>
      <c r="BL228" s="3" t="s">
        <v>302</v>
      </c>
      <c r="BM228" s="258" t="s">
        <v>710</v>
      </c>
    </row>
    <row r="229" s="30" customFormat="true" ht="19.2" hidden="false" customHeight="false" outlineLevel="0" collapsed="false">
      <c r="A229" s="26"/>
      <c r="B229" s="27"/>
      <c r="C229" s="28"/>
      <c r="D229" s="259" t="s">
        <v>256</v>
      </c>
      <c r="E229" s="28"/>
      <c r="F229" s="260" t="s">
        <v>709</v>
      </c>
      <c r="G229" s="28"/>
      <c r="H229" s="28"/>
      <c r="I229" s="211"/>
      <c r="J229" s="28"/>
      <c r="K229" s="28"/>
      <c r="L229" s="29"/>
      <c r="M229" s="261"/>
      <c r="N229" s="262"/>
      <c r="O229" s="76"/>
      <c r="P229" s="76"/>
      <c r="Q229" s="76"/>
      <c r="R229" s="76"/>
      <c r="S229" s="76"/>
      <c r="T229" s="77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T229" s="3" t="s">
        <v>256</v>
      </c>
      <c r="AU229" s="3" t="s">
        <v>265</v>
      </c>
    </row>
    <row r="230" s="30" customFormat="true" ht="33" hidden="false" customHeight="true" outlineLevel="0" collapsed="false">
      <c r="A230" s="26"/>
      <c r="B230" s="27"/>
      <c r="C230" s="263" t="s">
        <v>711</v>
      </c>
      <c r="D230" s="263" t="s">
        <v>288</v>
      </c>
      <c r="E230" s="264" t="s">
        <v>712</v>
      </c>
      <c r="F230" s="265" t="s">
        <v>713</v>
      </c>
      <c r="G230" s="266" t="s">
        <v>291</v>
      </c>
      <c r="H230" s="267" t="n">
        <v>10</v>
      </c>
      <c r="I230" s="268"/>
      <c r="J230" s="269" t="n">
        <f aca="false">ROUND(I230*H230,2)</f>
        <v>0</v>
      </c>
      <c r="K230" s="270"/>
      <c r="L230" s="271"/>
      <c r="M230" s="272"/>
      <c r="N230" s="273" t="s">
        <v>39</v>
      </c>
      <c r="O230" s="76"/>
      <c r="P230" s="256" t="n">
        <f aca="false">O230*H230</f>
        <v>0</v>
      </c>
      <c r="Q230" s="256" t="n">
        <v>0</v>
      </c>
      <c r="R230" s="256" t="n">
        <f aca="false">Q230*H230</f>
        <v>0</v>
      </c>
      <c r="S230" s="256" t="n">
        <v>0</v>
      </c>
      <c r="T230" s="257" t="n">
        <f aca="false"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258" t="s">
        <v>324</v>
      </c>
      <c r="AT230" s="258" t="s">
        <v>288</v>
      </c>
      <c r="AU230" s="258" t="s">
        <v>265</v>
      </c>
      <c r="AY230" s="3" t="s">
        <v>247</v>
      </c>
      <c r="BE230" s="137" t="n">
        <f aca="false">IF(N230="základní",J230,0)</f>
        <v>0</v>
      </c>
      <c r="BF230" s="137" t="n">
        <f aca="false">IF(N230="snížená",J230,0)</f>
        <v>0</v>
      </c>
      <c r="BG230" s="137" t="n">
        <f aca="false">IF(N230="zákl. přenesená",J230,0)</f>
        <v>0</v>
      </c>
      <c r="BH230" s="137" t="n">
        <f aca="false">IF(N230="sníž. přenesená",J230,0)</f>
        <v>0</v>
      </c>
      <c r="BI230" s="137" t="n">
        <f aca="false">IF(N230="nulová",J230,0)</f>
        <v>0</v>
      </c>
      <c r="BJ230" s="3" t="s">
        <v>81</v>
      </c>
      <c r="BK230" s="137" t="n">
        <f aca="false">ROUND(I230*H230,2)</f>
        <v>0</v>
      </c>
      <c r="BL230" s="3" t="s">
        <v>302</v>
      </c>
      <c r="BM230" s="258" t="s">
        <v>714</v>
      </c>
    </row>
    <row r="231" s="30" customFormat="true" ht="19.2" hidden="false" customHeight="false" outlineLevel="0" collapsed="false">
      <c r="A231" s="26"/>
      <c r="B231" s="27"/>
      <c r="C231" s="28"/>
      <c r="D231" s="259" t="s">
        <v>256</v>
      </c>
      <c r="E231" s="28"/>
      <c r="F231" s="260" t="s">
        <v>713</v>
      </c>
      <c r="G231" s="28"/>
      <c r="H231" s="28"/>
      <c r="I231" s="211"/>
      <c r="J231" s="28"/>
      <c r="K231" s="28"/>
      <c r="L231" s="29"/>
      <c r="M231" s="261"/>
      <c r="N231" s="262"/>
      <c r="O231" s="76"/>
      <c r="P231" s="76"/>
      <c r="Q231" s="76"/>
      <c r="R231" s="76"/>
      <c r="S231" s="76"/>
      <c r="T231" s="77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T231" s="3" t="s">
        <v>256</v>
      </c>
      <c r="AU231" s="3" t="s">
        <v>265</v>
      </c>
    </row>
    <row r="232" s="30" customFormat="true" ht="55.5" hidden="false" customHeight="true" outlineLevel="0" collapsed="false">
      <c r="A232" s="26"/>
      <c r="B232" s="27"/>
      <c r="C232" s="246" t="s">
        <v>727</v>
      </c>
      <c r="D232" s="246" t="s">
        <v>250</v>
      </c>
      <c r="E232" s="247" t="s">
        <v>728</v>
      </c>
      <c r="F232" s="248" t="s">
        <v>729</v>
      </c>
      <c r="G232" s="249" t="s">
        <v>291</v>
      </c>
      <c r="H232" s="250" t="n">
        <v>9</v>
      </c>
      <c r="I232" s="251"/>
      <c r="J232" s="252" t="n">
        <f aca="false">ROUND(I232*H232,2)</f>
        <v>0</v>
      </c>
      <c r="K232" s="253"/>
      <c r="L232" s="29"/>
      <c r="M232" s="254"/>
      <c r="N232" s="255" t="s">
        <v>39</v>
      </c>
      <c r="O232" s="76"/>
      <c r="P232" s="256" t="n">
        <f aca="false">O232*H232</f>
        <v>0</v>
      </c>
      <c r="Q232" s="256" t="n">
        <v>0</v>
      </c>
      <c r="R232" s="256" t="n">
        <f aca="false">Q232*H232</f>
        <v>0</v>
      </c>
      <c r="S232" s="256" t="n">
        <v>0</v>
      </c>
      <c r="T232" s="257" t="n">
        <f aca="false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258" t="s">
        <v>302</v>
      </c>
      <c r="AT232" s="258" t="s">
        <v>250</v>
      </c>
      <c r="AU232" s="258" t="s">
        <v>265</v>
      </c>
      <c r="AY232" s="3" t="s">
        <v>247</v>
      </c>
      <c r="BE232" s="137" t="n">
        <f aca="false">IF(N232="základní",J232,0)</f>
        <v>0</v>
      </c>
      <c r="BF232" s="137" t="n">
        <f aca="false">IF(N232="snížená",J232,0)</f>
        <v>0</v>
      </c>
      <c r="BG232" s="137" t="n">
        <f aca="false">IF(N232="zákl. přenesená",J232,0)</f>
        <v>0</v>
      </c>
      <c r="BH232" s="137" t="n">
        <f aca="false">IF(N232="sníž. přenesená",J232,0)</f>
        <v>0</v>
      </c>
      <c r="BI232" s="137" t="n">
        <f aca="false">IF(N232="nulová",J232,0)</f>
        <v>0</v>
      </c>
      <c r="BJ232" s="3" t="s">
        <v>81</v>
      </c>
      <c r="BK232" s="137" t="n">
        <f aca="false">ROUND(I232*H232,2)</f>
        <v>0</v>
      </c>
      <c r="BL232" s="3" t="s">
        <v>302</v>
      </c>
      <c r="BM232" s="258" t="s">
        <v>730</v>
      </c>
    </row>
    <row r="233" s="30" customFormat="true" ht="38.4" hidden="false" customHeight="false" outlineLevel="0" collapsed="false">
      <c r="A233" s="26"/>
      <c r="B233" s="27"/>
      <c r="C233" s="28"/>
      <c r="D233" s="259" t="s">
        <v>256</v>
      </c>
      <c r="E233" s="28"/>
      <c r="F233" s="260" t="s">
        <v>731</v>
      </c>
      <c r="G233" s="28"/>
      <c r="H233" s="28"/>
      <c r="I233" s="211"/>
      <c r="J233" s="28"/>
      <c r="K233" s="28"/>
      <c r="L233" s="29"/>
      <c r="M233" s="261"/>
      <c r="N233" s="262"/>
      <c r="O233" s="76"/>
      <c r="P233" s="76"/>
      <c r="Q233" s="76"/>
      <c r="R233" s="76"/>
      <c r="S233" s="76"/>
      <c r="T233" s="77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T233" s="3" t="s">
        <v>256</v>
      </c>
      <c r="AU233" s="3" t="s">
        <v>265</v>
      </c>
    </row>
    <row r="234" s="30" customFormat="true" ht="44.25" hidden="false" customHeight="true" outlineLevel="0" collapsed="false">
      <c r="A234" s="26"/>
      <c r="B234" s="27"/>
      <c r="C234" s="246" t="s">
        <v>703</v>
      </c>
      <c r="D234" s="246" t="s">
        <v>250</v>
      </c>
      <c r="E234" s="247" t="s">
        <v>704</v>
      </c>
      <c r="F234" s="248" t="s">
        <v>705</v>
      </c>
      <c r="G234" s="249" t="s">
        <v>291</v>
      </c>
      <c r="H234" s="250" t="n">
        <v>1</v>
      </c>
      <c r="I234" s="251"/>
      <c r="J234" s="252" t="n">
        <f aca="false">ROUND(I234*H234,2)</f>
        <v>0</v>
      </c>
      <c r="K234" s="253"/>
      <c r="L234" s="29"/>
      <c r="M234" s="254"/>
      <c r="N234" s="255" t="s">
        <v>39</v>
      </c>
      <c r="O234" s="76"/>
      <c r="P234" s="256" t="n">
        <f aca="false">O234*H234</f>
        <v>0</v>
      </c>
      <c r="Q234" s="256" t="n">
        <v>0</v>
      </c>
      <c r="R234" s="256" t="n">
        <f aca="false">Q234*H234</f>
        <v>0</v>
      </c>
      <c r="S234" s="256" t="n">
        <v>0</v>
      </c>
      <c r="T234" s="257" t="n">
        <f aca="false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258" t="s">
        <v>302</v>
      </c>
      <c r="AT234" s="258" t="s">
        <v>250</v>
      </c>
      <c r="AU234" s="258" t="s">
        <v>265</v>
      </c>
      <c r="AY234" s="3" t="s">
        <v>247</v>
      </c>
      <c r="BE234" s="137" t="n">
        <f aca="false">IF(N234="základní",J234,0)</f>
        <v>0</v>
      </c>
      <c r="BF234" s="137" t="n">
        <f aca="false">IF(N234="snížená",J234,0)</f>
        <v>0</v>
      </c>
      <c r="BG234" s="137" t="n">
        <f aca="false">IF(N234="zákl. přenesená",J234,0)</f>
        <v>0</v>
      </c>
      <c r="BH234" s="137" t="n">
        <f aca="false">IF(N234="sníž. přenesená",J234,0)</f>
        <v>0</v>
      </c>
      <c r="BI234" s="137" t="n">
        <f aca="false">IF(N234="nulová",J234,0)</f>
        <v>0</v>
      </c>
      <c r="BJ234" s="3" t="s">
        <v>81</v>
      </c>
      <c r="BK234" s="137" t="n">
        <f aca="false">ROUND(I234*H234,2)</f>
        <v>0</v>
      </c>
      <c r="BL234" s="3" t="s">
        <v>302</v>
      </c>
      <c r="BM234" s="258" t="s">
        <v>706</v>
      </c>
    </row>
    <row r="235" s="30" customFormat="true" ht="28.8" hidden="false" customHeight="false" outlineLevel="0" collapsed="false">
      <c r="A235" s="26"/>
      <c r="B235" s="27"/>
      <c r="C235" s="28"/>
      <c r="D235" s="259" t="s">
        <v>256</v>
      </c>
      <c r="E235" s="28"/>
      <c r="F235" s="260" t="s">
        <v>705</v>
      </c>
      <c r="G235" s="28"/>
      <c r="H235" s="28"/>
      <c r="I235" s="211"/>
      <c r="J235" s="28"/>
      <c r="K235" s="28"/>
      <c r="L235" s="29"/>
      <c r="M235" s="261"/>
      <c r="N235" s="262"/>
      <c r="O235" s="76"/>
      <c r="P235" s="76"/>
      <c r="Q235" s="76"/>
      <c r="R235" s="76"/>
      <c r="S235" s="76"/>
      <c r="T235" s="77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T235" s="3" t="s">
        <v>256</v>
      </c>
      <c r="AU235" s="3" t="s">
        <v>265</v>
      </c>
    </row>
    <row r="236" s="30" customFormat="true" ht="21.75" hidden="false" customHeight="true" outlineLevel="0" collapsed="false">
      <c r="A236" s="26"/>
      <c r="B236" s="27"/>
      <c r="C236" s="263" t="s">
        <v>732</v>
      </c>
      <c r="D236" s="263" t="s">
        <v>288</v>
      </c>
      <c r="E236" s="264" t="s">
        <v>733</v>
      </c>
      <c r="F236" s="265" t="s">
        <v>734</v>
      </c>
      <c r="G236" s="266" t="s">
        <v>291</v>
      </c>
      <c r="H236" s="267" t="n">
        <v>1</v>
      </c>
      <c r="I236" s="268"/>
      <c r="J236" s="269" t="n">
        <f aca="false">ROUND(I236*H236,2)</f>
        <v>0</v>
      </c>
      <c r="K236" s="270"/>
      <c r="L236" s="271"/>
      <c r="M236" s="272"/>
      <c r="N236" s="273" t="s">
        <v>39</v>
      </c>
      <c r="O236" s="76"/>
      <c r="P236" s="256" t="n">
        <f aca="false">O236*H236</f>
        <v>0</v>
      </c>
      <c r="Q236" s="256" t="n">
        <v>6E-005</v>
      </c>
      <c r="R236" s="256" t="n">
        <f aca="false">Q236*H236</f>
        <v>6E-005</v>
      </c>
      <c r="S236" s="256" t="n">
        <v>0</v>
      </c>
      <c r="T236" s="257" t="n">
        <f aca="false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258" t="s">
        <v>324</v>
      </c>
      <c r="AT236" s="258" t="s">
        <v>288</v>
      </c>
      <c r="AU236" s="258" t="s">
        <v>265</v>
      </c>
      <c r="AY236" s="3" t="s">
        <v>247</v>
      </c>
      <c r="BE236" s="137" t="n">
        <f aca="false">IF(N236="základní",J236,0)</f>
        <v>0</v>
      </c>
      <c r="BF236" s="137" t="n">
        <f aca="false">IF(N236="snížená",J236,0)</f>
        <v>0</v>
      </c>
      <c r="BG236" s="137" t="n">
        <f aca="false">IF(N236="zákl. přenesená",J236,0)</f>
        <v>0</v>
      </c>
      <c r="BH236" s="137" t="n">
        <f aca="false">IF(N236="sníž. přenesená",J236,0)</f>
        <v>0</v>
      </c>
      <c r="BI236" s="137" t="n">
        <f aca="false">IF(N236="nulová",J236,0)</f>
        <v>0</v>
      </c>
      <c r="BJ236" s="3" t="s">
        <v>81</v>
      </c>
      <c r="BK236" s="137" t="n">
        <f aca="false">ROUND(I236*H236,2)</f>
        <v>0</v>
      </c>
      <c r="BL236" s="3" t="s">
        <v>302</v>
      </c>
      <c r="BM236" s="258" t="s">
        <v>735</v>
      </c>
    </row>
    <row r="237" s="30" customFormat="true" ht="10.2" hidden="false" customHeight="false" outlineLevel="0" collapsed="false">
      <c r="A237" s="26"/>
      <c r="B237" s="27"/>
      <c r="C237" s="28"/>
      <c r="D237" s="259" t="s">
        <v>256</v>
      </c>
      <c r="E237" s="28"/>
      <c r="F237" s="260" t="s">
        <v>734</v>
      </c>
      <c r="G237" s="28"/>
      <c r="H237" s="28"/>
      <c r="I237" s="211"/>
      <c r="J237" s="28"/>
      <c r="K237" s="28"/>
      <c r="L237" s="29"/>
      <c r="M237" s="261"/>
      <c r="N237" s="262"/>
      <c r="O237" s="76"/>
      <c r="P237" s="76"/>
      <c r="Q237" s="76"/>
      <c r="R237" s="76"/>
      <c r="S237" s="76"/>
      <c r="T237" s="77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T237" s="3" t="s">
        <v>256</v>
      </c>
      <c r="AU237" s="3" t="s">
        <v>265</v>
      </c>
    </row>
    <row r="238" s="30" customFormat="true" ht="24.15" hidden="false" customHeight="true" outlineLevel="0" collapsed="false">
      <c r="A238" s="26"/>
      <c r="B238" s="27"/>
      <c r="C238" s="263" t="s">
        <v>736</v>
      </c>
      <c r="D238" s="263" t="s">
        <v>288</v>
      </c>
      <c r="E238" s="264" t="s">
        <v>737</v>
      </c>
      <c r="F238" s="265" t="s">
        <v>738</v>
      </c>
      <c r="G238" s="266" t="s">
        <v>291</v>
      </c>
      <c r="H238" s="267" t="n">
        <v>1</v>
      </c>
      <c r="I238" s="268"/>
      <c r="J238" s="269" t="n">
        <f aca="false">ROUND(I238*H238,2)</f>
        <v>0</v>
      </c>
      <c r="K238" s="270"/>
      <c r="L238" s="271"/>
      <c r="M238" s="272"/>
      <c r="N238" s="273" t="s">
        <v>39</v>
      </c>
      <c r="O238" s="76"/>
      <c r="P238" s="256" t="n">
        <f aca="false">O238*H238</f>
        <v>0</v>
      </c>
      <c r="Q238" s="256" t="n">
        <v>0</v>
      </c>
      <c r="R238" s="256" t="n">
        <f aca="false">Q238*H238</f>
        <v>0</v>
      </c>
      <c r="S238" s="256" t="n">
        <v>0</v>
      </c>
      <c r="T238" s="257" t="n">
        <f aca="false"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258" t="s">
        <v>324</v>
      </c>
      <c r="AT238" s="258" t="s">
        <v>288</v>
      </c>
      <c r="AU238" s="258" t="s">
        <v>265</v>
      </c>
      <c r="AY238" s="3" t="s">
        <v>247</v>
      </c>
      <c r="BE238" s="137" t="n">
        <f aca="false">IF(N238="základní",J238,0)</f>
        <v>0</v>
      </c>
      <c r="BF238" s="137" t="n">
        <f aca="false">IF(N238="snížená",J238,0)</f>
        <v>0</v>
      </c>
      <c r="BG238" s="137" t="n">
        <f aca="false">IF(N238="zákl. přenesená",J238,0)</f>
        <v>0</v>
      </c>
      <c r="BH238" s="137" t="n">
        <f aca="false">IF(N238="sníž. přenesená",J238,0)</f>
        <v>0</v>
      </c>
      <c r="BI238" s="137" t="n">
        <f aca="false">IF(N238="nulová",J238,0)</f>
        <v>0</v>
      </c>
      <c r="BJ238" s="3" t="s">
        <v>81</v>
      </c>
      <c r="BK238" s="137" t="n">
        <f aca="false">ROUND(I238*H238,2)</f>
        <v>0</v>
      </c>
      <c r="BL238" s="3" t="s">
        <v>302</v>
      </c>
      <c r="BM238" s="258" t="s">
        <v>739</v>
      </c>
    </row>
    <row r="239" s="30" customFormat="true" ht="10.2" hidden="false" customHeight="false" outlineLevel="0" collapsed="false">
      <c r="A239" s="26"/>
      <c r="B239" s="27"/>
      <c r="C239" s="28"/>
      <c r="D239" s="259" t="s">
        <v>256</v>
      </c>
      <c r="E239" s="28"/>
      <c r="F239" s="260" t="s">
        <v>738</v>
      </c>
      <c r="G239" s="28"/>
      <c r="H239" s="28"/>
      <c r="I239" s="211"/>
      <c r="J239" s="28"/>
      <c r="K239" s="28"/>
      <c r="L239" s="29"/>
      <c r="M239" s="261"/>
      <c r="N239" s="262"/>
      <c r="O239" s="76"/>
      <c r="P239" s="76"/>
      <c r="Q239" s="76"/>
      <c r="R239" s="76"/>
      <c r="S239" s="76"/>
      <c r="T239" s="77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T239" s="3" t="s">
        <v>256</v>
      </c>
      <c r="AU239" s="3" t="s">
        <v>265</v>
      </c>
    </row>
    <row r="240" s="30" customFormat="true" ht="24.15" hidden="false" customHeight="true" outlineLevel="0" collapsed="false">
      <c r="A240" s="26"/>
      <c r="B240" s="27"/>
      <c r="C240" s="263" t="s">
        <v>740</v>
      </c>
      <c r="D240" s="263" t="s">
        <v>288</v>
      </c>
      <c r="E240" s="264" t="s">
        <v>741</v>
      </c>
      <c r="F240" s="265" t="s">
        <v>742</v>
      </c>
      <c r="G240" s="266" t="s">
        <v>291</v>
      </c>
      <c r="H240" s="267" t="n">
        <v>1</v>
      </c>
      <c r="I240" s="268"/>
      <c r="J240" s="269" t="n">
        <f aca="false">ROUND(I240*H240,2)</f>
        <v>0</v>
      </c>
      <c r="K240" s="270"/>
      <c r="L240" s="271"/>
      <c r="M240" s="272"/>
      <c r="N240" s="273" t="s">
        <v>39</v>
      </c>
      <c r="O240" s="76"/>
      <c r="P240" s="256" t="n">
        <f aca="false">O240*H240</f>
        <v>0</v>
      </c>
      <c r="Q240" s="256" t="n">
        <v>0</v>
      </c>
      <c r="R240" s="256" t="n">
        <f aca="false">Q240*H240</f>
        <v>0</v>
      </c>
      <c r="S240" s="256" t="n">
        <v>0</v>
      </c>
      <c r="T240" s="257" t="n">
        <f aca="false"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258" t="s">
        <v>324</v>
      </c>
      <c r="AT240" s="258" t="s">
        <v>288</v>
      </c>
      <c r="AU240" s="258" t="s">
        <v>265</v>
      </c>
      <c r="AY240" s="3" t="s">
        <v>247</v>
      </c>
      <c r="BE240" s="137" t="n">
        <f aca="false">IF(N240="základní",J240,0)</f>
        <v>0</v>
      </c>
      <c r="BF240" s="137" t="n">
        <f aca="false">IF(N240="snížená",J240,0)</f>
        <v>0</v>
      </c>
      <c r="BG240" s="137" t="n">
        <f aca="false">IF(N240="zákl. přenesená",J240,0)</f>
        <v>0</v>
      </c>
      <c r="BH240" s="137" t="n">
        <f aca="false">IF(N240="sníž. přenesená",J240,0)</f>
        <v>0</v>
      </c>
      <c r="BI240" s="137" t="n">
        <f aca="false">IF(N240="nulová",J240,0)</f>
        <v>0</v>
      </c>
      <c r="BJ240" s="3" t="s">
        <v>81</v>
      </c>
      <c r="BK240" s="137" t="n">
        <f aca="false">ROUND(I240*H240,2)</f>
        <v>0</v>
      </c>
      <c r="BL240" s="3" t="s">
        <v>302</v>
      </c>
      <c r="BM240" s="258" t="s">
        <v>743</v>
      </c>
    </row>
    <row r="241" s="30" customFormat="true" ht="19.2" hidden="false" customHeight="false" outlineLevel="0" collapsed="false">
      <c r="A241" s="26"/>
      <c r="B241" s="27"/>
      <c r="C241" s="28"/>
      <c r="D241" s="259" t="s">
        <v>256</v>
      </c>
      <c r="E241" s="28"/>
      <c r="F241" s="260" t="s">
        <v>742</v>
      </c>
      <c r="G241" s="28"/>
      <c r="H241" s="28"/>
      <c r="I241" s="211"/>
      <c r="J241" s="28"/>
      <c r="K241" s="28"/>
      <c r="L241" s="29"/>
      <c r="M241" s="261"/>
      <c r="N241" s="262"/>
      <c r="O241" s="76"/>
      <c r="P241" s="76"/>
      <c r="Q241" s="76"/>
      <c r="R241" s="76"/>
      <c r="S241" s="76"/>
      <c r="T241" s="77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T241" s="3" t="s">
        <v>256</v>
      </c>
      <c r="AU241" s="3" t="s">
        <v>265</v>
      </c>
    </row>
    <row r="242" s="30" customFormat="true" ht="44.25" hidden="false" customHeight="true" outlineLevel="0" collapsed="false">
      <c r="A242" s="26"/>
      <c r="B242" s="27"/>
      <c r="C242" s="246" t="s">
        <v>1259</v>
      </c>
      <c r="D242" s="246" t="s">
        <v>250</v>
      </c>
      <c r="E242" s="247" t="s">
        <v>1260</v>
      </c>
      <c r="F242" s="248" t="s">
        <v>1261</v>
      </c>
      <c r="G242" s="249" t="s">
        <v>291</v>
      </c>
      <c r="H242" s="250" t="n">
        <v>1</v>
      </c>
      <c r="I242" s="251"/>
      <c r="J242" s="252" t="n">
        <f aca="false">ROUND(I242*H242,2)</f>
        <v>0</v>
      </c>
      <c r="K242" s="253"/>
      <c r="L242" s="29"/>
      <c r="M242" s="254"/>
      <c r="N242" s="255" t="s">
        <v>39</v>
      </c>
      <c r="O242" s="76"/>
      <c r="P242" s="256" t="n">
        <f aca="false">O242*H242</f>
        <v>0</v>
      </c>
      <c r="Q242" s="256" t="n">
        <v>0</v>
      </c>
      <c r="R242" s="256" t="n">
        <f aca="false">Q242*H242</f>
        <v>0</v>
      </c>
      <c r="S242" s="256" t="n">
        <v>0</v>
      </c>
      <c r="T242" s="257" t="n">
        <f aca="false"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258" t="s">
        <v>302</v>
      </c>
      <c r="AT242" s="258" t="s">
        <v>250</v>
      </c>
      <c r="AU242" s="258" t="s">
        <v>265</v>
      </c>
      <c r="AY242" s="3" t="s">
        <v>247</v>
      </c>
      <c r="BE242" s="137" t="n">
        <f aca="false">IF(N242="základní",J242,0)</f>
        <v>0</v>
      </c>
      <c r="BF242" s="137" t="n">
        <f aca="false">IF(N242="snížená",J242,0)</f>
        <v>0</v>
      </c>
      <c r="BG242" s="137" t="n">
        <f aca="false">IF(N242="zákl. přenesená",J242,0)</f>
        <v>0</v>
      </c>
      <c r="BH242" s="137" t="n">
        <f aca="false">IF(N242="sníž. přenesená",J242,0)</f>
        <v>0</v>
      </c>
      <c r="BI242" s="137" t="n">
        <f aca="false">IF(N242="nulová",J242,0)</f>
        <v>0</v>
      </c>
      <c r="BJ242" s="3" t="s">
        <v>81</v>
      </c>
      <c r="BK242" s="137" t="n">
        <f aca="false">ROUND(I242*H242,2)</f>
        <v>0</v>
      </c>
      <c r="BL242" s="3" t="s">
        <v>302</v>
      </c>
      <c r="BM242" s="258" t="s">
        <v>1262</v>
      </c>
    </row>
    <row r="243" s="30" customFormat="true" ht="38.4" hidden="false" customHeight="false" outlineLevel="0" collapsed="false">
      <c r="A243" s="26"/>
      <c r="B243" s="27"/>
      <c r="C243" s="28"/>
      <c r="D243" s="259" t="s">
        <v>256</v>
      </c>
      <c r="E243" s="28"/>
      <c r="F243" s="260" t="s">
        <v>1263</v>
      </c>
      <c r="G243" s="28"/>
      <c r="H243" s="28"/>
      <c r="I243" s="211"/>
      <c r="J243" s="28"/>
      <c r="K243" s="28"/>
      <c r="L243" s="29"/>
      <c r="M243" s="261"/>
      <c r="N243" s="262"/>
      <c r="O243" s="76"/>
      <c r="P243" s="76"/>
      <c r="Q243" s="76"/>
      <c r="R243" s="76"/>
      <c r="S243" s="76"/>
      <c r="T243" s="77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T243" s="3" t="s">
        <v>256</v>
      </c>
      <c r="AU243" s="3" t="s">
        <v>265</v>
      </c>
    </row>
    <row r="244" s="30" customFormat="true" ht="24.15" hidden="false" customHeight="true" outlineLevel="0" collapsed="false">
      <c r="A244" s="26"/>
      <c r="B244" s="27"/>
      <c r="C244" s="263" t="s">
        <v>1264</v>
      </c>
      <c r="D244" s="263" t="s">
        <v>288</v>
      </c>
      <c r="E244" s="264" t="s">
        <v>1265</v>
      </c>
      <c r="F244" s="265" t="s">
        <v>1266</v>
      </c>
      <c r="G244" s="266" t="s">
        <v>291</v>
      </c>
      <c r="H244" s="267" t="n">
        <v>1</v>
      </c>
      <c r="I244" s="268"/>
      <c r="J244" s="269" t="n">
        <f aca="false">ROUND(I244*H244,2)</f>
        <v>0</v>
      </c>
      <c r="K244" s="270"/>
      <c r="L244" s="271"/>
      <c r="M244" s="272"/>
      <c r="N244" s="273" t="s">
        <v>39</v>
      </c>
      <c r="O244" s="76"/>
      <c r="P244" s="256" t="n">
        <f aca="false">O244*H244</f>
        <v>0</v>
      </c>
      <c r="Q244" s="256" t="n">
        <v>0</v>
      </c>
      <c r="R244" s="256" t="n">
        <f aca="false">Q244*H244</f>
        <v>0</v>
      </c>
      <c r="S244" s="256" t="n">
        <v>0</v>
      </c>
      <c r="T244" s="257" t="n">
        <f aca="false"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258" t="s">
        <v>324</v>
      </c>
      <c r="AT244" s="258" t="s">
        <v>288</v>
      </c>
      <c r="AU244" s="258" t="s">
        <v>265</v>
      </c>
      <c r="AY244" s="3" t="s">
        <v>247</v>
      </c>
      <c r="BE244" s="137" t="n">
        <f aca="false">IF(N244="základní",J244,0)</f>
        <v>0</v>
      </c>
      <c r="BF244" s="137" t="n">
        <f aca="false">IF(N244="snížená",J244,0)</f>
        <v>0</v>
      </c>
      <c r="BG244" s="137" t="n">
        <f aca="false">IF(N244="zákl. přenesená",J244,0)</f>
        <v>0</v>
      </c>
      <c r="BH244" s="137" t="n">
        <f aca="false">IF(N244="sníž. přenesená",J244,0)</f>
        <v>0</v>
      </c>
      <c r="BI244" s="137" t="n">
        <f aca="false">IF(N244="nulová",J244,0)</f>
        <v>0</v>
      </c>
      <c r="BJ244" s="3" t="s">
        <v>81</v>
      </c>
      <c r="BK244" s="137" t="n">
        <f aca="false">ROUND(I244*H244,2)</f>
        <v>0</v>
      </c>
      <c r="BL244" s="3" t="s">
        <v>302</v>
      </c>
      <c r="BM244" s="258" t="s">
        <v>1267</v>
      </c>
    </row>
    <row r="245" s="30" customFormat="true" ht="19.2" hidden="false" customHeight="false" outlineLevel="0" collapsed="false">
      <c r="A245" s="26"/>
      <c r="B245" s="27"/>
      <c r="C245" s="28"/>
      <c r="D245" s="259" t="s">
        <v>256</v>
      </c>
      <c r="E245" s="28"/>
      <c r="F245" s="260" t="s">
        <v>1266</v>
      </c>
      <c r="G245" s="28"/>
      <c r="H245" s="28"/>
      <c r="I245" s="211"/>
      <c r="J245" s="28"/>
      <c r="K245" s="28"/>
      <c r="L245" s="29"/>
      <c r="M245" s="261"/>
      <c r="N245" s="262"/>
      <c r="O245" s="76"/>
      <c r="P245" s="76"/>
      <c r="Q245" s="76"/>
      <c r="R245" s="76"/>
      <c r="S245" s="76"/>
      <c r="T245" s="77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T245" s="3" t="s">
        <v>256</v>
      </c>
      <c r="AU245" s="3" t="s">
        <v>265</v>
      </c>
    </row>
    <row r="246" s="30" customFormat="true" ht="24.15" hidden="false" customHeight="true" outlineLevel="0" collapsed="false">
      <c r="A246" s="26"/>
      <c r="B246" s="27"/>
      <c r="C246" s="246" t="s">
        <v>1268</v>
      </c>
      <c r="D246" s="246" t="s">
        <v>250</v>
      </c>
      <c r="E246" s="247" t="s">
        <v>1269</v>
      </c>
      <c r="F246" s="248" t="s">
        <v>1270</v>
      </c>
      <c r="G246" s="249" t="s">
        <v>291</v>
      </c>
      <c r="H246" s="250" t="n">
        <v>1</v>
      </c>
      <c r="I246" s="251"/>
      <c r="J246" s="252" t="n">
        <f aca="false">ROUND(I246*H246,2)</f>
        <v>0</v>
      </c>
      <c r="K246" s="253"/>
      <c r="L246" s="29"/>
      <c r="M246" s="254"/>
      <c r="N246" s="255" t="s">
        <v>39</v>
      </c>
      <c r="O246" s="76"/>
      <c r="P246" s="256" t="n">
        <f aca="false">O246*H246</f>
        <v>0</v>
      </c>
      <c r="Q246" s="256" t="n">
        <v>0</v>
      </c>
      <c r="R246" s="256" t="n">
        <f aca="false">Q246*H246</f>
        <v>0</v>
      </c>
      <c r="S246" s="256" t="n">
        <v>0</v>
      </c>
      <c r="T246" s="257" t="n">
        <f aca="false"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258" t="s">
        <v>302</v>
      </c>
      <c r="AT246" s="258" t="s">
        <v>250</v>
      </c>
      <c r="AU246" s="258" t="s">
        <v>265</v>
      </c>
      <c r="AY246" s="3" t="s">
        <v>247</v>
      </c>
      <c r="BE246" s="137" t="n">
        <f aca="false">IF(N246="základní",J246,0)</f>
        <v>0</v>
      </c>
      <c r="BF246" s="137" t="n">
        <f aca="false">IF(N246="snížená",J246,0)</f>
        <v>0</v>
      </c>
      <c r="BG246" s="137" t="n">
        <f aca="false">IF(N246="zákl. přenesená",J246,0)</f>
        <v>0</v>
      </c>
      <c r="BH246" s="137" t="n">
        <f aca="false">IF(N246="sníž. přenesená",J246,0)</f>
        <v>0</v>
      </c>
      <c r="BI246" s="137" t="n">
        <f aca="false">IF(N246="nulová",J246,0)</f>
        <v>0</v>
      </c>
      <c r="BJ246" s="3" t="s">
        <v>81</v>
      </c>
      <c r="BK246" s="137" t="n">
        <f aca="false">ROUND(I246*H246,2)</f>
        <v>0</v>
      </c>
      <c r="BL246" s="3" t="s">
        <v>302</v>
      </c>
      <c r="BM246" s="258" t="s">
        <v>1271</v>
      </c>
    </row>
    <row r="247" s="30" customFormat="true" ht="19.2" hidden="false" customHeight="false" outlineLevel="0" collapsed="false">
      <c r="A247" s="26"/>
      <c r="B247" s="27"/>
      <c r="C247" s="28"/>
      <c r="D247" s="259" t="s">
        <v>256</v>
      </c>
      <c r="E247" s="28"/>
      <c r="F247" s="260" t="s">
        <v>1270</v>
      </c>
      <c r="G247" s="28"/>
      <c r="H247" s="28"/>
      <c r="I247" s="211"/>
      <c r="J247" s="28"/>
      <c r="K247" s="28"/>
      <c r="L247" s="29"/>
      <c r="M247" s="261"/>
      <c r="N247" s="262"/>
      <c r="O247" s="76"/>
      <c r="P247" s="76"/>
      <c r="Q247" s="76"/>
      <c r="R247" s="76"/>
      <c r="S247" s="76"/>
      <c r="T247" s="77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T247" s="3" t="s">
        <v>256</v>
      </c>
      <c r="AU247" s="3" t="s">
        <v>265</v>
      </c>
    </row>
    <row r="248" s="30" customFormat="true" ht="21.75" hidden="false" customHeight="true" outlineLevel="0" collapsed="false">
      <c r="A248" s="26"/>
      <c r="B248" s="27"/>
      <c r="C248" s="263" t="s">
        <v>1272</v>
      </c>
      <c r="D248" s="263" t="s">
        <v>288</v>
      </c>
      <c r="E248" s="264" t="s">
        <v>1273</v>
      </c>
      <c r="F248" s="265" t="s">
        <v>1274</v>
      </c>
      <c r="G248" s="266" t="s">
        <v>291</v>
      </c>
      <c r="H248" s="267" t="n">
        <v>1</v>
      </c>
      <c r="I248" s="268"/>
      <c r="J248" s="269" t="n">
        <f aca="false">ROUND(I248*H248,2)</f>
        <v>0</v>
      </c>
      <c r="K248" s="270"/>
      <c r="L248" s="271"/>
      <c r="M248" s="272"/>
      <c r="N248" s="273" t="s">
        <v>39</v>
      </c>
      <c r="O248" s="76"/>
      <c r="P248" s="256" t="n">
        <f aca="false">O248*H248</f>
        <v>0</v>
      </c>
      <c r="Q248" s="256" t="n">
        <v>5E-005</v>
      </c>
      <c r="R248" s="256" t="n">
        <f aca="false">Q248*H248</f>
        <v>5E-005</v>
      </c>
      <c r="S248" s="256" t="n">
        <v>0</v>
      </c>
      <c r="T248" s="257" t="n">
        <f aca="false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258" t="s">
        <v>324</v>
      </c>
      <c r="AT248" s="258" t="s">
        <v>288</v>
      </c>
      <c r="AU248" s="258" t="s">
        <v>265</v>
      </c>
      <c r="AY248" s="3" t="s">
        <v>247</v>
      </c>
      <c r="BE248" s="137" t="n">
        <f aca="false">IF(N248="základní",J248,0)</f>
        <v>0</v>
      </c>
      <c r="BF248" s="137" t="n">
        <f aca="false">IF(N248="snížená",J248,0)</f>
        <v>0</v>
      </c>
      <c r="BG248" s="137" t="n">
        <f aca="false">IF(N248="zákl. přenesená",J248,0)</f>
        <v>0</v>
      </c>
      <c r="BH248" s="137" t="n">
        <f aca="false">IF(N248="sníž. přenesená",J248,0)</f>
        <v>0</v>
      </c>
      <c r="BI248" s="137" t="n">
        <f aca="false">IF(N248="nulová",J248,0)</f>
        <v>0</v>
      </c>
      <c r="BJ248" s="3" t="s">
        <v>81</v>
      </c>
      <c r="BK248" s="137" t="n">
        <f aca="false">ROUND(I248*H248,2)</f>
        <v>0</v>
      </c>
      <c r="BL248" s="3" t="s">
        <v>302</v>
      </c>
      <c r="BM248" s="258" t="s">
        <v>1275</v>
      </c>
    </row>
    <row r="249" s="30" customFormat="true" ht="10.2" hidden="false" customHeight="false" outlineLevel="0" collapsed="false">
      <c r="A249" s="26"/>
      <c r="B249" s="27"/>
      <c r="C249" s="28"/>
      <c r="D249" s="259" t="s">
        <v>256</v>
      </c>
      <c r="E249" s="28"/>
      <c r="F249" s="260" t="s">
        <v>1274</v>
      </c>
      <c r="G249" s="28"/>
      <c r="H249" s="28"/>
      <c r="I249" s="211"/>
      <c r="J249" s="28"/>
      <c r="K249" s="28"/>
      <c r="L249" s="29"/>
      <c r="M249" s="261"/>
      <c r="N249" s="262"/>
      <c r="O249" s="76"/>
      <c r="P249" s="76"/>
      <c r="Q249" s="76"/>
      <c r="R249" s="76"/>
      <c r="S249" s="76"/>
      <c r="T249" s="77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T249" s="3" t="s">
        <v>256</v>
      </c>
      <c r="AU249" s="3" t="s">
        <v>265</v>
      </c>
    </row>
    <row r="250" s="30" customFormat="true" ht="37.8" hidden="false" customHeight="true" outlineLevel="0" collapsed="false">
      <c r="A250" s="26"/>
      <c r="B250" s="27"/>
      <c r="C250" s="246" t="s">
        <v>1276</v>
      </c>
      <c r="D250" s="246" t="s">
        <v>250</v>
      </c>
      <c r="E250" s="247" t="s">
        <v>1277</v>
      </c>
      <c r="F250" s="248" t="s">
        <v>1278</v>
      </c>
      <c r="G250" s="249" t="s">
        <v>291</v>
      </c>
      <c r="H250" s="250" t="n">
        <v>1</v>
      </c>
      <c r="I250" s="251"/>
      <c r="J250" s="252" t="n">
        <f aca="false">ROUND(I250*H250,2)</f>
        <v>0</v>
      </c>
      <c r="K250" s="253"/>
      <c r="L250" s="29"/>
      <c r="M250" s="254"/>
      <c r="N250" s="255" t="s">
        <v>39</v>
      </c>
      <c r="O250" s="76"/>
      <c r="P250" s="256" t="n">
        <f aca="false">O250*H250</f>
        <v>0</v>
      </c>
      <c r="Q250" s="256" t="n">
        <v>0</v>
      </c>
      <c r="R250" s="256" t="n">
        <f aca="false">Q250*H250</f>
        <v>0</v>
      </c>
      <c r="S250" s="256" t="n">
        <v>0</v>
      </c>
      <c r="T250" s="257" t="n">
        <f aca="false"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258" t="s">
        <v>302</v>
      </c>
      <c r="AT250" s="258" t="s">
        <v>250</v>
      </c>
      <c r="AU250" s="258" t="s">
        <v>265</v>
      </c>
      <c r="AY250" s="3" t="s">
        <v>247</v>
      </c>
      <c r="BE250" s="137" t="n">
        <f aca="false">IF(N250="základní",J250,0)</f>
        <v>0</v>
      </c>
      <c r="BF250" s="137" t="n">
        <f aca="false">IF(N250="snížená",J250,0)</f>
        <v>0</v>
      </c>
      <c r="BG250" s="137" t="n">
        <f aca="false">IF(N250="zákl. přenesená",J250,0)</f>
        <v>0</v>
      </c>
      <c r="BH250" s="137" t="n">
        <f aca="false">IF(N250="sníž. přenesená",J250,0)</f>
        <v>0</v>
      </c>
      <c r="BI250" s="137" t="n">
        <f aca="false">IF(N250="nulová",J250,0)</f>
        <v>0</v>
      </c>
      <c r="BJ250" s="3" t="s">
        <v>81</v>
      </c>
      <c r="BK250" s="137" t="n">
        <f aca="false">ROUND(I250*H250,2)</f>
        <v>0</v>
      </c>
      <c r="BL250" s="3" t="s">
        <v>302</v>
      </c>
      <c r="BM250" s="258" t="s">
        <v>1279</v>
      </c>
    </row>
    <row r="251" s="30" customFormat="true" ht="28.8" hidden="false" customHeight="false" outlineLevel="0" collapsed="false">
      <c r="A251" s="26"/>
      <c r="B251" s="27"/>
      <c r="C251" s="28"/>
      <c r="D251" s="259" t="s">
        <v>256</v>
      </c>
      <c r="E251" s="28"/>
      <c r="F251" s="260" t="s">
        <v>1278</v>
      </c>
      <c r="G251" s="28"/>
      <c r="H251" s="28"/>
      <c r="I251" s="211"/>
      <c r="J251" s="28"/>
      <c r="K251" s="28"/>
      <c r="L251" s="29"/>
      <c r="M251" s="261"/>
      <c r="N251" s="262"/>
      <c r="O251" s="76"/>
      <c r="P251" s="76"/>
      <c r="Q251" s="76"/>
      <c r="R251" s="76"/>
      <c r="S251" s="76"/>
      <c r="T251" s="77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T251" s="3" t="s">
        <v>256</v>
      </c>
      <c r="AU251" s="3" t="s">
        <v>265</v>
      </c>
    </row>
    <row r="252" s="30" customFormat="true" ht="37.8" hidden="false" customHeight="true" outlineLevel="0" collapsed="false">
      <c r="A252" s="26"/>
      <c r="B252" s="27"/>
      <c r="C252" s="263" t="s">
        <v>1280</v>
      </c>
      <c r="D252" s="263" t="s">
        <v>288</v>
      </c>
      <c r="E252" s="264" t="s">
        <v>1281</v>
      </c>
      <c r="F252" s="265" t="s">
        <v>1282</v>
      </c>
      <c r="G252" s="266" t="s">
        <v>291</v>
      </c>
      <c r="H252" s="267" t="n">
        <v>1</v>
      </c>
      <c r="I252" s="268"/>
      <c r="J252" s="269" t="n">
        <f aca="false">ROUND(I252*H252,2)</f>
        <v>0</v>
      </c>
      <c r="K252" s="270"/>
      <c r="L252" s="271"/>
      <c r="M252" s="272"/>
      <c r="N252" s="273" t="s">
        <v>39</v>
      </c>
      <c r="O252" s="76"/>
      <c r="P252" s="256" t="n">
        <f aca="false">O252*H252</f>
        <v>0</v>
      </c>
      <c r="Q252" s="256" t="n">
        <v>3E-005</v>
      </c>
      <c r="R252" s="256" t="n">
        <f aca="false">Q252*H252</f>
        <v>3E-005</v>
      </c>
      <c r="S252" s="256" t="n">
        <v>0</v>
      </c>
      <c r="T252" s="257" t="n">
        <f aca="false">S252*H252</f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258" t="s">
        <v>324</v>
      </c>
      <c r="AT252" s="258" t="s">
        <v>288</v>
      </c>
      <c r="AU252" s="258" t="s">
        <v>265</v>
      </c>
      <c r="AY252" s="3" t="s">
        <v>247</v>
      </c>
      <c r="BE252" s="137" t="n">
        <f aca="false">IF(N252="základní",J252,0)</f>
        <v>0</v>
      </c>
      <c r="BF252" s="137" t="n">
        <f aca="false">IF(N252="snížená",J252,0)</f>
        <v>0</v>
      </c>
      <c r="BG252" s="137" t="n">
        <f aca="false">IF(N252="zákl. přenesená",J252,0)</f>
        <v>0</v>
      </c>
      <c r="BH252" s="137" t="n">
        <f aca="false">IF(N252="sníž. přenesená",J252,0)</f>
        <v>0</v>
      </c>
      <c r="BI252" s="137" t="n">
        <f aca="false">IF(N252="nulová",J252,0)</f>
        <v>0</v>
      </c>
      <c r="BJ252" s="3" t="s">
        <v>81</v>
      </c>
      <c r="BK252" s="137" t="n">
        <f aca="false">ROUND(I252*H252,2)</f>
        <v>0</v>
      </c>
      <c r="BL252" s="3" t="s">
        <v>302</v>
      </c>
      <c r="BM252" s="258" t="s">
        <v>1283</v>
      </c>
    </row>
    <row r="253" s="30" customFormat="true" ht="28.8" hidden="false" customHeight="false" outlineLevel="0" collapsed="false">
      <c r="A253" s="26"/>
      <c r="B253" s="27"/>
      <c r="C253" s="28"/>
      <c r="D253" s="259" t="s">
        <v>256</v>
      </c>
      <c r="E253" s="28"/>
      <c r="F253" s="260" t="s">
        <v>1284</v>
      </c>
      <c r="G253" s="28"/>
      <c r="H253" s="28"/>
      <c r="I253" s="211"/>
      <c r="J253" s="28"/>
      <c r="K253" s="28"/>
      <c r="L253" s="29"/>
      <c r="M253" s="261"/>
      <c r="N253" s="262"/>
      <c r="O253" s="76"/>
      <c r="P253" s="76"/>
      <c r="Q253" s="76"/>
      <c r="R253" s="76"/>
      <c r="S253" s="76"/>
      <c r="T253" s="77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T253" s="3" t="s">
        <v>256</v>
      </c>
      <c r="AU253" s="3" t="s">
        <v>265</v>
      </c>
    </row>
    <row r="254" s="30" customFormat="true" ht="24.15" hidden="false" customHeight="true" outlineLevel="0" collapsed="false">
      <c r="A254" s="26"/>
      <c r="B254" s="27"/>
      <c r="C254" s="246" t="s">
        <v>744</v>
      </c>
      <c r="D254" s="246" t="s">
        <v>250</v>
      </c>
      <c r="E254" s="247" t="s">
        <v>745</v>
      </c>
      <c r="F254" s="248" t="s">
        <v>746</v>
      </c>
      <c r="G254" s="249" t="s">
        <v>291</v>
      </c>
      <c r="H254" s="250" t="n">
        <v>1</v>
      </c>
      <c r="I254" s="251"/>
      <c r="J254" s="252" t="n">
        <f aca="false">ROUND(I254*H254,2)</f>
        <v>0</v>
      </c>
      <c r="K254" s="253"/>
      <c r="L254" s="29"/>
      <c r="M254" s="254"/>
      <c r="N254" s="255" t="s">
        <v>39</v>
      </c>
      <c r="O254" s="76"/>
      <c r="P254" s="256" t="n">
        <f aca="false">O254*H254</f>
        <v>0</v>
      </c>
      <c r="Q254" s="256" t="n">
        <v>0</v>
      </c>
      <c r="R254" s="256" t="n">
        <f aca="false">Q254*H254</f>
        <v>0</v>
      </c>
      <c r="S254" s="256" t="n">
        <v>0</v>
      </c>
      <c r="T254" s="257" t="n">
        <f aca="false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258" t="s">
        <v>302</v>
      </c>
      <c r="AT254" s="258" t="s">
        <v>250</v>
      </c>
      <c r="AU254" s="258" t="s">
        <v>265</v>
      </c>
      <c r="AY254" s="3" t="s">
        <v>247</v>
      </c>
      <c r="BE254" s="137" t="n">
        <f aca="false">IF(N254="základní",J254,0)</f>
        <v>0</v>
      </c>
      <c r="BF254" s="137" t="n">
        <f aca="false">IF(N254="snížená",J254,0)</f>
        <v>0</v>
      </c>
      <c r="BG254" s="137" t="n">
        <f aca="false">IF(N254="zákl. přenesená",J254,0)</f>
        <v>0</v>
      </c>
      <c r="BH254" s="137" t="n">
        <f aca="false">IF(N254="sníž. přenesená",J254,0)</f>
        <v>0</v>
      </c>
      <c r="BI254" s="137" t="n">
        <f aca="false">IF(N254="nulová",J254,0)</f>
        <v>0</v>
      </c>
      <c r="BJ254" s="3" t="s">
        <v>81</v>
      </c>
      <c r="BK254" s="137" t="n">
        <f aca="false">ROUND(I254*H254,2)</f>
        <v>0</v>
      </c>
      <c r="BL254" s="3" t="s">
        <v>302</v>
      </c>
      <c r="BM254" s="258" t="s">
        <v>747</v>
      </c>
    </row>
    <row r="255" s="30" customFormat="true" ht="19.2" hidden="false" customHeight="false" outlineLevel="0" collapsed="false">
      <c r="A255" s="26"/>
      <c r="B255" s="27"/>
      <c r="C255" s="28"/>
      <c r="D255" s="259" t="s">
        <v>256</v>
      </c>
      <c r="E255" s="28"/>
      <c r="F255" s="260" t="s">
        <v>746</v>
      </c>
      <c r="G255" s="28"/>
      <c r="H255" s="28"/>
      <c r="I255" s="211"/>
      <c r="J255" s="28"/>
      <c r="K255" s="28"/>
      <c r="L255" s="29"/>
      <c r="M255" s="261"/>
      <c r="N255" s="262"/>
      <c r="O255" s="76"/>
      <c r="P255" s="76"/>
      <c r="Q255" s="76"/>
      <c r="R255" s="76"/>
      <c r="S255" s="76"/>
      <c r="T255" s="77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T255" s="3" t="s">
        <v>256</v>
      </c>
      <c r="AU255" s="3" t="s">
        <v>265</v>
      </c>
    </row>
    <row r="256" s="30" customFormat="true" ht="24.15" hidden="false" customHeight="true" outlineLevel="0" collapsed="false">
      <c r="A256" s="26"/>
      <c r="B256" s="27"/>
      <c r="C256" s="263" t="s">
        <v>748</v>
      </c>
      <c r="D256" s="263" t="s">
        <v>288</v>
      </c>
      <c r="E256" s="264" t="s">
        <v>749</v>
      </c>
      <c r="F256" s="265" t="s">
        <v>750</v>
      </c>
      <c r="G256" s="266" t="s">
        <v>291</v>
      </c>
      <c r="H256" s="267" t="n">
        <v>1</v>
      </c>
      <c r="I256" s="268"/>
      <c r="J256" s="269" t="n">
        <f aca="false">ROUND(I256*H256,2)</f>
        <v>0</v>
      </c>
      <c r="K256" s="270"/>
      <c r="L256" s="271"/>
      <c r="M256" s="272"/>
      <c r="N256" s="273" t="s">
        <v>39</v>
      </c>
      <c r="O256" s="76"/>
      <c r="P256" s="256" t="n">
        <f aca="false">O256*H256</f>
        <v>0</v>
      </c>
      <c r="Q256" s="256" t="n">
        <v>0.00019</v>
      </c>
      <c r="R256" s="256" t="n">
        <f aca="false">Q256*H256</f>
        <v>0.00019</v>
      </c>
      <c r="S256" s="256" t="n">
        <v>0</v>
      </c>
      <c r="T256" s="257" t="n">
        <f aca="false">S256*H256</f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258" t="s">
        <v>324</v>
      </c>
      <c r="AT256" s="258" t="s">
        <v>288</v>
      </c>
      <c r="AU256" s="258" t="s">
        <v>265</v>
      </c>
      <c r="AY256" s="3" t="s">
        <v>247</v>
      </c>
      <c r="BE256" s="137" t="n">
        <f aca="false">IF(N256="základní",J256,0)</f>
        <v>0</v>
      </c>
      <c r="BF256" s="137" t="n">
        <f aca="false">IF(N256="snížená",J256,0)</f>
        <v>0</v>
      </c>
      <c r="BG256" s="137" t="n">
        <f aca="false">IF(N256="zákl. přenesená",J256,0)</f>
        <v>0</v>
      </c>
      <c r="BH256" s="137" t="n">
        <f aca="false">IF(N256="sníž. přenesená",J256,0)</f>
        <v>0</v>
      </c>
      <c r="BI256" s="137" t="n">
        <f aca="false">IF(N256="nulová",J256,0)</f>
        <v>0</v>
      </c>
      <c r="BJ256" s="3" t="s">
        <v>81</v>
      </c>
      <c r="BK256" s="137" t="n">
        <f aca="false">ROUND(I256*H256,2)</f>
        <v>0</v>
      </c>
      <c r="BL256" s="3" t="s">
        <v>302</v>
      </c>
      <c r="BM256" s="258" t="s">
        <v>751</v>
      </c>
    </row>
    <row r="257" s="30" customFormat="true" ht="19.2" hidden="false" customHeight="false" outlineLevel="0" collapsed="false">
      <c r="A257" s="26"/>
      <c r="B257" s="27"/>
      <c r="C257" s="28"/>
      <c r="D257" s="259" t="s">
        <v>256</v>
      </c>
      <c r="E257" s="28"/>
      <c r="F257" s="260" t="s">
        <v>750</v>
      </c>
      <c r="G257" s="28"/>
      <c r="H257" s="28"/>
      <c r="I257" s="211"/>
      <c r="J257" s="28"/>
      <c r="K257" s="28"/>
      <c r="L257" s="29"/>
      <c r="M257" s="261"/>
      <c r="N257" s="262"/>
      <c r="O257" s="76"/>
      <c r="P257" s="76"/>
      <c r="Q257" s="76"/>
      <c r="R257" s="76"/>
      <c r="S257" s="76"/>
      <c r="T257" s="77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T257" s="3" t="s">
        <v>256</v>
      </c>
      <c r="AU257" s="3" t="s">
        <v>265</v>
      </c>
    </row>
    <row r="258" s="30" customFormat="true" ht="16.5" hidden="false" customHeight="true" outlineLevel="0" collapsed="false">
      <c r="A258" s="26"/>
      <c r="B258" s="27"/>
      <c r="C258" s="246" t="s">
        <v>752</v>
      </c>
      <c r="D258" s="246" t="s">
        <v>250</v>
      </c>
      <c r="E258" s="247" t="s">
        <v>753</v>
      </c>
      <c r="F258" s="248" t="s">
        <v>754</v>
      </c>
      <c r="G258" s="249" t="s">
        <v>291</v>
      </c>
      <c r="H258" s="250" t="n">
        <v>5</v>
      </c>
      <c r="I258" s="251"/>
      <c r="J258" s="252" t="n">
        <f aca="false">ROUND(I258*H258,2)</f>
        <v>0</v>
      </c>
      <c r="K258" s="253"/>
      <c r="L258" s="29"/>
      <c r="M258" s="254"/>
      <c r="N258" s="255" t="s">
        <v>39</v>
      </c>
      <c r="O258" s="76"/>
      <c r="P258" s="256" t="n">
        <f aca="false">O258*H258</f>
        <v>0</v>
      </c>
      <c r="Q258" s="256" t="n">
        <v>0</v>
      </c>
      <c r="R258" s="256" t="n">
        <f aca="false">Q258*H258</f>
        <v>0</v>
      </c>
      <c r="S258" s="256" t="n">
        <v>0</v>
      </c>
      <c r="T258" s="257" t="n">
        <f aca="false"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258" t="s">
        <v>302</v>
      </c>
      <c r="AT258" s="258" t="s">
        <v>250</v>
      </c>
      <c r="AU258" s="258" t="s">
        <v>265</v>
      </c>
      <c r="AY258" s="3" t="s">
        <v>247</v>
      </c>
      <c r="BE258" s="137" t="n">
        <f aca="false">IF(N258="základní",J258,0)</f>
        <v>0</v>
      </c>
      <c r="BF258" s="137" t="n">
        <f aca="false">IF(N258="snížená",J258,0)</f>
        <v>0</v>
      </c>
      <c r="BG258" s="137" t="n">
        <f aca="false">IF(N258="zákl. přenesená",J258,0)</f>
        <v>0</v>
      </c>
      <c r="BH258" s="137" t="n">
        <f aca="false">IF(N258="sníž. přenesená",J258,0)</f>
        <v>0</v>
      </c>
      <c r="BI258" s="137" t="n">
        <f aca="false">IF(N258="nulová",J258,0)</f>
        <v>0</v>
      </c>
      <c r="BJ258" s="3" t="s">
        <v>81</v>
      </c>
      <c r="BK258" s="137" t="n">
        <f aca="false">ROUND(I258*H258,2)</f>
        <v>0</v>
      </c>
      <c r="BL258" s="3" t="s">
        <v>302</v>
      </c>
      <c r="BM258" s="258" t="s">
        <v>755</v>
      </c>
    </row>
    <row r="259" s="30" customFormat="true" ht="28.8" hidden="false" customHeight="false" outlineLevel="0" collapsed="false">
      <c r="A259" s="26"/>
      <c r="B259" s="27"/>
      <c r="C259" s="28"/>
      <c r="D259" s="259" t="s">
        <v>256</v>
      </c>
      <c r="E259" s="28"/>
      <c r="F259" s="260" t="s">
        <v>756</v>
      </c>
      <c r="G259" s="28"/>
      <c r="H259" s="28"/>
      <c r="I259" s="211"/>
      <c r="J259" s="28"/>
      <c r="K259" s="28"/>
      <c r="L259" s="29"/>
      <c r="M259" s="261"/>
      <c r="N259" s="262"/>
      <c r="O259" s="76"/>
      <c r="P259" s="76"/>
      <c r="Q259" s="76"/>
      <c r="R259" s="76"/>
      <c r="S259" s="76"/>
      <c r="T259" s="77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T259" s="3" t="s">
        <v>256</v>
      </c>
      <c r="AU259" s="3" t="s">
        <v>265</v>
      </c>
    </row>
    <row r="260" s="30" customFormat="true" ht="24.15" hidden="false" customHeight="true" outlineLevel="0" collapsed="false">
      <c r="A260" s="26"/>
      <c r="B260" s="27"/>
      <c r="C260" s="263" t="s">
        <v>757</v>
      </c>
      <c r="D260" s="263" t="s">
        <v>288</v>
      </c>
      <c r="E260" s="264" t="s">
        <v>758</v>
      </c>
      <c r="F260" s="265" t="s">
        <v>759</v>
      </c>
      <c r="G260" s="266" t="s">
        <v>291</v>
      </c>
      <c r="H260" s="267" t="n">
        <v>5</v>
      </c>
      <c r="I260" s="268"/>
      <c r="J260" s="269" t="n">
        <f aca="false">ROUND(I260*H260,2)</f>
        <v>0</v>
      </c>
      <c r="K260" s="270"/>
      <c r="L260" s="271"/>
      <c r="M260" s="272"/>
      <c r="N260" s="273" t="s">
        <v>39</v>
      </c>
      <c r="O260" s="76"/>
      <c r="P260" s="256" t="n">
        <f aca="false">O260*H260</f>
        <v>0</v>
      </c>
      <c r="Q260" s="256" t="n">
        <v>5E-005</v>
      </c>
      <c r="R260" s="256" t="n">
        <f aca="false">Q260*H260</f>
        <v>0.00025</v>
      </c>
      <c r="S260" s="256" t="n">
        <v>0</v>
      </c>
      <c r="T260" s="257" t="n">
        <f aca="false">S260*H260</f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258" t="s">
        <v>324</v>
      </c>
      <c r="AT260" s="258" t="s">
        <v>288</v>
      </c>
      <c r="AU260" s="258" t="s">
        <v>265</v>
      </c>
      <c r="AY260" s="3" t="s">
        <v>247</v>
      </c>
      <c r="BE260" s="137" t="n">
        <f aca="false">IF(N260="základní",J260,0)</f>
        <v>0</v>
      </c>
      <c r="BF260" s="137" t="n">
        <f aca="false">IF(N260="snížená",J260,0)</f>
        <v>0</v>
      </c>
      <c r="BG260" s="137" t="n">
        <f aca="false">IF(N260="zákl. přenesená",J260,0)</f>
        <v>0</v>
      </c>
      <c r="BH260" s="137" t="n">
        <f aca="false">IF(N260="sníž. přenesená",J260,0)</f>
        <v>0</v>
      </c>
      <c r="BI260" s="137" t="n">
        <f aca="false">IF(N260="nulová",J260,0)</f>
        <v>0</v>
      </c>
      <c r="BJ260" s="3" t="s">
        <v>81</v>
      </c>
      <c r="BK260" s="137" t="n">
        <f aca="false">ROUND(I260*H260,2)</f>
        <v>0</v>
      </c>
      <c r="BL260" s="3" t="s">
        <v>302</v>
      </c>
      <c r="BM260" s="258" t="s">
        <v>760</v>
      </c>
    </row>
    <row r="261" s="30" customFormat="true" ht="10.2" hidden="false" customHeight="false" outlineLevel="0" collapsed="false">
      <c r="A261" s="26"/>
      <c r="B261" s="27"/>
      <c r="C261" s="28"/>
      <c r="D261" s="259" t="s">
        <v>256</v>
      </c>
      <c r="E261" s="28"/>
      <c r="F261" s="260" t="s">
        <v>759</v>
      </c>
      <c r="G261" s="28"/>
      <c r="H261" s="28"/>
      <c r="I261" s="211"/>
      <c r="J261" s="28"/>
      <c r="K261" s="28"/>
      <c r="L261" s="29"/>
      <c r="M261" s="261"/>
      <c r="N261" s="262"/>
      <c r="O261" s="76"/>
      <c r="P261" s="76"/>
      <c r="Q261" s="76"/>
      <c r="R261" s="76"/>
      <c r="S261" s="76"/>
      <c r="T261" s="77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T261" s="3" t="s">
        <v>256</v>
      </c>
      <c r="AU261" s="3" t="s">
        <v>265</v>
      </c>
    </row>
    <row r="262" s="30" customFormat="true" ht="33" hidden="false" customHeight="true" outlineLevel="0" collapsed="false">
      <c r="A262" s="26"/>
      <c r="B262" s="27"/>
      <c r="C262" s="246" t="s">
        <v>761</v>
      </c>
      <c r="D262" s="246" t="s">
        <v>250</v>
      </c>
      <c r="E262" s="247" t="s">
        <v>762</v>
      </c>
      <c r="F262" s="248" t="s">
        <v>763</v>
      </c>
      <c r="G262" s="249" t="s">
        <v>291</v>
      </c>
      <c r="H262" s="250" t="n">
        <v>5</v>
      </c>
      <c r="I262" s="251"/>
      <c r="J262" s="252" t="n">
        <f aca="false">ROUND(I262*H262,2)</f>
        <v>0</v>
      </c>
      <c r="K262" s="253"/>
      <c r="L262" s="29"/>
      <c r="M262" s="254"/>
      <c r="N262" s="255" t="s">
        <v>39</v>
      </c>
      <c r="O262" s="76"/>
      <c r="P262" s="256" t="n">
        <f aca="false">O262*H262</f>
        <v>0</v>
      </c>
      <c r="Q262" s="256" t="n">
        <v>0</v>
      </c>
      <c r="R262" s="256" t="n">
        <f aca="false">Q262*H262</f>
        <v>0</v>
      </c>
      <c r="S262" s="256" t="n">
        <v>0</v>
      </c>
      <c r="T262" s="257" t="n">
        <f aca="false"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258" t="s">
        <v>302</v>
      </c>
      <c r="AT262" s="258" t="s">
        <v>250</v>
      </c>
      <c r="AU262" s="258" t="s">
        <v>265</v>
      </c>
      <c r="AY262" s="3" t="s">
        <v>247</v>
      </c>
      <c r="BE262" s="137" t="n">
        <f aca="false">IF(N262="základní",J262,0)</f>
        <v>0</v>
      </c>
      <c r="BF262" s="137" t="n">
        <f aca="false">IF(N262="snížená",J262,0)</f>
        <v>0</v>
      </c>
      <c r="BG262" s="137" t="n">
        <f aca="false">IF(N262="zákl. přenesená",J262,0)</f>
        <v>0</v>
      </c>
      <c r="BH262" s="137" t="n">
        <f aca="false">IF(N262="sníž. přenesená",J262,0)</f>
        <v>0</v>
      </c>
      <c r="BI262" s="137" t="n">
        <f aca="false">IF(N262="nulová",J262,0)</f>
        <v>0</v>
      </c>
      <c r="BJ262" s="3" t="s">
        <v>81</v>
      </c>
      <c r="BK262" s="137" t="n">
        <f aca="false">ROUND(I262*H262,2)</f>
        <v>0</v>
      </c>
      <c r="BL262" s="3" t="s">
        <v>302</v>
      </c>
      <c r="BM262" s="258" t="s">
        <v>764</v>
      </c>
    </row>
    <row r="263" s="30" customFormat="true" ht="28.8" hidden="false" customHeight="false" outlineLevel="0" collapsed="false">
      <c r="A263" s="26"/>
      <c r="B263" s="27"/>
      <c r="C263" s="28"/>
      <c r="D263" s="259" t="s">
        <v>256</v>
      </c>
      <c r="E263" s="28"/>
      <c r="F263" s="260" t="s">
        <v>765</v>
      </c>
      <c r="G263" s="28"/>
      <c r="H263" s="28"/>
      <c r="I263" s="211"/>
      <c r="J263" s="28"/>
      <c r="K263" s="28"/>
      <c r="L263" s="29"/>
      <c r="M263" s="261"/>
      <c r="N263" s="262"/>
      <c r="O263" s="76"/>
      <c r="P263" s="76"/>
      <c r="Q263" s="76"/>
      <c r="R263" s="76"/>
      <c r="S263" s="76"/>
      <c r="T263" s="77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T263" s="3" t="s">
        <v>256</v>
      </c>
      <c r="AU263" s="3" t="s">
        <v>265</v>
      </c>
    </row>
    <row r="264" s="30" customFormat="true" ht="24.15" hidden="false" customHeight="true" outlineLevel="0" collapsed="false">
      <c r="A264" s="26"/>
      <c r="B264" s="27"/>
      <c r="C264" s="246" t="s">
        <v>766</v>
      </c>
      <c r="D264" s="246" t="s">
        <v>250</v>
      </c>
      <c r="E264" s="247" t="s">
        <v>767</v>
      </c>
      <c r="F264" s="248" t="s">
        <v>768</v>
      </c>
      <c r="G264" s="249" t="s">
        <v>291</v>
      </c>
      <c r="H264" s="250" t="n">
        <v>5</v>
      </c>
      <c r="I264" s="251"/>
      <c r="J264" s="252" t="n">
        <f aca="false">ROUND(I264*H264,2)</f>
        <v>0</v>
      </c>
      <c r="K264" s="253"/>
      <c r="L264" s="29"/>
      <c r="M264" s="254"/>
      <c r="N264" s="255" t="s">
        <v>39</v>
      </c>
      <c r="O264" s="76"/>
      <c r="P264" s="256" t="n">
        <f aca="false">O264*H264</f>
        <v>0</v>
      </c>
      <c r="Q264" s="256" t="n">
        <v>0</v>
      </c>
      <c r="R264" s="256" t="n">
        <f aca="false">Q264*H264</f>
        <v>0</v>
      </c>
      <c r="S264" s="256" t="n">
        <v>0</v>
      </c>
      <c r="T264" s="257" t="n">
        <f aca="false">S264*H264</f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258" t="s">
        <v>302</v>
      </c>
      <c r="AT264" s="258" t="s">
        <v>250</v>
      </c>
      <c r="AU264" s="258" t="s">
        <v>265</v>
      </c>
      <c r="AY264" s="3" t="s">
        <v>247</v>
      </c>
      <c r="BE264" s="137" t="n">
        <f aca="false">IF(N264="základní",J264,0)</f>
        <v>0</v>
      </c>
      <c r="BF264" s="137" t="n">
        <f aca="false">IF(N264="snížená",J264,0)</f>
        <v>0</v>
      </c>
      <c r="BG264" s="137" t="n">
        <f aca="false">IF(N264="zákl. přenesená",J264,0)</f>
        <v>0</v>
      </c>
      <c r="BH264" s="137" t="n">
        <f aca="false">IF(N264="sníž. přenesená",J264,0)</f>
        <v>0</v>
      </c>
      <c r="BI264" s="137" t="n">
        <f aca="false">IF(N264="nulová",J264,0)</f>
        <v>0</v>
      </c>
      <c r="BJ264" s="3" t="s">
        <v>81</v>
      </c>
      <c r="BK264" s="137" t="n">
        <f aca="false">ROUND(I264*H264,2)</f>
        <v>0</v>
      </c>
      <c r="BL264" s="3" t="s">
        <v>302</v>
      </c>
      <c r="BM264" s="258" t="s">
        <v>769</v>
      </c>
    </row>
    <row r="265" s="30" customFormat="true" ht="38.4" hidden="false" customHeight="false" outlineLevel="0" collapsed="false">
      <c r="A265" s="26"/>
      <c r="B265" s="27"/>
      <c r="C265" s="28"/>
      <c r="D265" s="259" t="s">
        <v>256</v>
      </c>
      <c r="E265" s="28"/>
      <c r="F265" s="260" t="s">
        <v>770</v>
      </c>
      <c r="G265" s="28"/>
      <c r="H265" s="28"/>
      <c r="I265" s="211"/>
      <c r="J265" s="28"/>
      <c r="K265" s="28"/>
      <c r="L265" s="29"/>
      <c r="M265" s="261"/>
      <c r="N265" s="262"/>
      <c r="O265" s="76"/>
      <c r="P265" s="76"/>
      <c r="Q265" s="76"/>
      <c r="R265" s="76"/>
      <c r="S265" s="76"/>
      <c r="T265" s="77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T265" s="3" t="s">
        <v>256</v>
      </c>
      <c r="AU265" s="3" t="s">
        <v>265</v>
      </c>
    </row>
    <row r="266" s="30" customFormat="true" ht="24.15" hidden="false" customHeight="true" outlineLevel="0" collapsed="false">
      <c r="A266" s="26"/>
      <c r="B266" s="27"/>
      <c r="C266" s="263" t="s">
        <v>771</v>
      </c>
      <c r="D266" s="263" t="s">
        <v>288</v>
      </c>
      <c r="E266" s="264" t="s">
        <v>772</v>
      </c>
      <c r="F266" s="265" t="s">
        <v>773</v>
      </c>
      <c r="G266" s="266" t="s">
        <v>291</v>
      </c>
      <c r="H266" s="267" t="n">
        <v>5</v>
      </c>
      <c r="I266" s="268"/>
      <c r="J266" s="269" t="n">
        <f aca="false">ROUND(I266*H266,2)</f>
        <v>0</v>
      </c>
      <c r="K266" s="270"/>
      <c r="L266" s="271"/>
      <c r="M266" s="272"/>
      <c r="N266" s="273" t="s">
        <v>39</v>
      </c>
      <c r="O266" s="76"/>
      <c r="P266" s="256" t="n">
        <f aca="false">O266*H266</f>
        <v>0</v>
      </c>
      <c r="Q266" s="256" t="n">
        <v>5E-005</v>
      </c>
      <c r="R266" s="256" t="n">
        <f aca="false">Q266*H266</f>
        <v>0.00025</v>
      </c>
      <c r="S266" s="256" t="n">
        <v>0</v>
      </c>
      <c r="T266" s="257" t="n">
        <f aca="false"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258" t="s">
        <v>324</v>
      </c>
      <c r="AT266" s="258" t="s">
        <v>288</v>
      </c>
      <c r="AU266" s="258" t="s">
        <v>265</v>
      </c>
      <c r="AY266" s="3" t="s">
        <v>247</v>
      </c>
      <c r="BE266" s="137" t="n">
        <f aca="false">IF(N266="základní",J266,0)</f>
        <v>0</v>
      </c>
      <c r="BF266" s="137" t="n">
        <f aca="false">IF(N266="snížená",J266,0)</f>
        <v>0</v>
      </c>
      <c r="BG266" s="137" t="n">
        <f aca="false">IF(N266="zákl. přenesená",J266,0)</f>
        <v>0</v>
      </c>
      <c r="BH266" s="137" t="n">
        <f aca="false">IF(N266="sníž. přenesená",J266,0)</f>
        <v>0</v>
      </c>
      <c r="BI266" s="137" t="n">
        <f aca="false">IF(N266="nulová",J266,0)</f>
        <v>0</v>
      </c>
      <c r="BJ266" s="3" t="s">
        <v>81</v>
      </c>
      <c r="BK266" s="137" t="n">
        <f aca="false">ROUND(I266*H266,2)</f>
        <v>0</v>
      </c>
      <c r="BL266" s="3" t="s">
        <v>302</v>
      </c>
      <c r="BM266" s="258" t="s">
        <v>774</v>
      </c>
    </row>
    <row r="267" s="30" customFormat="true" ht="19.2" hidden="false" customHeight="false" outlineLevel="0" collapsed="false">
      <c r="A267" s="26"/>
      <c r="B267" s="27"/>
      <c r="C267" s="28"/>
      <c r="D267" s="259" t="s">
        <v>256</v>
      </c>
      <c r="E267" s="28"/>
      <c r="F267" s="260" t="s">
        <v>773</v>
      </c>
      <c r="G267" s="28"/>
      <c r="H267" s="28"/>
      <c r="I267" s="211"/>
      <c r="J267" s="28"/>
      <c r="K267" s="28"/>
      <c r="L267" s="29"/>
      <c r="M267" s="261"/>
      <c r="N267" s="262"/>
      <c r="O267" s="76"/>
      <c r="P267" s="76"/>
      <c r="Q267" s="76"/>
      <c r="R267" s="76"/>
      <c r="S267" s="76"/>
      <c r="T267" s="77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T267" s="3" t="s">
        <v>256</v>
      </c>
      <c r="AU267" s="3" t="s">
        <v>265</v>
      </c>
    </row>
    <row r="268" s="30" customFormat="true" ht="37.8" hidden="false" customHeight="true" outlineLevel="0" collapsed="false">
      <c r="A268" s="26"/>
      <c r="B268" s="27"/>
      <c r="C268" s="246" t="s">
        <v>1285</v>
      </c>
      <c r="D268" s="246" t="s">
        <v>250</v>
      </c>
      <c r="E268" s="247" t="s">
        <v>1286</v>
      </c>
      <c r="F268" s="248" t="s">
        <v>1287</v>
      </c>
      <c r="G268" s="249" t="s">
        <v>332</v>
      </c>
      <c r="H268" s="250" t="n">
        <v>4</v>
      </c>
      <c r="I268" s="251"/>
      <c r="J268" s="252" t="n">
        <f aca="false">ROUND(I268*H268,2)</f>
        <v>0</v>
      </c>
      <c r="K268" s="253"/>
      <c r="L268" s="29"/>
      <c r="M268" s="254"/>
      <c r="N268" s="255" t="s">
        <v>39</v>
      </c>
      <c r="O268" s="76"/>
      <c r="P268" s="256" t="n">
        <f aca="false">O268*H268</f>
        <v>0</v>
      </c>
      <c r="Q268" s="256" t="n">
        <v>0</v>
      </c>
      <c r="R268" s="256" t="n">
        <f aca="false">Q268*H268</f>
        <v>0</v>
      </c>
      <c r="S268" s="256" t="n">
        <v>0</v>
      </c>
      <c r="T268" s="257" t="n">
        <f aca="false">S268*H268</f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258" t="s">
        <v>302</v>
      </c>
      <c r="AT268" s="258" t="s">
        <v>250</v>
      </c>
      <c r="AU268" s="258" t="s">
        <v>265</v>
      </c>
      <c r="AY268" s="3" t="s">
        <v>247</v>
      </c>
      <c r="BE268" s="137" t="n">
        <f aca="false">IF(N268="základní",J268,0)</f>
        <v>0</v>
      </c>
      <c r="BF268" s="137" t="n">
        <f aca="false">IF(N268="snížená",J268,0)</f>
        <v>0</v>
      </c>
      <c r="BG268" s="137" t="n">
        <f aca="false">IF(N268="zákl. přenesená",J268,0)</f>
        <v>0</v>
      </c>
      <c r="BH268" s="137" t="n">
        <f aca="false">IF(N268="sníž. přenesená",J268,0)</f>
        <v>0</v>
      </c>
      <c r="BI268" s="137" t="n">
        <f aca="false">IF(N268="nulová",J268,0)</f>
        <v>0</v>
      </c>
      <c r="BJ268" s="3" t="s">
        <v>81</v>
      </c>
      <c r="BK268" s="137" t="n">
        <f aca="false">ROUND(I268*H268,2)</f>
        <v>0</v>
      </c>
      <c r="BL268" s="3" t="s">
        <v>302</v>
      </c>
      <c r="BM268" s="258" t="s">
        <v>1288</v>
      </c>
    </row>
    <row r="269" s="30" customFormat="true" ht="19.2" hidden="false" customHeight="false" outlineLevel="0" collapsed="false">
      <c r="A269" s="26"/>
      <c r="B269" s="27"/>
      <c r="C269" s="28"/>
      <c r="D269" s="259" t="s">
        <v>256</v>
      </c>
      <c r="E269" s="28"/>
      <c r="F269" s="260" t="s">
        <v>1289</v>
      </c>
      <c r="G269" s="28"/>
      <c r="H269" s="28"/>
      <c r="I269" s="211"/>
      <c r="J269" s="28"/>
      <c r="K269" s="28"/>
      <c r="L269" s="29"/>
      <c r="M269" s="261"/>
      <c r="N269" s="262"/>
      <c r="O269" s="76"/>
      <c r="P269" s="76"/>
      <c r="Q269" s="76"/>
      <c r="R269" s="76"/>
      <c r="S269" s="76"/>
      <c r="T269" s="77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T269" s="3" t="s">
        <v>256</v>
      </c>
      <c r="AU269" s="3" t="s">
        <v>265</v>
      </c>
    </row>
    <row r="270" s="30" customFormat="true" ht="24.15" hidden="false" customHeight="true" outlineLevel="0" collapsed="false">
      <c r="A270" s="26"/>
      <c r="B270" s="27"/>
      <c r="C270" s="263" t="s">
        <v>1290</v>
      </c>
      <c r="D270" s="263" t="s">
        <v>288</v>
      </c>
      <c r="E270" s="264" t="s">
        <v>1291</v>
      </c>
      <c r="F270" s="265" t="s">
        <v>1292</v>
      </c>
      <c r="G270" s="266" t="s">
        <v>332</v>
      </c>
      <c r="H270" s="267" t="n">
        <v>4</v>
      </c>
      <c r="I270" s="268"/>
      <c r="J270" s="269" t="n">
        <f aca="false">ROUND(I270*H270,2)</f>
        <v>0</v>
      </c>
      <c r="K270" s="270"/>
      <c r="L270" s="271"/>
      <c r="M270" s="272"/>
      <c r="N270" s="273" t="s">
        <v>39</v>
      </c>
      <c r="O270" s="76"/>
      <c r="P270" s="256" t="n">
        <f aca="false">O270*H270</f>
        <v>0</v>
      </c>
      <c r="Q270" s="256" t="n">
        <v>1E-005</v>
      </c>
      <c r="R270" s="256" t="n">
        <f aca="false">Q270*H270</f>
        <v>4E-005</v>
      </c>
      <c r="S270" s="256" t="n">
        <v>0</v>
      </c>
      <c r="T270" s="257" t="n">
        <f aca="false">S270*H270</f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258" t="s">
        <v>324</v>
      </c>
      <c r="AT270" s="258" t="s">
        <v>288</v>
      </c>
      <c r="AU270" s="258" t="s">
        <v>265</v>
      </c>
      <c r="AY270" s="3" t="s">
        <v>247</v>
      </c>
      <c r="BE270" s="137" t="n">
        <f aca="false">IF(N270="základní",J270,0)</f>
        <v>0</v>
      </c>
      <c r="BF270" s="137" t="n">
        <f aca="false">IF(N270="snížená",J270,0)</f>
        <v>0</v>
      </c>
      <c r="BG270" s="137" t="n">
        <f aca="false">IF(N270="zákl. přenesená",J270,0)</f>
        <v>0</v>
      </c>
      <c r="BH270" s="137" t="n">
        <f aca="false">IF(N270="sníž. přenesená",J270,0)</f>
        <v>0</v>
      </c>
      <c r="BI270" s="137" t="n">
        <f aca="false">IF(N270="nulová",J270,0)</f>
        <v>0</v>
      </c>
      <c r="BJ270" s="3" t="s">
        <v>81</v>
      </c>
      <c r="BK270" s="137" t="n">
        <f aca="false">ROUND(I270*H270,2)</f>
        <v>0</v>
      </c>
      <c r="BL270" s="3" t="s">
        <v>302</v>
      </c>
      <c r="BM270" s="258" t="s">
        <v>1293</v>
      </c>
    </row>
    <row r="271" s="30" customFormat="true" ht="10.2" hidden="false" customHeight="false" outlineLevel="0" collapsed="false">
      <c r="A271" s="26"/>
      <c r="B271" s="27"/>
      <c r="C271" s="28"/>
      <c r="D271" s="259" t="s">
        <v>256</v>
      </c>
      <c r="E271" s="28"/>
      <c r="F271" s="260" t="s">
        <v>1292</v>
      </c>
      <c r="G271" s="28"/>
      <c r="H271" s="28"/>
      <c r="I271" s="211"/>
      <c r="J271" s="28"/>
      <c r="K271" s="28"/>
      <c r="L271" s="29"/>
      <c r="M271" s="261"/>
      <c r="N271" s="262"/>
      <c r="O271" s="76"/>
      <c r="P271" s="76"/>
      <c r="Q271" s="76"/>
      <c r="R271" s="76"/>
      <c r="S271" s="76"/>
      <c r="T271" s="77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T271" s="3" t="s">
        <v>256</v>
      </c>
      <c r="AU271" s="3" t="s">
        <v>265</v>
      </c>
    </row>
    <row r="272" s="30" customFormat="true" ht="33" hidden="false" customHeight="true" outlineLevel="0" collapsed="false">
      <c r="A272" s="26"/>
      <c r="B272" s="27"/>
      <c r="C272" s="246" t="s">
        <v>1294</v>
      </c>
      <c r="D272" s="246" t="s">
        <v>250</v>
      </c>
      <c r="E272" s="247" t="s">
        <v>1295</v>
      </c>
      <c r="F272" s="248" t="s">
        <v>1296</v>
      </c>
      <c r="G272" s="249" t="s">
        <v>307</v>
      </c>
      <c r="H272" s="250" t="n">
        <v>4</v>
      </c>
      <c r="I272" s="251"/>
      <c r="J272" s="252" t="n">
        <f aca="false">ROUND(I272*H272,2)</f>
        <v>0</v>
      </c>
      <c r="K272" s="253"/>
      <c r="L272" s="29"/>
      <c r="M272" s="254"/>
      <c r="N272" s="255" t="s">
        <v>39</v>
      </c>
      <c r="O272" s="76"/>
      <c r="P272" s="256" t="n">
        <f aca="false">O272*H272</f>
        <v>0</v>
      </c>
      <c r="Q272" s="256" t="n">
        <v>0</v>
      </c>
      <c r="R272" s="256" t="n">
        <f aca="false">Q272*H272</f>
        <v>0</v>
      </c>
      <c r="S272" s="256" t="n">
        <v>0</v>
      </c>
      <c r="T272" s="257" t="n">
        <f aca="false"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258" t="s">
        <v>302</v>
      </c>
      <c r="AT272" s="258" t="s">
        <v>250</v>
      </c>
      <c r="AU272" s="258" t="s">
        <v>265</v>
      </c>
      <c r="AY272" s="3" t="s">
        <v>247</v>
      </c>
      <c r="BE272" s="137" t="n">
        <f aca="false">IF(N272="základní",J272,0)</f>
        <v>0</v>
      </c>
      <c r="BF272" s="137" t="n">
        <f aca="false">IF(N272="snížená",J272,0)</f>
        <v>0</v>
      </c>
      <c r="BG272" s="137" t="n">
        <f aca="false">IF(N272="zákl. přenesená",J272,0)</f>
        <v>0</v>
      </c>
      <c r="BH272" s="137" t="n">
        <f aca="false">IF(N272="sníž. přenesená",J272,0)</f>
        <v>0</v>
      </c>
      <c r="BI272" s="137" t="n">
        <f aca="false">IF(N272="nulová",J272,0)</f>
        <v>0</v>
      </c>
      <c r="BJ272" s="3" t="s">
        <v>81</v>
      </c>
      <c r="BK272" s="137" t="n">
        <f aca="false">ROUND(I272*H272,2)</f>
        <v>0</v>
      </c>
      <c r="BL272" s="3" t="s">
        <v>302</v>
      </c>
      <c r="BM272" s="258" t="s">
        <v>1297</v>
      </c>
    </row>
    <row r="273" s="30" customFormat="true" ht="38.4" hidden="false" customHeight="false" outlineLevel="0" collapsed="false">
      <c r="A273" s="26"/>
      <c r="B273" s="27"/>
      <c r="C273" s="28"/>
      <c r="D273" s="259" t="s">
        <v>256</v>
      </c>
      <c r="E273" s="28"/>
      <c r="F273" s="260" t="s">
        <v>1298</v>
      </c>
      <c r="G273" s="28"/>
      <c r="H273" s="28"/>
      <c r="I273" s="211"/>
      <c r="J273" s="28"/>
      <c r="K273" s="28"/>
      <c r="L273" s="29"/>
      <c r="M273" s="261"/>
      <c r="N273" s="262"/>
      <c r="O273" s="76"/>
      <c r="P273" s="76"/>
      <c r="Q273" s="76"/>
      <c r="R273" s="76"/>
      <c r="S273" s="76"/>
      <c r="T273" s="77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T273" s="3" t="s">
        <v>256</v>
      </c>
      <c r="AU273" s="3" t="s">
        <v>265</v>
      </c>
    </row>
    <row r="274" s="30" customFormat="true" ht="24.15" hidden="false" customHeight="true" outlineLevel="0" collapsed="false">
      <c r="A274" s="26"/>
      <c r="B274" s="27"/>
      <c r="C274" s="263" t="s">
        <v>1299</v>
      </c>
      <c r="D274" s="263" t="s">
        <v>288</v>
      </c>
      <c r="E274" s="264" t="s">
        <v>1300</v>
      </c>
      <c r="F274" s="265" t="s">
        <v>1301</v>
      </c>
      <c r="G274" s="266" t="s">
        <v>291</v>
      </c>
      <c r="H274" s="267" t="n">
        <v>1</v>
      </c>
      <c r="I274" s="268"/>
      <c r="J274" s="269" t="n">
        <f aca="false">ROUND(I274*H274,2)</f>
        <v>0</v>
      </c>
      <c r="K274" s="270"/>
      <c r="L274" s="271"/>
      <c r="M274" s="272"/>
      <c r="N274" s="273" t="s">
        <v>39</v>
      </c>
      <c r="O274" s="76"/>
      <c r="P274" s="256" t="n">
        <f aca="false">O274*H274</f>
        <v>0</v>
      </c>
      <c r="Q274" s="256" t="n">
        <v>1E-005</v>
      </c>
      <c r="R274" s="256" t="n">
        <f aca="false">Q274*H274</f>
        <v>1E-005</v>
      </c>
      <c r="S274" s="256" t="n">
        <v>0</v>
      </c>
      <c r="T274" s="257" t="n">
        <f aca="false"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258" t="s">
        <v>324</v>
      </c>
      <c r="AT274" s="258" t="s">
        <v>288</v>
      </c>
      <c r="AU274" s="258" t="s">
        <v>265</v>
      </c>
      <c r="AY274" s="3" t="s">
        <v>247</v>
      </c>
      <c r="BE274" s="137" t="n">
        <f aca="false">IF(N274="základní",J274,0)</f>
        <v>0</v>
      </c>
      <c r="BF274" s="137" t="n">
        <f aca="false">IF(N274="snížená",J274,0)</f>
        <v>0</v>
      </c>
      <c r="BG274" s="137" t="n">
        <f aca="false">IF(N274="zákl. přenesená",J274,0)</f>
        <v>0</v>
      </c>
      <c r="BH274" s="137" t="n">
        <f aca="false">IF(N274="sníž. přenesená",J274,0)</f>
        <v>0</v>
      </c>
      <c r="BI274" s="137" t="n">
        <f aca="false">IF(N274="nulová",J274,0)</f>
        <v>0</v>
      </c>
      <c r="BJ274" s="3" t="s">
        <v>81</v>
      </c>
      <c r="BK274" s="137" t="n">
        <f aca="false">ROUND(I274*H274,2)</f>
        <v>0</v>
      </c>
      <c r="BL274" s="3" t="s">
        <v>302</v>
      </c>
      <c r="BM274" s="258" t="s">
        <v>1302</v>
      </c>
    </row>
    <row r="275" s="30" customFormat="true" ht="19.2" hidden="false" customHeight="false" outlineLevel="0" collapsed="false">
      <c r="A275" s="26"/>
      <c r="B275" s="27"/>
      <c r="C275" s="28"/>
      <c r="D275" s="259" t="s">
        <v>256</v>
      </c>
      <c r="E275" s="28"/>
      <c r="F275" s="260" t="s">
        <v>1301</v>
      </c>
      <c r="G275" s="28"/>
      <c r="H275" s="28"/>
      <c r="I275" s="211"/>
      <c r="J275" s="28"/>
      <c r="K275" s="28"/>
      <c r="L275" s="29"/>
      <c r="M275" s="261"/>
      <c r="N275" s="262"/>
      <c r="O275" s="76"/>
      <c r="P275" s="76"/>
      <c r="Q275" s="76"/>
      <c r="R275" s="76"/>
      <c r="S275" s="76"/>
      <c r="T275" s="77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T275" s="3" t="s">
        <v>256</v>
      </c>
      <c r="AU275" s="3" t="s">
        <v>265</v>
      </c>
    </row>
    <row r="276" s="30" customFormat="true" ht="24.15" hidden="false" customHeight="true" outlineLevel="0" collapsed="false">
      <c r="A276" s="26"/>
      <c r="B276" s="27"/>
      <c r="C276" s="263" t="s">
        <v>1303</v>
      </c>
      <c r="D276" s="263" t="s">
        <v>288</v>
      </c>
      <c r="E276" s="264" t="s">
        <v>1304</v>
      </c>
      <c r="F276" s="265" t="s">
        <v>1305</v>
      </c>
      <c r="G276" s="266" t="s">
        <v>291</v>
      </c>
      <c r="H276" s="267" t="n">
        <v>1</v>
      </c>
      <c r="I276" s="268"/>
      <c r="J276" s="269" t="n">
        <f aca="false">ROUND(I276*H276,2)</f>
        <v>0</v>
      </c>
      <c r="K276" s="270"/>
      <c r="L276" s="271"/>
      <c r="M276" s="272"/>
      <c r="N276" s="273" t="s">
        <v>39</v>
      </c>
      <c r="O276" s="76"/>
      <c r="P276" s="256" t="n">
        <f aca="false">O276*H276</f>
        <v>0</v>
      </c>
      <c r="Q276" s="256" t="n">
        <v>1E-005</v>
      </c>
      <c r="R276" s="256" t="n">
        <f aca="false">Q276*H276</f>
        <v>1E-005</v>
      </c>
      <c r="S276" s="256" t="n">
        <v>0</v>
      </c>
      <c r="T276" s="257" t="n">
        <f aca="false">S276*H276</f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258" t="s">
        <v>324</v>
      </c>
      <c r="AT276" s="258" t="s">
        <v>288</v>
      </c>
      <c r="AU276" s="258" t="s">
        <v>265</v>
      </c>
      <c r="AY276" s="3" t="s">
        <v>247</v>
      </c>
      <c r="BE276" s="137" t="n">
        <f aca="false">IF(N276="základní",J276,0)</f>
        <v>0</v>
      </c>
      <c r="BF276" s="137" t="n">
        <f aca="false">IF(N276="snížená",J276,0)</f>
        <v>0</v>
      </c>
      <c r="BG276" s="137" t="n">
        <f aca="false">IF(N276="zákl. přenesená",J276,0)</f>
        <v>0</v>
      </c>
      <c r="BH276" s="137" t="n">
        <f aca="false">IF(N276="sníž. přenesená",J276,0)</f>
        <v>0</v>
      </c>
      <c r="BI276" s="137" t="n">
        <f aca="false">IF(N276="nulová",J276,0)</f>
        <v>0</v>
      </c>
      <c r="BJ276" s="3" t="s">
        <v>81</v>
      </c>
      <c r="BK276" s="137" t="n">
        <f aca="false">ROUND(I276*H276,2)</f>
        <v>0</v>
      </c>
      <c r="BL276" s="3" t="s">
        <v>302</v>
      </c>
      <c r="BM276" s="258" t="s">
        <v>1306</v>
      </c>
    </row>
    <row r="277" s="30" customFormat="true" ht="10.2" hidden="false" customHeight="false" outlineLevel="0" collapsed="false">
      <c r="A277" s="26"/>
      <c r="B277" s="27"/>
      <c r="C277" s="28"/>
      <c r="D277" s="259" t="s">
        <v>256</v>
      </c>
      <c r="E277" s="28"/>
      <c r="F277" s="260" t="s">
        <v>1305</v>
      </c>
      <c r="G277" s="28"/>
      <c r="H277" s="28"/>
      <c r="I277" s="211"/>
      <c r="J277" s="28"/>
      <c r="K277" s="28"/>
      <c r="L277" s="29"/>
      <c r="M277" s="261"/>
      <c r="N277" s="262"/>
      <c r="O277" s="76"/>
      <c r="P277" s="76"/>
      <c r="Q277" s="76"/>
      <c r="R277" s="76"/>
      <c r="S277" s="76"/>
      <c r="T277" s="77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T277" s="3" t="s">
        <v>256</v>
      </c>
      <c r="AU277" s="3" t="s">
        <v>265</v>
      </c>
    </row>
    <row r="278" s="30" customFormat="true" ht="24.15" hidden="false" customHeight="true" outlineLevel="0" collapsed="false">
      <c r="A278" s="26"/>
      <c r="B278" s="27"/>
      <c r="C278" s="263" t="s">
        <v>1307</v>
      </c>
      <c r="D278" s="263" t="s">
        <v>288</v>
      </c>
      <c r="E278" s="264" t="s">
        <v>1308</v>
      </c>
      <c r="F278" s="265" t="s">
        <v>1309</v>
      </c>
      <c r="G278" s="266" t="s">
        <v>291</v>
      </c>
      <c r="H278" s="267" t="n">
        <v>1</v>
      </c>
      <c r="I278" s="268"/>
      <c r="J278" s="269" t="n">
        <f aca="false">ROUND(I278*H278,2)</f>
        <v>0</v>
      </c>
      <c r="K278" s="270"/>
      <c r="L278" s="271"/>
      <c r="M278" s="272"/>
      <c r="N278" s="273" t="s">
        <v>39</v>
      </c>
      <c r="O278" s="76"/>
      <c r="P278" s="256" t="n">
        <f aca="false">O278*H278</f>
        <v>0</v>
      </c>
      <c r="Q278" s="256" t="n">
        <v>1E-005</v>
      </c>
      <c r="R278" s="256" t="n">
        <f aca="false">Q278*H278</f>
        <v>1E-005</v>
      </c>
      <c r="S278" s="256" t="n">
        <v>0</v>
      </c>
      <c r="T278" s="257" t="n">
        <f aca="false">S278*H278</f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258" t="s">
        <v>324</v>
      </c>
      <c r="AT278" s="258" t="s">
        <v>288</v>
      </c>
      <c r="AU278" s="258" t="s">
        <v>265</v>
      </c>
      <c r="AY278" s="3" t="s">
        <v>247</v>
      </c>
      <c r="BE278" s="137" t="n">
        <f aca="false">IF(N278="základní",J278,0)</f>
        <v>0</v>
      </c>
      <c r="BF278" s="137" t="n">
        <f aca="false">IF(N278="snížená",J278,0)</f>
        <v>0</v>
      </c>
      <c r="BG278" s="137" t="n">
        <f aca="false">IF(N278="zákl. přenesená",J278,0)</f>
        <v>0</v>
      </c>
      <c r="BH278" s="137" t="n">
        <f aca="false">IF(N278="sníž. přenesená",J278,0)</f>
        <v>0</v>
      </c>
      <c r="BI278" s="137" t="n">
        <f aca="false">IF(N278="nulová",J278,0)</f>
        <v>0</v>
      </c>
      <c r="BJ278" s="3" t="s">
        <v>81</v>
      </c>
      <c r="BK278" s="137" t="n">
        <f aca="false">ROUND(I278*H278,2)</f>
        <v>0</v>
      </c>
      <c r="BL278" s="3" t="s">
        <v>302</v>
      </c>
      <c r="BM278" s="258" t="s">
        <v>1310</v>
      </c>
    </row>
    <row r="279" s="30" customFormat="true" ht="19.2" hidden="false" customHeight="false" outlineLevel="0" collapsed="false">
      <c r="A279" s="26"/>
      <c r="B279" s="27"/>
      <c r="C279" s="28"/>
      <c r="D279" s="259" t="s">
        <v>256</v>
      </c>
      <c r="E279" s="28"/>
      <c r="F279" s="260" t="s">
        <v>1309</v>
      </c>
      <c r="G279" s="28"/>
      <c r="H279" s="28"/>
      <c r="I279" s="211"/>
      <c r="J279" s="28"/>
      <c r="K279" s="28"/>
      <c r="L279" s="29"/>
      <c r="M279" s="261"/>
      <c r="N279" s="262"/>
      <c r="O279" s="76"/>
      <c r="P279" s="76"/>
      <c r="Q279" s="76"/>
      <c r="R279" s="76"/>
      <c r="S279" s="76"/>
      <c r="T279" s="77"/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T279" s="3" t="s">
        <v>256</v>
      </c>
      <c r="AU279" s="3" t="s">
        <v>265</v>
      </c>
    </row>
    <row r="280" s="30" customFormat="true" ht="24.15" hidden="false" customHeight="true" outlineLevel="0" collapsed="false">
      <c r="A280" s="26"/>
      <c r="B280" s="27"/>
      <c r="C280" s="263" t="s">
        <v>1311</v>
      </c>
      <c r="D280" s="263" t="s">
        <v>288</v>
      </c>
      <c r="E280" s="264" t="s">
        <v>1312</v>
      </c>
      <c r="F280" s="265" t="s">
        <v>1313</v>
      </c>
      <c r="G280" s="266" t="s">
        <v>291</v>
      </c>
      <c r="H280" s="267" t="n">
        <v>1</v>
      </c>
      <c r="I280" s="268"/>
      <c r="J280" s="269" t="n">
        <f aca="false">ROUND(I280*H280,2)</f>
        <v>0</v>
      </c>
      <c r="K280" s="270"/>
      <c r="L280" s="271"/>
      <c r="M280" s="272"/>
      <c r="N280" s="273" t="s">
        <v>39</v>
      </c>
      <c r="O280" s="76"/>
      <c r="P280" s="256" t="n">
        <f aca="false">O280*H280</f>
        <v>0</v>
      </c>
      <c r="Q280" s="256" t="n">
        <v>1E-005</v>
      </c>
      <c r="R280" s="256" t="n">
        <f aca="false">Q280*H280</f>
        <v>1E-005</v>
      </c>
      <c r="S280" s="256" t="n">
        <v>0</v>
      </c>
      <c r="T280" s="257" t="n">
        <f aca="false">S280*H280</f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258" t="s">
        <v>324</v>
      </c>
      <c r="AT280" s="258" t="s">
        <v>288</v>
      </c>
      <c r="AU280" s="258" t="s">
        <v>265</v>
      </c>
      <c r="AY280" s="3" t="s">
        <v>247</v>
      </c>
      <c r="BE280" s="137" t="n">
        <f aca="false">IF(N280="základní",J280,0)</f>
        <v>0</v>
      </c>
      <c r="BF280" s="137" t="n">
        <f aca="false">IF(N280="snížená",J280,0)</f>
        <v>0</v>
      </c>
      <c r="BG280" s="137" t="n">
        <f aca="false">IF(N280="zákl. přenesená",J280,0)</f>
        <v>0</v>
      </c>
      <c r="BH280" s="137" t="n">
        <f aca="false">IF(N280="sníž. přenesená",J280,0)</f>
        <v>0</v>
      </c>
      <c r="BI280" s="137" t="n">
        <f aca="false">IF(N280="nulová",J280,0)</f>
        <v>0</v>
      </c>
      <c r="BJ280" s="3" t="s">
        <v>81</v>
      </c>
      <c r="BK280" s="137" t="n">
        <f aca="false">ROUND(I280*H280,2)</f>
        <v>0</v>
      </c>
      <c r="BL280" s="3" t="s">
        <v>302</v>
      </c>
      <c r="BM280" s="258" t="s">
        <v>1314</v>
      </c>
    </row>
    <row r="281" s="30" customFormat="true" ht="10.2" hidden="false" customHeight="false" outlineLevel="0" collapsed="false">
      <c r="A281" s="26"/>
      <c r="B281" s="27"/>
      <c r="C281" s="28"/>
      <c r="D281" s="259" t="s">
        <v>256</v>
      </c>
      <c r="E281" s="28"/>
      <c r="F281" s="260" t="s">
        <v>1313</v>
      </c>
      <c r="G281" s="28"/>
      <c r="H281" s="28"/>
      <c r="I281" s="211"/>
      <c r="J281" s="28"/>
      <c r="K281" s="28"/>
      <c r="L281" s="29"/>
      <c r="M281" s="261"/>
      <c r="N281" s="262"/>
      <c r="O281" s="76"/>
      <c r="P281" s="76"/>
      <c r="Q281" s="76"/>
      <c r="R281" s="76"/>
      <c r="S281" s="76"/>
      <c r="T281" s="77"/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T281" s="3" t="s">
        <v>256</v>
      </c>
      <c r="AU281" s="3" t="s">
        <v>265</v>
      </c>
    </row>
    <row r="282" s="30" customFormat="true" ht="24.15" hidden="false" customHeight="true" outlineLevel="0" collapsed="false">
      <c r="A282" s="26"/>
      <c r="B282" s="27"/>
      <c r="C282" s="246" t="s">
        <v>1315</v>
      </c>
      <c r="D282" s="246" t="s">
        <v>250</v>
      </c>
      <c r="E282" s="247" t="s">
        <v>1316</v>
      </c>
      <c r="F282" s="248" t="s">
        <v>1317</v>
      </c>
      <c r="G282" s="249" t="s">
        <v>332</v>
      </c>
      <c r="H282" s="250" t="n">
        <v>4</v>
      </c>
      <c r="I282" s="251"/>
      <c r="J282" s="252" t="n">
        <f aca="false">ROUND(I282*H282,2)</f>
        <v>0</v>
      </c>
      <c r="K282" s="253"/>
      <c r="L282" s="29"/>
      <c r="M282" s="254"/>
      <c r="N282" s="255" t="s">
        <v>39</v>
      </c>
      <c r="O282" s="76"/>
      <c r="P282" s="256" t="n">
        <f aca="false">O282*H282</f>
        <v>0</v>
      </c>
      <c r="Q282" s="256" t="n">
        <v>0</v>
      </c>
      <c r="R282" s="256" t="n">
        <f aca="false">Q282*H282</f>
        <v>0</v>
      </c>
      <c r="S282" s="256" t="n">
        <v>0</v>
      </c>
      <c r="T282" s="257" t="n">
        <f aca="false">S282*H282</f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258" t="s">
        <v>302</v>
      </c>
      <c r="AT282" s="258" t="s">
        <v>250</v>
      </c>
      <c r="AU282" s="258" t="s">
        <v>265</v>
      </c>
      <c r="AY282" s="3" t="s">
        <v>247</v>
      </c>
      <c r="BE282" s="137" t="n">
        <f aca="false">IF(N282="základní",J282,0)</f>
        <v>0</v>
      </c>
      <c r="BF282" s="137" t="n">
        <f aca="false">IF(N282="snížená",J282,0)</f>
        <v>0</v>
      </c>
      <c r="BG282" s="137" t="n">
        <f aca="false">IF(N282="zákl. přenesená",J282,0)</f>
        <v>0</v>
      </c>
      <c r="BH282" s="137" t="n">
        <f aca="false">IF(N282="sníž. přenesená",J282,0)</f>
        <v>0</v>
      </c>
      <c r="BI282" s="137" t="n">
        <f aca="false">IF(N282="nulová",J282,0)</f>
        <v>0</v>
      </c>
      <c r="BJ282" s="3" t="s">
        <v>81</v>
      </c>
      <c r="BK282" s="137" t="n">
        <f aca="false">ROUND(I282*H282,2)</f>
        <v>0</v>
      </c>
      <c r="BL282" s="3" t="s">
        <v>302</v>
      </c>
      <c r="BM282" s="258" t="s">
        <v>1318</v>
      </c>
    </row>
    <row r="283" s="30" customFormat="true" ht="19.2" hidden="false" customHeight="false" outlineLevel="0" collapsed="false">
      <c r="A283" s="26"/>
      <c r="B283" s="27"/>
      <c r="C283" s="28"/>
      <c r="D283" s="259" t="s">
        <v>256</v>
      </c>
      <c r="E283" s="28"/>
      <c r="F283" s="260" t="s">
        <v>1317</v>
      </c>
      <c r="G283" s="28"/>
      <c r="H283" s="28"/>
      <c r="I283" s="211"/>
      <c r="J283" s="28"/>
      <c r="K283" s="28"/>
      <c r="L283" s="29"/>
      <c r="M283" s="261"/>
      <c r="N283" s="262"/>
      <c r="O283" s="76"/>
      <c r="P283" s="76"/>
      <c r="Q283" s="76"/>
      <c r="R283" s="76"/>
      <c r="S283" s="76"/>
      <c r="T283" s="77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T283" s="3" t="s">
        <v>256</v>
      </c>
      <c r="AU283" s="3" t="s">
        <v>265</v>
      </c>
    </row>
    <row r="284" s="30" customFormat="true" ht="24.15" hidden="false" customHeight="true" outlineLevel="0" collapsed="false">
      <c r="A284" s="26"/>
      <c r="B284" s="27"/>
      <c r="C284" s="263" t="s">
        <v>1319</v>
      </c>
      <c r="D284" s="263" t="s">
        <v>288</v>
      </c>
      <c r="E284" s="264" t="s">
        <v>1320</v>
      </c>
      <c r="F284" s="265" t="s">
        <v>1321</v>
      </c>
      <c r="G284" s="266" t="s">
        <v>291</v>
      </c>
      <c r="H284" s="267" t="n">
        <v>4</v>
      </c>
      <c r="I284" s="268"/>
      <c r="J284" s="269" t="n">
        <f aca="false">ROUND(I284*H284,2)</f>
        <v>0</v>
      </c>
      <c r="K284" s="270"/>
      <c r="L284" s="271"/>
      <c r="M284" s="272"/>
      <c r="N284" s="273" t="s">
        <v>39</v>
      </c>
      <c r="O284" s="76"/>
      <c r="P284" s="256" t="n">
        <f aca="false">O284*H284</f>
        <v>0</v>
      </c>
      <c r="Q284" s="256" t="n">
        <v>1E-005</v>
      </c>
      <c r="R284" s="256" t="n">
        <f aca="false">Q284*H284</f>
        <v>4E-005</v>
      </c>
      <c r="S284" s="256" t="n">
        <v>0</v>
      </c>
      <c r="T284" s="257" t="n">
        <f aca="false">S284*H284</f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258" t="s">
        <v>324</v>
      </c>
      <c r="AT284" s="258" t="s">
        <v>288</v>
      </c>
      <c r="AU284" s="258" t="s">
        <v>265</v>
      </c>
      <c r="AY284" s="3" t="s">
        <v>247</v>
      </c>
      <c r="BE284" s="137" t="n">
        <f aca="false">IF(N284="základní",J284,0)</f>
        <v>0</v>
      </c>
      <c r="BF284" s="137" t="n">
        <f aca="false">IF(N284="snížená",J284,0)</f>
        <v>0</v>
      </c>
      <c r="BG284" s="137" t="n">
        <f aca="false">IF(N284="zákl. přenesená",J284,0)</f>
        <v>0</v>
      </c>
      <c r="BH284" s="137" t="n">
        <f aca="false">IF(N284="sníž. přenesená",J284,0)</f>
        <v>0</v>
      </c>
      <c r="BI284" s="137" t="n">
        <f aca="false">IF(N284="nulová",J284,0)</f>
        <v>0</v>
      </c>
      <c r="BJ284" s="3" t="s">
        <v>81</v>
      </c>
      <c r="BK284" s="137" t="n">
        <f aca="false">ROUND(I284*H284,2)</f>
        <v>0</v>
      </c>
      <c r="BL284" s="3" t="s">
        <v>302</v>
      </c>
      <c r="BM284" s="258" t="s">
        <v>1322</v>
      </c>
    </row>
    <row r="285" s="30" customFormat="true" ht="19.2" hidden="false" customHeight="false" outlineLevel="0" collapsed="false">
      <c r="A285" s="26"/>
      <c r="B285" s="27"/>
      <c r="C285" s="28"/>
      <c r="D285" s="259" t="s">
        <v>256</v>
      </c>
      <c r="E285" s="28"/>
      <c r="F285" s="260" t="s">
        <v>1321</v>
      </c>
      <c r="G285" s="28"/>
      <c r="H285" s="28"/>
      <c r="I285" s="211"/>
      <c r="J285" s="28"/>
      <c r="K285" s="28"/>
      <c r="L285" s="29"/>
      <c r="M285" s="261"/>
      <c r="N285" s="262"/>
      <c r="O285" s="76"/>
      <c r="P285" s="76"/>
      <c r="Q285" s="76"/>
      <c r="R285" s="76"/>
      <c r="S285" s="76"/>
      <c r="T285" s="77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T285" s="3" t="s">
        <v>256</v>
      </c>
      <c r="AU285" s="3" t="s">
        <v>265</v>
      </c>
    </row>
    <row r="286" s="30" customFormat="true" ht="33" hidden="false" customHeight="true" outlineLevel="0" collapsed="false">
      <c r="A286" s="26"/>
      <c r="B286" s="27"/>
      <c r="C286" s="246" t="s">
        <v>804</v>
      </c>
      <c r="D286" s="246" t="s">
        <v>250</v>
      </c>
      <c r="E286" s="247" t="s">
        <v>805</v>
      </c>
      <c r="F286" s="248" t="s">
        <v>806</v>
      </c>
      <c r="G286" s="249" t="s">
        <v>332</v>
      </c>
      <c r="H286" s="250" t="n">
        <v>200</v>
      </c>
      <c r="I286" s="251"/>
      <c r="J286" s="252" t="n">
        <f aca="false">ROUND(I286*H286,2)</f>
        <v>0</v>
      </c>
      <c r="K286" s="253"/>
      <c r="L286" s="29"/>
      <c r="M286" s="254"/>
      <c r="N286" s="255" t="s">
        <v>39</v>
      </c>
      <c r="O286" s="76"/>
      <c r="P286" s="256" t="n">
        <f aca="false">O286*H286</f>
        <v>0</v>
      </c>
      <c r="Q286" s="256" t="n">
        <v>0</v>
      </c>
      <c r="R286" s="256" t="n">
        <f aca="false">Q286*H286</f>
        <v>0</v>
      </c>
      <c r="S286" s="256" t="n">
        <v>0</v>
      </c>
      <c r="T286" s="257" t="n">
        <f aca="false">S286*H286</f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258" t="s">
        <v>302</v>
      </c>
      <c r="AT286" s="258" t="s">
        <v>250</v>
      </c>
      <c r="AU286" s="258" t="s">
        <v>265</v>
      </c>
      <c r="AY286" s="3" t="s">
        <v>247</v>
      </c>
      <c r="BE286" s="137" t="n">
        <f aca="false">IF(N286="základní",J286,0)</f>
        <v>0</v>
      </c>
      <c r="BF286" s="137" t="n">
        <f aca="false">IF(N286="snížená",J286,0)</f>
        <v>0</v>
      </c>
      <c r="BG286" s="137" t="n">
        <f aca="false">IF(N286="zákl. přenesená",J286,0)</f>
        <v>0</v>
      </c>
      <c r="BH286" s="137" t="n">
        <f aca="false">IF(N286="sníž. přenesená",J286,0)</f>
        <v>0</v>
      </c>
      <c r="BI286" s="137" t="n">
        <f aca="false">IF(N286="nulová",J286,0)</f>
        <v>0</v>
      </c>
      <c r="BJ286" s="3" t="s">
        <v>81</v>
      </c>
      <c r="BK286" s="137" t="n">
        <f aca="false">ROUND(I286*H286,2)</f>
        <v>0</v>
      </c>
      <c r="BL286" s="3" t="s">
        <v>302</v>
      </c>
      <c r="BM286" s="258" t="s">
        <v>807</v>
      </c>
    </row>
    <row r="287" s="30" customFormat="true" ht="48" hidden="false" customHeight="false" outlineLevel="0" collapsed="false">
      <c r="A287" s="26"/>
      <c r="B287" s="27"/>
      <c r="C287" s="28"/>
      <c r="D287" s="259" t="s">
        <v>256</v>
      </c>
      <c r="E287" s="28"/>
      <c r="F287" s="260" t="s">
        <v>808</v>
      </c>
      <c r="G287" s="28"/>
      <c r="H287" s="28"/>
      <c r="I287" s="211"/>
      <c r="J287" s="28"/>
      <c r="K287" s="28"/>
      <c r="L287" s="29"/>
      <c r="M287" s="261"/>
      <c r="N287" s="262"/>
      <c r="O287" s="76"/>
      <c r="P287" s="76"/>
      <c r="Q287" s="76"/>
      <c r="R287" s="76"/>
      <c r="S287" s="76"/>
      <c r="T287" s="77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T287" s="3" t="s">
        <v>256</v>
      </c>
      <c r="AU287" s="3" t="s">
        <v>265</v>
      </c>
    </row>
    <row r="288" s="30" customFormat="true" ht="24.15" hidden="false" customHeight="true" outlineLevel="0" collapsed="false">
      <c r="A288" s="26"/>
      <c r="B288" s="27"/>
      <c r="C288" s="263" t="s">
        <v>809</v>
      </c>
      <c r="D288" s="263" t="s">
        <v>288</v>
      </c>
      <c r="E288" s="264" t="s">
        <v>810</v>
      </c>
      <c r="F288" s="265" t="s">
        <v>811</v>
      </c>
      <c r="G288" s="266" t="s">
        <v>332</v>
      </c>
      <c r="H288" s="267" t="n">
        <v>200</v>
      </c>
      <c r="I288" s="268"/>
      <c r="J288" s="269" t="n">
        <f aca="false">ROUND(I288*H288,2)</f>
        <v>0</v>
      </c>
      <c r="K288" s="270"/>
      <c r="L288" s="271"/>
      <c r="M288" s="272"/>
      <c r="N288" s="273" t="s">
        <v>39</v>
      </c>
      <c r="O288" s="76"/>
      <c r="P288" s="256" t="n">
        <f aca="false">O288*H288</f>
        <v>0</v>
      </c>
      <c r="Q288" s="256" t="n">
        <v>0.00017</v>
      </c>
      <c r="R288" s="256" t="n">
        <f aca="false">Q288*H288</f>
        <v>0.034</v>
      </c>
      <c r="S288" s="256" t="n">
        <v>0</v>
      </c>
      <c r="T288" s="257" t="n">
        <f aca="false">S288*H288</f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258" t="s">
        <v>324</v>
      </c>
      <c r="AT288" s="258" t="s">
        <v>288</v>
      </c>
      <c r="AU288" s="258" t="s">
        <v>265</v>
      </c>
      <c r="AY288" s="3" t="s">
        <v>247</v>
      </c>
      <c r="BE288" s="137" t="n">
        <f aca="false">IF(N288="základní",J288,0)</f>
        <v>0</v>
      </c>
      <c r="BF288" s="137" t="n">
        <f aca="false">IF(N288="snížená",J288,0)</f>
        <v>0</v>
      </c>
      <c r="BG288" s="137" t="n">
        <f aca="false">IF(N288="zákl. přenesená",J288,0)</f>
        <v>0</v>
      </c>
      <c r="BH288" s="137" t="n">
        <f aca="false">IF(N288="sníž. přenesená",J288,0)</f>
        <v>0</v>
      </c>
      <c r="BI288" s="137" t="n">
        <f aca="false">IF(N288="nulová",J288,0)</f>
        <v>0</v>
      </c>
      <c r="BJ288" s="3" t="s">
        <v>81</v>
      </c>
      <c r="BK288" s="137" t="n">
        <f aca="false">ROUND(I288*H288,2)</f>
        <v>0</v>
      </c>
      <c r="BL288" s="3" t="s">
        <v>302</v>
      </c>
      <c r="BM288" s="258" t="s">
        <v>812</v>
      </c>
    </row>
    <row r="289" s="30" customFormat="true" ht="19.2" hidden="false" customHeight="false" outlineLevel="0" collapsed="false">
      <c r="A289" s="26"/>
      <c r="B289" s="27"/>
      <c r="C289" s="28"/>
      <c r="D289" s="259" t="s">
        <v>256</v>
      </c>
      <c r="E289" s="28"/>
      <c r="F289" s="260" t="s">
        <v>811</v>
      </c>
      <c r="G289" s="28"/>
      <c r="H289" s="28"/>
      <c r="I289" s="211"/>
      <c r="J289" s="28"/>
      <c r="K289" s="28"/>
      <c r="L289" s="29"/>
      <c r="M289" s="261"/>
      <c r="N289" s="262"/>
      <c r="O289" s="76"/>
      <c r="P289" s="76"/>
      <c r="Q289" s="76"/>
      <c r="R289" s="76"/>
      <c r="S289" s="76"/>
      <c r="T289" s="77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T289" s="3" t="s">
        <v>256</v>
      </c>
      <c r="AU289" s="3" t="s">
        <v>265</v>
      </c>
    </row>
    <row r="290" s="30" customFormat="true" ht="33" hidden="false" customHeight="true" outlineLevel="0" collapsed="false">
      <c r="A290" s="26"/>
      <c r="B290" s="27"/>
      <c r="C290" s="246" t="s">
        <v>813</v>
      </c>
      <c r="D290" s="246" t="s">
        <v>250</v>
      </c>
      <c r="E290" s="247" t="s">
        <v>814</v>
      </c>
      <c r="F290" s="248" t="s">
        <v>815</v>
      </c>
      <c r="G290" s="249" t="s">
        <v>332</v>
      </c>
      <c r="H290" s="250" t="n">
        <v>20</v>
      </c>
      <c r="I290" s="251"/>
      <c r="J290" s="252" t="n">
        <f aca="false">ROUND(I290*H290,2)</f>
        <v>0</v>
      </c>
      <c r="K290" s="253"/>
      <c r="L290" s="29"/>
      <c r="M290" s="254"/>
      <c r="N290" s="255" t="s">
        <v>39</v>
      </c>
      <c r="O290" s="76"/>
      <c r="P290" s="256" t="n">
        <f aca="false">O290*H290</f>
        <v>0</v>
      </c>
      <c r="Q290" s="256" t="n">
        <v>0</v>
      </c>
      <c r="R290" s="256" t="n">
        <f aca="false">Q290*H290</f>
        <v>0</v>
      </c>
      <c r="S290" s="256" t="n">
        <v>0</v>
      </c>
      <c r="T290" s="257" t="n">
        <f aca="false">S290*H290</f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258" t="s">
        <v>302</v>
      </c>
      <c r="AT290" s="258" t="s">
        <v>250</v>
      </c>
      <c r="AU290" s="258" t="s">
        <v>265</v>
      </c>
      <c r="AY290" s="3" t="s">
        <v>247</v>
      </c>
      <c r="BE290" s="137" t="n">
        <f aca="false">IF(N290="základní",J290,0)</f>
        <v>0</v>
      </c>
      <c r="BF290" s="137" t="n">
        <f aca="false">IF(N290="snížená",J290,0)</f>
        <v>0</v>
      </c>
      <c r="BG290" s="137" t="n">
        <f aca="false">IF(N290="zákl. přenesená",J290,0)</f>
        <v>0</v>
      </c>
      <c r="BH290" s="137" t="n">
        <f aca="false">IF(N290="sníž. přenesená",J290,0)</f>
        <v>0</v>
      </c>
      <c r="BI290" s="137" t="n">
        <f aca="false">IF(N290="nulová",J290,0)</f>
        <v>0</v>
      </c>
      <c r="BJ290" s="3" t="s">
        <v>81</v>
      </c>
      <c r="BK290" s="137" t="n">
        <f aca="false">ROUND(I290*H290,2)</f>
        <v>0</v>
      </c>
      <c r="BL290" s="3" t="s">
        <v>302</v>
      </c>
      <c r="BM290" s="258" t="s">
        <v>816</v>
      </c>
    </row>
    <row r="291" s="30" customFormat="true" ht="28.8" hidden="false" customHeight="false" outlineLevel="0" collapsed="false">
      <c r="A291" s="26"/>
      <c r="B291" s="27"/>
      <c r="C291" s="28"/>
      <c r="D291" s="259" t="s">
        <v>256</v>
      </c>
      <c r="E291" s="28"/>
      <c r="F291" s="260" t="s">
        <v>817</v>
      </c>
      <c r="G291" s="28"/>
      <c r="H291" s="28"/>
      <c r="I291" s="211"/>
      <c r="J291" s="28"/>
      <c r="K291" s="28"/>
      <c r="L291" s="29"/>
      <c r="M291" s="261"/>
      <c r="N291" s="262"/>
      <c r="O291" s="76"/>
      <c r="P291" s="76"/>
      <c r="Q291" s="76"/>
      <c r="R291" s="76"/>
      <c r="S291" s="76"/>
      <c r="T291" s="77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T291" s="3" t="s">
        <v>256</v>
      </c>
      <c r="AU291" s="3" t="s">
        <v>265</v>
      </c>
    </row>
    <row r="292" s="30" customFormat="true" ht="24.15" hidden="false" customHeight="true" outlineLevel="0" collapsed="false">
      <c r="A292" s="26"/>
      <c r="B292" s="27"/>
      <c r="C292" s="263" t="s">
        <v>818</v>
      </c>
      <c r="D292" s="263" t="s">
        <v>288</v>
      </c>
      <c r="E292" s="264" t="s">
        <v>819</v>
      </c>
      <c r="F292" s="265" t="s">
        <v>820</v>
      </c>
      <c r="G292" s="266" t="s">
        <v>332</v>
      </c>
      <c r="H292" s="267" t="n">
        <v>20</v>
      </c>
      <c r="I292" s="268"/>
      <c r="J292" s="269" t="n">
        <f aca="false">ROUND(I292*H292,2)</f>
        <v>0</v>
      </c>
      <c r="K292" s="270"/>
      <c r="L292" s="271"/>
      <c r="M292" s="272"/>
      <c r="N292" s="273" t="s">
        <v>39</v>
      </c>
      <c r="O292" s="76"/>
      <c r="P292" s="256" t="n">
        <f aca="false">O292*H292</f>
        <v>0</v>
      </c>
      <c r="Q292" s="256" t="n">
        <v>7E-005</v>
      </c>
      <c r="R292" s="256" t="n">
        <f aca="false">Q292*H292</f>
        <v>0.0014</v>
      </c>
      <c r="S292" s="256" t="n">
        <v>0</v>
      </c>
      <c r="T292" s="257" t="n">
        <f aca="false">S292*H292</f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258" t="s">
        <v>324</v>
      </c>
      <c r="AT292" s="258" t="s">
        <v>288</v>
      </c>
      <c r="AU292" s="258" t="s">
        <v>265</v>
      </c>
      <c r="AY292" s="3" t="s">
        <v>247</v>
      </c>
      <c r="BE292" s="137" t="n">
        <f aca="false">IF(N292="základní",J292,0)</f>
        <v>0</v>
      </c>
      <c r="BF292" s="137" t="n">
        <f aca="false">IF(N292="snížená",J292,0)</f>
        <v>0</v>
      </c>
      <c r="BG292" s="137" t="n">
        <f aca="false">IF(N292="zákl. přenesená",J292,0)</f>
        <v>0</v>
      </c>
      <c r="BH292" s="137" t="n">
        <f aca="false">IF(N292="sníž. přenesená",J292,0)</f>
        <v>0</v>
      </c>
      <c r="BI292" s="137" t="n">
        <f aca="false">IF(N292="nulová",J292,0)</f>
        <v>0</v>
      </c>
      <c r="BJ292" s="3" t="s">
        <v>81</v>
      </c>
      <c r="BK292" s="137" t="n">
        <f aca="false">ROUND(I292*H292,2)</f>
        <v>0</v>
      </c>
      <c r="BL292" s="3" t="s">
        <v>302</v>
      </c>
      <c r="BM292" s="258" t="s">
        <v>821</v>
      </c>
    </row>
    <row r="293" s="30" customFormat="true" ht="19.2" hidden="false" customHeight="false" outlineLevel="0" collapsed="false">
      <c r="A293" s="26"/>
      <c r="B293" s="27"/>
      <c r="C293" s="28"/>
      <c r="D293" s="259" t="s">
        <v>256</v>
      </c>
      <c r="E293" s="28"/>
      <c r="F293" s="260" t="s">
        <v>820</v>
      </c>
      <c r="G293" s="28"/>
      <c r="H293" s="28"/>
      <c r="I293" s="211"/>
      <c r="J293" s="28"/>
      <c r="K293" s="28"/>
      <c r="L293" s="29"/>
      <c r="M293" s="261"/>
      <c r="N293" s="262"/>
      <c r="O293" s="76"/>
      <c r="P293" s="76"/>
      <c r="Q293" s="76"/>
      <c r="R293" s="76"/>
      <c r="S293" s="76"/>
      <c r="T293" s="77"/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T293" s="3" t="s">
        <v>256</v>
      </c>
      <c r="AU293" s="3" t="s">
        <v>265</v>
      </c>
    </row>
    <row r="294" s="30" customFormat="true" ht="24.15" hidden="false" customHeight="true" outlineLevel="0" collapsed="false">
      <c r="A294" s="26"/>
      <c r="B294" s="27"/>
      <c r="C294" s="246" t="s">
        <v>822</v>
      </c>
      <c r="D294" s="246" t="s">
        <v>250</v>
      </c>
      <c r="E294" s="247" t="s">
        <v>823</v>
      </c>
      <c r="F294" s="248" t="s">
        <v>824</v>
      </c>
      <c r="G294" s="249" t="s">
        <v>291</v>
      </c>
      <c r="H294" s="250" t="n">
        <v>1</v>
      </c>
      <c r="I294" s="251"/>
      <c r="J294" s="252" t="n">
        <f aca="false">ROUND(I294*H294,2)</f>
        <v>0</v>
      </c>
      <c r="K294" s="253"/>
      <c r="L294" s="29"/>
      <c r="M294" s="254"/>
      <c r="N294" s="255" t="s">
        <v>39</v>
      </c>
      <c r="O294" s="76"/>
      <c r="P294" s="256" t="n">
        <f aca="false">O294*H294</f>
        <v>0</v>
      </c>
      <c r="Q294" s="256" t="n">
        <v>0</v>
      </c>
      <c r="R294" s="256" t="n">
        <f aca="false">Q294*H294</f>
        <v>0</v>
      </c>
      <c r="S294" s="256" t="n">
        <v>5E-005</v>
      </c>
      <c r="T294" s="257" t="n">
        <f aca="false">S294*H294</f>
        <v>5E-005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258" t="s">
        <v>302</v>
      </c>
      <c r="AT294" s="258" t="s">
        <v>250</v>
      </c>
      <c r="AU294" s="258" t="s">
        <v>265</v>
      </c>
      <c r="AY294" s="3" t="s">
        <v>247</v>
      </c>
      <c r="BE294" s="137" t="n">
        <f aca="false">IF(N294="základní",J294,0)</f>
        <v>0</v>
      </c>
      <c r="BF294" s="137" t="n">
        <f aca="false">IF(N294="snížená",J294,0)</f>
        <v>0</v>
      </c>
      <c r="BG294" s="137" t="n">
        <f aca="false">IF(N294="zákl. přenesená",J294,0)</f>
        <v>0</v>
      </c>
      <c r="BH294" s="137" t="n">
        <f aca="false">IF(N294="sníž. přenesená",J294,0)</f>
        <v>0</v>
      </c>
      <c r="BI294" s="137" t="n">
        <f aca="false">IF(N294="nulová",J294,0)</f>
        <v>0</v>
      </c>
      <c r="BJ294" s="3" t="s">
        <v>81</v>
      </c>
      <c r="BK294" s="137" t="n">
        <f aca="false">ROUND(I294*H294,2)</f>
        <v>0</v>
      </c>
      <c r="BL294" s="3" t="s">
        <v>302</v>
      </c>
      <c r="BM294" s="258" t="s">
        <v>825</v>
      </c>
    </row>
    <row r="295" s="30" customFormat="true" ht="76.8" hidden="false" customHeight="false" outlineLevel="0" collapsed="false">
      <c r="A295" s="26"/>
      <c r="B295" s="27"/>
      <c r="C295" s="28"/>
      <c r="D295" s="259" t="s">
        <v>256</v>
      </c>
      <c r="E295" s="28"/>
      <c r="F295" s="260" t="s">
        <v>826</v>
      </c>
      <c r="G295" s="28"/>
      <c r="H295" s="28"/>
      <c r="I295" s="211"/>
      <c r="J295" s="28"/>
      <c r="K295" s="28"/>
      <c r="L295" s="29"/>
      <c r="M295" s="261"/>
      <c r="N295" s="262"/>
      <c r="O295" s="76"/>
      <c r="P295" s="76"/>
      <c r="Q295" s="76"/>
      <c r="R295" s="76"/>
      <c r="S295" s="76"/>
      <c r="T295" s="77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T295" s="3" t="s">
        <v>256</v>
      </c>
      <c r="AU295" s="3" t="s">
        <v>265</v>
      </c>
    </row>
    <row r="296" s="30" customFormat="true" ht="37.8" hidden="false" customHeight="true" outlineLevel="0" collapsed="false">
      <c r="A296" s="26"/>
      <c r="B296" s="27"/>
      <c r="C296" s="246" t="s">
        <v>827</v>
      </c>
      <c r="D296" s="246" t="s">
        <v>250</v>
      </c>
      <c r="E296" s="247" t="s">
        <v>828</v>
      </c>
      <c r="F296" s="248" t="s">
        <v>829</v>
      </c>
      <c r="G296" s="249" t="s">
        <v>291</v>
      </c>
      <c r="H296" s="250" t="n">
        <v>1</v>
      </c>
      <c r="I296" s="251"/>
      <c r="J296" s="252" t="n">
        <f aca="false">ROUND(I296*H296,2)</f>
        <v>0</v>
      </c>
      <c r="K296" s="253"/>
      <c r="L296" s="29"/>
      <c r="M296" s="254"/>
      <c r="N296" s="255" t="s">
        <v>39</v>
      </c>
      <c r="O296" s="76"/>
      <c r="P296" s="256" t="n">
        <f aca="false">O296*H296</f>
        <v>0</v>
      </c>
      <c r="Q296" s="256" t="n">
        <v>0</v>
      </c>
      <c r="R296" s="256" t="n">
        <f aca="false">Q296*H296</f>
        <v>0</v>
      </c>
      <c r="S296" s="256" t="n">
        <v>5E-005</v>
      </c>
      <c r="T296" s="257" t="n">
        <f aca="false">S296*H296</f>
        <v>5E-005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258" t="s">
        <v>302</v>
      </c>
      <c r="AT296" s="258" t="s">
        <v>250</v>
      </c>
      <c r="AU296" s="258" t="s">
        <v>265</v>
      </c>
      <c r="AY296" s="3" t="s">
        <v>247</v>
      </c>
      <c r="BE296" s="137" t="n">
        <f aca="false">IF(N296="základní",J296,0)</f>
        <v>0</v>
      </c>
      <c r="BF296" s="137" t="n">
        <f aca="false">IF(N296="snížená",J296,0)</f>
        <v>0</v>
      </c>
      <c r="BG296" s="137" t="n">
        <f aca="false">IF(N296="zákl. přenesená",J296,0)</f>
        <v>0</v>
      </c>
      <c r="BH296" s="137" t="n">
        <f aca="false">IF(N296="sníž. přenesená",J296,0)</f>
        <v>0</v>
      </c>
      <c r="BI296" s="137" t="n">
        <f aca="false">IF(N296="nulová",J296,0)</f>
        <v>0</v>
      </c>
      <c r="BJ296" s="3" t="s">
        <v>81</v>
      </c>
      <c r="BK296" s="137" t="n">
        <f aca="false">ROUND(I296*H296,2)</f>
        <v>0</v>
      </c>
      <c r="BL296" s="3" t="s">
        <v>302</v>
      </c>
      <c r="BM296" s="258" t="s">
        <v>830</v>
      </c>
    </row>
    <row r="297" s="30" customFormat="true" ht="86.4" hidden="false" customHeight="false" outlineLevel="0" collapsed="false">
      <c r="A297" s="26"/>
      <c r="B297" s="27"/>
      <c r="C297" s="28"/>
      <c r="D297" s="259" t="s">
        <v>256</v>
      </c>
      <c r="E297" s="28"/>
      <c r="F297" s="260" t="s">
        <v>831</v>
      </c>
      <c r="G297" s="28"/>
      <c r="H297" s="28"/>
      <c r="I297" s="211"/>
      <c r="J297" s="28"/>
      <c r="K297" s="28"/>
      <c r="L297" s="29"/>
      <c r="M297" s="261"/>
      <c r="N297" s="262"/>
      <c r="O297" s="76"/>
      <c r="P297" s="76"/>
      <c r="Q297" s="76"/>
      <c r="R297" s="76"/>
      <c r="S297" s="76"/>
      <c r="T297" s="77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T297" s="3" t="s">
        <v>256</v>
      </c>
      <c r="AU297" s="3" t="s">
        <v>265</v>
      </c>
    </row>
    <row r="298" s="30" customFormat="true" ht="21.75" hidden="false" customHeight="true" outlineLevel="0" collapsed="false">
      <c r="A298" s="26"/>
      <c r="B298" s="27"/>
      <c r="C298" s="246" t="s">
        <v>832</v>
      </c>
      <c r="D298" s="246" t="s">
        <v>250</v>
      </c>
      <c r="E298" s="247" t="s">
        <v>833</v>
      </c>
      <c r="F298" s="248" t="s">
        <v>834</v>
      </c>
      <c r="G298" s="249" t="s">
        <v>291</v>
      </c>
      <c r="H298" s="250" t="n">
        <v>1</v>
      </c>
      <c r="I298" s="251"/>
      <c r="J298" s="252" t="n">
        <f aca="false">ROUND(I298*H298,2)</f>
        <v>0</v>
      </c>
      <c r="K298" s="253"/>
      <c r="L298" s="29"/>
      <c r="M298" s="254"/>
      <c r="N298" s="255" t="s">
        <v>39</v>
      </c>
      <c r="O298" s="76"/>
      <c r="P298" s="256" t="n">
        <f aca="false">O298*H298</f>
        <v>0</v>
      </c>
      <c r="Q298" s="256" t="n">
        <v>0</v>
      </c>
      <c r="R298" s="256" t="n">
        <f aca="false">Q298*H298</f>
        <v>0</v>
      </c>
      <c r="S298" s="256" t="n">
        <v>5E-005</v>
      </c>
      <c r="T298" s="257" t="n">
        <f aca="false">S298*H298</f>
        <v>5E-005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258" t="s">
        <v>302</v>
      </c>
      <c r="AT298" s="258" t="s">
        <v>250</v>
      </c>
      <c r="AU298" s="258" t="s">
        <v>265</v>
      </c>
      <c r="AY298" s="3" t="s">
        <v>247</v>
      </c>
      <c r="BE298" s="137" t="n">
        <f aca="false">IF(N298="základní",J298,0)</f>
        <v>0</v>
      </c>
      <c r="BF298" s="137" t="n">
        <f aca="false">IF(N298="snížená",J298,0)</f>
        <v>0</v>
      </c>
      <c r="BG298" s="137" t="n">
        <f aca="false">IF(N298="zákl. přenesená",J298,0)</f>
        <v>0</v>
      </c>
      <c r="BH298" s="137" t="n">
        <f aca="false">IF(N298="sníž. přenesená",J298,0)</f>
        <v>0</v>
      </c>
      <c r="BI298" s="137" t="n">
        <f aca="false">IF(N298="nulová",J298,0)</f>
        <v>0</v>
      </c>
      <c r="BJ298" s="3" t="s">
        <v>81</v>
      </c>
      <c r="BK298" s="137" t="n">
        <f aca="false">ROUND(I298*H298,2)</f>
        <v>0</v>
      </c>
      <c r="BL298" s="3" t="s">
        <v>302</v>
      </c>
      <c r="BM298" s="258" t="s">
        <v>835</v>
      </c>
    </row>
    <row r="299" s="30" customFormat="true" ht="10.2" hidden="false" customHeight="false" outlineLevel="0" collapsed="false">
      <c r="A299" s="26"/>
      <c r="B299" s="27"/>
      <c r="C299" s="28"/>
      <c r="D299" s="259" t="s">
        <v>256</v>
      </c>
      <c r="E299" s="28"/>
      <c r="F299" s="260" t="s">
        <v>834</v>
      </c>
      <c r="G299" s="28"/>
      <c r="H299" s="28"/>
      <c r="I299" s="211"/>
      <c r="J299" s="28"/>
      <c r="K299" s="28"/>
      <c r="L299" s="29"/>
      <c r="M299" s="261"/>
      <c r="N299" s="262"/>
      <c r="O299" s="76"/>
      <c r="P299" s="76"/>
      <c r="Q299" s="76"/>
      <c r="R299" s="76"/>
      <c r="S299" s="76"/>
      <c r="T299" s="77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T299" s="3" t="s">
        <v>256</v>
      </c>
      <c r="AU299" s="3" t="s">
        <v>265</v>
      </c>
    </row>
    <row r="300" s="30" customFormat="true" ht="16.5" hidden="false" customHeight="true" outlineLevel="0" collapsed="false">
      <c r="A300" s="26"/>
      <c r="B300" s="27"/>
      <c r="C300" s="263" t="s">
        <v>836</v>
      </c>
      <c r="D300" s="263" t="s">
        <v>288</v>
      </c>
      <c r="E300" s="264" t="s">
        <v>837</v>
      </c>
      <c r="F300" s="265" t="s">
        <v>838</v>
      </c>
      <c r="G300" s="266" t="s">
        <v>332</v>
      </c>
      <c r="H300" s="267" t="n">
        <v>1</v>
      </c>
      <c r="I300" s="268"/>
      <c r="J300" s="269" t="n">
        <f aca="false">ROUND(I300*H300,2)</f>
        <v>0</v>
      </c>
      <c r="K300" s="270"/>
      <c r="L300" s="271"/>
      <c r="M300" s="272"/>
      <c r="N300" s="273" t="s">
        <v>39</v>
      </c>
      <c r="O300" s="76"/>
      <c r="P300" s="256" t="n">
        <f aca="false">O300*H300</f>
        <v>0</v>
      </c>
      <c r="Q300" s="256" t="n">
        <v>7E-005</v>
      </c>
      <c r="R300" s="256" t="n">
        <f aca="false">Q300*H300</f>
        <v>7E-005</v>
      </c>
      <c r="S300" s="256" t="n">
        <v>0</v>
      </c>
      <c r="T300" s="257" t="n">
        <f aca="false">S300*H300</f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258" t="s">
        <v>324</v>
      </c>
      <c r="AT300" s="258" t="s">
        <v>288</v>
      </c>
      <c r="AU300" s="258" t="s">
        <v>265</v>
      </c>
      <c r="AY300" s="3" t="s">
        <v>247</v>
      </c>
      <c r="BE300" s="137" t="n">
        <f aca="false">IF(N300="základní",J300,0)</f>
        <v>0</v>
      </c>
      <c r="BF300" s="137" t="n">
        <f aca="false">IF(N300="snížená",J300,0)</f>
        <v>0</v>
      </c>
      <c r="BG300" s="137" t="n">
        <f aca="false">IF(N300="zákl. přenesená",J300,0)</f>
        <v>0</v>
      </c>
      <c r="BH300" s="137" t="n">
        <f aca="false">IF(N300="sníž. přenesená",J300,0)</f>
        <v>0</v>
      </c>
      <c r="BI300" s="137" t="n">
        <f aca="false">IF(N300="nulová",J300,0)</f>
        <v>0</v>
      </c>
      <c r="BJ300" s="3" t="s">
        <v>81</v>
      </c>
      <c r="BK300" s="137" t="n">
        <f aca="false">ROUND(I300*H300,2)</f>
        <v>0</v>
      </c>
      <c r="BL300" s="3" t="s">
        <v>302</v>
      </c>
      <c r="BM300" s="258" t="s">
        <v>839</v>
      </c>
    </row>
    <row r="301" s="30" customFormat="true" ht="10.2" hidden="false" customHeight="false" outlineLevel="0" collapsed="false">
      <c r="A301" s="26"/>
      <c r="B301" s="27"/>
      <c r="C301" s="28"/>
      <c r="D301" s="259" t="s">
        <v>256</v>
      </c>
      <c r="E301" s="28"/>
      <c r="F301" s="260" t="s">
        <v>840</v>
      </c>
      <c r="G301" s="28"/>
      <c r="H301" s="28"/>
      <c r="I301" s="211"/>
      <c r="J301" s="28"/>
      <c r="K301" s="28"/>
      <c r="L301" s="29"/>
      <c r="M301" s="261"/>
      <c r="N301" s="262"/>
      <c r="O301" s="76"/>
      <c r="P301" s="76"/>
      <c r="Q301" s="76"/>
      <c r="R301" s="76"/>
      <c r="S301" s="76"/>
      <c r="T301" s="77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T301" s="3" t="s">
        <v>256</v>
      </c>
      <c r="AU301" s="3" t="s">
        <v>265</v>
      </c>
    </row>
    <row r="302" s="229" customFormat="true" ht="20.85" hidden="false" customHeight="true" outlineLevel="0" collapsed="false">
      <c r="B302" s="230"/>
      <c r="C302" s="231"/>
      <c r="D302" s="232" t="s">
        <v>73</v>
      </c>
      <c r="E302" s="244" t="s">
        <v>841</v>
      </c>
      <c r="F302" s="244" t="s">
        <v>842</v>
      </c>
      <c r="G302" s="231"/>
      <c r="H302" s="231"/>
      <c r="I302" s="234"/>
      <c r="J302" s="245" t="n">
        <f aca="false">BK302</f>
        <v>0</v>
      </c>
      <c r="K302" s="231"/>
      <c r="L302" s="236"/>
      <c r="M302" s="237"/>
      <c r="N302" s="238"/>
      <c r="O302" s="238"/>
      <c r="P302" s="239" t="n">
        <f aca="false">SUM(P303:P320)</f>
        <v>0</v>
      </c>
      <c r="Q302" s="238"/>
      <c r="R302" s="239" t="n">
        <f aca="false">SUM(R303:R320)</f>
        <v>0.0257</v>
      </c>
      <c r="S302" s="238"/>
      <c r="T302" s="240" t="n">
        <f aca="false">SUM(T303:T320)</f>
        <v>0</v>
      </c>
      <c r="AR302" s="241" t="s">
        <v>83</v>
      </c>
      <c r="AT302" s="242" t="s">
        <v>73</v>
      </c>
      <c r="AU302" s="242" t="s">
        <v>83</v>
      </c>
      <c r="AY302" s="241" t="s">
        <v>247</v>
      </c>
      <c r="BK302" s="243" t="n">
        <f aca="false">SUM(BK303:BK320)</f>
        <v>0</v>
      </c>
    </row>
    <row r="303" s="30" customFormat="true" ht="33" hidden="false" customHeight="true" outlineLevel="0" collapsed="false">
      <c r="A303" s="26"/>
      <c r="B303" s="27"/>
      <c r="C303" s="246" t="s">
        <v>843</v>
      </c>
      <c r="D303" s="246" t="s">
        <v>250</v>
      </c>
      <c r="E303" s="247" t="s">
        <v>844</v>
      </c>
      <c r="F303" s="248" t="s">
        <v>845</v>
      </c>
      <c r="G303" s="249" t="s">
        <v>332</v>
      </c>
      <c r="H303" s="250" t="n">
        <v>35</v>
      </c>
      <c r="I303" s="251"/>
      <c r="J303" s="252" t="n">
        <f aca="false">ROUND(I303*H303,2)</f>
        <v>0</v>
      </c>
      <c r="K303" s="253"/>
      <c r="L303" s="29"/>
      <c r="M303" s="254"/>
      <c r="N303" s="255" t="s">
        <v>39</v>
      </c>
      <c r="O303" s="76"/>
      <c r="P303" s="256" t="n">
        <f aca="false">O303*H303</f>
        <v>0</v>
      </c>
      <c r="Q303" s="256" t="n">
        <v>0</v>
      </c>
      <c r="R303" s="256" t="n">
        <f aca="false">Q303*H303</f>
        <v>0</v>
      </c>
      <c r="S303" s="256" t="n">
        <v>0</v>
      </c>
      <c r="T303" s="257" t="n">
        <f aca="false">S303*H303</f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258" t="s">
        <v>302</v>
      </c>
      <c r="AT303" s="258" t="s">
        <v>250</v>
      </c>
      <c r="AU303" s="258" t="s">
        <v>265</v>
      </c>
      <c r="AY303" s="3" t="s">
        <v>247</v>
      </c>
      <c r="BE303" s="137" t="n">
        <f aca="false">IF(N303="základní",J303,0)</f>
        <v>0</v>
      </c>
      <c r="BF303" s="137" t="n">
        <f aca="false">IF(N303="snížená",J303,0)</f>
        <v>0</v>
      </c>
      <c r="BG303" s="137" t="n">
        <f aca="false">IF(N303="zákl. přenesená",J303,0)</f>
        <v>0</v>
      </c>
      <c r="BH303" s="137" t="n">
        <f aca="false">IF(N303="sníž. přenesená",J303,0)</f>
        <v>0</v>
      </c>
      <c r="BI303" s="137" t="n">
        <f aca="false">IF(N303="nulová",J303,0)</f>
        <v>0</v>
      </c>
      <c r="BJ303" s="3" t="s">
        <v>81</v>
      </c>
      <c r="BK303" s="137" t="n">
        <f aca="false">ROUND(I303*H303,2)</f>
        <v>0</v>
      </c>
      <c r="BL303" s="3" t="s">
        <v>302</v>
      </c>
      <c r="BM303" s="258" t="s">
        <v>846</v>
      </c>
    </row>
    <row r="304" s="30" customFormat="true" ht="38.4" hidden="false" customHeight="false" outlineLevel="0" collapsed="false">
      <c r="A304" s="26"/>
      <c r="B304" s="27"/>
      <c r="C304" s="28"/>
      <c r="D304" s="259" t="s">
        <v>256</v>
      </c>
      <c r="E304" s="28"/>
      <c r="F304" s="260" t="s">
        <v>847</v>
      </c>
      <c r="G304" s="28"/>
      <c r="H304" s="28"/>
      <c r="I304" s="211"/>
      <c r="J304" s="28"/>
      <c r="K304" s="28"/>
      <c r="L304" s="29"/>
      <c r="M304" s="261"/>
      <c r="N304" s="262"/>
      <c r="O304" s="76"/>
      <c r="P304" s="76"/>
      <c r="Q304" s="76"/>
      <c r="R304" s="76"/>
      <c r="S304" s="76"/>
      <c r="T304" s="77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T304" s="3" t="s">
        <v>256</v>
      </c>
      <c r="AU304" s="3" t="s">
        <v>265</v>
      </c>
    </row>
    <row r="305" s="30" customFormat="true" ht="33" hidden="false" customHeight="true" outlineLevel="0" collapsed="false">
      <c r="A305" s="26"/>
      <c r="B305" s="27"/>
      <c r="C305" s="263" t="s">
        <v>848</v>
      </c>
      <c r="D305" s="263" t="s">
        <v>288</v>
      </c>
      <c r="E305" s="264" t="s">
        <v>849</v>
      </c>
      <c r="F305" s="265" t="s">
        <v>850</v>
      </c>
      <c r="G305" s="266" t="s">
        <v>332</v>
      </c>
      <c r="H305" s="267" t="n">
        <v>35</v>
      </c>
      <c r="I305" s="268"/>
      <c r="J305" s="269" t="n">
        <f aca="false">ROUND(I305*H305,2)</f>
        <v>0</v>
      </c>
      <c r="K305" s="270"/>
      <c r="L305" s="271"/>
      <c r="M305" s="272"/>
      <c r="N305" s="273" t="s">
        <v>39</v>
      </c>
      <c r="O305" s="76"/>
      <c r="P305" s="256" t="n">
        <f aca="false">O305*H305</f>
        <v>0</v>
      </c>
      <c r="Q305" s="256" t="n">
        <v>0.00053</v>
      </c>
      <c r="R305" s="256" t="n">
        <f aca="false">Q305*H305</f>
        <v>0.01855</v>
      </c>
      <c r="S305" s="256" t="n">
        <v>0</v>
      </c>
      <c r="T305" s="257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258" t="s">
        <v>324</v>
      </c>
      <c r="AT305" s="258" t="s">
        <v>288</v>
      </c>
      <c r="AU305" s="258" t="s">
        <v>265</v>
      </c>
      <c r="AY305" s="3" t="s">
        <v>247</v>
      </c>
      <c r="BE305" s="137" t="n">
        <f aca="false">IF(N305="základní",J305,0)</f>
        <v>0</v>
      </c>
      <c r="BF305" s="137" t="n">
        <f aca="false">IF(N305="snížená",J305,0)</f>
        <v>0</v>
      </c>
      <c r="BG305" s="137" t="n">
        <f aca="false">IF(N305="zákl. přenesená",J305,0)</f>
        <v>0</v>
      </c>
      <c r="BH305" s="137" t="n">
        <f aca="false">IF(N305="sníž. přenesená",J305,0)</f>
        <v>0</v>
      </c>
      <c r="BI305" s="137" t="n">
        <f aca="false">IF(N305="nulová",J305,0)</f>
        <v>0</v>
      </c>
      <c r="BJ305" s="3" t="s">
        <v>81</v>
      </c>
      <c r="BK305" s="137" t="n">
        <f aca="false">ROUND(I305*H305,2)</f>
        <v>0</v>
      </c>
      <c r="BL305" s="3" t="s">
        <v>302</v>
      </c>
      <c r="BM305" s="258" t="s">
        <v>851</v>
      </c>
    </row>
    <row r="306" s="30" customFormat="true" ht="19.2" hidden="false" customHeight="false" outlineLevel="0" collapsed="false">
      <c r="A306" s="26"/>
      <c r="B306" s="27"/>
      <c r="C306" s="28"/>
      <c r="D306" s="259" t="s">
        <v>256</v>
      </c>
      <c r="E306" s="28"/>
      <c r="F306" s="260" t="s">
        <v>850</v>
      </c>
      <c r="G306" s="28"/>
      <c r="H306" s="28"/>
      <c r="I306" s="211"/>
      <c r="J306" s="28"/>
      <c r="K306" s="28"/>
      <c r="L306" s="29"/>
      <c r="M306" s="261"/>
      <c r="N306" s="262"/>
      <c r="O306" s="76"/>
      <c r="P306" s="76"/>
      <c r="Q306" s="76"/>
      <c r="R306" s="76"/>
      <c r="S306" s="76"/>
      <c r="T306" s="77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T306" s="3" t="s">
        <v>256</v>
      </c>
      <c r="AU306" s="3" t="s">
        <v>265</v>
      </c>
    </row>
    <row r="307" s="274" customFormat="true" ht="20.4" hidden="false" customHeight="false" outlineLevel="0" collapsed="false">
      <c r="B307" s="275"/>
      <c r="C307" s="276"/>
      <c r="D307" s="259" t="s">
        <v>327</v>
      </c>
      <c r="E307" s="276"/>
      <c r="F307" s="277" t="s">
        <v>1508</v>
      </c>
      <c r="G307" s="276"/>
      <c r="H307" s="278" t="n">
        <v>35</v>
      </c>
      <c r="I307" s="279"/>
      <c r="J307" s="276"/>
      <c r="K307" s="276"/>
      <c r="L307" s="280"/>
      <c r="M307" s="281"/>
      <c r="N307" s="282"/>
      <c r="O307" s="282"/>
      <c r="P307" s="282"/>
      <c r="Q307" s="282"/>
      <c r="R307" s="282"/>
      <c r="S307" s="282"/>
      <c r="T307" s="283"/>
      <c r="AT307" s="284" t="s">
        <v>327</v>
      </c>
      <c r="AU307" s="284" t="s">
        <v>265</v>
      </c>
      <c r="AV307" s="274" t="s">
        <v>83</v>
      </c>
      <c r="AW307" s="274" t="s">
        <v>3</v>
      </c>
      <c r="AX307" s="274" t="s">
        <v>81</v>
      </c>
      <c r="AY307" s="284" t="s">
        <v>247</v>
      </c>
    </row>
    <row r="308" s="30" customFormat="true" ht="37.8" hidden="false" customHeight="true" outlineLevel="0" collapsed="false">
      <c r="A308" s="26"/>
      <c r="B308" s="27"/>
      <c r="C308" s="246" t="s">
        <v>853</v>
      </c>
      <c r="D308" s="246" t="s">
        <v>250</v>
      </c>
      <c r="E308" s="247" t="s">
        <v>854</v>
      </c>
      <c r="F308" s="248" t="s">
        <v>855</v>
      </c>
      <c r="G308" s="249" t="s">
        <v>332</v>
      </c>
      <c r="H308" s="250" t="n">
        <v>35</v>
      </c>
      <c r="I308" s="251"/>
      <c r="J308" s="252" t="n">
        <f aca="false">ROUND(I308*H308,2)</f>
        <v>0</v>
      </c>
      <c r="K308" s="253"/>
      <c r="L308" s="29"/>
      <c r="M308" s="254"/>
      <c r="N308" s="255" t="s">
        <v>39</v>
      </c>
      <c r="O308" s="76"/>
      <c r="P308" s="256" t="n">
        <f aca="false">O308*H308</f>
        <v>0</v>
      </c>
      <c r="Q308" s="256" t="n">
        <v>0</v>
      </c>
      <c r="R308" s="256" t="n">
        <f aca="false">Q308*H308</f>
        <v>0</v>
      </c>
      <c r="S308" s="256" t="n">
        <v>0</v>
      </c>
      <c r="T308" s="257" t="n">
        <f aca="false">S308*H308</f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258" t="s">
        <v>302</v>
      </c>
      <c r="AT308" s="258" t="s">
        <v>250</v>
      </c>
      <c r="AU308" s="258" t="s">
        <v>265</v>
      </c>
      <c r="AY308" s="3" t="s">
        <v>247</v>
      </c>
      <c r="BE308" s="137" t="n">
        <f aca="false">IF(N308="základní",J308,0)</f>
        <v>0</v>
      </c>
      <c r="BF308" s="137" t="n">
        <f aca="false">IF(N308="snížená",J308,0)</f>
        <v>0</v>
      </c>
      <c r="BG308" s="137" t="n">
        <f aca="false">IF(N308="zákl. přenesená",J308,0)</f>
        <v>0</v>
      </c>
      <c r="BH308" s="137" t="n">
        <f aca="false">IF(N308="sníž. přenesená",J308,0)</f>
        <v>0</v>
      </c>
      <c r="BI308" s="137" t="n">
        <f aca="false">IF(N308="nulová",J308,0)</f>
        <v>0</v>
      </c>
      <c r="BJ308" s="3" t="s">
        <v>81</v>
      </c>
      <c r="BK308" s="137" t="n">
        <f aca="false">ROUND(I308*H308,2)</f>
        <v>0</v>
      </c>
      <c r="BL308" s="3" t="s">
        <v>302</v>
      </c>
      <c r="BM308" s="258" t="s">
        <v>856</v>
      </c>
    </row>
    <row r="309" s="30" customFormat="true" ht="48" hidden="false" customHeight="false" outlineLevel="0" collapsed="false">
      <c r="A309" s="26"/>
      <c r="B309" s="27"/>
      <c r="C309" s="28"/>
      <c r="D309" s="259" t="s">
        <v>256</v>
      </c>
      <c r="E309" s="28"/>
      <c r="F309" s="260" t="s">
        <v>857</v>
      </c>
      <c r="G309" s="28"/>
      <c r="H309" s="28"/>
      <c r="I309" s="211"/>
      <c r="J309" s="28"/>
      <c r="K309" s="28"/>
      <c r="L309" s="29"/>
      <c r="M309" s="261"/>
      <c r="N309" s="262"/>
      <c r="O309" s="76"/>
      <c r="P309" s="76"/>
      <c r="Q309" s="76"/>
      <c r="R309" s="76"/>
      <c r="S309" s="76"/>
      <c r="T309" s="77"/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T309" s="3" t="s">
        <v>256</v>
      </c>
      <c r="AU309" s="3" t="s">
        <v>265</v>
      </c>
    </row>
    <row r="310" s="30" customFormat="true" ht="33" hidden="false" customHeight="true" outlineLevel="0" collapsed="false">
      <c r="A310" s="26"/>
      <c r="B310" s="27"/>
      <c r="C310" s="263" t="s">
        <v>858</v>
      </c>
      <c r="D310" s="263" t="s">
        <v>288</v>
      </c>
      <c r="E310" s="264" t="s">
        <v>859</v>
      </c>
      <c r="F310" s="265" t="s">
        <v>860</v>
      </c>
      <c r="G310" s="266" t="s">
        <v>332</v>
      </c>
      <c r="H310" s="267" t="n">
        <v>35</v>
      </c>
      <c r="I310" s="268"/>
      <c r="J310" s="269" t="n">
        <f aca="false">ROUND(I310*H310,2)</f>
        <v>0</v>
      </c>
      <c r="K310" s="270"/>
      <c r="L310" s="271"/>
      <c r="M310" s="272"/>
      <c r="N310" s="273" t="s">
        <v>39</v>
      </c>
      <c r="O310" s="76"/>
      <c r="P310" s="256" t="n">
        <f aca="false">O310*H310</f>
        <v>0</v>
      </c>
      <c r="Q310" s="256" t="n">
        <v>0.00011</v>
      </c>
      <c r="R310" s="256" t="n">
        <f aca="false">Q310*H310</f>
        <v>0.00385</v>
      </c>
      <c r="S310" s="256" t="n">
        <v>0</v>
      </c>
      <c r="T310" s="257" t="n">
        <f aca="false">S310*H310</f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258" t="s">
        <v>324</v>
      </c>
      <c r="AT310" s="258" t="s">
        <v>288</v>
      </c>
      <c r="AU310" s="258" t="s">
        <v>265</v>
      </c>
      <c r="AY310" s="3" t="s">
        <v>247</v>
      </c>
      <c r="BE310" s="137" t="n">
        <f aca="false">IF(N310="základní",J310,0)</f>
        <v>0</v>
      </c>
      <c r="BF310" s="137" t="n">
        <f aca="false">IF(N310="snížená",J310,0)</f>
        <v>0</v>
      </c>
      <c r="BG310" s="137" t="n">
        <f aca="false">IF(N310="zákl. přenesená",J310,0)</f>
        <v>0</v>
      </c>
      <c r="BH310" s="137" t="n">
        <f aca="false">IF(N310="sníž. přenesená",J310,0)</f>
        <v>0</v>
      </c>
      <c r="BI310" s="137" t="n">
        <f aca="false">IF(N310="nulová",J310,0)</f>
        <v>0</v>
      </c>
      <c r="BJ310" s="3" t="s">
        <v>81</v>
      </c>
      <c r="BK310" s="137" t="n">
        <f aca="false">ROUND(I310*H310,2)</f>
        <v>0</v>
      </c>
      <c r="BL310" s="3" t="s">
        <v>302</v>
      </c>
      <c r="BM310" s="258" t="s">
        <v>861</v>
      </c>
    </row>
    <row r="311" s="30" customFormat="true" ht="19.2" hidden="false" customHeight="false" outlineLevel="0" collapsed="false">
      <c r="A311" s="26"/>
      <c r="B311" s="27"/>
      <c r="C311" s="28"/>
      <c r="D311" s="259" t="s">
        <v>256</v>
      </c>
      <c r="E311" s="28"/>
      <c r="F311" s="260" t="s">
        <v>860</v>
      </c>
      <c r="G311" s="28"/>
      <c r="H311" s="28"/>
      <c r="I311" s="211"/>
      <c r="J311" s="28"/>
      <c r="K311" s="28"/>
      <c r="L311" s="29"/>
      <c r="M311" s="261"/>
      <c r="N311" s="262"/>
      <c r="O311" s="76"/>
      <c r="P311" s="76"/>
      <c r="Q311" s="76"/>
      <c r="R311" s="76"/>
      <c r="S311" s="76"/>
      <c r="T311" s="77"/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T311" s="3" t="s">
        <v>256</v>
      </c>
      <c r="AU311" s="3" t="s">
        <v>265</v>
      </c>
    </row>
    <row r="312" s="274" customFormat="true" ht="20.4" hidden="false" customHeight="false" outlineLevel="0" collapsed="false">
      <c r="B312" s="275"/>
      <c r="C312" s="276"/>
      <c r="D312" s="259" t="s">
        <v>327</v>
      </c>
      <c r="E312" s="276"/>
      <c r="F312" s="277" t="s">
        <v>1508</v>
      </c>
      <c r="G312" s="276"/>
      <c r="H312" s="278" t="n">
        <v>35</v>
      </c>
      <c r="I312" s="279"/>
      <c r="J312" s="276"/>
      <c r="K312" s="276"/>
      <c r="L312" s="280"/>
      <c r="M312" s="281"/>
      <c r="N312" s="282"/>
      <c r="O312" s="282"/>
      <c r="P312" s="282"/>
      <c r="Q312" s="282"/>
      <c r="R312" s="282"/>
      <c r="S312" s="282"/>
      <c r="T312" s="283"/>
      <c r="AT312" s="284" t="s">
        <v>327</v>
      </c>
      <c r="AU312" s="284" t="s">
        <v>265</v>
      </c>
      <c r="AV312" s="274" t="s">
        <v>83</v>
      </c>
      <c r="AW312" s="274" t="s">
        <v>3</v>
      </c>
      <c r="AX312" s="274" t="s">
        <v>81</v>
      </c>
      <c r="AY312" s="284" t="s">
        <v>247</v>
      </c>
    </row>
    <row r="313" s="30" customFormat="true" ht="24.15" hidden="false" customHeight="true" outlineLevel="0" collapsed="false">
      <c r="A313" s="26"/>
      <c r="B313" s="27"/>
      <c r="C313" s="246" t="s">
        <v>862</v>
      </c>
      <c r="D313" s="246" t="s">
        <v>250</v>
      </c>
      <c r="E313" s="247" t="s">
        <v>863</v>
      </c>
      <c r="F313" s="248" t="s">
        <v>864</v>
      </c>
      <c r="G313" s="249" t="s">
        <v>291</v>
      </c>
      <c r="H313" s="250" t="n">
        <v>1</v>
      </c>
      <c r="I313" s="251"/>
      <c r="J313" s="252" t="n">
        <f aca="false">ROUND(I313*H313,2)</f>
        <v>0</v>
      </c>
      <c r="K313" s="253"/>
      <c r="L313" s="29"/>
      <c r="M313" s="254"/>
      <c r="N313" s="255" t="s">
        <v>39</v>
      </c>
      <c r="O313" s="76"/>
      <c r="P313" s="256" t="n">
        <f aca="false">O313*H313</f>
        <v>0</v>
      </c>
      <c r="Q313" s="256" t="n">
        <v>0</v>
      </c>
      <c r="R313" s="256" t="n">
        <f aca="false">Q313*H313</f>
        <v>0</v>
      </c>
      <c r="S313" s="256" t="n">
        <v>0</v>
      </c>
      <c r="T313" s="257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258" t="s">
        <v>302</v>
      </c>
      <c r="AT313" s="258" t="s">
        <v>250</v>
      </c>
      <c r="AU313" s="258" t="s">
        <v>265</v>
      </c>
      <c r="AY313" s="3" t="s">
        <v>247</v>
      </c>
      <c r="BE313" s="137" t="n">
        <f aca="false">IF(N313="základní",J313,0)</f>
        <v>0</v>
      </c>
      <c r="BF313" s="137" t="n">
        <f aca="false">IF(N313="snížená",J313,0)</f>
        <v>0</v>
      </c>
      <c r="BG313" s="137" t="n">
        <f aca="false">IF(N313="zákl. přenesená",J313,0)</f>
        <v>0</v>
      </c>
      <c r="BH313" s="137" t="n">
        <f aca="false">IF(N313="sníž. přenesená",J313,0)</f>
        <v>0</v>
      </c>
      <c r="BI313" s="137" t="n">
        <f aca="false">IF(N313="nulová",J313,0)</f>
        <v>0</v>
      </c>
      <c r="BJ313" s="3" t="s">
        <v>81</v>
      </c>
      <c r="BK313" s="137" t="n">
        <f aca="false">ROUND(I313*H313,2)</f>
        <v>0</v>
      </c>
      <c r="BL313" s="3" t="s">
        <v>302</v>
      </c>
      <c r="BM313" s="258" t="s">
        <v>865</v>
      </c>
    </row>
    <row r="314" s="30" customFormat="true" ht="19.2" hidden="false" customHeight="false" outlineLevel="0" collapsed="false">
      <c r="A314" s="26"/>
      <c r="B314" s="27"/>
      <c r="C314" s="28"/>
      <c r="D314" s="259" t="s">
        <v>256</v>
      </c>
      <c r="E314" s="28"/>
      <c r="F314" s="260" t="s">
        <v>866</v>
      </c>
      <c r="G314" s="28"/>
      <c r="H314" s="28"/>
      <c r="I314" s="211"/>
      <c r="J314" s="28"/>
      <c r="K314" s="28"/>
      <c r="L314" s="29"/>
      <c r="M314" s="261"/>
      <c r="N314" s="262"/>
      <c r="O314" s="76"/>
      <c r="P314" s="76"/>
      <c r="Q314" s="76"/>
      <c r="R314" s="76"/>
      <c r="S314" s="76"/>
      <c r="T314" s="77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T314" s="3" t="s">
        <v>256</v>
      </c>
      <c r="AU314" s="3" t="s">
        <v>265</v>
      </c>
    </row>
    <row r="315" s="30" customFormat="true" ht="24.15" hidden="false" customHeight="true" outlineLevel="0" collapsed="false">
      <c r="A315" s="26"/>
      <c r="B315" s="27"/>
      <c r="C315" s="263" t="s">
        <v>867</v>
      </c>
      <c r="D315" s="263" t="s">
        <v>288</v>
      </c>
      <c r="E315" s="264" t="s">
        <v>868</v>
      </c>
      <c r="F315" s="265" t="s">
        <v>869</v>
      </c>
      <c r="G315" s="266" t="s">
        <v>291</v>
      </c>
      <c r="H315" s="267" t="n">
        <v>1</v>
      </c>
      <c r="I315" s="268"/>
      <c r="J315" s="269" t="n">
        <f aca="false">ROUND(I315*H315,2)</f>
        <v>0</v>
      </c>
      <c r="K315" s="270"/>
      <c r="L315" s="271"/>
      <c r="M315" s="272"/>
      <c r="N315" s="273" t="s">
        <v>39</v>
      </c>
      <c r="O315" s="76"/>
      <c r="P315" s="256" t="n">
        <f aca="false">O315*H315</f>
        <v>0</v>
      </c>
      <c r="Q315" s="256" t="n">
        <v>0.00105</v>
      </c>
      <c r="R315" s="256" t="n">
        <f aca="false">Q315*H315</f>
        <v>0.00105</v>
      </c>
      <c r="S315" s="256" t="n">
        <v>0</v>
      </c>
      <c r="T315" s="257" t="n">
        <f aca="false">S315*H315</f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258" t="s">
        <v>324</v>
      </c>
      <c r="AT315" s="258" t="s">
        <v>288</v>
      </c>
      <c r="AU315" s="258" t="s">
        <v>265</v>
      </c>
      <c r="AY315" s="3" t="s">
        <v>247</v>
      </c>
      <c r="BE315" s="137" t="n">
        <f aca="false">IF(N315="základní",J315,0)</f>
        <v>0</v>
      </c>
      <c r="BF315" s="137" t="n">
        <f aca="false">IF(N315="snížená",J315,0)</f>
        <v>0</v>
      </c>
      <c r="BG315" s="137" t="n">
        <f aca="false">IF(N315="zákl. přenesená",J315,0)</f>
        <v>0</v>
      </c>
      <c r="BH315" s="137" t="n">
        <f aca="false">IF(N315="sníž. přenesená",J315,0)</f>
        <v>0</v>
      </c>
      <c r="BI315" s="137" t="n">
        <f aca="false">IF(N315="nulová",J315,0)</f>
        <v>0</v>
      </c>
      <c r="BJ315" s="3" t="s">
        <v>81</v>
      </c>
      <c r="BK315" s="137" t="n">
        <f aca="false">ROUND(I315*H315,2)</f>
        <v>0</v>
      </c>
      <c r="BL315" s="3" t="s">
        <v>302</v>
      </c>
      <c r="BM315" s="258" t="s">
        <v>870</v>
      </c>
    </row>
    <row r="316" s="30" customFormat="true" ht="19.2" hidden="false" customHeight="false" outlineLevel="0" collapsed="false">
      <c r="A316" s="26"/>
      <c r="B316" s="27"/>
      <c r="C316" s="28"/>
      <c r="D316" s="259" t="s">
        <v>256</v>
      </c>
      <c r="E316" s="28"/>
      <c r="F316" s="260" t="s">
        <v>869</v>
      </c>
      <c r="G316" s="28"/>
      <c r="H316" s="28"/>
      <c r="I316" s="211"/>
      <c r="J316" s="28"/>
      <c r="K316" s="28"/>
      <c r="L316" s="29"/>
      <c r="M316" s="261"/>
      <c r="N316" s="262"/>
      <c r="O316" s="76"/>
      <c r="P316" s="76"/>
      <c r="Q316" s="76"/>
      <c r="R316" s="76"/>
      <c r="S316" s="76"/>
      <c r="T316" s="77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T316" s="3" t="s">
        <v>256</v>
      </c>
      <c r="AU316" s="3" t="s">
        <v>265</v>
      </c>
    </row>
    <row r="317" s="30" customFormat="true" ht="24.15" hidden="false" customHeight="true" outlineLevel="0" collapsed="false">
      <c r="A317" s="26"/>
      <c r="B317" s="27"/>
      <c r="C317" s="246" t="s">
        <v>892</v>
      </c>
      <c r="D317" s="246" t="s">
        <v>250</v>
      </c>
      <c r="E317" s="247" t="s">
        <v>893</v>
      </c>
      <c r="F317" s="248" t="s">
        <v>894</v>
      </c>
      <c r="G317" s="249" t="s">
        <v>291</v>
      </c>
      <c r="H317" s="250" t="n">
        <v>25</v>
      </c>
      <c r="I317" s="251"/>
      <c r="J317" s="252" t="n">
        <f aca="false">ROUND(I317*H317,2)</f>
        <v>0</v>
      </c>
      <c r="K317" s="253"/>
      <c r="L317" s="29"/>
      <c r="M317" s="254"/>
      <c r="N317" s="255" t="s">
        <v>39</v>
      </c>
      <c r="O317" s="76"/>
      <c r="P317" s="256" t="n">
        <f aca="false">O317*H317</f>
        <v>0</v>
      </c>
      <c r="Q317" s="256" t="n">
        <v>0</v>
      </c>
      <c r="R317" s="256" t="n">
        <f aca="false">Q317*H317</f>
        <v>0</v>
      </c>
      <c r="S317" s="256" t="n">
        <v>0</v>
      </c>
      <c r="T317" s="257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258" t="s">
        <v>302</v>
      </c>
      <c r="AT317" s="258" t="s">
        <v>250</v>
      </c>
      <c r="AU317" s="258" t="s">
        <v>265</v>
      </c>
      <c r="AY317" s="3" t="s">
        <v>247</v>
      </c>
      <c r="BE317" s="137" t="n">
        <f aca="false">IF(N317="základní",J317,0)</f>
        <v>0</v>
      </c>
      <c r="BF317" s="137" t="n">
        <f aca="false">IF(N317="snížená",J317,0)</f>
        <v>0</v>
      </c>
      <c r="BG317" s="137" t="n">
        <f aca="false">IF(N317="zákl. přenesená",J317,0)</f>
        <v>0</v>
      </c>
      <c r="BH317" s="137" t="n">
        <f aca="false">IF(N317="sníž. přenesená",J317,0)</f>
        <v>0</v>
      </c>
      <c r="BI317" s="137" t="n">
        <f aca="false">IF(N317="nulová",J317,0)</f>
        <v>0</v>
      </c>
      <c r="BJ317" s="3" t="s">
        <v>81</v>
      </c>
      <c r="BK317" s="137" t="n">
        <f aca="false">ROUND(I317*H317,2)</f>
        <v>0</v>
      </c>
      <c r="BL317" s="3" t="s">
        <v>302</v>
      </c>
      <c r="BM317" s="258" t="s">
        <v>895</v>
      </c>
    </row>
    <row r="318" s="30" customFormat="true" ht="19.2" hidden="false" customHeight="false" outlineLevel="0" collapsed="false">
      <c r="A318" s="26"/>
      <c r="B318" s="27"/>
      <c r="C318" s="28"/>
      <c r="D318" s="259" t="s">
        <v>256</v>
      </c>
      <c r="E318" s="28"/>
      <c r="F318" s="260" t="s">
        <v>896</v>
      </c>
      <c r="G318" s="28"/>
      <c r="H318" s="28"/>
      <c r="I318" s="211"/>
      <c r="J318" s="28"/>
      <c r="K318" s="28"/>
      <c r="L318" s="29"/>
      <c r="M318" s="261"/>
      <c r="N318" s="262"/>
      <c r="O318" s="76"/>
      <c r="P318" s="76"/>
      <c r="Q318" s="76"/>
      <c r="R318" s="76"/>
      <c r="S318" s="76"/>
      <c r="T318" s="77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T318" s="3" t="s">
        <v>256</v>
      </c>
      <c r="AU318" s="3" t="s">
        <v>265</v>
      </c>
    </row>
    <row r="319" s="30" customFormat="true" ht="16.5" hidden="false" customHeight="true" outlineLevel="0" collapsed="false">
      <c r="A319" s="26"/>
      <c r="B319" s="27"/>
      <c r="C319" s="263" t="s">
        <v>897</v>
      </c>
      <c r="D319" s="263" t="s">
        <v>288</v>
      </c>
      <c r="E319" s="264" t="s">
        <v>898</v>
      </c>
      <c r="F319" s="265" t="s">
        <v>899</v>
      </c>
      <c r="G319" s="266" t="s">
        <v>291</v>
      </c>
      <c r="H319" s="267" t="n">
        <v>25</v>
      </c>
      <c r="I319" s="268"/>
      <c r="J319" s="269" t="n">
        <f aca="false">ROUND(I319*H319,2)</f>
        <v>0</v>
      </c>
      <c r="K319" s="270"/>
      <c r="L319" s="271"/>
      <c r="M319" s="272"/>
      <c r="N319" s="273" t="s">
        <v>39</v>
      </c>
      <c r="O319" s="76"/>
      <c r="P319" s="256" t="n">
        <f aca="false">O319*H319</f>
        <v>0</v>
      </c>
      <c r="Q319" s="256" t="n">
        <v>9E-005</v>
      </c>
      <c r="R319" s="256" t="n">
        <f aca="false">Q319*H319</f>
        <v>0.00225</v>
      </c>
      <c r="S319" s="256" t="n">
        <v>0</v>
      </c>
      <c r="T319" s="257" t="n">
        <f aca="false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258" t="s">
        <v>324</v>
      </c>
      <c r="AT319" s="258" t="s">
        <v>288</v>
      </c>
      <c r="AU319" s="258" t="s">
        <v>265</v>
      </c>
      <c r="AY319" s="3" t="s">
        <v>247</v>
      </c>
      <c r="BE319" s="137" t="n">
        <f aca="false">IF(N319="základní",J319,0)</f>
        <v>0</v>
      </c>
      <c r="BF319" s="137" t="n">
        <f aca="false">IF(N319="snížená",J319,0)</f>
        <v>0</v>
      </c>
      <c r="BG319" s="137" t="n">
        <f aca="false">IF(N319="zákl. přenesená",J319,0)</f>
        <v>0</v>
      </c>
      <c r="BH319" s="137" t="n">
        <f aca="false">IF(N319="sníž. přenesená",J319,0)</f>
        <v>0</v>
      </c>
      <c r="BI319" s="137" t="n">
        <f aca="false">IF(N319="nulová",J319,0)</f>
        <v>0</v>
      </c>
      <c r="BJ319" s="3" t="s">
        <v>81</v>
      </c>
      <c r="BK319" s="137" t="n">
        <f aca="false">ROUND(I319*H319,2)</f>
        <v>0</v>
      </c>
      <c r="BL319" s="3" t="s">
        <v>302</v>
      </c>
      <c r="BM319" s="258" t="s">
        <v>900</v>
      </c>
    </row>
    <row r="320" s="30" customFormat="true" ht="10.2" hidden="false" customHeight="false" outlineLevel="0" collapsed="false">
      <c r="A320" s="26"/>
      <c r="B320" s="27"/>
      <c r="C320" s="28"/>
      <c r="D320" s="259" t="s">
        <v>256</v>
      </c>
      <c r="E320" s="28"/>
      <c r="F320" s="260" t="s">
        <v>899</v>
      </c>
      <c r="G320" s="28"/>
      <c r="H320" s="28"/>
      <c r="I320" s="211"/>
      <c r="J320" s="28"/>
      <c r="K320" s="28"/>
      <c r="L320" s="29"/>
      <c r="M320" s="261"/>
      <c r="N320" s="262"/>
      <c r="O320" s="76"/>
      <c r="P320" s="76"/>
      <c r="Q320" s="76"/>
      <c r="R320" s="76"/>
      <c r="S320" s="76"/>
      <c r="T320" s="77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T320" s="3" t="s">
        <v>256</v>
      </c>
      <c r="AU320" s="3" t="s">
        <v>265</v>
      </c>
    </row>
    <row r="321" s="229" customFormat="true" ht="20.85" hidden="false" customHeight="true" outlineLevel="0" collapsed="false">
      <c r="B321" s="230"/>
      <c r="C321" s="231"/>
      <c r="D321" s="232" t="s">
        <v>73</v>
      </c>
      <c r="E321" s="244" t="s">
        <v>901</v>
      </c>
      <c r="F321" s="244" t="s">
        <v>1324</v>
      </c>
      <c r="G321" s="231"/>
      <c r="H321" s="231"/>
      <c r="I321" s="234"/>
      <c r="J321" s="245" t="n">
        <f aca="false">BK321</f>
        <v>0</v>
      </c>
      <c r="K321" s="231"/>
      <c r="L321" s="236"/>
      <c r="M321" s="237"/>
      <c r="N321" s="238"/>
      <c r="O321" s="238"/>
      <c r="P321" s="239" t="n">
        <f aca="false">SUM(P322:P367)</f>
        <v>0</v>
      </c>
      <c r="Q321" s="238"/>
      <c r="R321" s="239" t="n">
        <f aca="false">SUM(R322:R367)</f>
        <v>0.00701</v>
      </c>
      <c r="S321" s="238"/>
      <c r="T321" s="240" t="n">
        <f aca="false">SUM(T322:T367)</f>
        <v>0.0232</v>
      </c>
      <c r="AR321" s="241" t="s">
        <v>83</v>
      </c>
      <c r="AT321" s="242" t="s">
        <v>73</v>
      </c>
      <c r="AU321" s="242" t="s">
        <v>83</v>
      </c>
      <c r="AY321" s="241" t="s">
        <v>247</v>
      </c>
      <c r="BK321" s="243" t="n">
        <f aca="false">SUM(BK322:BK367)</f>
        <v>0</v>
      </c>
    </row>
    <row r="322" s="30" customFormat="true" ht="33" hidden="false" customHeight="true" outlineLevel="0" collapsed="false">
      <c r="A322" s="26"/>
      <c r="B322" s="27"/>
      <c r="C322" s="246" t="s">
        <v>903</v>
      </c>
      <c r="D322" s="246" t="s">
        <v>250</v>
      </c>
      <c r="E322" s="247" t="s">
        <v>904</v>
      </c>
      <c r="F322" s="248" t="s">
        <v>905</v>
      </c>
      <c r="G322" s="249" t="s">
        <v>291</v>
      </c>
      <c r="H322" s="250" t="n">
        <v>0.2</v>
      </c>
      <c r="I322" s="251"/>
      <c r="J322" s="252" t="n">
        <f aca="false">ROUND(I322*H322,2)</f>
        <v>0</v>
      </c>
      <c r="K322" s="253"/>
      <c r="L322" s="29"/>
      <c r="M322" s="254"/>
      <c r="N322" s="255" t="s">
        <v>39</v>
      </c>
      <c r="O322" s="76"/>
      <c r="P322" s="256" t="n">
        <f aca="false">O322*H322</f>
        <v>0</v>
      </c>
      <c r="Q322" s="256" t="n">
        <v>0</v>
      </c>
      <c r="R322" s="256" t="n">
        <f aca="false">Q322*H322</f>
        <v>0</v>
      </c>
      <c r="S322" s="256" t="n">
        <v>0</v>
      </c>
      <c r="T322" s="257" t="n">
        <f aca="false">S322*H322</f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258" t="s">
        <v>302</v>
      </c>
      <c r="AT322" s="258" t="s">
        <v>250</v>
      </c>
      <c r="AU322" s="258" t="s">
        <v>265</v>
      </c>
      <c r="AY322" s="3" t="s">
        <v>247</v>
      </c>
      <c r="BE322" s="137" t="n">
        <f aca="false">IF(N322="základní",J322,0)</f>
        <v>0</v>
      </c>
      <c r="BF322" s="137" t="n">
        <f aca="false">IF(N322="snížená",J322,0)</f>
        <v>0</v>
      </c>
      <c r="BG322" s="137" t="n">
        <f aca="false">IF(N322="zákl. přenesená",J322,0)</f>
        <v>0</v>
      </c>
      <c r="BH322" s="137" t="n">
        <f aca="false">IF(N322="sníž. přenesená",J322,0)</f>
        <v>0</v>
      </c>
      <c r="BI322" s="137" t="n">
        <f aca="false">IF(N322="nulová",J322,0)</f>
        <v>0</v>
      </c>
      <c r="BJ322" s="3" t="s">
        <v>81</v>
      </c>
      <c r="BK322" s="137" t="n">
        <f aca="false">ROUND(I322*H322,2)</f>
        <v>0</v>
      </c>
      <c r="BL322" s="3" t="s">
        <v>302</v>
      </c>
      <c r="BM322" s="258" t="s">
        <v>906</v>
      </c>
    </row>
    <row r="323" s="30" customFormat="true" ht="28.8" hidden="false" customHeight="false" outlineLevel="0" collapsed="false">
      <c r="A323" s="26"/>
      <c r="B323" s="27"/>
      <c r="C323" s="28"/>
      <c r="D323" s="259" t="s">
        <v>256</v>
      </c>
      <c r="E323" s="28"/>
      <c r="F323" s="260" t="s">
        <v>907</v>
      </c>
      <c r="G323" s="28"/>
      <c r="H323" s="28"/>
      <c r="I323" s="211"/>
      <c r="J323" s="28"/>
      <c r="K323" s="28"/>
      <c r="L323" s="29"/>
      <c r="M323" s="261"/>
      <c r="N323" s="262"/>
      <c r="O323" s="76"/>
      <c r="P323" s="76"/>
      <c r="Q323" s="76"/>
      <c r="R323" s="76"/>
      <c r="S323" s="76"/>
      <c r="T323" s="77"/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T323" s="3" t="s">
        <v>256</v>
      </c>
      <c r="AU323" s="3" t="s">
        <v>265</v>
      </c>
    </row>
    <row r="324" s="30" customFormat="true" ht="24.15" hidden="false" customHeight="true" outlineLevel="0" collapsed="false">
      <c r="A324" s="26"/>
      <c r="B324" s="27"/>
      <c r="C324" s="263" t="s">
        <v>908</v>
      </c>
      <c r="D324" s="263" t="s">
        <v>288</v>
      </c>
      <c r="E324" s="264" t="s">
        <v>909</v>
      </c>
      <c r="F324" s="265" t="s">
        <v>910</v>
      </c>
      <c r="G324" s="266" t="s">
        <v>332</v>
      </c>
      <c r="H324" s="267" t="n">
        <v>0.2</v>
      </c>
      <c r="I324" s="268"/>
      <c r="J324" s="269" t="n">
        <f aca="false">ROUND(I324*H324,2)</f>
        <v>0</v>
      </c>
      <c r="K324" s="270"/>
      <c r="L324" s="271"/>
      <c r="M324" s="272"/>
      <c r="N324" s="273" t="s">
        <v>39</v>
      </c>
      <c r="O324" s="76"/>
      <c r="P324" s="256" t="n">
        <f aca="false">O324*H324</f>
        <v>0</v>
      </c>
      <c r="Q324" s="256" t="n">
        <v>0.0006</v>
      </c>
      <c r="R324" s="256" t="n">
        <f aca="false">Q324*H324</f>
        <v>0.00012</v>
      </c>
      <c r="S324" s="256" t="n">
        <v>0</v>
      </c>
      <c r="T324" s="257" t="n">
        <f aca="false">S324*H324</f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258" t="s">
        <v>324</v>
      </c>
      <c r="AT324" s="258" t="s">
        <v>288</v>
      </c>
      <c r="AU324" s="258" t="s">
        <v>265</v>
      </c>
      <c r="AY324" s="3" t="s">
        <v>247</v>
      </c>
      <c r="BE324" s="137" t="n">
        <f aca="false">IF(N324="základní",J324,0)</f>
        <v>0</v>
      </c>
      <c r="BF324" s="137" t="n">
        <f aca="false">IF(N324="snížená",J324,0)</f>
        <v>0</v>
      </c>
      <c r="BG324" s="137" t="n">
        <f aca="false">IF(N324="zákl. přenesená",J324,0)</f>
        <v>0</v>
      </c>
      <c r="BH324" s="137" t="n">
        <f aca="false">IF(N324="sníž. přenesená",J324,0)</f>
        <v>0</v>
      </c>
      <c r="BI324" s="137" t="n">
        <f aca="false">IF(N324="nulová",J324,0)</f>
        <v>0</v>
      </c>
      <c r="BJ324" s="3" t="s">
        <v>81</v>
      </c>
      <c r="BK324" s="137" t="n">
        <f aca="false">ROUND(I324*H324,2)</f>
        <v>0</v>
      </c>
      <c r="BL324" s="3" t="s">
        <v>302</v>
      </c>
      <c r="BM324" s="258" t="s">
        <v>911</v>
      </c>
    </row>
    <row r="325" s="30" customFormat="true" ht="28.8" hidden="false" customHeight="false" outlineLevel="0" collapsed="false">
      <c r="A325" s="26"/>
      <c r="B325" s="27"/>
      <c r="C325" s="28"/>
      <c r="D325" s="259" t="s">
        <v>256</v>
      </c>
      <c r="E325" s="28"/>
      <c r="F325" s="260" t="s">
        <v>912</v>
      </c>
      <c r="G325" s="28"/>
      <c r="H325" s="28"/>
      <c r="I325" s="211"/>
      <c r="J325" s="28"/>
      <c r="K325" s="28"/>
      <c r="L325" s="29"/>
      <c r="M325" s="261"/>
      <c r="N325" s="262"/>
      <c r="O325" s="76"/>
      <c r="P325" s="76"/>
      <c r="Q325" s="76"/>
      <c r="R325" s="76"/>
      <c r="S325" s="76"/>
      <c r="T325" s="77"/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T325" s="3" t="s">
        <v>256</v>
      </c>
      <c r="AU325" s="3" t="s">
        <v>265</v>
      </c>
    </row>
    <row r="326" s="30" customFormat="true" ht="24.15" hidden="false" customHeight="true" outlineLevel="0" collapsed="false">
      <c r="A326" s="26"/>
      <c r="B326" s="27"/>
      <c r="C326" s="246" t="s">
        <v>1325</v>
      </c>
      <c r="D326" s="246" t="s">
        <v>250</v>
      </c>
      <c r="E326" s="247" t="s">
        <v>610</v>
      </c>
      <c r="F326" s="248" t="s">
        <v>611</v>
      </c>
      <c r="G326" s="249" t="s">
        <v>291</v>
      </c>
      <c r="H326" s="250" t="n">
        <v>0.2</v>
      </c>
      <c r="I326" s="251"/>
      <c r="J326" s="252" t="n">
        <f aca="false">ROUND(I326*H326,2)</f>
        <v>0</v>
      </c>
      <c r="K326" s="253"/>
      <c r="L326" s="29"/>
      <c r="M326" s="254"/>
      <c r="N326" s="255" t="s">
        <v>39</v>
      </c>
      <c r="O326" s="76"/>
      <c r="P326" s="256" t="n">
        <f aca="false">O326*H326</f>
        <v>0</v>
      </c>
      <c r="Q326" s="256" t="n">
        <v>0</v>
      </c>
      <c r="R326" s="256" t="n">
        <f aca="false">Q326*H326</f>
        <v>0</v>
      </c>
      <c r="S326" s="256" t="n">
        <v>0</v>
      </c>
      <c r="T326" s="257" t="n">
        <f aca="false">S326*H326</f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258" t="s">
        <v>302</v>
      </c>
      <c r="AT326" s="258" t="s">
        <v>250</v>
      </c>
      <c r="AU326" s="258" t="s">
        <v>265</v>
      </c>
      <c r="AY326" s="3" t="s">
        <v>247</v>
      </c>
      <c r="BE326" s="137" t="n">
        <f aca="false">IF(N326="základní",J326,0)</f>
        <v>0</v>
      </c>
      <c r="BF326" s="137" t="n">
        <f aca="false">IF(N326="snížená",J326,0)</f>
        <v>0</v>
      </c>
      <c r="BG326" s="137" t="n">
        <f aca="false">IF(N326="zákl. přenesená",J326,0)</f>
        <v>0</v>
      </c>
      <c r="BH326" s="137" t="n">
        <f aca="false">IF(N326="sníž. přenesená",J326,0)</f>
        <v>0</v>
      </c>
      <c r="BI326" s="137" t="n">
        <f aca="false">IF(N326="nulová",J326,0)</f>
        <v>0</v>
      </c>
      <c r="BJ326" s="3" t="s">
        <v>81</v>
      </c>
      <c r="BK326" s="137" t="n">
        <f aca="false">ROUND(I326*H326,2)</f>
        <v>0</v>
      </c>
      <c r="BL326" s="3" t="s">
        <v>302</v>
      </c>
      <c r="BM326" s="258" t="s">
        <v>1326</v>
      </c>
    </row>
    <row r="327" s="30" customFormat="true" ht="19.2" hidden="false" customHeight="false" outlineLevel="0" collapsed="false">
      <c r="A327" s="26"/>
      <c r="B327" s="27"/>
      <c r="C327" s="28"/>
      <c r="D327" s="259" t="s">
        <v>256</v>
      </c>
      <c r="E327" s="28"/>
      <c r="F327" s="260" t="s">
        <v>613</v>
      </c>
      <c r="G327" s="28"/>
      <c r="H327" s="28"/>
      <c r="I327" s="211"/>
      <c r="J327" s="28"/>
      <c r="K327" s="28"/>
      <c r="L327" s="29"/>
      <c r="M327" s="261"/>
      <c r="N327" s="262"/>
      <c r="O327" s="76"/>
      <c r="P327" s="76"/>
      <c r="Q327" s="76"/>
      <c r="R327" s="76"/>
      <c r="S327" s="76"/>
      <c r="T327" s="77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T327" s="3" t="s">
        <v>256</v>
      </c>
      <c r="AU327" s="3" t="s">
        <v>265</v>
      </c>
    </row>
    <row r="328" s="30" customFormat="true" ht="24.15" hidden="false" customHeight="true" outlineLevel="0" collapsed="false">
      <c r="A328" s="26"/>
      <c r="B328" s="27"/>
      <c r="C328" s="263" t="s">
        <v>1327</v>
      </c>
      <c r="D328" s="263" t="s">
        <v>288</v>
      </c>
      <c r="E328" s="264" t="s">
        <v>1328</v>
      </c>
      <c r="F328" s="265" t="s">
        <v>1329</v>
      </c>
      <c r="G328" s="266" t="s">
        <v>291</v>
      </c>
      <c r="H328" s="267" t="n">
        <v>0.2</v>
      </c>
      <c r="I328" s="268"/>
      <c r="J328" s="269" t="n">
        <f aca="false">ROUND(I328*H328,2)</f>
        <v>0</v>
      </c>
      <c r="K328" s="270"/>
      <c r="L328" s="271"/>
      <c r="M328" s="272"/>
      <c r="N328" s="273" t="s">
        <v>39</v>
      </c>
      <c r="O328" s="76"/>
      <c r="P328" s="256" t="n">
        <f aca="false">O328*H328</f>
        <v>0</v>
      </c>
      <c r="Q328" s="256" t="n">
        <v>0.00503</v>
      </c>
      <c r="R328" s="256" t="n">
        <f aca="false">Q328*H328</f>
        <v>0.001006</v>
      </c>
      <c r="S328" s="256" t="n">
        <v>0</v>
      </c>
      <c r="T328" s="257" t="n">
        <f aca="false">S328*H328</f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258" t="s">
        <v>324</v>
      </c>
      <c r="AT328" s="258" t="s">
        <v>288</v>
      </c>
      <c r="AU328" s="258" t="s">
        <v>265</v>
      </c>
      <c r="AY328" s="3" t="s">
        <v>247</v>
      </c>
      <c r="BE328" s="137" t="n">
        <f aca="false">IF(N328="základní",J328,0)</f>
        <v>0</v>
      </c>
      <c r="BF328" s="137" t="n">
        <f aca="false">IF(N328="snížená",J328,0)</f>
        <v>0</v>
      </c>
      <c r="BG328" s="137" t="n">
        <f aca="false">IF(N328="zákl. přenesená",J328,0)</f>
        <v>0</v>
      </c>
      <c r="BH328" s="137" t="n">
        <f aca="false">IF(N328="sníž. přenesená",J328,0)</f>
        <v>0</v>
      </c>
      <c r="BI328" s="137" t="n">
        <f aca="false">IF(N328="nulová",J328,0)</f>
        <v>0</v>
      </c>
      <c r="BJ328" s="3" t="s">
        <v>81</v>
      </c>
      <c r="BK328" s="137" t="n">
        <f aca="false">ROUND(I328*H328,2)</f>
        <v>0</v>
      </c>
      <c r="BL328" s="3" t="s">
        <v>302</v>
      </c>
      <c r="BM328" s="258" t="s">
        <v>1330</v>
      </c>
    </row>
    <row r="329" s="30" customFormat="true" ht="19.2" hidden="false" customHeight="false" outlineLevel="0" collapsed="false">
      <c r="A329" s="26"/>
      <c r="B329" s="27"/>
      <c r="C329" s="28"/>
      <c r="D329" s="259" t="s">
        <v>256</v>
      </c>
      <c r="E329" s="28"/>
      <c r="F329" s="260" t="s">
        <v>1329</v>
      </c>
      <c r="G329" s="28"/>
      <c r="H329" s="28"/>
      <c r="I329" s="211"/>
      <c r="J329" s="28"/>
      <c r="K329" s="28"/>
      <c r="L329" s="29"/>
      <c r="M329" s="261"/>
      <c r="N329" s="262"/>
      <c r="O329" s="76"/>
      <c r="P329" s="76"/>
      <c r="Q329" s="76"/>
      <c r="R329" s="76"/>
      <c r="S329" s="76"/>
      <c r="T329" s="77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T329" s="3" t="s">
        <v>256</v>
      </c>
      <c r="AU329" s="3" t="s">
        <v>265</v>
      </c>
    </row>
    <row r="330" s="30" customFormat="true" ht="24.15" hidden="false" customHeight="true" outlineLevel="0" collapsed="false">
      <c r="A330" s="26"/>
      <c r="B330" s="27"/>
      <c r="C330" s="246" t="s">
        <v>1331</v>
      </c>
      <c r="D330" s="246" t="s">
        <v>250</v>
      </c>
      <c r="E330" s="247" t="s">
        <v>601</v>
      </c>
      <c r="F330" s="248" t="s">
        <v>602</v>
      </c>
      <c r="G330" s="249" t="s">
        <v>291</v>
      </c>
      <c r="H330" s="250" t="n">
        <v>0.2</v>
      </c>
      <c r="I330" s="251"/>
      <c r="J330" s="252" t="n">
        <f aca="false">ROUND(I330*H330,2)</f>
        <v>0</v>
      </c>
      <c r="K330" s="253"/>
      <c r="L330" s="29"/>
      <c r="M330" s="254"/>
      <c r="N330" s="255" t="s">
        <v>39</v>
      </c>
      <c r="O330" s="76"/>
      <c r="P330" s="256" t="n">
        <f aca="false">O330*H330</f>
        <v>0</v>
      </c>
      <c r="Q330" s="256" t="n">
        <v>0</v>
      </c>
      <c r="R330" s="256" t="n">
        <f aca="false">Q330*H330</f>
        <v>0</v>
      </c>
      <c r="S330" s="256" t="n">
        <v>0</v>
      </c>
      <c r="T330" s="257" t="n">
        <f aca="false">S330*H330</f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258" t="s">
        <v>302</v>
      </c>
      <c r="AT330" s="258" t="s">
        <v>250</v>
      </c>
      <c r="AU330" s="258" t="s">
        <v>265</v>
      </c>
      <c r="AY330" s="3" t="s">
        <v>247</v>
      </c>
      <c r="BE330" s="137" t="n">
        <f aca="false">IF(N330="základní",J330,0)</f>
        <v>0</v>
      </c>
      <c r="BF330" s="137" t="n">
        <f aca="false">IF(N330="snížená",J330,0)</f>
        <v>0</v>
      </c>
      <c r="BG330" s="137" t="n">
        <f aca="false">IF(N330="zákl. přenesená",J330,0)</f>
        <v>0</v>
      </c>
      <c r="BH330" s="137" t="n">
        <f aca="false">IF(N330="sníž. přenesená",J330,0)</f>
        <v>0</v>
      </c>
      <c r="BI330" s="137" t="n">
        <f aca="false">IF(N330="nulová",J330,0)</f>
        <v>0</v>
      </c>
      <c r="BJ330" s="3" t="s">
        <v>81</v>
      </c>
      <c r="BK330" s="137" t="n">
        <f aca="false">ROUND(I330*H330,2)</f>
        <v>0</v>
      </c>
      <c r="BL330" s="3" t="s">
        <v>302</v>
      </c>
      <c r="BM330" s="258" t="s">
        <v>1332</v>
      </c>
    </row>
    <row r="331" s="30" customFormat="true" ht="19.2" hidden="false" customHeight="false" outlineLevel="0" collapsed="false">
      <c r="A331" s="26"/>
      <c r="B331" s="27"/>
      <c r="C331" s="28"/>
      <c r="D331" s="259" t="s">
        <v>256</v>
      </c>
      <c r="E331" s="28"/>
      <c r="F331" s="260" t="s">
        <v>604</v>
      </c>
      <c r="G331" s="28"/>
      <c r="H331" s="28"/>
      <c r="I331" s="211"/>
      <c r="J331" s="28"/>
      <c r="K331" s="28"/>
      <c r="L331" s="29"/>
      <c r="M331" s="261"/>
      <c r="N331" s="262"/>
      <c r="O331" s="76"/>
      <c r="P331" s="76"/>
      <c r="Q331" s="76"/>
      <c r="R331" s="76"/>
      <c r="S331" s="76"/>
      <c r="T331" s="77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T331" s="3" t="s">
        <v>256</v>
      </c>
      <c r="AU331" s="3" t="s">
        <v>265</v>
      </c>
    </row>
    <row r="332" s="30" customFormat="true" ht="16.5" hidden="false" customHeight="true" outlineLevel="0" collapsed="false">
      <c r="A332" s="26"/>
      <c r="B332" s="27"/>
      <c r="C332" s="263" t="s">
        <v>1333</v>
      </c>
      <c r="D332" s="263" t="s">
        <v>288</v>
      </c>
      <c r="E332" s="264" t="s">
        <v>1334</v>
      </c>
      <c r="F332" s="265" t="s">
        <v>1335</v>
      </c>
      <c r="G332" s="266" t="s">
        <v>291</v>
      </c>
      <c r="H332" s="267" t="n">
        <v>0.2</v>
      </c>
      <c r="I332" s="268"/>
      <c r="J332" s="269" t="n">
        <f aca="false">ROUND(I332*H332,2)</f>
        <v>0</v>
      </c>
      <c r="K332" s="270"/>
      <c r="L332" s="271"/>
      <c r="M332" s="272"/>
      <c r="N332" s="273" t="s">
        <v>39</v>
      </c>
      <c r="O332" s="76"/>
      <c r="P332" s="256" t="n">
        <f aca="false">O332*H332</f>
        <v>0</v>
      </c>
      <c r="Q332" s="256" t="n">
        <v>0.00023</v>
      </c>
      <c r="R332" s="256" t="n">
        <f aca="false">Q332*H332</f>
        <v>4.6E-005</v>
      </c>
      <c r="S332" s="256" t="n">
        <v>0</v>
      </c>
      <c r="T332" s="257" t="n">
        <f aca="false">S332*H332</f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258" t="s">
        <v>324</v>
      </c>
      <c r="AT332" s="258" t="s">
        <v>288</v>
      </c>
      <c r="AU332" s="258" t="s">
        <v>265</v>
      </c>
      <c r="AY332" s="3" t="s">
        <v>247</v>
      </c>
      <c r="BE332" s="137" t="n">
        <f aca="false">IF(N332="základní",J332,0)</f>
        <v>0</v>
      </c>
      <c r="BF332" s="137" t="n">
        <f aca="false">IF(N332="snížená",J332,0)</f>
        <v>0</v>
      </c>
      <c r="BG332" s="137" t="n">
        <f aca="false">IF(N332="zákl. přenesená",J332,0)</f>
        <v>0</v>
      </c>
      <c r="BH332" s="137" t="n">
        <f aca="false">IF(N332="sníž. přenesená",J332,0)</f>
        <v>0</v>
      </c>
      <c r="BI332" s="137" t="n">
        <f aca="false">IF(N332="nulová",J332,0)</f>
        <v>0</v>
      </c>
      <c r="BJ332" s="3" t="s">
        <v>81</v>
      </c>
      <c r="BK332" s="137" t="n">
        <f aca="false">ROUND(I332*H332,2)</f>
        <v>0</v>
      </c>
      <c r="BL332" s="3" t="s">
        <v>302</v>
      </c>
      <c r="BM332" s="258" t="s">
        <v>1336</v>
      </c>
    </row>
    <row r="333" s="30" customFormat="true" ht="10.2" hidden="false" customHeight="false" outlineLevel="0" collapsed="false">
      <c r="A333" s="26"/>
      <c r="B333" s="27"/>
      <c r="C333" s="28"/>
      <c r="D333" s="259" t="s">
        <v>256</v>
      </c>
      <c r="E333" s="28"/>
      <c r="F333" s="260" t="s">
        <v>1335</v>
      </c>
      <c r="G333" s="28"/>
      <c r="H333" s="28"/>
      <c r="I333" s="211"/>
      <c r="J333" s="28"/>
      <c r="K333" s="28"/>
      <c r="L333" s="29"/>
      <c r="M333" s="261"/>
      <c r="N333" s="262"/>
      <c r="O333" s="76"/>
      <c r="P333" s="76"/>
      <c r="Q333" s="76"/>
      <c r="R333" s="76"/>
      <c r="S333" s="76"/>
      <c r="T333" s="77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T333" s="3" t="s">
        <v>256</v>
      </c>
      <c r="AU333" s="3" t="s">
        <v>265</v>
      </c>
    </row>
    <row r="334" s="30" customFormat="true" ht="24.15" hidden="false" customHeight="true" outlineLevel="0" collapsed="false">
      <c r="A334" s="26"/>
      <c r="B334" s="27"/>
      <c r="C334" s="246" t="s">
        <v>1337</v>
      </c>
      <c r="D334" s="246" t="s">
        <v>250</v>
      </c>
      <c r="E334" s="247" t="s">
        <v>1338</v>
      </c>
      <c r="F334" s="248" t="s">
        <v>1339</v>
      </c>
      <c r="G334" s="249" t="s">
        <v>291</v>
      </c>
      <c r="H334" s="250" t="n">
        <v>0.2</v>
      </c>
      <c r="I334" s="251"/>
      <c r="J334" s="252" t="n">
        <f aca="false">ROUND(I334*H334,2)</f>
        <v>0</v>
      </c>
      <c r="K334" s="253"/>
      <c r="L334" s="29"/>
      <c r="M334" s="254"/>
      <c r="N334" s="255" t="s">
        <v>39</v>
      </c>
      <c r="O334" s="76"/>
      <c r="P334" s="256" t="n">
        <f aca="false">O334*H334</f>
        <v>0</v>
      </c>
      <c r="Q334" s="256" t="n">
        <v>0</v>
      </c>
      <c r="R334" s="256" t="n">
        <f aca="false">Q334*H334</f>
        <v>0</v>
      </c>
      <c r="S334" s="256" t="n">
        <v>0.116</v>
      </c>
      <c r="T334" s="257" t="n">
        <f aca="false">S334*H334</f>
        <v>0.0232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258" t="s">
        <v>302</v>
      </c>
      <c r="AT334" s="258" t="s">
        <v>250</v>
      </c>
      <c r="AU334" s="258" t="s">
        <v>265</v>
      </c>
      <c r="AY334" s="3" t="s">
        <v>247</v>
      </c>
      <c r="BE334" s="137" t="n">
        <f aca="false">IF(N334="základní",J334,0)</f>
        <v>0</v>
      </c>
      <c r="BF334" s="137" t="n">
        <f aca="false">IF(N334="snížená",J334,0)</f>
        <v>0</v>
      </c>
      <c r="BG334" s="137" t="n">
        <f aca="false">IF(N334="zákl. přenesená",J334,0)</f>
        <v>0</v>
      </c>
      <c r="BH334" s="137" t="n">
        <f aca="false">IF(N334="sníž. přenesená",J334,0)</f>
        <v>0</v>
      </c>
      <c r="BI334" s="137" t="n">
        <f aca="false">IF(N334="nulová",J334,0)</f>
        <v>0</v>
      </c>
      <c r="BJ334" s="3" t="s">
        <v>81</v>
      </c>
      <c r="BK334" s="137" t="n">
        <f aca="false">ROUND(I334*H334,2)</f>
        <v>0</v>
      </c>
      <c r="BL334" s="3" t="s">
        <v>302</v>
      </c>
      <c r="BM334" s="258" t="s">
        <v>1340</v>
      </c>
    </row>
    <row r="335" s="30" customFormat="true" ht="19.2" hidden="false" customHeight="false" outlineLevel="0" collapsed="false">
      <c r="A335" s="26"/>
      <c r="B335" s="27"/>
      <c r="C335" s="28"/>
      <c r="D335" s="259" t="s">
        <v>256</v>
      </c>
      <c r="E335" s="28"/>
      <c r="F335" s="260" t="s">
        <v>1341</v>
      </c>
      <c r="G335" s="28"/>
      <c r="H335" s="28"/>
      <c r="I335" s="211"/>
      <c r="J335" s="28"/>
      <c r="K335" s="28"/>
      <c r="L335" s="29"/>
      <c r="M335" s="261"/>
      <c r="N335" s="262"/>
      <c r="O335" s="76"/>
      <c r="P335" s="76"/>
      <c r="Q335" s="76"/>
      <c r="R335" s="76"/>
      <c r="S335" s="76"/>
      <c r="T335" s="77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T335" s="3" t="s">
        <v>256</v>
      </c>
      <c r="AU335" s="3" t="s">
        <v>265</v>
      </c>
    </row>
    <row r="336" s="30" customFormat="true" ht="24.15" hidden="false" customHeight="true" outlineLevel="0" collapsed="false">
      <c r="A336" s="26"/>
      <c r="B336" s="27"/>
      <c r="C336" s="246" t="s">
        <v>913</v>
      </c>
      <c r="D336" s="246" t="s">
        <v>250</v>
      </c>
      <c r="E336" s="247" t="s">
        <v>914</v>
      </c>
      <c r="F336" s="248" t="s">
        <v>915</v>
      </c>
      <c r="G336" s="249" t="s">
        <v>332</v>
      </c>
      <c r="H336" s="250" t="n">
        <v>3</v>
      </c>
      <c r="I336" s="251"/>
      <c r="J336" s="252" t="n">
        <f aca="false">ROUND(I336*H336,2)</f>
        <v>0</v>
      </c>
      <c r="K336" s="253"/>
      <c r="L336" s="29"/>
      <c r="M336" s="254"/>
      <c r="N336" s="255" t="s">
        <v>39</v>
      </c>
      <c r="O336" s="76"/>
      <c r="P336" s="256" t="n">
        <f aca="false">O336*H336</f>
        <v>0</v>
      </c>
      <c r="Q336" s="256" t="n">
        <v>0</v>
      </c>
      <c r="R336" s="256" t="n">
        <f aca="false">Q336*H336</f>
        <v>0</v>
      </c>
      <c r="S336" s="256" t="n">
        <v>0</v>
      </c>
      <c r="T336" s="257" t="n">
        <f aca="false">S336*H336</f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258" t="s">
        <v>302</v>
      </c>
      <c r="AT336" s="258" t="s">
        <v>250</v>
      </c>
      <c r="AU336" s="258" t="s">
        <v>265</v>
      </c>
      <c r="AY336" s="3" t="s">
        <v>247</v>
      </c>
      <c r="BE336" s="137" t="n">
        <f aca="false">IF(N336="základní",J336,0)</f>
        <v>0</v>
      </c>
      <c r="BF336" s="137" t="n">
        <f aca="false">IF(N336="snížená",J336,0)</f>
        <v>0</v>
      </c>
      <c r="BG336" s="137" t="n">
        <f aca="false">IF(N336="zákl. přenesená",J336,0)</f>
        <v>0</v>
      </c>
      <c r="BH336" s="137" t="n">
        <f aca="false">IF(N336="sníž. přenesená",J336,0)</f>
        <v>0</v>
      </c>
      <c r="BI336" s="137" t="n">
        <f aca="false">IF(N336="nulová",J336,0)</f>
        <v>0</v>
      </c>
      <c r="BJ336" s="3" t="s">
        <v>81</v>
      </c>
      <c r="BK336" s="137" t="n">
        <f aca="false">ROUND(I336*H336,2)</f>
        <v>0</v>
      </c>
      <c r="BL336" s="3" t="s">
        <v>302</v>
      </c>
      <c r="BM336" s="258" t="s">
        <v>916</v>
      </c>
    </row>
    <row r="337" s="30" customFormat="true" ht="28.8" hidden="false" customHeight="false" outlineLevel="0" collapsed="false">
      <c r="A337" s="26"/>
      <c r="B337" s="27"/>
      <c r="C337" s="28"/>
      <c r="D337" s="259" t="s">
        <v>256</v>
      </c>
      <c r="E337" s="28"/>
      <c r="F337" s="260" t="s">
        <v>917</v>
      </c>
      <c r="G337" s="28"/>
      <c r="H337" s="28"/>
      <c r="I337" s="211"/>
      <c r="J337" s="28"/>
      <c r="K337" s="28"/>
      <c r="L337" s="29"/>
      <c r="M337" s="261"/>
      <c r="N337" s="262"/>
      <c r="O337" s="76"/>
      <c r="P337" s="76"/>
      <c r="Q337" s="76"/>
      <c r="R337" s="76"/>
      <c r="S337" s="76"/>
      <c r="T337" s="77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T337" s="3" t="s">
        <v>256</v>
      </c>
      <c r="AU337" s="3" t="s">
        <v>265</v>
      </c>
    </row>
    <row r="338" s="30" customFormat="true" ht="24.15" hidden="false" customHeight="true" outlineLevel="0" collapsed="false">
      <c r="A338" s="26"/>
      <c r="B338" s="27"/>
      <c r="C338" s="263" t="s">
        <v>918</v>
      </c>
      <c r="D338" s="263" t="s">
        <v>288</v>
      </c>
      <c r="E338" s="264" t="s">
        <v>919</v>
      </c>
      <c r="F338" s="265" t="s">
        <v>920</v>
      </c>
      <c r="G338" s="266" t="s">
        <v>332</v>
      </c>
      <c r="H338" s="267" t="n">
        <v>3</v>
      </c>
      <c r="I338" s="268"/>
      <c r="J338" s="269" t="n">
        <f aca="false">ROUND(I338*H338,2)</f>
        <v>0</v>
      </c>
      <c r="K338" s="270"/>
      <c r="L338" s="271"/>
      <c r="M338" s="272"/>
      <c r="N338" s="273" t="s">
        <v>39</v>
      </c>
      <c r="O338" s="76"/>
      <c r="P338" s="256" t="n">
        <f aca="false">O338*H338</f>
        <v>0</v>
      </c>
      <c r="Q338" s="256" t="n">
        <v>0.0011</v>
      </c>
      <c r="R338" s="256" t="n">
        <f aca="false">Q338*H338</f>
        <v>0.0033</v>
      </c>
      <c r="S338" s="256" t="n">
        <v>0</v>
      </c>
      <c r="T338" s="257" t="n">
        <f aca="false">S338*H338</f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258" t="s">
        <v>324</v>
      </c>
      <c r="AT338" s="258" t="s">
        <v>288</v>
      </c>
      <c r="AU338" s="258" t="s">
        <v>265</v>
      </c>
      <c r="AY338" s="3" t="s">
        <v>247</v>
      </c>
      <c r="BE338" s="137" t="n">
        <f aca="false">IF(N338="základní",J338,0)</f>
        <v>0</v>
      </c>
      <c r="BF338" s="137" t="n">
        <f aca="false">IF(N338="snížená",J338,0)</f>
        <v>0</v>
      </c>
      <c r="BG338" s="137" t="n">
        <f aca="false">IF(N338="zákl. přenesená",J338,0)</f>
        <v>0</v>
      </c>
      <c r="BH338" s="137" t="n">
        <f aca="false">IF(N338="sníž. přenesená",J338,0)</f>
        <v>0</v>
      </c>
      <c r="BI338" s="137" t="n">
        <f aca="false">IF(N338="nulová",J338,0)</f>
        <v>0</v>
      </c>
      <c r="BJ338" s="3" t="s">
        <v>81</v>
      </c>
      <c r="BK338" s="137" t="n">
        <f aca="false">ROUND(I338*H338,2)</f>
        <v>0</v>
      </c>
      <c r="BL338" s="3" t="s">
        <v>302</v>
      </c>
      <c r="BM338" s="258" t="s">
        <v>921</v>
      </c>
    </row>
    <row r="339" s="30" customFormat="true" ht="19.2" hidden="false" customHeight="false" outlineLevel="0" collapsed="false">
      <c r="A339" s="26"/>
      <c r="B339" s="27"/>
      <c r="C339" s="28"/>
      <c r="D339" s="259" t="s">
        <v>256</v>
      </c>
      <c r="E339" s="28"/>
      <c r="F339" s="260" t="s">
        <v>920</v>
      </c>
      <c r="G339" s="28"/>
      <c r="H339" s="28"/>
      <c r="I339" s="211"/>
      <c r="J339" s="28"/>
      <c r="K339" s="28"/>
      <c r="L339" s="29"/>
      <c r="M339" s="261"/>
      <c r="N339" s="262"/>
      <c r="O339" s="76"/>
      <c r="P339" s="76"/>
      <c r="Q339" s="76"/>
      <c r="R339" s="76"/>
      <c r="S339" s="76"/>
      <c r="T339" s="77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T339" s="3" t="s">
        <v>256</v>
      </c>
      <c r="AU339" s="3" t="s">
        <v>265</v>
      </c>
    </row>
    <row r="340" s="30" customFormat="true" ht="33" hidden="false" customHeight="true" outlineLevel="0" collapsed="false">
      <c r="A340" s="26"/>
      <c r="B340" s="27"/>
      <c r="C340" s="246" t="s">
        <v>922</v>
      </c>
      <c r="D340" s="246" t="s">
        <v>250</v>
      </c>
      <c r="E340" s="247" t="s">
        <v>923</v>
      </c>
      <c r="F340" s="248" t="s">
        <v>924</v>
      </c>
      <c r="G340" s="249" t="s">
        <v>332</v>
      </c>
      <c r="H340" s="250" t="n">
        <v>0.2</v>
      </c>
      <c r="I340" s="251"/>
      <c r="J340" s="252" t="n">
        <f aca="false">ROUND(I340*H340,2)</f>
        <v>0</v>
      </c>
      <c r="K340" s="253"/>
      <c r="L340" s="29"/>
      <c r="M340" s="254"/>
      <c r="N340" s="255" t="s">
        <v>39</v>
      </c>
      <c r="O340" s="76"/>
      <c r="P340" s="256" t="n">
        <f aca="false">O340*H340</f>
        <v>0</v>
      </c>
      <c r="Q340" s="256" t="n">
        <v>0</v>
      </c>
      <c r="R340" s="256" t="n">
        <f aca="false">Q340*H340</f>
        <v>0</v>
      </c>
      <c r="S340" s="256" t="n">
        <v>0</v>
      </c>
      <c r="T340" s="257" t="n">
        <f aca="false">S340*H340</f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258" t="s">
        <v>302</v>
      </c>
      <c r="AT340" s="258" t="s">
        <v>250</v>
      </c>
      <c r="AU340" s="258" t="s">
        <v>265</v>
      </c>
      <c r="AY340" s="3" t="s">
        <v>247</v>
      </c>
      <c r="BE340" s="137" t="n">
        <f aca="false">IF(N340="základní",J340,0)</f>
        <v>0</v>
      </c>
      <c r="BF340" s="137" t="n">
        <f aca="false">IF(N340="snížená",J340,0)</f>
        <v>0</v>
      </c>
      <c r="BG340" s="137" t="n">
        <f aca="false">IF(N340="zákl. přenesená",J340,0)</f>
        <v>0</v>
      </c>
      <c r="BH340" s="137" t="n">
        <f aca="false">IF(N340="sníž. přenesená",J340,0)</f>
        <v>0</v>
      </c>
      <c r="BI340" s="137" t="n">
        <f aca="false">IF(N340="nulová",J340,0)</f>
        <v>0</v>
      </c>
      <c r="BJ340" s="3" t="s">
        <v>81</v>
      </c>
      <c r="BK340" s="137" t="n">
        <f aca="false">ROUND(I340*H340,2)</f>
        <v>0</v>
      </c>
      <c r="BL340" s="3" t="s">
        <v>302</v>
      </c>
      <c r="BM340" s="258" t="s">
        <v>925</v>
      </c>
    </row>
    <row r="341" s="30" customFormat="true" ht="28.8" hidden="false" customHeight="false" outlineLevel="0" collapsed="false">
      <c r="A341" s="26"/>
      <c r="B341" s="27"/>
      <c r="C341" s="28"/>
      <c r="D341" s="259" t="s">
        <v>256</v>
      </c>
      <c r="E341" s="28"/>
      <c r="F341" s="260" t="s">
        <v>926</v>
      </c>
      <c r="G341" s="28"/>
      <c r="H341" s="28"/>
      <c r="I341" s="211"/>
      <c r="J341" s="28"/>
      <c r="K341" s="28"/>
      <c r="L341" s="29"/>
      <c r="M341" s="261"/>
      <c r="N341" s="262"/>
      <c r="O341" s="76"/>
      <c r="P341" s="76"/>
      <c r="Q341" s="76"/>
      <c r="R341" s="76"/>
      <c r="S341" s="76"/>
      <c r="T341" s="77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T341" s="3" t="s">
        <v>256</v>
      </c>
      <c r="AU341" s="3" t="s">
        <v>265</v>
      </c>
    </row>
    <row r="342" s="30" customFormat="true" ht="37.8" hidden="false" customHeight="true" outlineLevel="0" collapsed="false">
      <c r="A342" s="26"/>
      <c r="B342" s="27"/>
      <c r="C342" s="263" t="s">
        <v>927</v>
      </c>
      <c r="D342" s="263" t="s">
        <v>288</v>
      </c>
      <c r="E342" s="264" t="s">
        <v>928</v>
      </c>
      <c r="F342" s="265" t="s">
        <v>929</v>
      </c>
      <c r="G342" s="266" t="s">
        <v>291</v>
      </c>
      <c r="H342" s="267" t="n">
        <v>0.2</v>
      </c>
      <c r="I342" s="268"/>
      <c r="J342" s="269" t="n">
        <f aca="false">ROUND(I342*H342,2)</f>
        <v>0</v>
      </c>
      <c r="K342" s="270"/>
      <c r="L342" s="271"/>
      <c r="M342" s="272"/>
      <c r="N342" s="273" t="s">
        <v>39</v>
      </c>
      <c r="O342" s="76"/>
      <c r="P342" s="256" t="n">
        <f aca="false">O342*H342</f>
        <v>0</v>
      </c>
      <c r="Q342" s="256" t="n">
        <v>5E-005</v>
      </c>
      <c r="R342" s="256" t="n">
        <f aca="false">Q342*H342</f>
        <v>1E-005</v>
      </c>
      <c r="S342" s="256" t="n">
        <v>0</v>
      </c>
      <c r="T342" s="257" t="n">
        <f aca="false">S342*H342</f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258" t="s">
        <v>324</v>
      </c>
      <c r="AT342" s="258" t="s">
        <v>288</v>
      </c>
      <c r="AU342" s="258" t="s">
        <v>265</v>
      </c>
      <c r="AY342" s="3" t="s">
        <v>247</v>
      </c>
      <c r="BE342" s="137" t="n">
        <f aca="false">IF(N342="základní",J342,0)</f>
        <v>0</v>
      </c>
      <c r="BF342" s="137" t="n">
        <f aca="false">IF(N342="snížená",J342,0)</f>
        <v>0</v>
      </c>
      <c r="BG342" s="137" t="n">
        <f aca="false">IF(N342="zákl. přenesená",J342,0)</f>
        <v>0</v>
      </c>
      <c r="BH342" s="137" t="n">
        <f aca="false">IF(N342="sníž. přenesená",J342,0)</f>
        <v>0</v>
      </c>
      <c r="BI342" s="137" t="n">
        <f aca="false">IF(N342="nulová",J342,0)</f>
        <v>0</v>
      </c>
      <c r="BJ342" s="3" t="s">
        <v>81</v>
      </c>
      <c r="BK342" s="137" t="n">
        <f aca="false">ROUND(I342*H342,2)</f>
        <v>0</v>
      </c>
      <c r="BL342" s="3" t="s">
        <v>302</v>
      </c>
      <c r="BM342" s="258" t="s">
        <v>930</v>
      </c>
    </row>
    <row r="343" s="30" customFormat="true" ht="19.2" hidden="false" customHeight="false" outlineLevel="0" collapsed="false">
      <c r="A343" s="26"/>
      <c r="B343" s="27"/>
      <c r="C343" s="28"/>
      <c r="D343" s="259" t="s">
        <v>256</v>
      </c>
      <c r="E343" s="28"/>
      <c r="F343" s="260" t="s">
        <v>929</v>
      </c>
      <c r="G343" s="28"/>
      <c r="H343" s="28"/>
      <c r="I343" s="211"/>
      <c r="J343" s="28"/>
      <c r="K343" s="28"/>
      <c r="L343" s="29"/>
      <c r="M343" s="261"/>
      <c r="N343" s="262"/>
      <c r="O343" s="76"/>
      <c r="P343" s="76"/>
      <c r="Q343" s="76"/>
      <c r="R343" s="76"/>
      <c r="S343" s="76"/>
      <c r="T343" s="77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T343" s="3" t="s">
        <v>256</v>
      </c>
      <c r="AU343" s="3" t="s">
        <v>265</v>
      </c>
    </row>
    <row r="344" s="30" customFormat="true" ht="37.8" hidden="false" customHeight="true" outlineLevel="0" collapsed="false">
      <c r="A344" s="26"/>
      <c r="B344" s="27"/>
      <c r="C344" s="263" t="s">
        <v>931</v>
      </c>
      <c r="D344" s="263" t="s">
        <v>288</v>
      </c>
      <c r="E344" s="264" t="s">
        <v>670</v>
      </c>
      <c r="F344" s="265" t="s">
        <v>671</v>
      </c>
      <c r="G344" s="266" t="s">
        <v>332</v>
      </c>
      <c r="H344" s="267" t="n">
        <v>1</v>
      </c>
      <c r="I344" s="268"/>
      <c r="J344" s="269" t="n">
        <f aca="false">ROUND(I344*H344,2)</f>
        <v>0</v>
      </c>
      <c r="K344" s="270"/>
      <c r="L344" s="271"/>
      <c r="M344" s="272"/>
      <c r="N344" s="273" t="s">
        <v>39</v>
      </c>
      <c r="O344" s="76"/>
      <c r="P344" s="256" t="n">
        <f aca="false">O344*H344</f>
        <v>0</v>
      </c>
      <c r="Q344" s="256" t="n">
        <v>7E-005</v>
      </c>
      <c r="R344" s="256" t="n">
        <f aca="false">Q344*H344</f>
        <v>7E-005</v>
      </c>
      <c r="S344" s="256" t="n">
        <v>0</v>
      </c>
      <c r="T344" s="257" t="n">
        <f aca="false">S344*H344</f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258" t="s">
        <v>324</v>
      </c>
      <c r="AT344" s="258" t="s">
        <v>288</v>
      </c>
      <c r="AU344" s="258" t="s">
        <v>265</v>
      </c>
      <c r="AY344" s="3" t="s">
        <v>247</v>
      </c>
      <c r="BE344" s="137" t="n">
        <f aca="false">IF(N344="základní",J344,0)</f>
        <v>0</v>
      </c>
      <c r="BF344" s="137" t="n">
        <f aca="false">IF(N344="snížená",J344,0)</f>
        <v>0</v>
      </c>
      <c r="BG344" s="137" t="n">
        <f aca="false">IF(N344="zákl. přenesená",J344,0)</f>
        <v>0</v>
      </c>
      <c r="BH344" s="137" t="n">
        <f aca="false">IF(N344="sníž. přenesená",J344,0)</f>
        <v>0</v>
      </c>
      <c r="BI344" s="137" t="n">
        <f aca="false">IF(N344="nulová",J344,0)</f>
        <v>0</v>
      </c>
      <c r="BJ344" s="3" t="s">
        <v>81</v>
      </c>
      <c r="BK344" s="137" t="n">
        <f aca="false">ROUND(I344*H344,2)</f>
        <v>0</v>
      </c>
      <c r="BL344" s="3" t="s">
        <v>302</v>
      </c>
      <c r="BM344" s="258" t="s">
        <v>932</v>
      </c>
    </row>
    <row r="345" s="30" customFormat="true" ht="28.8" hidden="false" customHeight="false" outlineLevel="0" collapsed="false">
      <c r="A345" s="26"/>
      <c r="B345" s="27"/>
      <c r="C345" s="28"/>
      <c r="D345" s="259" t="s">
        <v>256</v>
      </c>
      <c r="E345" s="28"/>
      <c r="F345" s="260" t="s">
        <v>671</v>
      </c>
      <c r="G345" s="28"/>
      <c r="H345" s="28"/>
      <c r="I345" s="211"/>
      <c r="J345" s="28"/>
      <c r="K345" s="28"/>
      <c r="L345" s="29"/>
      <c r="M345" s="261"/>
      <c r="N345" s="262"/>
      <c r="O345" s="76"/>
      <c r="P345" s="76"/>
      <c r="Q345" s="76"/>
      <c r="R345" s="76"/>
      <c r="S345" s="76"/>
      <c r="T345" s="77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T345" s="3" t="s">
        <v>256</v>
      </c>
      <c r="AU345" s="3" t="s">
        <v>265</v>
      </c>
    </row>
    <row r="346" s="30" customFormat="true" ht="33" hidden="false" customHeight="true" outlineLevel="0" collapsed="false">
      <c r="A346" s="26"/>
      <c r="B346" s="27"/>
      <c r="C346" s="263" t="s">
        <v>933</v>
      </c>
      <c r="D346" s="263" t="s">
        <v>288</v>
      </c>
      <c r="E346" s="264" t="s">
        <v>674</v>
      </c>
      <c r="F346" s="265" t="s">
        <v>675</v>
      </c>
      <c r="G346" s="266" t="s">
        <v>332</v>
      </c>
      <c r="H346" s="267" t="n">
        <v>1</v>
      </c>
      <c r="I346" s="268"/>
      <c r="J346" s="269" t="n">
        <f aca="false">ROUND(I346*H346,2)</f>
        <v>0</v>
      </c>
      <c r="K346" s="270"/>
      <c r="L346" s="271"/>
      <c r="M346" s="272"/>
      <c r="N346" s="273" t="s">
        <v>39</v>
      </c>
      <c r="O346" s="76"/>
      <c r="P346" s="256" t="n">
        <f aca="false">O346*H346</f>
        <v>0</v>
      </c>
      <c r="Q346" s="256" t="n">
        <v>7E-005</v>
      </c>
      <c r="R346" s="256" t="n">
        <f aca="false">Q346*H346</f>
        <v>7E-005</v>
      </c>
      <c r="S346" s="256" t="n">
        <v>0</v>
      </c>
      <c r="T346" s="257" t="n">
        <f aca="false">S346*H346</f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258" t="s">
        <v>324</v>
      </c>
      <c r="AT346" s="258" t="s">
        <v>288</v>
      </c>
      <c r="AU346" s="258" t="s">
        <v>265</v>
      </c>
      <c r="AY346" s="3" t="s">
        <v>247</v>
      </c>
      <c r="BE346" s="137" t="n">
        <f aca="false">IF(N346="základní",J346,0)</f>
        <v>0</v>
      </c>
      <c r="BF346" s="137" t="n">
        <f aca="false">IF(N346="snížená",J346,0)</f>
        <v>0</v>
      </c>
      <c r="BG346" s="137" t="n">
        <f aca="false">IF(N346="zákl. přenesená",J346,0)</f>
        <v>0</v>
      </c>
      <c r="BH346" s="137" t="n">
        <f aca="false">IF(N346="sníž. přenesená",J346,0)</f>
        <v>0</v>
      </c>
      <c r="BI346" s="137" t="n">
        <f aca="false">IF(N346="nulová",J346,0)</f>
        <v>0</v>
      </c>
      <c r="BJ346" s="3" t="s">
        <v>81</v>
      </c>
      <c r="BK346" s="137" t="n">
        <f aca="false">ROUND(I346*H346,2)</f>
        <v>0</v>
      </c>
      <c r="BL346" s="3" t="s">
        <v>302</v>
      </c>
      <c r="BM346" s="258" t="s">
        <v>934</v>
      </c>
    </row>
    <row r="347" s="30" customFormat="true" ht="19.2" hidden="false" customHeight="false" outlineLevel="0" collapsed="false">
      <c r="A347" s="26"/>
      <c r="B347" s="27"/>
      <c r="C347" s="28"/>
      <c r="D347" s="259" t="s">
        <v>256</v>
      </c>
      <c r="E347" s="28"/>
      <c r="F347" s="260" t="s">
        <v>675</v>
      </c>
      <c r="G347" s="28"/>
      <c r="H347" s="28"/>
      <c r="I347" s="211"/>
      <c r="J347" s="28"/>
      <c r="K347" s="28"/>
      <c r="L347" s="29"/>
      <c r="M347" s="261"/>
      <c r="N347" s="262"/>
      <c r="O347" s="76"/>
      <c r="P347" s="76"/>
      <c r="Q347" s="76"/>
      <c r="R347" s="76"/>
      <c r="S347" s="76"/>
      <c r="T347" s="77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T347" s="3" t="s">
        <v>256</v>
      </c>
      <c r="AU347" s="3" t="s">
        <v>265</v>
      </c>
    </row>
    <row r="348" s="30" customFormat="true" ht="37.8" hidden="false" customHeight="true" outlineLevel="0" collapsed="false">
      <c r="A348" s="26"/>
      <c r="B348" s="27"/>
      <c r="C348" s="263" t="s">
        <v>935</v>
      </c>
      <c r="D348" s="263" t="s">
        <v>288</v>
      </c>
      <c r="E348" s="264" t="s">
        <v>678</v>
      </c>
      <c r="F348" s="265" t="s">
        <v>679</v>
      </c>
      <c r="G348" s="266" t="s">
        <v>332</v>
      </c>
      <c r="H348" s="267" t="n">
        <v>1</v>
      </c>
      <c r="I348" s="268"/>
      <c r="J348" s="269" t="n">
        <f aca="false">ROUND(I348*H348,2)</f>
        <v>0</v>
      </c>
      <c r="K348" s="270"/>
      <c r="L348" s="271"/>
      <c r="M348" s="272"/>
      <c r="N348" s="273" t="s">
        <v>39</v>
      </c>
      <c r="O348" s="76"/>
      <c r="P348" s="256" t="n">
        <f aca="false">O348*H348</f>
        <v>0</v>
      </c>
      <c r="Q348" s="256" t="n">
        <v>7E-005</v>
      </c>
      <c r="R348" s="256" t="n">
        <f aca="false">Q348*H348</f>
        <v>7E-005</v>
      </c>
      <c r="S348" s="256" t="n">
        <v>0</v>
      </c>
      <c r="T348" s="257" t="n">
        <f aca="false">S348*H348</f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258" t="s">
        <v>324</v>
      </c>
      <c r="AT348" s="258" t="s">
        <v>288</v>
      </c>
      <c r="AU348" s="258" t="s">
        <v>265</v>
      </c>
      <c r="AY348" s="3" t="s">
        <v>247</v>
      </c>
      <c r="BE348" s="137" t="n">
        <f aca="false">IF(N348="základní",J348,0)</f>
        <v>0</v>
      </c>
      <c r="BF348" s="137" t="n">
        <f aca="false">IF(N348="snížená",J348,0)</f>
        <v>0</v>
      </c>
      <c r="BG348" s="137" t="n">
        <f aca="false">IF(N348="zákl. přenesená",J348,0)</f>
        <v>0</v>
      </c>
      <c r="BH348" s="137" t="n">
        <f aca="false">IF(N348="sníž. přenesená",J348,0)</f>
        <v>0</v>
      </c>
      <c r="BI348" s="137" t="n">
        <f aca="false">IF(N348="nulová",J348,0)</f>
        <v>0</v>
      </c>
      <c r="BJ348" s="3" t="s">
        <v>81</v>
      </c>
      <c r="BK348" s="137" t="n">
        <f aca="false">ROUND(I348*H348,2)</f>
        <v>0</v>
      </c>
      <c r="BL348" s="3" t="s">
        <v>302</v>
      </c>
      <c r="BM348" s="258" t="s">
        <v>936</v>
      </c>
    </row>
    <row r="349" s="30" customFormat="true" ht="19.2" hidden="false" customHeight="false" outlineLevel="0" collapsed="false">
      <c r="A349" s="26"/>
      <c r="B349" s="27"/>
      <c r="C349" s="28"/>
      <c r="D349" s="259" t="s">
        <v>256</v>
      </c>
      <c r="E349" s="28"/>
      <c r="F349" s="260" t="s">
        <v>679</v>
      </c>
      <c r="G349" s="28"/>
      <c r="H349" s="28"/>
      <c r="I349" s="211"/>
      <c r="J349" s="28"/>
      <c r="K349" s="28"/>
      <c r="L349" s="29"/>
      <c r="M349" s="261"/>
      <c r="N349" s="262"/>
      <c r="O349" s="76"/>
      <c r="P349" s="76"/>
      <c r="Q349" s="76"/>
      <c r="R349" s="76"/>
      <c r="S349" s="76"/>
      <c r="T349" s="77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T349" s="3" t="s">
        <v>256</v>
      </c>
      <c r="AU349" s="3" t="s">
        <v>265</v>
      </c>
    </row>
    <row r="350" s="30" customFormat="true" ht="24.15" hidden="false" customHeight="true" outlineLevel="0" collapsed="false">
      <c r="A350" s="26"/>
      <c r="B350" s="27"/>
      <c r="C350" s="246" t="s">
        <v>871</v>
      </c>
      <c r="D350" s="246" t="s">
        <v>250</v>
      </c>
      <c r="E350" s="247" t="s">
        <v>872</v>
      </c>
      <c r="F350" s="248" t="s">
        <v>873</v>
      </c>
      <c r="G350" s="249" t="s">
        <v>332</v>
      </c>
      <c r="H350" s="250" t="n">
        <v>4</v>
      </c>
      <c r="I350" s="251"/>
      <c r="J350" s="252" t="n">
        <f aca="false">ROUND(I350*H350,2)</f>
        <v>0</v>
      </c>
      <c r="K350" s="253"/>
      <c r="L350" s="29"/>
      <c r="M350" s="254"/>
      <c r="N350" s="255" t="s">
        <v>39</v>
      </c>
      <c r="O350" s="76"/>
      <c r="P350" s="256" t="n">
        <f aca="false">O350*H350</f>
        <v>0</v>
      </c>
      <c r="Q350" s="256" t="n">
        <v>0</v>
      </c>
      <c r="R350" s="256" t="n">
        <f aca="false">Q350*H350</f>
        <v>0</v>
      </c>
      <c r="S350" s="256" t="n">
        <v>0</v>
      </c>
      <c r="T350" s="257" t="n">
        <f aca="false">S350*H350</f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258" t="s">
        <v>302</v>
      </c>
      <c r="AT350" s="258" t="s">
        <v>250</v>
      </c>
      <c r="AU350" s="258" t="s">
        <v>265</v>
      </c>
      <c r="AY350" s="3" t="s">
        <v>247</v>
      </c>
      <c r="BE350" s="137" t="n">
        <f aca="false">IF(N350="základní",J350,0)</f>
        <v>0</v>
      </c>
      <c r="BF350" s="137" t="n">
        <f aca="false">IF(N350="snížená",J350,0)</f>
        <v>0</v>
      </c>
      <c r="BG350" s="137" t="n">
        <f aca="false">IF(N350="zákl. přenesená",J350,0)</f>
        <v>0</v>
      </c>
      <c r="BH350" s="137" t="n">
        <f aca="false">IF(N350="sníž. přenesená",J350,0)</f>
        <v>0</v>
      </c>
      <c r="BI350" s="137" t="n">
        <f aca="false">IF(N350="nulová",J350,0)</f>
        <v>0</v>
      </c>
      <c r="BJ350" s="3" t="s">
        <v>81</v>
      </c>
      <c r="BK350" s="137" t="n">
        <f aca="false">ROUND(I350*H350,2)</f>
        <v>0</v>
      </c>
      <c r="BL350" s="3" t="s">
        <v>302</v>
      </c>
      <c r="BM350" s="258" t="s">
        <v>874</v>
      </c>
    </row>
    <row r="351" s="30" customFormat="true" ht="28.8" hidden="false" customHeight="false" outlineLevel="0" collapsed="false">
      <c r="A351" s="26"/>
      <c r="B351" s="27"/>
      <c r="C351" s="28"/>
      <c r="D351" s="259" t="s">
        <v>256</v>
      </c>
      <c r="E351" s="28"/>
      <c r="F351" s="260" t="s">
        <v>875</v>
      </c>
      <c r="G351" s="28"/>
      <c r="H351" s="28"/>
      <c r="I351" s="211"/>
      <c r="J351" s="28"/>
      <c r="K351" s="28"/>
      <c r="L351" s="29"/>
      <c r="M351" s="261"/>
      <c r="N351" s="262"/>
      <c r="O351" s="76"/>
      <c r="P351" s="76"/>
      <c r="Q351" s="76"/>
      <c r="R351" s="76"/>
      <c r="S351" s="76"/>
      <c r="T351" s="77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T351" s="3" t="s">
        <v>256</v>
      </c>
      <c r="AU351" s="3" t="s">
        <v>265</v>
      </c>
    </row>
    <row r="352" s="30" customFormat="true" ht="16.5" hidden="false" customHeight="true" outlineLevel="0" collapsed="false">
      <c r="A352" s="26"/>
      <c r="B352" s="27"/>
      <c r="C352" s="263" t="s">
        <v>876</v>
      </c>
      <c r="D352" s="263" t="s">
        <v>288</v>
      </c>
      <c r="E352" s="264" t="s">
        <v>877</v>
      </c>
      <c r="F352" s="265" t="s">
        <v>878</v>
      </c>
      <c r="G352" s="266" t="s">
        <v>332</v>
      </c>
      <c r="H352" s="267" t="n">
        <v>4</v>
      </c>
      <c r="I352" s="268"/>
      <c r="J352" s="269" t="n">
        <f aca="false">ROUND(I352*H352,2)</f>
        <v>0</v>
      </c>
      <c r="K352" s="270"/>
      <c r="L352" s="271"/>
      <c r="M352" s="272"/>
      <c r="N352" s="273" t="s">
        <v>39</v>
      </c>
      <c r="O352" s="76"/>
      <c r="P352" s="256" t="n">
        <f aca="false">O352*H352</f>
        <v>0</v>
      </c>
      <c r="Q352" s="256" t="n">
        <v>0.00054</v>
      </c>
      <c r="R352" s="256" t="n">
        <f aca="false">Q352*H352</f>
        <v>0.00216</v>
      </c>
      <c r="S352" s="256" t="n">
        <v>0</v>
      </c>
      <c r="T352" s="257" t="n">
        <f aca="false">S352*H352</f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258" t="s">
        <v>324</v>
      </c>
      <c r="AT352" s="258" t="s">
        <v>288</v>
      </c>
      <c r="AU352" s="258" t="s">
        <v>265</v>
      </c>
      <c r="AY352" s="3" t="s">
        <v>247</v>
      </c>
      <c r="BE352" s="137" t="n">
        <f aca="false">IF(N352="základní",J352,0)</f>
        <v>0</v>
      </c>
      <c r="BF352" s="137" t="n">
        <f aca="false">IF(N352="snížená",J352,0)</f>
        <v>0</v>
      </c>
      <c r="BG352" s="137" t="n">
        <f aca="false">IF(N352="zákl. přenesená",J352,0)</f>
        <v>0</v>
      </c>
      <c r="BH352" s="137" t="n">
        <f aca="false">IF(N352="sníž. přenesená",J352,0)</f>
        <v>0</v>
      </c>
      <c r="BI352" s="137" t="n">
        <f aca="false">IF(N352="nulová",J352,0)</f>
        <v>0</v>
      </c>
      <c r="BJ352" s="3" t="s">
        <v>81</v>
      </c>
      <c r="BK352" s="137" t="n">
        <f aca="false">ROUND(I352*H352,2)</f>
        <v>0</v>
      </c>
      <c r="BL352" s="3" t="s">
        <v>302</v>
      </c>
      <c r="BM352" s="258" t="s">
        <v>879</v>
      </c>
    </row>
    <row r="353" s="30" customFormat="true" ht="10.2" hidden="false" customHeight="false" outlineLevel="0" collapsed="false">
      <c r="A353" s="26"/>
      <c r="B353" s="27"/>
      <c r="C353" s="28"/>
      <c r="D353" s="259" t="s">
        <v>256</v>
      </c>
      <c r="E353" s="28"/>
      <c r="F353" s="260" t="s">
        <v>878</v>
      </c>
      <c r="G353" s="28"/>
      <c r="H353" s="28"/>
      <c r="I353" s="211"/>
      <c r="J353" s="28"/>
      <c r="K353" s="28"/>
      <c r="L353" s="29"/>
      <c r="M353" s="261"/>
      <c r="N353" s="262"/>
      <c r="O353" s="76"/>
      <c r="P353" s="76"/>
      <c r="Q353" s="76"/>
      <c r="R353" s="76"/>
      <c r="S353" s="76"/>
      <c r="T353" s="77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T353" s="3" t="s">
        <v>256</v>
      </c>
      <c r="AU353" s="3" t="s">
        <v>265</v>
      </c>
    </row>
    <row r="354" s="30" customFormat="true" ht="24.15" hidden="false" customHeight="true" outlineLevel="0" collapsed="false">
      <c r="A354" s="26"/>
      <c r="B354" s="27"/>
      <c r="C354" s="263" t="s">
        <v>880</v>
      </c>
      <c r="D354" s="263" t="s">
        <v>288</v>
      </c>
      <c r="E354" s="264" t="s">
        <v>881</v>
      </c>
      <c r="F354" s="265" t="s">
        <v>882</v>
      </c>
      <c r="G354" s="266" t="s">
        <v>291</v>
      </c>
      <c r="H354" s="267" t="n">
        <v>1</v>
      </c>
      <c r="I354" s="268"/>
      <c r="J354" s="269" t="n">
        <f aca="false">ROUND(I354*H354,2)</f>
        <v>0</v>
      </c>
      <c r="K354" s="270"/>
      <c r="L354" s="271"/>
      <c r="M354" s="272"/>
      <c r="N354" s="273" t="s">
        <v>39</v>
      </c>
      <c r="O354" s="76"/>
      <c r="P354" s="256" t="n">
        <f aca="false">O354*H354</f>
        <v>0</v>
      </c>
      <c r="Q354" s="256" t="n">
        <v>1E-005</v>
      </c>
      <c r="R354" s="256" t="n">
        <f aca="false">Q354*H354</f>
        <v>1E-005</v>
      </c>
      <c r="S354" s="256" t="n">
        <v>0</v>
      </c>
      <c r="T354" s="257" t="n">
        <f aca="false">S354*H354</f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258" t="s">
        <v>324</v>
      </c>
      <c r="AT354" s="258" t="s">
        <v>288</v>
      </c>
      <c r="AU354" s="258" t="s">
        <v>265</v>
      </c>
      <c r="AY354" s="3" t="s">
        <v>247</v>
      </c>
      <c r="BE354" s="137" t="n">
        <f aca="false">IF(N354="základní",J354,0)</f>
        <v>0</v>
      </c>
      <c r="BF354" s="137" t="n">
        <f aca="false">IF(N354="snížená",J354,0)</f>
        <v>0</v>
      </c>
      <c r="BG354" s="137" t="n">
        <f aca="false">IF(N354="zákl. přenesená",J354,0)</f>
        <v>0</v>
      </c>
      <c r="BH354" s="137" t="n">
        <f aca="false">IF(N354="sníž. přenesená",J354,0)</f>
        <v>0</v>
      </c>
      <c r="BI354" s="137" t="n">
        <f aca="false">IF(N354="nulová",J354,0)</f>
        <v>0</v>
      </c>
      <c r="BJ354" s="3" t="s">
        <v>81</v>
      </c>
      <c r="BK354" s="137" t="n">
        <f aca="false">ROUND(I354*H354,2)</f>
        <v>0</v>
      </c>
      <c r="BL354" s="3" t="s">
        <v>302</v>
      </c>
      <c r="BM354" s="258" t="s">
        <v>883</v>
      </c>
    </row>
    <row r="355" s="30" customFormat="true" ht="10.2" hidden="false" customHeight="false" outlineLevel="0" collapsed="false">
      <c r="A355" s="26"/>
      <c r="B355" s="27"/>
      <c r="C355" s="28"/>
      <c r="D355" s="259" t="s">
        <v>256</v>
      </c>
      <c r="E355" s="28"/>
      <c r="F355" s="260" t="s">
        <v>882</v>
      </c>
      <c r="G355" s="28"/>
      <c r="H355" s="28"/>
      <c r="I355" s="211"/>
      <c r="J355" s="28"/>
      <c r="K355" s="28"/>
      <c r="L355" s="29"/>
      <c r="M355" s="261"/>
      <c r="N355" s="262"/>
      <c r="O355" s="76"/>
      <c r="P355" s="76"/>
      <c r="Q355" s="76"/>
      <c r="R355" s="76"/>
      <c r="S355" s="76"/>
      <c r="T355" s="77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T355" s="3" t="s">
        <v>256</v>
      </c>
      <c r="AU355" s="3" t="s">
        <v>265</v>
      </c>
    </row>
    <row r="356" s="30" customFormat="true" ht="24.15" hidden="false" customHeight="true" outlineLevel="0" collapsed="false">
      <c r="A356" s="26"/>
      <c r="B356" s="27"/>
      <c r="C356" s="263" t="s">
        <v>884</v>
      </c>
      <c r="D356" s="263" t="s">
        <v>288</v>
      </c>
      <c r="E356" s="264" t="s">
        <v>885</v>
      </c>
      <c r="F356" s="265" t="s">
        <v>886</v>
      </c>
      <c r="G356" s="266" t="s">
        <v>291</v>
      </c>
      <c r="H356" s="267" t="n">
        <v>1</v>
      </c>
      <c r="I356" s="268"/>
      <c r="J356" s="269" t="n">
        <f aca="false">ROUND(I356*H356,2)</f>
        <v>0</v>
      </c>
      <c r="K356" s="270"/>
      <c r="L356" s="271"/>
      <c r="M356" s="272"/>
      <c r="N356" s="273" t="s">
        <v>39</v>
      </c>
      <c r="O356" s="76"/>
      <c r="P356" s="256" t="n">
        <f aca="false">O356*H356</f>
        <v>0</v>
      </c>
      <c r="Q356" s="256" t="n">
        <v>1E-005</v>
      </c>
      <c r="R356" s="256" t="n">
        <f aca="false">Q356*H356</f>
        <v>1E-005</v>
      </c>
      <c r="S356" s="256" t="n">
        <v>0</v>
      </c>
      <c r="T356" s="257" t="n">
        <f aca="false">S356*H356</f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258" t="s">
        <v>324</v>
      </c>
      <c r="AT356" s="258" t="s">
        <v>288</v>
      </c>
      <c r="AU356" s="258" t="s">
        <v>265</v>
      </c>
      <c r="AY356" s="3" t="s">
        <v>247</v>
      </c>
      <c r="BE356" s="137" t="n">
        <f aca="false">IF(N356="základní",J356,0)</f>
        <v>0</v>
      </c>
      <c r="BF356" s="137" t="n">
        <f aca="false">IF(N356="snížená",J356,0)</f>
        <v>0</v>
      </c>
      <c r="BG356" s="137" t="n">
        <f aca="false">IF(N356="zákl. přenesená",J356,0)</f>
        <v>0</v>
      </c>
      <c r="BH356" s="137" t="n">
        <f aca="false">IF(N356="sníž. přenesená",J356,0)</f>
        <v>0</v>
      </c>
      <c r="BI356" s="137" t="n">
        <f aca="false">IF(N356="nulová",J356,0)</f>
        <v>0</v>
      </c>
      <c r="BJ356" s="3" t="s">
        <v>81</v>
      </c>
      <c r="BK356" s="137" t="n">
        <f aca="false">ROUND(I356*H356,2)</f>
        <v>0</v>
      </c>
      <c r="BL356" s="3" t="s">
        <v>302</v>
      </c>
      <c r="BM356" s="258" t="s">
        <v>887</v>
      </c>
    </row>
    <row r="357" s="30" customFormat="true" ht="10.2" hidden="false" customHeight="false" outlineLevel="0" collapsed="false">
      <c r="A357" s="26"/>
      <c r="B357" s="27"/>
      <c r="C357" s="28"/>
      <c r="D357" s="259" t="s">
        <v>256</v>
      </c>
      <c r="E357" s="28"/>
      <c r="F357" s="260" t="s">
        <v>886</v>
      </c>
      <c r="G357" s="28"/>
      <c r="H357" s="28"/>
      <c r="I357" s="211"/>
      <c r="J357" s="28"/>
      <c r="K357" s="28"/>
      <c r="L357" s="29"/>
      <c r="M357" s="261"/>
      <c r="N357" s="262"/>
      <c r="O357" s="76"/>
      <c r="P357" s="76"/>
      <c r="Q357" s="76"/>
      <c r="R357" s="76"/>
      <c r="S357" s="76"/>
      <c r="T357" s="77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T357" s="3" t="s">
        <v>256</v>
      </c>
      <c r="AU357" s="3" t="s">
        <v>265</v>
      </c>
    </row>
    <row r="358" s="30" customFormat="true" ht="24.15" hidden="false" customHeight="true" outlineLevel="0" collapsed="false">
      <c r="A358" s="26"/>
      <c r="B358" s="27"/>
      <c r="C358" s="263" t="s">
        <v>888</v>
      </c>
      <c r="D358" s="263" t="s">
        <v>288</v>
      </c>
      <c r="E358" s="264" t="s">
        <v>889</v>
      </c>
      <c r="F358" s="265" t="s">
        <v>890</v>
      </c>
      <c r="G358" s="266" t="s">
        <v>291</v>
      </c>
      <c r="H358" s="267" t="n">
        <v>1</v>
      </c>
      <c r="I358" s="268"/>
      <c r="J358" s="269" t="n">
        <f aca="false">ROUND(I358*H358,2)</f>
        <v>0</v>
      </c>
      <c r="K358" s="270"/>
      <c r="L358" s="271"/>
      <c r="M358" s="272"/>
      <c r="N358" s="273" t="s">
        <v>39</v>
      </c>
      <c r="O358" s="76"/>
      <c r="P358" s="256" t="n">
        <f aca="false">O358*H358</f>
        <v>0</v>
      </c>
      <c r="Q358" s="256" t="n">
        <v>1E-005</v>
      </c>
      <c r="R358" s="256" t="n">
        <f aca="false">Q358*H358</f>
        <v>1E-005</v>
      </c>
      <c r="S358" s="256" t="n">
        <v>0</v>
      </c>
      <c r="T358" s="257" t="n">
        <f aca="false">S358*H358</f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258" t="s">
        <v>324</v>
      </c>
      <c r="AT358" s="258" t="s">
        <v>288</v>
      </c>
      <c r="AU358" s="258" t="s">
        <v>265</v>
      </c>
      <c r="AY358" s="3" t="s">
        <v>247</v>
      </c>
      <c r="BE358" s="137" t="n">
        <f aca="false">IF(N358="základní",J358,0)</f>
        <v>0</v>
      </c>
      <c r="BF358" s="137" t="n">
        <f aca="false">IF(N358="snížená",J358,0)</f>
        <v>0</v>
      </c>
      <c r="BG358" s="137" t="n">
        <f aca="false">IF(N358="zákl. přenesená",J358,0)</f>
        <v>0</v>
      </c>
      <c r="BH358" s="137" t="n">
        <f aca="false">IF(N358="sníž. přenesená",J358,0)</f>
        <v>0</v>
      </c>
      <c r="BI358" s="137" t="n">
        <f aca="false">IF(N358="nulová",J358,0)</f>
        <v>0</v>
      </c>
      <c r="BJ358" s="3" t="s">
        <v>81</v>
      </c>
      <c r="BK358" s="137" t="n">
        <f aca="false">ROUND(I358*H358,2)</f>
        <v>0</v>
      </c>
      <c r="BL358" s="3" t="s">
        <v>302</v>
      </c>
      <c r="BM358" s="258" t="s">
        <v>891</v>
      </c>
    </row>
    <row r="359" s="30" customFormat="true" ht="10.2" hidden="false" customHeight="false" outlineLevel="0" collapsed="false">
      <c r="A359" s="26"/>
      <c r="B359" s="27"/>
      <c r="C359" s="28"/>
      <c r="D359" s="259" t="s">
        <v>256</v>
      </c>
      <c r="E359" s="28"/>
      <c r="F359" s="260" t="s">
        <v>890</v>
      </c>
      <c r="G359" s="28"/>
      <c r="H359" s="28"/>
      <c r="I359" s="211"/>
      <c r="J359" s="28"/>
      <c r="K359" s="28"/>
      <c r="L359" s="29"/>
      <c r="M359" s="261"/>
      <c r="N359" s="262"/>
      <c r="O359" s="76"/>
      <c r="P359" s="76"/>
      <c r="Q359" s="76"/>
      <c r="R359" s="76"/>
      <c r="S359" s="76"/>
      <c r="T359" s="77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T359" s="3" t="s">
        <v>256</v>
      </c>
      <c r="AU359" s="3" t="s">
        <v>265</v>
      </c>
    </row>
    <row r="360" s="30" customFormat="true" ht="44.25" hidden="false" customHeight="true" outlineLevel="0" collapsed="false">
      <c r="A360" s="26"/>
      <c r="B360" s="27"/>
      <c r="C360" s="246" t="s">
        <v>937</v>
      </c>
      <c r="D360" s="246" t="s">
        <v>250</v>
      </c>
      <c r="E360" s="247" t="s">
        <v>938</v>
      </c>
      <c r="F360" s="248" t="s">
        <v>939</v>
      </c>
      <c r="G360" s="249" t="s">
        <v>332</v>
      </c>
      <c r="H360" s="250" t="n">
        <v>4</v>
      </c>
      <c r="I360" s="251"/>
      <c r="J360" s="252" t="n">
        <f aca="false">ROUND(I360*H360,2)</f>
        <v>0</v>
      </c>
      <c r="K360" s="253"/>
      <c r="L360" s="29"/>
      <c r="M360" s="254"/>
      <c r="N360" s="255" t="s">
        <v>39</v>
      </c>
      <c r="O360" s="76"/>
      <c r="P360" s="256" t="n">
        <f aca="false">O360*H360</f>
        <v>0</v>
      </c>
      <c r="Q360" s="256" t="n">
        <v>0</v>
      </c>
      <c r="R360" s="256" t="n">
        <f aca="false">Q360*H360</f>
        <v>0</v>
      </c>
      <c r="S360" s="256" t="n">
        <v>0</v>
      </c>
      <c r="T360" s="257" t="n">
        <f aca="false">S360*H360</f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258" t="s">
        <v>302</v>
      </c>
      <c r="AT360" s="258" t="s">
        <v>250</v>
      </c>
      <c r="AU360" s="258" t="s">
        <v>265</v>
      </c>
      <c r="AY360" s="3" t="s">
        <v>247</v>
      </c>
      <c r="BE360" s="137" t="n">
        <f aca="false">IF(N360="základní",J360,0)</f>
        <v>0</v>
      </c>
      <c r="BF360" s="137" t="n">
        <f aca="false">IF(N360="snížená",J360,0)</f>
        <v>0</v>
      </c>
      <c r="BG360" s="137" t="n">
        <f aca="false">IF(N360="zákl. přenesená",J360,0)</f>
        <v>0</v>
      </c>
      <c r="BH360" s="137" t="n">
        <f aca="false">IF(N360="sníž. přenesená",J360,0)</f>
        <v>0</v>
      </c>
      <c r="BI360" s="137" t="n">
        <f aca="false">IF(N360="nulová",J360,0)</f>
        <v>0</v>
      </c>
      <c r="BJ360" s="3" t="s">
        <v>81</v>
      </c>
      <c r="BK360" s="137" t="n">
        <f aca="false">ROUND(I360*H360,2)</f>
        <v>0</v>
      </c>
      <c r="BL360" s="3" t="s">
        <v>302</v>
      </c>
      <c r="BM360" s="258" t="s">
        <v>940</v>
      </c>
    </row>
    <row r="361" s="30" customFormat="true" ht="28.8" hidden="false" customHeight="false" outlineLevel="0" collapsed="false">
      <c r="A361" s="26"/>
      <c r="B361" s="27"/>
      <c r="C361" s="28"/>
      <c r="D361" s="259" t="s">
        <v>256</v>
      </c>
      <c r="E361" s="28"/>
      <c r="F361" s="260" t="s">
        <v>941</v>
      </c>
      <c r="G361" s="28"/>
      <c r="H361" s="28"/>
      <c r="I361" s="211"/>
      <c r="J361" s="28"/>
      <c r="K361" s="28"/>
      <c r="L361" s="29"/>
      <c r="M361" s="261"/>
      <c r="N361" s="262"/>
      <c r="O361" s="76"/>
      <c r="P361" s="76"/>
      <c r="Q361" s="76"/>
      <c r="R361" s="76"/>
      <c r="S361" s="76"/>
      <c r="T361" s="77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T361" s="3" t="s">
        <v>256</v>
      </c>
      <c r="AU361" s="3" t="s">
        <v>265</v>
      </c>
    </row>
    <row r="362" s="30" customFormat="true" ht="55.5" hidden="false" customHeight="true" outlineLevel="0" collapsed="false">
      <c r="A362" s="26"/>
      <c r="B362" s="27"/>
      <c r="C362" s="246" t="s">
        <v>1342</v>
      </c>
      <c r="D362" s="246" t="s">
        <v>250</v>
      </c>
      <c r="E362" s="247" t="s">
        <v>1343</v>
      </c>
      <c r="F362" s="248" t="s">
        <v>1344</v>
      </c>
      <c r="G362" s="249" t="s">
        <v>291</v>
      </c>
      <c r="H362" s="250" t="n">
        <v>0.2</v>
      </c>
      <c r="I362" s="251"/>
      <c r="J362" s="252" t="n">
        <f aca="false">ROUND(I362*H362,2)</f>
        <v>0</v>
      </c>
      <c r="K362" s="253"/>
      <c r="L362" s="29"/>
      <c r="M362" s="254"/>
      <c r="N362" s="255" t="s">
        <v>39</v>
      </c>
      <c r="O362" s="76"/>
      <c r="P362" s="256" t="n">
        <f aca="false">O362*H362</f>
        <v>0</v>
      </c>
      <c r="Q362" s="256" t="n">
        <v>0.00064</v>
      </c>
      <c r="R362" s="256" t="n">
        <f aca="false">Q362*H362</f>
        <v>0.000128</v>
      </c>
      <c r="S362" s="256" t="n">
        <v>0</v>
      </c>
      <c r="T362" s="257" t="n">
        <f aca="false">S362*H362</f>
        <v>0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258" t="s">
        <v>302</v>
      </c>
      <c r="AT362" s="258" t="s">
        <v>250</v>
      </c>
      <c r="AU362" s="258" t="s">
        <v>265</v>
      </c>
      <c r="AY362" s="3" t="s">
        <v>247</v>
      </c>
      <c r="BE362" s="137" t="n">
        <f aca="false">IF(N362="základní",J362,0)</f>
        <v>0</v>
      </c>
      <c r="BF362" s="137" t="n">
        <f aca="false">IF(N362="snížená",J362,0)</f>
        <v>0</v>
      </c>
      <c r="BG362" s="137" t="n">
        <f aca="false">IF(N362="zákl. přenesená",J362,0)</f>
        <v>0</v>
      </c>
      <c r="BH362" s="137" t="n">
        <f aca="false">IF(N362="sníž. přenesená",J362,0)</f>
        <v>0</v>
      </c>
      <c r="BI362" s="137" t="n">
        <f aca="false">IF(N362="nulová",J362,0)</f>
        <v>0</v>
      </c>
      <c r="BJ362" s="3" t="s">
        <v>81</v>
      </c>
      <c r="BK362" s="137" t="n">
        <f aca="false">ROUND(I362*H362,2)</f>
        <v>0</v>
      </c>
      <c r="BL362" s="3" t="s">
        <v>302</v>
      </c>
      <c r="BM362" s="258" t="s">
        <v>1345</v>
      </c>
    </row>
    <row r="363" s="30" customFormat="true" ht="38.4" hidden="false" customHeight="false" outlineLevel="0" collapsed="false">
      <c r="A363" s="26"/>
      <c r="B363" s="27"/>
      <c r="C363" s="28"/>
      <c r="D363" s="259" t="s">
        <v>256</v>
      </c>
      <c r="E363" s="28"/>
      <c r="F363" s="260" t="s">
        <v>1344</v>
      </c>
      <c r="G363" s="28"/>
      <c r="H363" s="28"/>
      <c r="I363" s="211"/>
      <c r="J363" s="28"/>
      <c r="K363" s="28"/>
      <c r="L363" s="29"/>
      <c r="M363" s="261"/>
      <c r="N363" s="262"/>
      <c r="O363" s="76"/>
      <c r="P363" s="76"/>
      <c r="Q363" s="76"/>
      <c r="R363" s="76"/>
      <c r="S363" s="76"/>
      <c r="T363" s="77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T363" s="3" t="s">
        <v>256</v>
      </c>
      <c r="AU363" s="3" t="s">
        <v>265</v>
      </c>
    </row>
    <row r="364" s="30" customFormat="true" ht="37.8" hidden="false" customHeight="true" outlineLevel="0" collapsed="false">
      <c r="A364" s="26"/>
      <c r="B364" s="27"/>
      <c r="C364" s="263" t="s">
        <v>1346</v>
      </c>
      <c r="D364" s="263" t="s">
        <v>288</v>
      </c>
      <c r="E364" s="264" t="s">
        <v>1347</v>
      </c>
      <c r="F364" s="265" t="s">
        <v>1348</v>
      </c>
      <c r="G364" s="266"/>
      <c r="H364" s="267" t="n">
        <v>0.2</v>
      </c>
      <c r="I364" s="268"/>
      <c r="J364" s="269" t="n">
        <f aca="false">ROUND(I364*H364,2)</f>
        <v>0</v>
      </c>
      <c r="K364" s="270"/>
      <c r="L364" s="271"/>
      <c r="M364" s="272"/>
      <c r="N364" s="273" t="s">
        <v>39</v>
      </c>
      <c r="O364" s="76"/>
      <c r="P364" s="256" t="n">
        <f aca="false">O364*H364</f>
        <v>0</v>
      </c>
      <c r="Q364" s="256" t="n">
        <v>0</v>
      </c>
      <c r="R364" s="256" t="n">
        <f aca="false">Q364*H364</f>
        <v>0</v>
      </c>
      <c r="S364" s="256" t="n">
        <v>0</v>
      </c>
      <c r="T364" s="257" t="n">
        <f aca="false">S364*H364</f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258" t="s">
        <v>324</v>
      </c>
      <c r="AT364" s="258" t="s">
        <v>288</v>
      </c>
      <c r="AU364" s="258" t="s">
        <v>265</v>
      </c>
      <c r="AY364" s="3" t="s">
        <v>247</v>
      </c>
      <c r="BE364" s="137" t="n">
        <f aca="false">IF(N364="základní",J364,0)</f>
        <v>0</v>
      </c>
      <c r="BF364" s="137" t="n">
        <f aca="false">IF(N364="snížená",J364,0)</f>
        <v>0</v>
      </c>
      <c r="BG364" s="137" t="n">
        <f aca="false">IF(N364="zákl. přenesená",J364,0)</f>
        <v>0</v>
      </c>
      <c r="BH364" s="137" t="n">
        <f aca="false">IF(N364="sníž. přenesená",J364,0)</f>
        <v>0</v>
      </c>
      <c r="BI364" s="137" t="n">
        <f aca="false">IF(N364="nulová",J364,0)</f>
        <v>0</v>
      </c>
      <c r="BJ364" s="3" t="s">
        <v>81</v>
      </c>
      <c r="BK364" s="137" t="n">
        <f aca="false">ROUND(I364*H364,2)</f>
        <v>0</v>
      </c>
      <c r="BL364" s="3" t="s">
        <v>302</v>
      </c>
      <c r="BM364" s="258" t="s">
        <v>1349</v>
      </c>
    </row>
    <row r="365" s="30" customFormat="true" ht="19.2" hidden="false" customHeight="false" outlineLevel="0" collapsed="false">
      <c r="A365" s="26"/>
      <c r="B365" s="27"/>
      <c r="C365" s="28"/>
      <c r="D365" s="259" t="s">
        <v>256</v>
      </c>
      <c r="E365" s="28"/>
      <c r="F365" s="260" t="s">
        <v>1348</v>
      </c>
      <c r="G365" s="28"/>
      <c r="H365" s="28"/>
      <c r="I365" s="211"/>
      <c r="J365" s="28"/>
      <c r="K365" s="28"/>
      <c r="L365" s="29"/>
      <c r="M365" s="261"/>
      <c r="N365" s="262"/>
      <c r="O365" s="76"/>
      <c r="P365" s="76"/>
      <c r="Q365" s="76"/>
      <c r="R365" s="76"/>
      <c r="S365" s="76"/>
      <c r="T365" s="77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T365" s="3" t="s">
        <v>256</v>
      </c>
      <c r="AU365" s="3" t="s">
        <v>265</v>
      </c>
    </row>
    <row r="366" s="30" customFormat="true" ht="21.75" hidden="false" customHeight="true" outlineLevel="0" collapsed="false">
      <c r="A366" s="26"/>
      <c r="B366" s="27"/>
      <c r="C366" s="246" t="s">
        <v>942</v>
      </c>
      <c r="D366" s="246" t="s">
        <v>250</v>
      </c>
      <c r="E366" s="247" t="s">
        <v>943</v>
      </c>
      <c r="F366" s="248" t="s">
        <v>944</v>
      </c>
      <c r="G366" s="249" t="s">
        <v>291</v>
      </c>
      <c r="H366" s="250" t="n">
        <v>0.2</v>
      </c>
      <c r="I366" s="251"/>
      <c r="J366" s="252" t="n">
        <f aca="false">ROUND(I366*H366,2)</f>
        <v>0</v>
      </c>
      <c r="K366" s="253"/>
      <c r="L366" s="29"/>
      <c r="M366" s="254"/>
      <c r="N366" s="255" t="s">
        <v>39</v>
      </c>
      <c r="O366" s="76"/>
      <c r="P366" s="256" t="n">
        <f aca="false">O366*H366</f>
        <v>0</v>
      </c>
      <c r="Q366" s="256" t="n">
        <v>0</v>
      </c>
      <c r="R366" s="256" t="n">
        <f aca="false">Q366*H366</f>
        <v>0</v>
      </c>
      <c r="S366" s="256" t="n">
        <v>0</v>
      </c>
      <c r="T366" s="257" t="n">
        <f aca="false">S366*H366</f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258" t="s">
        <v>302</v>
      </c>
      <c r="AT366" s="258" t="s">
        <v>250</v>
      </c>
      <c r="AU366" s="258" t="s">
        <v>265</v>
      </c>
      <c r="AY366" s="3" t="s">
        <v>247</v>
      </c>
      <c r="BE366" s="137" t="n">
        <f aca="false">IF(N366="základní",J366,0)</f>
        <v>0</v>
      </c>
      <c r="BF366" s="137" t="n">
        <f aca="false">IF(N366="snížená",J366,0)</f>
        <v>0</v>
      </c>
      <c r="BG366" s="137" t="n">
        <f aca="false">IF(N366="zákl. přenesená",J366,0)</f>
        <v>0</v>
      </c>
      <c r="BH366" s="137" t="n">
        <f aca="false">IF(N366="sníž. přenesená",J366,0)</f>
        <v>0</v>
      </c>
      <c r="BI366" s="137" t="n">
        <f aca="false">IF(N366="nulová",J366,0)</f>
        <v>0</v>
      </c>
      <c r="BJ366" s="3" t="s">
        <v>81</v>
      </c>
      <c r="BK366" s="137" t="n">
        <f aca="false">ROUND(I366*H366,2)</f>
        <v>0</v>
      </c>
      <c r="BL366" s="3" t="s">
        <v>302</v>
      </c>
      <c r="BM366" s="258" t="s">
        <v>945</v>
      </c>
    </row>
    <row r="367" s="30" customFormat="true" ht="19.2" hidden="false" customHeight="false" outlineLevel="0" collapsed="false">
      <c r="A367" s="26"/>
      <c r="B367" s="27"/>
      <c r="C367" s="28"/>
      <c r="D367" s="259" t="s">
        <v>256</v>
      </c>
      <c r="E367" s="28"/>
      <c r="F367" s="260" t="s">
        <v>946</v>
      </c>
      <c r="G367" s="28"/>
      <c r="H367" s="28"/>
      <c r="I367" s="211"/>
      <c r="J367" s="28"/>
      <c r="K367" s="28"/>
      <c r="L367" s="29"/>
      <c r="M367" s="261"/>
      <c r="N367" s="262"/>
      <c r="O367" s="76"/>
      <c r="P367" s="76"/>
      <c r="Q367" s="76"/>
      <c r="R367" s="76"/>
      <c r="S367" s="76"/>
      <c r="T367" s="77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T367" s="3" t="s">
        <v>256</v>
      </c>
      <c r="AU367" s="3" t="s">
        <v>265</v>
      </c>
    </row>
    <row r="368" s="229" customFormat="true" ht="20.85" hidden="false" customHeight="true" outlineLevel="0" collapsed="false">
      <c r="B368" s="230"/>
      <c r="C368" s="231"/>
      <c r="D368" s="232" t="s">
        <v>73</v>
      </c>
      <c r="E368" s="244" t="s">
        <v>947</v>
      </c>
      <c r="F368" s="244" t="s">
        <v>948</v>
      </c>
      <c r="G368" s="231"/>
      <c r="H368" s="231"/>
      <c r="I368" s="234"/>
      <c r="J368" s="245" t="n">
        <f aca="false">BK368</f>
        <v>0</v>
      </c>
      <c r="K368" s="231"/>
      <c r="L368" s="236"/>
      <c r="M368" s="237"/>
      <c r="N368" s="238"/>
      <c r="O368" s="238"/>
      <c r="P368" s="239" t="n">
        <f aca="false">SUM(P369:P392)</f>
        <v>0</v>
      </c>
      <c r="Q368" s="238"/>
      <c r="R368" s="239" t="n">
        <f aca="false">SUM(R369:R392)</f>
        <v>0.0505</v>
      </c>
      <c r="S368" s="238"/>
      <c r="T368" s="240" t="n">
        <f aca="false">SUM(T369:T392)</f>
        <v>0.042</v>
      </c>
      <c r="AR368" s="241" t="s">
        <v>83</v>
      </c>
      <c r="AT368" s="242" t="s">
        <v>73</v>
      </c>
      <c r="AU368" s="242" t="s">
        <v>83</v>
      </c>
      <c r="AY368" s="241" t="s">
        <v>247</v>
      </c>
      <c r="BK368" s="243" t="n">
        <f aca="false">SUM(BK369:BK392)</f>
        <v>0</v>
      </c>
    </row>
    <row r="369" s="30" customFormat="true" ht="33" hidden="false" customHeight="true" outlineLevel="0" collapsed="false">
      <c r="A369" s="26"/>
      <c r="B369" s="27"/>
      <c r="C369" s="246" t="s">
        <v>949</v>
      </c>
      <c r="D369" s="246" t="s">
        <v>250</v>
      </c>
      <c r="E369" s="247" t="s">
        <v>623</v>
      </c>
      <c r="F369" s="248" t="s">
        <v>624</v>
      </c>
      <c r="G369" s="249" t="s">
        <v>291</v>
      </c>
      <c r="H369" s="250" t="n">
        <v>1</v>
      </c>
      <c r="I369" s="251"/>
      <c r="J369" s="252" t="n">
        <f aca="false">ROUND(I369*H369,2)</f>
        <v>0</v>
      </c>
      <c r="K369" s="253"/>
      <c r="L369" s="29"/>
      <c r="M369" s="254"/>
      <c r="N369" s="255" t="s">
        <v>39</v>
      </c>
      <c r="O369" s="76"/>
      <c r="P369" s="256" t="n">
        <f aca="false">O369*H369</f>
        <v>0</v>
      </c>
      <c r="Q369" s="256" t="n">
        <v>0</v>
      </c>
      <c r="R369" s="256" t="n">
        <f aca="false">Q369*H369</f>
        <v>0</v>
      </c>
      <c r="S369" s="256" t="n">
        <v>0</v>
      </c>
      <c r="T369" s="257" t="n">
        <f aca="false">S369*H369</f>
        <v>0</v>
      </c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R369" s="258" t="s">
        <v>302</v>
      </c>
      <c r="AT369" s="258" t="s">
        <v>250</v>
      </c>
      <c r="AU369" s="258" t="s">
        <v>265</v>
      </c>
      <c r="AY369" s="3" t="s">
        <v>247</v>
      </c>
      <c r="BE369" s="137" t="n">
        <f aca="false">IF(N369="základní",J369,0)</f>
        <v>0</v>
      </c>
      <c r="BF369" s="137" t="n">
        <f aca="false">IF(N369="snížená",J369,0)</f>
        <v>0</v>
      </c>
      <c r="BG369" s="137" t="n">
        <f aca="false">IF(N369="zákl. přenesená",J369,0)</f>
        <v>0</v>
      </c>
      <c r="BH369" s="137" t="n">
        <f aca="false">IF(N369="sníž. přenesená",J369,0)</f>
        <v>0</v>
      </c>
      <c r="BI369" s="137" t="n">
        <f aca="false">IF(N369="nulová",J369,0)</f>
        <v>0</v>
      </c>
      <c r="BJ369" s="3" t="s">
        <v>81</v>
      </c>
      <c r="BK369" s="137" t="n">
        <f aca="false">ROUND(I369*H369,2)</f>
        <v>0</v>
      </c>
      <c r="BL369" s="3" t="s">
        <v>302</v>
      </c>
      <c r="BM369" s="258" t="s">
        <v>950</v>
      </c>
    </row>
    <row r="370" s="30" customFormat="true" ht="19.2" hidden="false" customHeight="false" outlineLevel="0" collapsed="false">
      <c r="A370" s="26"/>
      <c r="B370" s="27"/>
      <c r="C370" s="28"/>
      <c r="D370" s="259" t="s">
        <v>256</v>
      </c>
      <c r="E370" s="28"/>
      <c r="F370" s="260" t="s">
        <v>624</v>
      </c>
      <c r="G370" s="28"/>
      <c r="H370" s="28"/>
      <c r="I370" s="211"/>
      <c r="J370" s="28"/>
      <c r="K370" s="28"/>
      <c r="L370" s="29"/>
      <c r="M370" s="261"/>
      <c r="N370" s="262"/>
      <c r="O370" s="76"/>
      <c r="P370" s="76"/>
      <c r="Q370" s="76"/>
      <c r="R370" s="76"/>
      <c r="S370" s="76"/>
      <c r="T370" s="77"/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T370" s="3" t="s">
        <v>256</v>
      </c>
      <c r="AU370" s="3" t="s">
        <v>265</v>
      </c>
    </row>
    <row r="371" s="30" customFormat="true" ht="24.15" hidden="false" customHeight="true" outlineLevel="0" collapsed="false">
      <c r="A371" s="26"/>
      <c r="B371" s="27"/>
      <c r="C371" s="263" t="s">
        <v>951</v>
      </c>
      <c r="D371" s="263" t="s">
        <v>288</v>
      </c>
      <c r="E371" s="264" t="s">
        <v>952</v>
      </c>
      <c r="F371" s="265" t="s">
        <v>953</v>
      </c>
      <c r="G371" s="266" t="s">
        <v>291</v>
      </c>
      <c r="H371" s="267" t="n">
        <v>1</v>
      </c>
      <c r="I371" s="268"/>
      <c r="J371" s="269" t="n">
        <f aca="false">ROUND(I371*H371,2)</f>
        <v>0</v>
      </c>
      <c r="K371" s="270"/>
      <c r="L371" s="271"/>
      <c r="M371" s="272"/>
      <c r="N371" s="273" t="s">
        <v>39</v>
      </c>
      <c r="O371" s="76"/>
      <c r="P371" s="256" t="n">
        <f aca="false">O371*H371</f>
        <v>0</v>
      </c>
      <c r="Q371" s="256" t="n">
        <v>0</v>
      </c>
      <c r="R371" s="256" t="n">
        <f aca="false">Q371*H371</f>
        <v>0</v>
      </c>
      <c r="S371" s="256" t="n">
        <v>0</v>
      </c>
      <c r="T371" s="257" t="n">
        <f aca="false">S371*H371</f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258" t="s">
        <v>324</v>
      </c>
      <c r="AT371" s="258" t="s">
        <v>288</v>
      </c>
      <c r="AU371" s="258" t="s">
        <v>265</v>
      </c>
      <c r="AY371" s="3" t="s">
        <v>247</v>
      </c>
      <c r="BE371" s="137" t="n">
        <f aca="false">IF(N371="základní",J371,0)</f>
        <v>0</v>
      </c>
      <c r="BF371" s="137" t="n">
        <f aca="false">IF(N371="snížená",J371,0)</f>
        <v>0</v>
      </c>
      <c r="BG371" s="137" t="n">
        <f aca="false">IF(N371="zákl. přenesená",J371,0)</f>
        <v>0</v>
      </c>
      <c r="BH371" s="137" t="n">
        <f aca="false">IF(N371="sníž. přenesená",J371,0)</f>
        <v>0</v>
      </c>
      <c r="BI371" s="137" t="n">
        <f aca="false">IF(N371="nulová",J371,0)</f>
        <v>0</v>
      </c>
      <c r="BJ371" s="3" t="s">
        <v>81</v>
      </c>
      <c r="BK371" s="137" t="n">
        <f aca="false">ROUND(I371*H371,2)</f>
        <v>0</v>
      </c>
      <c r="BL371" s="3" t="s">
        <v>302</v>
      </c>
      <c r="BM371" s="258" t="s">
        <v>954</v>
      </c>
    </row>
    <row r="372" s="30" customFormat="true" ht="19.2" hidden="false" customHeight="false" outlineLevel="0" collapsed="false">
      <c r="A372" s="26"/>
      <c r="B372" s="27"/>
      <c r="C372" s="28"/>
      <c r="D372" s="259" t="s">
        <v>256</v>
      </c>
      <c r="E372" s="28"/>
      <c r="F372" s="260" t="s">
        <v>953</v>
      </c>
      <c r="G372" s="28"/>
      <c r="H372" s="28"/>
      <c r="I372" s="211"/>
      <c r="J372" s="28"/>
      <c r="K372" s="28"/>
      <c r="L372" s="29"/>
      <c r="M372" s="261"/>
      <c r="N372" s="262"/>
      <c r="O372" s="76"/>
      <c r="P372" s="76"/>
      <c r="Q372" s="76"/>
      <c r="R372" s="76"/>
      <c r="S372" s="76"/>
      <c r="T372" s="77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T372" s="3" t="s">
        <v>256</v>
      </c>
      <c r="AU372" s="3" t="s">
        <v>265</v>
      </c>
    </row>
    <row r="373" s="30" customFormat="true" ht="37.8" hidden="false" customHeight="true" outlineLevel="0" collapsed="false">
      <c r="A373" s="26"/>
      <c r="B373" s="27"/>
      <c r="C373" s="246" t="s">
        <v>955</v>
      </c>
      <c r="D373" s="246" t="s">
        <v>250</v>
      </c>
      <c r="E373" s="247" t="s">
        <v>956</v>
      </c>
      <c r="F373" s="248" t="s">
        <v>957</v>
      </c>
      <c r="G373" s="249" t="s">
        <v>291</v>
      </c>
      <c r="H373" s="250" t="n">
        <v>12</v>
      </c>
      <c r="I373" s="251"/>
      <c r="J373" s="252" t="n">
        <f aca="false">ROUND(I373*H373,2)</f>
        <v>0</v>
      </c>
      <c r="K373" s="253"/>
      <c r="L373" s="29"/>
      <c r="M373" s="254"/>
      <c r="N373" s="255" t="s">
        <v>39</v>
      </c>
      <c r="O373" s="76"/>
      <c r="P373" s="256" t="n">
        <f aca="false">O373*H373</f>
        <v>0</v>
      </c>
      <c r="Q373" s="256" t="n">
        <v>0</v>
      </c>
      <c r="R373" s="256" t="n">
        <f aca="false">Q373*H373</f>
        <v>0</v>
      </c>
      <c r="S373" s="256" t="n">
        <v>0</v>
      </c>
      <c r="T373" s="257" t="n">
        <f aca="false">S373*H373</f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258" t="s">
        <v>302</v>
      </c>
      <c r="AT373" s="258" t="s">
        <v>250</v>
      </c>
      <c r="AU373" s="258" t="s">
        <v>265</v>
      </c>
      <c r="AY373" s="3" t="s">
        <v>247</v>
      </c>
      <c r="BE373" s="137" t="n">
        <f aca="false">IF(N373="základní",J373,0)</f>
        <v>0</v>
      </c>
      <c r="BF373" s="137" t="n">
        <f aca="false">IF(N373="snížená",J373,0)</f>
        <v>0</v>
      </c>
      <c r="BG373" s="137" t="n">
        <f aca="false">IF(N373="zákl. přenesená",J373,0)</f>
        <v>0</v>
      </c>
      <c r="BH373" s="137" t="n">
        <f aca="false">IF(N373="sníž. přenesená",J373,0)</f>
        <v>0</v>
      </c>
      <c r="BI373" s="137" t="n">
        <f aca="false">IF(N373="nulová",J373,0)</f>
        <v>0</v>
      </c>
      <c r="BJ373" s="3" t="s">
        <v>81</v>
      </c>
      <c r="BK373" s="137" t="n">
        <f aca="false">ROUND(I373*H373,2)</f>
        <v>0</v>
      </c>
      <c r="BL373" s="3" t="s">
        <v>302</v>
      </c>
      <c r="BM373" s="258" t="s">
        <v>958</v>
      </c>
    </row>
    <row r="374" s="30" customFormat="true" ht="76.8" hidden="false" customHeight="false" outlineLevel="0" collapsed="false">
      <c r="A374" s="26"/>
      <c r="B374" s="27"/>
      <c r="C374" s="28"/>
      <c r="D374" s="259" t="s">
        <v>256</v>
      </c>
      <c r="E374" s="28"/>
      <c r="F374" s="260" t="s">
        <v>959</v>
      </c>
      <c r="G374" s="28"/>
      <c r="H374" s="28"/>
      <c r="I374" s="211"/>
      <c r="J374" s="28"/>
      <c r="K374" s="28"/>
      <c r="L374" s="29"/>
      <c r="M374" s="261"/>
      <c r="N374" s="262"/>
      <c r="O374" s="76"/>
      <c r="P374" s="76"/>
      <c r="Q374" s="76"/>
      <c r="R374" s="76"/>
      <c r="S374" s="76"/>
      <c r="T374" s="77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T374" s="3" t="s">
        <v>256</v>
      </c>
      <c r="AU374" s="3" t="s">
        <v>265</v>
      </c>
    </row>
    <row r="375" s="30" customFormat="true" ht="66.75" hidden="false" customHeight="true" outlineLevel="0" collapsed="false">
      <c r="A375" s="26"/>
      <c r="B375" s="27"/>
      <c r="C375" s="263" t="s">
        <v>1350</v>
      </c>
      <c r="D375" s="263" t="s">
        <v>288</v>
      </c>
      <c r="E375" s="264" t="s">
        <v>970</v>
      </c>
      <c r="F375" s="265" t="s">
        <v>971</v>
      </c>
      <c r="G375" s="266" t="s">
        <v>291</v>
      </c>
      <c r="H375" s="267" t="n">
        <v>12</v>
      </c>
      <c r="I375" s="268"/>
      <c r="J375" s="269" t="n">
        <f aca="false">ROUND(I375*H375,2)</f>
        <v>0</v>
      </c>
      <c r="K375" s="270"/>
      <c r="L375" s="271"/>
      <c r="M375" s="272"/>
      <c r="N375" s="273" t="s">
        <v>39</v>
      </c>
      <c r="O375" s="76"/>
      <c r="P375" s="256" t="n">
        <f aca="false">O375*H375</f>
        <v>0</v>
      </c>
      <c r="Q375" s="256" t="n">
        <v>0.00255</v>
      </c>
      <c r="R375" s="256" t="n">
        <f aca="false">Q375*H375</f>
        <v>0.0306</v>
      </c>
      <c r="S375" s="256" t="n">
        <v>0</v>
      </c>
      <c r="T375" s="257" t="n">
        <f aca="false">S375*H375</f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258" t="s">
        <v>324</v>
      </c>
      <c r="AT375" s="258" t="s">
        <v>288</v>
      </c>
      <c r="AU375" s="258" t="s">
        <v>265</v>
      </c>
      <c r="AY375" s="3" t="s">
        <v>247</v>
      </c>
      <c r="BE375" s="137" t="n">
        <f aca="false">IF(N375="základní",J375,0)</f>
        <v>0</v>
      </c>
      <c r="BF375" s="137" t="n">
        <f aca="false">IF(N375="snížená",J375,0)</f>
        <v>0</v>
      </c>
      <c r="BG375" s="137" t="n">
        <f aca="false">IF(N375="zákl. přenesená",J375,0)</f>
        <v>0</v>
      </c>
      <c r="BH375" s="137" t="n">
        <f aca="false">IF(N375="sníž. přenesená",J375,0)</f>
        <v>0</v>
      </c>
      <c r="BI375" s="137" t="n">
        <f aca="false">IF(N375="nulová",J375,0)</f>
        <v>0</v>
      </c>
      <c r="BJ375" s="3" t="s">
        <v>81</v>
      </c>
      <c r="BK375" s="137" t="n">
        <f aca="false">ROUND(I375*H375,2)</f>
        <v>0</v>
      </c>
      <c r="BL375" s="3" t="s">
        <v>302</v>
      </c>
      <c r="BM375" s="258" t="s">
        <v>1351</v>
      </c>
    </row>
    <row r="376" s="30" customFormat="true" ht="115.2" hidden="false" customHeight="false" outlineLevel="0" collapsed="false">
      <c r="A376" s="26"/>
      <c r="B376" s="27"/>
      <c r="C376" s="28"/>
      <c r="D376" s="259" t="s">
        <v>256</v>
      </c>
      <c r="E376" s="28"/>
      <c r="F376" s="260" t="s">
        <v>973</v>
      </c>
      <c r="G376" s="28"/>
      <c r="H376" s="28"/>
      <c r="I376" s="211"/>
      <c r="J376" s="28"/>
      <c r="K376" s="28"/>
      <c r="L376" s="29"/>
      <c r="M376" s="261"/>
      <c r="N376" s="262"/>
      <c r="O376" s="76"/>
      <c r="P376" s="76"/>
      <c r="Q376" s="76"/>
      <c r="R376" s="76"/>
      <c r="S376" s="76"/>
      <c r="T376" s="77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T376" s="3" t="s">
        <v>256</v>
      </c>
      <c r="AU376" s="3" t="s">
        <v>265</v>
      </c>
    </row>
    <row r="377" s="30" customFormat="true" ht="24.15" hidden="false" customHeight="true" outlineLevel="0" collapsed="false">
      <c r="A377" s="26"/>
      <c r="B377" s="27"/>
      <c r="C377" s="246" t="s">
        <v>960</v>
      </c>
      <c r="D377" s="246" t="s">
        <v>250</v>
      </c>
      <c r="E377" s="247" t="s">
        <v>961</v>
      </c>
      <c r="F377" s="248" t="s">
        <v>962</v>
      </c>
      <c r="G377" s="249" t="s">
        <v>291</v>
      </c>
      <c r="H377" s="250" t="n">
        <v>12</v>
      </c>
      <c r="I377" s="251"/>
      <c r="J377" s="252" t="n">
        <f aca="false">ROUND(I377*H377,2)</f>
        <v>0</v>
      </c>
      <c r="K377" s="253"/>
      <c r="L377" s="29"/>
      <c r="M377" s="254"/>
      <c r="N377" s="255" t="s">
        <v>39</v>
      </c>
      <c r="O377" s="76"/>
      <c r="P377" s="256" t="n">
        <f aca="false">O377*H377</f>
        <v>0</v>
      </c>
      <c r="Q377" s="256" t="n">
        <v>0</v>
      </c>
      <c r="R377" s="256" t="n">
        <f aca="false">Q377*H377</f>
        <v>0</v>
      </c>
      <c r="S377" s="256" t="n">
        <v>0</v>
      </c>
      <c r="T377" s="257" t="n">
        <f aca="false">S377*H377</f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258" t="s">
        <v>302</v>
      </c>
      <c r="AT377" s="258" t="s">
        <v>250</v>
      </c>
      <c r="AU377" s="258" t="s">
        <v>265</v>
      </c>
      <c r="AY377" s="3" t="s">
        <v>247</v>
      </c>
      <c r="BE377" s="137" t="n">
        <f aca="false">IF(N377="základní",J377,0)</f>
        <v>0</v>
      </c>
      <c r="BF377" s="137" t="n">
        <f aca="false">IF(N377="snížená",J377,0)</f>
        <v>0</v>
      </c>
      <c r="BG377" s="137" t="n">
        <f aca="false">IF(N377="zákl. přenesená",J377,0)</f>
        <v>0</v>
      </c>
      <c r="BH377" s="137" t="n">
        <f aca="false">IF(N377="sníž. přenesená",J377,0)</f>
        <v>0</v>
      </c>
      <c r="BI377" s="137" t="n">
        <f aca="false">IF(N377="nulová",J377,0)</f>
        <v>0</v>
      </c>
      <c r="BJ377" s="3" t="s">
        <v>81</v>
      </c>
      <c r="BK377" s="137" t="n">
        <f aca="false">ROUND(I377*H377,2)</f>
        <v>0</v>
      </c>
      <c r="BL377" s="3" t="s">
        <v>302</v>
      </c>
      <c r="BM377" s="258" t="s">
        <v>963</v>
      </c>
    </row>
    <row r="378" s="30" customFormat="true" ht="38.4" hidden="false" customHeight="false" outlineLevel="0" collapsed="false">
      <c r="A378" s="26"/>
      <c r="B378" s="27"/>
      <c r="C378" s="28"/>
      <c r="D378" s="259" t="s">
        <v>256</v>
      </c>
      <c r="E378" s="28"/>
      <c r="F378" s="260" t="s">
        <v>964</v>
      </c>
      <c r="G378" s="28"/>
      <c r="H378" s="28"/>
      <c r="I378" s="211"/>
      <c r="J378" s="28"/>
      <c r="K378" s="28"/>
      <c r="L378" s="29"/>
      <c r="M378" s="261"/>
      <c r="N378" s="262"/>
      <c r="O378" s="76"/>
      <c r="P378" s="76"/>
      <c r="Q378" s="76"/>
      <c r="R378" s="76"/>
      <c r="S378" s="76"/>
      <c r="T378" s="77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T378" s="3" t="s">
        <v>256</v>
      </c>
      <c r="AU378" s="3" t="s">
        <v>265</v>
      </c>
    </row>
    <row r="379" s="30" customFormat="true" ht="24.15" hidden="false" customHeight="true" outlineLevel="0" collapsed="false">
      <c r="A379" s="26"/>
      <c r="B379" s="27"/>
      <c r="C379" s="263" t="s">
        <v>965</v>
      </c>
      <c r="D379" s="263" t="s">
        <v>288</v>
      </c>
      <c r="E379" s="264" t="s">
        <v>966</v>
      </c>
      <c r="F379" s="265" t="s">
        <v>967</v>
      </c>
      <c r="G379" s="266" t="s">
        <v>291</v>
      </c>
      <c r="H379" s="267" t="n">
        <v>12</v>
      </c>
      <c r="I379" s="268"/>
      <c r="J379" s="269" t="n">
        <f aca="false">ROUND(I379*H379,2)</f>
        <v>0</v>
      </c>
      <c r="K379" s="270"/>
      <c r="L379" s="271"/>
      <c r="M379" s="272"/>
      <c r="N379" s="273" t="s">
        <v>39</v>
      </c>
      <c r="O379" s="76"/>
      <c r="P379" s="256" t="n">
        <f aca="false">O379*H379</f>
        <v>0</v>
      </c>
      <c r="Q379" s="256" t="n">
        <v>0.00015</v>
      </c>
      <c r="R379" s="256" t="n">
        <f aca="false">Q379*H379</f>
        <v>0.0018</v>
      </c>
      <c r="S379" s="256" t="n">
        <v>0</v>
      </c>
      <c r="T379" s="257" t="n">
        <f aca="false">S379*H379</f>
        <v>0</v>
      </c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R379" s="258" t="s">
        <v>324</v>
      </c>
      <c r="AT379" s="258" t="s">
        <v>288</v>
      </c>
      <c r="AU379" s="258" t="s">
        <v>265</v>
      </c>
      <c r="AY379" s="3" t="s">
        <v>247</v>
      </c>
      <c r="BE379" s="137" t="n">
        <f aca="false">IF(N379="základní",J379,0)</f>
        <v>0</v>
      </c>
      <c r="BF379" s="137" t="n">
        <f aca="false">IF(N379="snížená",J379,0)</f>
        <v>0</v>
      </c>
      <c r="BG379" s="137" t="n">
        <f aca="false">IF(N379="zákl. přenesená",J379,0)</f>
        <v>0</v>
      </c>
      <c r="BH379" s="137" t="n">
        <f aca="false">IF(N379="sníž. přenesená",J379,0)</f>
        <v>0</v>
      </c>
      <c r="BI379" s="137" t="n">
        <f aca="false">IF(N379="nulová",J379,0)</f>
        <v>0</v>
      </c>
      <c r="BJ379" s="3" t="s">
        <v>81</v>
      </c>
      <c r="BK379" s="137" t="n">
        <f aca="false">ROUND(I379*H379,2)</f>
        <v>0</v>
      </c>
      <c r="BL379" s="3" t="s">
        <v>302</v>
      </c>
      <c r="BM379" s="258" t="s">
        <v>968</v>
      </c>
    </row>
    <row r="380" s="30" customFormat="true" ht="19.2" hidden="false" customHeight="false" outlineLevel="0" collapsed="false">
      <c r="A380" s="26"/>
      <c r="B380" s="27"/>
      <c r="C380" s="28"/>
      <c r="D380" s="259" t="s">
        <v>256</v>
      </c>
      <c r="E380" s="28"/>
      <c r="F380" s="260" t="s">
        <v>967</v>
      </c>
      <c r="G380" s="28"/>
      <c r="H380" s="28"/>
      <c r="I380" s="211"/>
      <c r="J380" s="28"/>
      <c r="K380" s="28"/>
      <c r="L380" s="29"/>
      <c r="M380" s="261"/>
      <c r="N380" s="262"/>
      <c r="O380" s="76"/>
      <c r="P380" s="76"/>
      <c r="Q380" s="76"/>
      <c r="R380" s="76"/>
      <c r="S380" s="76"/>
      <c r="T380" s="77"/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T380" s="3" t="s">
        <v>256</v>
      </c>
      <c r="AU380" s="3" t="s">
        <v>265</v>
      </c>
    </row>
    <row r="381" s="30" customFormat="true" ht="24.15" hidden="false" customHeight="true" outlineLevel="0" collapsed="false">
      <c r="A381" s="26"/>
      <c r="B381" s="27"/>
      <c r="C381" s="246" t="s">
        <v>983</v>
      </c>
      <c r="D381" s="246" t="s">
        <v>250</v>
      </c>
      <c r="E381" s="247" t="s">
        <v>984</v>
      </c>
      <c r="F381" s="248" t="s">
        <v>985</v>
      </c>
      <c r="G381" s="249" t="s">
        <v>291</v>
      </c>
      <c r="H381" s="250" t="n">
        <v>2</v>
      </c>
      <c r="I381" s="251"/>
      <c r="J381" s="252" t="n">
        <f aca="false">ROUND(I381*H381,2)</f>
        <v>0</v>
      </c>
      <c r="K381" s="253"/>
      <c r="L381" s="29"/>
      <c r="M381" s="254"/>
      <c r="N381" s="255" t="s">
        <v>39</v>
      </c>
      <c r="O381" s="76"/>
      <c r="P381" s="256" t="n">
        <f aca="false">O381*H381</f>
        <v>0</v>
      </c>
      <c r="Q381" s="256" t="n">
        <v>0</v>
      </c>
      <c r="R381" s="256" t="n">
        <f aca="false">Q381*H381</f>
        <v>0</v>
      </c>
      <c r="S381" s="256" t="n">
        <v>0</v>
      </c>
      <c r="T381" s="257" t="n">
        <f aca="false">S381*H381</f>
        <v>0</v>
      </c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R381" s="258" t="s">
        <v>302</v>
      </c>
      <c r="AT381" s="258" t="s">
        <v>250</v>
      </c>
      <c r="AU381" s="258" t="s">
        <v>265</v>
      </c>
      <c r="AY381" s="3" t="s">
        <v>247</v>
      </c>
      <c r="BE381" s="137" t="n">
        <f aca="false">IF(N381="základní",J381,0)</f>
        <v>0</v>
      </c>
      <c r="BF381" s="137" t="n">
        <f aca="false">IF(N381="snížená",J381,0)</f>
        <v>0</v>
      </c>
      <c r="BG381" s="137" t="n">
        <f aca="false">IF(N381="zákl. přenesená",J381,0)</f>
        <v>0</v>
      </c>
      <c r="BH381" s="137" t="n">
        <f aca="false">IF(N381="sníž. přenesená",J381,0)</f>
        <v>0</v>
      </c>
      <c r="BI381" s="137" t="n">
        <f aca="false">IF(N381="nulová",J381,0)</f>
        <v>0</v>
      </c>
      <c r="BJ381" s="3" t="s">
        <v>81</v>
      </c>
      <c r="BK381" s="137" t="n">
        <f aca="false">ROUND(I381*H381,2)</f>
        <v>0</v>
      </c>
      <c r="BL381" s="3" t="s">
        <v>302</v>
      </c>
      <c r="BM381" s="258" t="s">
        <v>986</v>
      </c>
    </row>
    <row r="382" s="30" customFormat="true" ht="28.8" hidden="false" customHeight="false" outlineLevel="0" collapsed="false">
      <c r="A382" s="26"/>
      <c r="B382" s="27"/>
      <c r="C382" s="28"/>
      <c r="D382" s="259" t="s">
        <v>256</v>
      </c>
      <c r="E382" s="28"/>
      <c r="F382" s="260" t="s">
        <v>987</v>
      </c>
      <c r="G382" s="28"/>
      <c r="H382" s="28"/>
      <c r="I382" s="211"/>
      <c r="J382" s="28"/>
      <c r="K382" s="28"/>
      <c r="L382" s="29"/>
      <c r="M382" s="261"/>
      <c r="N382" s="262"/>
      <c r="O382" s="76"/>
      <c r="P382" s="76"/>
      <c r="Q382" s="76"/>
      <c r="R382" s="76"/>
      <c r="S382" s="76"/>
      <c r="T382" s="77"/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T382" s="3" t="s">
        <v>256</v>
      </c>
      <c r="AU382" s="3" t="s">
        <v>265</v>
      </c>
    </row>
    <row r="383" s="30" customFormat="true" ht="21.75" hidden="false" customHeight="true" outlineLevel="0" collapsed="false">
      <c r="A383" s="26"/>
      <c r="B383" s="27"/>
      <c r="C383" s="263" t="s">
        <v>988</v>
      </c>
      <c r="D383" s="263" t="s">
        <v>288</v>
      </c>
      <c r="E383" s="264" t="s">
        <v>989</v>
      </c>
      <c r="F383" s="265" t="s">
        <v>990</v>
      </c>
      <c r="G383" s="266" t="s">
        <v>291</v>
      </c>
      <c r="H383" s="267" t="n">
        <v>2</v>
      </c>
      <c r="I383" s="268"/>
      <c r="J383" s="269" t="n">
        <f aca="false">ROUND(I383*H383,2)</f>
        <v>0</v>
      </c>
      <c r="K383" s="270"/>
      <c r="L383" s="271"/>
      <c r="M383" s="272"/>
      <c r="N383" s="273" t="s">
        <v>39</v>
      </c>
      <c r="O383" s="76"/>
      <c r="P383" s="256" t="n">
        <f aca="false">O383*H383</f>
        <v>0</v>
      </c>
      <c r="Q383" s="256" t="n">
        <v>4E-005</v>
      </c>
      <c r="R383" s="256" t="n">
        <f aca="false">Q383*H383</f>
        <v>8E-005</v>
      </c>
      <c r="S383" s="256" t="n">
        <v>0</v>
      </c>
      <c r="T383" s="257" t="n">
        <f aca="false">S383*H383</f>
        <v>0</v>
      </c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R383" s="258" t="s">
        <v>324</v>
      </c>
      <c r="AT383" s="258" t="s">
        <v>288</v>
      </c>
      <c r="AU383" s="258" t="s">
        <v>265</v>
      </c>
      <c r="AY383" s="3" t="s">
        <v>247</v>
      </c>
      <c r="BE383" s="137" t="n">
        <f aca="false">IF(N383="základní",J383,0)</f>
        <v>0</v>
      </c>
      <c r="BF383" s="137" t="n">
        <f aca="false">IF(N383="snížená",J383,0)</f>
        <v>0</v>
      </c>
      <c r="BG383" s="137" t="n">
        <f aca="false">IF(N383="zákl. přenesená",J383,0)</f>
        <v>0</v>
      </c>
      <c r="BH383" s="137" t="n">
        <f aca="false">IF(N383="sníž. přenesená",J383,0)</f>
        <v>0</v>
      </c>
      <c r="BI383" s="137" t="n">
        <f aca="false">IF(N383="nulová",J383,0)</f>
        <v>0</v>
      </c>
      <c r="BJ383" s="3" t="s">
        <v>81</v>
      </c>
      <c r="BK383" s="137" t="n">
        <f aca="false">ROUND(I383*H383,2)</f>
        <v>0</v>
      </c>
      <c r="BL383" s="3" t="s">
        <v>302</v>
      </c>
      <c r="BM383" s="258" t="s">
        <v>991</v>
      </c>
    </row>
    <row r="384" s="30" customFormat="true" ht="10.2" hidden="false" customHeight="false" outlineLevel="0" collapsed="false">
      <c r="A384" s="26"/>
      <c r="B384" s="27"/>
      <c r="C384" s="28"/>
      <c r="D384" s="259" t="s">
        <v>256</v>
      </c>
      <c r="E384" s="28"/>
      <c r="F384" s="260" t="s">
        <v>990</v>
      </c>
      <c r="G384" s="28"/>
      <c r="H384" s="28"/>
      <c r="I384" s="211"/>
      <c r="J384" s="28"/>
      <c r="K384" s="28"/>
      <c r="L384" s="29"/>
      <c r="M384" s="261"/>
      <c r="N384" s="262"/>
      <c r="O384" s="76"/>
      <c r="P384" s="76"/>
      <c r="Q384" s="76"/>
      <c r="R384" s="76"/>
      <c r="S384" s="76"/>
      <c r="T384" s="77"/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T384" s="3" t="s">
        <v>256</v>
      </c>
      <c r="AU384" s="3" t="s">
        <v>265</v>
      </c>
    </row>
    <row r="385" s="30" customFormat="true" ht="24.15" hidden="false" customHeight="true" outlineLevel="0" collapsed="false">
      <c r="A385" s="26"/>
      <c r="B385" s="27"/>
      <c r="C385" s="263" t="s">
        <v>992</v>
      </c>
      <c r="D385" s="263" t="s">
        <v>288</v>
      </c>
      <c r="E385" s="264" t="s">
        <v>993</v>
      </c>
      <c r="F385" s="265" t="s">
        <v>994</v>
      </c>
      <c r="G385" s="266" t="s">
        <v>291</v>
      </c>
      <c r="H385" s="267" t="n">
        <v>1</v>
      </c>
      <c r="I385" s="268"/>
      <c r="J385" s="269" t="n">
        <f aca="false">ROUND(I385*H385,2)</f>
        <v>0</v>
      </c>
      <c r="K385" s="270"/>
      <c r="L385" s="271"/>
      <c r="M385" s="272"/>
      <c r="N385" s="273" t="s">
        <v>39</v>
      </c>
      <c r="O385" s="76"/>
      <c r="P385" s="256" t="n">
        <f aca="false">O385*H385</f>
        <v>0</v>
      </c>
      <c r="Q385" s="256" t="n">
        <v>2E-005</v>
      </c>
      <c r="R385" s="256" t="n">
        <f aca="false">Q385*H385</f>
        <v>2E-005</v>
      </c>
      <c r="S385" s="256" t="n">
        <v>0</v>
      </c>
      <c r="T385" s="257" t="n">
        <f aca="false">S385*H385</f>
        <v>0</v>
      </c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R385" s="258" t="s">
        <v>324</v>
      </c>
      <c r="AT385" s="258" t="s">
        <v>288</v>
      </c>
      <c r="AU385" s="258" t="s">
        <v>265</v>
      </c>
      <c r="AY385" s="3" t="s">
        <v>247</v>
      </c>
      <c r="BE385" s="137" t="n">
        <f aca="false">IF(N385="základní",J385,0)</f>
        <v>0</v>
      </c>
      <c r="BF385" s="137" t="n">
        <f aca="false">IF(N385="snížená",J385,0)</f>
        <v>0</v>
      </c>
      <c r="BG385" s="137" t="n">
        <f aca="false">IF(N385="zákl. přenesená",J385,0)</f>
        <v>0</v>
      </c>
      <c r="BH385" s="137" t="n">
        <f aca="false">IF(N385="sníž. přenesená",J385,0)</f>
        <v>0</v>
      </c>
      <c r="BI385" s="137" t="n">
        <f aca="false">IF(N385="nulová",J385,0)</f>
        <v>0</v>
      </c>
      <c r="BJ385" s="3" t="s">
        <v>81</v>
      </c>
      <c r="BK385" s="137" t="n">
        <f aca="false">ROUND(I385*H385,2)</f>
        <v>0</v>
      </c>
      <c r="BL385" s="3" t="s">
        <v>302</v>
      </c>
      <c r="BM385" s="258" t="s">
        <v>995</v>
      </c>
    </row>
    <row r="386" s="30" customFormat="true" ht="10.2" hidden="false" customHeight="false" outlineLevel="0" collapsed="false">
      <c r="A386" s="26"/>
      <c r="B386" s="27"/>
      <c r="C386" s="28"/>
      <c r="D386" s="259" t="s">
        <v>256</v>
      </c>
      <c r="E386" s="28"/>
      <c r="F386" s="260" t="s">
        <v>994</v>
      </c>
      <c r="G386" s="28"/>
      <c r="H386" s="28"/>
      <c r="I386" s="211"/>
      <c r="J386" s="28"/>
      <c r="K386" s="28"/>
      <c r="L386" s="29"/>
      <c r="M386" s="261"/>
      <c r="N386" s="262"/>
      <c r="O386" s="76"/>
      <c r="P386" s="76"/>
      <c r="Q386" s="76"/>
      <c r="R386" s="76"/>
      <c r="S386" s="76"/>
      <c r="T386" s="77"/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T386" s="3" t="s">
        <v>256</v>
      </c>
      <c r="AU386" s="3" t="s">
        <v>265</v>
      </c>
    </row>
    <row r="387" s="30" customFormat="true" ht="24.15" hidden="false" customHeight="true" outlineLevel="0" collapsed="false">
      <c r="A387" s="26"/>
      <c r="B387" s="27"/>
      <c r="C387" s="246" t="s">
        <v>996</v>
      </c>
      <c r="D387" s="246" t="s">
        <v>250</v>
      </c>
      <c r="E387" s="247" t="s">
        <v>997</v>
      </c>
      <c r="F387" s="248" t="s">
        <v>998</v>
      </c>
      <c r="G387" s="249" t="s">
        <v>332</v>
      </c>
      <c r="H387" s="250" t="n">
        <v>150</v>
      </c>
      <c r="I387" s="251"/>
      <c r="J387" s="252" t="n">
        <f aca="false">ROUND(I387*H387,2)</f>
        <v>0</v>
      </c>
      <c r="K387" s="253"/>
      <c r="L387" s="29"/>
      <c r="M387" s="254"/>
      <c r="N387" s="255" t="s">
        <v>39</v>
      </c>
      <c r="O387" s="76"/>
      <c r="P387" s="256" t="n">
        <f aca="false">O387*H387</f>
        <v>0</v>
      </c>
      <c r="Q387" s="256" t="n">
        <v>0</v>
      </c>
      <c r="R387" s="256" t="n">
        <f aca="false">Q387*H387</f>
        <v>0</v>
      </c>
      <c r="S387" s="256" t="n">
        <v>0</v>
      </c>
      <c r="T387" s="257" t="n">
        <f aca="false">S387*H387</f>
        <v>0</v>
      </c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R387" s="258" t="s">
        <v>302</v>
      </c>
      <c r="AT387" s="258" t="s">
        <v>250</v>
      </c>
      <c r="AU387" s="258" t="s">
        <v>265</v>
      </c>
      <c r="AY387" s="3" t="s">
        <v>247</v>
      </c>
      <c r="BE387" s="137" t="n">
        <f aca="false">IF(N387="základní",J387,0)</f>
        <v>0</v>
      </c>
      <c r="BF387" s="137" t="n">
        <f aca="false">IF(N387="snížená",J387,0)</f>
        <v>0</v>
      </c>
      <c r="BG387" s="137" t="n">
        <f aca="false">IF(N387="zákl. přenesená",J387,0)</f>
        <v>0</v>
      </c>
      <c r="BH387" s="137" t="n">
        <f aca="false">IF(N387="sníž. přenesená",J387,0)</f>
        <v>0</v>
      </c>
      <c r="BI387" s="137" t="n">
        <f aca="false">IF(N387="nulová",J387,0)</f>
        <v>0</v>
      </c>
      <c r="BJ387" s="3" t="s">
        <v>81</v>
      </c>
      <c r="BK387" s="137" t="n">
        <f aca="false">ROUND(I387*H387,2)</f>
        <v>0</v>
      </c>
      <c r="BL387" s="3" t="s">
        <v>302</v>
      </c>
      <c r="BM387" s="258" t="s">
        <v>999</v>
      </c>
    </row>
    <row r="388" s="30" customFormat="true" ht="28.8" hidden="false" customHeight="false" outlineLevel="0" collapsed="false">
      <c r="A388" s="26"/>
      <c r="B388" s="27"/>
      <c r="C388" s="28"/>
      <c r="D388" s="259" t="s">
        <v>256</v>
      </c>
      <c r="E388" s="28"/>
      <c r="F388" s="260" t="s">
        <v>1000</v>
      </c>
      <c r="G388" s="28"/>
      <c r="H388" s="28"/>
      <c r="I388" s="211"/>
      <c r="J388" s="28"/>
      <c r="K388" s="28"/>
      <c r="L388" s="29"/>
      <c r="M388" s="261"/>
      <c r="N388" s="262"/>
      <c r="O388" s="76"/>
      <c r="P388" s="76"/>
      <c r="Q388" s="76"/>
      <c r="R388" s="76"/>
      <c r="S388" s="76"/>
      <c r="T388" s="77"/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T388" s="3" t="s">
        <v>256</v>
      </c>
      <c r="AU388" s="3" t="s">
        <v>265</v>
      </c>
    </row>
    <row r="389" s="30" customFormat="true" ht="24.15" hidden="false" customHeight="true" outlineLevel="0" collapsed="false">
      <c r="A389" s="26"/>
      <c r="B389" s="27"/>
      <c r="C389" s="263" t="s">
        <v>1001</v>
      </c>
      <c r="D389" s="263" t="s">
        <v>288</v>
      </c>
      <c r="E389" s="264" t="s">
        <v>1002</v>
      </c>
      <c r="F389" s="265" t="s">
        <v>1003</v>
      </c>
      <c r="G389" s="266" t="s">
        <v>332</v>
      </c>
      <c r="H389" s="267" t="n">
        <v>150</v>
      </c>
      <c r="I389" s="268"/>
      <c r="J389" s="269" t="n">
        <f aca="false">ROUND(I389*H389,2)</f>
        <v>0</v>
      </c>
      <c r="K389" s="270"/>
      <c r="L389" s="271"/>
      <c r="M389" s="272"/>
      <c r="N389" s="273" t="s">
        <v>39</v>
      </c>
      <c r="O389" s="76"/>
      <c r="P389" s="256" t="n">
        <f aca="false">O389*H389</f>
        <v>0</v>
      </c>
      <c r="Q389" s="256" t="n">
        <v>0.00012</v>
      </c>
      <c r="R389" s="256" t="n">
        <f aca="false">Q389*H389</f>
        <v>0.018</v>
      </c>
      <c r="S389" s="256" t="n">
        <v>0</v>
      </c>
      <c r="T389" s="257" t="n">
        <f aca="false">S389*H389</f>
        <v>0</v>
      </c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R389" s="258" t="s">
        <v>324</v>
      </c>
      <c r="AT389" s="258" t="s">
        <v>288</v>
      </c>
      <c r="AU389" s="258" t="s">
        <v>265</v>
      </c>
      <c r="AY389" s="3" t="s">
        <v>247</v>
      </c>
      <c r="BE389" s="137" t="n">
        <f aca="false">IF(N389="základní",J389,0)</f>
        <v>0</v>
      </c>
      <c r="BF389" s="137" t="n">
        <f aca="false">IF(N389="snížená",J389,0)</f>
        <v>0</v>
      </c>
      <c r="BG389" s="137" t="n">
        <f aca="false">IF(N389="zákl. přenesená",J389,0)</f>
        <v>0</v>
      </c>
      <c r="BH389" s="137" t="n">
        <f aca="false">IF(N389="sníž. přenesená",J389,0)</f>
        <v>0</v>
      </c>
      <c r="BI389" s="137" t="n">
        <f aca="false">IF(N389="nulová",J389,0)</f>
        <v>0</v>
      </c>
      <c r="BJ389" s="3" t="s">
        <v>81</v>
      </c>
      <c r="BK389" s="137" t="n">
        <f aca="false">ROUND(I389*H389,2)</f>
        <v>0</v>
      </c>
      <c r="BL389" s="3" t="s">
        <v>302</v>
      </c>
      <c r="BM389" s="258" t="s">
        <v>1004</v>
      </c>
    </row>
    <row r="390" s="30" customFormat="true" ht="19.2" hidden="false" customHeight="false" outlineLevel="0" collapsed="false">
      <c r="A390" s="26"/>
      <c r="B390" s="27"/>
      <c r="C390" s="28"/>
      <c r="D390" s="259" t="s">
        <v>256</v>
      </c>
      <c r="E390" s="28"/>
      <c r="F390" s="260" t="s">
        <v>1003</v>
      </c>
      <c r="G390" s="28"/>
      <c r="H390" s="28"/>
      <c r="I390" s="211"/>
      <c r="J390" s="28"/>
      <c r="K390" s="28"/>
      <c r="L390" s="29"/>
      <c r="M390" s="261"/>
      <c r="N390" s="262"/>
      <c r="O390" s="76"/>
      <c r="P390" s="76"/>
      <c r="Q390" s="76"/>
      <c r="R390" s="76"/>
      <c r="S390" s="76"/>
      <c r="T390" s="77"/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T390" s="3" t="s">
        <v>256</v>
      </c>
      <c r="AU390" s="3" t="s">
        <v>265</v>
      </c>
    </row>
    <row r="391" s="30" customFormat="true" ht="24.15" hidden="false" customHeight="true" outlineLevel="0" collapsed="false">
      <c r="A391" s="26"/>
      <c r="B391" s="27"/>
      <c r="C391" s="246" t="s">
        <v>1005</v>
      </c>
      <c r="D391" s="246" t="s">
        <v>250</v>
      </c>
      <c r="E391" s="247" t="s">
        <v>1006</v>
      </c>
      <c r="F391" s="248" t="s">
        <v>1007</v>
      </c>
      <c r="G391" s="249" t="s">
        <v>291</v>
      </c>
      <c r="H391" s="250" t="n">
        <v>14</v>
      </c>
      <c r="I391" s="251"/>
      <c r="J391" s="252" t="n">
        <f aca="false">ROUND(I391*H391,2)</f>
        <v>0</v>
      </c>
      <c r="K391" s="253"/>
      <c r="L391" s="29"/>
      <c r="M391" s="254"/>
      <c r="N391" s="255" t="s">
        <v>39</v>
      </c>
      <c r="O391" s="76"/>
      <c r="P391" s="256" t="n">
        <f aca="false">O391*H391</f>
        <v>0</v>
      </c>
      <c r="Q391" s="256" t="n">
        <v>0</v>
      </c>
      <c r="R391" s="256" t="n">
        <f aca="false">Q391*H391</f>
        <v>0</v>
      </c>
      <c r="S391" s="256" t="n">
        <v>0.003</v>
      </c>
      <c r="T391" s="257" t="n">
        <f aca="false">S391*H391</f>
        <v>0.042</v>
      </c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R391" s="258" t="s">
        <v>302</v>
      </c>
      <c r="AT391" s="258" t="s">
        <v>250</v>
      </c>
      <c r="AU391" s="258" t="s">
        <v>265</v>
      </c>
      <c r="AY391" s="3" t="s">
        <v>247</v>
      </c>
      <c r="BE391" s="137" t="n">
        <f aca="false">IF(N391="základní",J391,0)</f>
        <v>0</v>
      </c>
      <c r="BF391" s="137" t="n">
        <f aca="false">IF(N391="snížená",J391,0)</f>
        <v>0</v>
      </c>
      <c r="BG391" s="137" t="n">
        <f aca="false">IF(N391="zákl. přenesená",J391,0)</f>
        <v>0</v>
      </c>
      <c r="BH391" s="137" t="n">
        <f aca="false">IF(N391="sníž. přenesená",J391,0)</f>
        <v>0</v>
      </c>
      <c r="BI391" s="137" t="n">
        <f aca="false">IF(N391="nulová",J391,0)</f>
        <v>0</v>
      </c>
      <c r="BJ391" s="3" t="s">
        <v>81</v>
      </c>
      <c r="BK391" s="137" t="n">
        <f aca="false">ROUND(I391*H391,2)</f>
        <v>0</v>
      </c>
      <c r="BL391" s="3" t="s">
        <v>302</v>
      </c>
      <c r="BM391" s="258" t="s">
        <v>1008</v>
      </c>
    </row>
    <row r="392" s="30" customFormat="true" ht="48" hidden="false" customHeight="false" outlineLevel="0" collapsed="false">
      <c r="A392" s="26"/>
      <c r="B392" s="27"/>
      <c r="C392" s="28"/>
      <c r="D392" s="259" t="s">
        <v>256</v>
      </c>
      <c r="E392" s="28"/>
      <c r="F392" s="260" t="s">
        <v>1009</v>
      </c>
      <c r="G392" s="28"/>
      <c r="H392" s="28"/>
      <c r="I392" s="211"/>
      <c r="J392" s="28"/>
      <c r="K392" s="28"/>
      <c r="L392" s="29"/>
      <c r="M392" s="261"/>
      <c r="N392" s="262"/>
      <c r="O392" s="76"/>
      <c r="P392" s="76"/>
      <c r="Q392" s="76"/>
      <c r="R392" s="76"/>
      <c r="S392" s="76"/>
      <c r="T392" s="77"/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T392" s="3" t="s">
        <v>256</v>
      </c>
      <c r="AU392" s="3" t="s">
        <v>265</v>
      </c>
    </row>
    <row r="393" s="229" customFormat="true" ht="22.8" hidden="false" customHeight="true" outlineLevel="0" collapsed="false">
      <c r="B393" s="230"/>
      <c r="C393" s="231"/>
      <c r="D393" s="232" t="s">
        <v>73</v>
      </c>
      <c r="E393" s="244" t="s">
        <v>1010</v>
      </c>
      <c r="F393" s="244" t="s">
        <v>1011</v>
      </c>
      <c r="G393" s="231"/>
      <c r="H393" s="231"/>
      <c r="I393" s="234"/>
      <c r="J393" s="245" t="n">
        <f aca="false">BK393</f>
        <v>0</v>
      </c>
      <c r="K393" s="231"/>
      <c r="L393" s="236"/>
      <c r="M393" s="237"/>
      <c r="N393" s="238"/>
      <c r="O393" s="238"/>
      <c r="P393" s="239" t="n">
        <f aca="false">P394+P481</f>
        <v>0</v>
      </c>
      <c r="Q393" s="238"/>
      <c r="R393" s="239" t="n">
        <f aca="false">R394+R481</f>
        <v>0.02793</v>
      </c>
      <c r="S393" s="238"/>
      <c r="T393" s="240" t="n">
        <f aca="false">T394+T481</f>
        <v>0.0076</v>
      </c>
      <c r="AR393" s="241" t="s">
        <v>83</v>
      </c>
      <c r="AT393" s="242" t="s">
        <v>73</v>
      </c>
      <c r="AU393" s="242" t="s">
        <v>81</v>
      </c>
      <c r="AY393" s="241" t="s">
        <v>247</v>
      </c>
      <c r="BK393" s="243" t="n">
        <f aca="false">BK394+BK481</f>
        <v>0</v>
      </c>
    </row>
    <row r="394" s="229" customFormat="true" ht="20.85" hidden="false" customHeight="true" outlineLevel="0" collapsed="false">
      <c r="B394" s="230"/>
      <c r="C394" s="231"/>
      <c r="D394" s="232" t="s">
        <v>73</v>
      </c>
      <c r="E394" s="244" t="s">
        <v>1012</v>
      </c>
      <c r="F394" s="244" t="s">
        <v>1013</v>
      </c>
      <c r="G394" s="231"/>
      <c r="H394" s="231"/>
      <c r="I394" s="234"/>
      <c r="J394" s="245" t="n">
        <f aca="false">BK394</f>
        <v>0</v>
      </c>
      <c r="K394" s="231"/>
      <c r="L394" s="236"/>
      <c r="M394" s="237"/>
      <c r="N394" s="238"/>
      <c r="O394" s="238"/>
      <c r="P394" s="239" t="n">
        <f aca="false">SUM(P395:P480)</f>
        <v>0</v>
      </c>
      <c r="Q394" s="238"/>
      <c r="R394" s="239" t="n">
        <f aca="false">SUM(R395:R480)</f>
        <v>0.0157</v>
      </c>
      <c r="S394" s="238"/>
      <c r="T394" s="240" t="n">
        <f aca="false">SUM(T395:T480)</f>
        <v>0.0076</v>
      </c>
      <c r="AR394" s="241" t="s">
        <v>83</v>
      </c>
      <c r="AT394" s="242" t="s">
        <v>73</v>
      </c>
      <c r="AU394" s="242" t="s">
        <v>83</v>
      </c>
      <c r="AY394" s="241" t="s">
        <v>247</v>
      </c>
      <c r="BK394" s="243" t="n">
        <f aca="false">SUM(BK395:BK480)</f>
        <v>0</v>
      </c>
    </row>
    <row r="395" s="30" customFormat="true" ht="24.15" hidden="false" customHeight="true" outlineLevel="0" collapsed="false">
      <c r="A395" s="26"/>
      <c r="B395" s="27"/>
      <c r="C395" s="246" t="s">
        <v>1014</v>
      </c>
      <c r="D395" s="246" t="s">
        <v>250</v>
      </c>
      <c r="E395" s="247" t="s">
        <v>1015</v>
      </c>
      <c r="F395" s="248" t="s">
        <v>1016</v>
      </c>
      <c r="G395" s="249" t="s">
        <v>332</v>
      </c>
      <c r="H395" s="250" t="n">
        <v>80</v>
      </c>
      <c r="I395" s="251"/>
      <c r="J395" s="252" t="n">
        <f aca="false">ROUND(I395*H395,2)</f>
        <v>0</v>
      </c>
      <c r="K395" s="253"/>
      <c r="L395" s="29"/>
      <c r="M395" s="254"/>
      <c r="N395" s="255" t="s">
        <v>39</v>
      </c>
      <c r="O395" s="76"/>
      <c r="P395" s="256" t="n">
        <f aca="false">O395*H395</f>
        <v>0</v>
      </c>
      <c r="Q395" s="256" t="n">
        <v>0</v>
      </c>
      <c r="R395" s="256" t="n">
        <f aca="false">Q395*H395</f>
        <v>0</v>
      </c>
      <c r="S395" s="256" t="n">
        <v>0</v>
      </c>
      <c r="T395" s="257" t="n">
        <f aca="false">S395*H395</f>
        <v>0</v>
      </c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R395" s="258" t="s">
        <v>302</v>
      </c>
      <c r="AT395" s="258" t="s">
        <v>250</v>
      </c>
      <c r="AU395" s="258" t="s">
        <v>265</v>
      </c>
      <c r="AY395" s="3" t="s">
        <v>247</v>
      </c>
      <c r="BE395" s="137" t="n">
        <f aca="false">IF(N395="základní",J395,0)</f>
        <v>0</v>
      </c>
      <c r="BF395" s="137" t="n">
        <f aca="false">IF(N395="snížená",J395,0)</f>
        <v>0</v>
      </c>
      <c r="BG395" s="137" t="n">
        <f aca="false">IF(N395="zákl. přenesená",J395,0)</f>
        <v>0</v>
      </c>
      <c r="BH395" s="137" t="n">
        <f aca="false">IF(N395="sníž. přenesená",J395,0)</f>
        <v>0</v>
      </c>
      <c r="BI395" s="137" t="n">
        <f aca="false">IF(N395="nulová",J395,0)</f>
        <v>0</v>
      </c>
      <c r="BJ395" s="3" t="s">
        <v>81</v>
      </c>
      <c r="BK395" s="137" t="n">
        <f aca="false">ROUND(I395*H395,2)</f>
        <v>0</v>
      </c>
      <c r="BL395" s="3" t="s">
        <v>302</v>
      </c>
      <c r="BM395" s="258" t="s">
        <v>1017</v>
      </c>
    </row>
    <row r="396" s="30" customFormat="true" ht="19.2" hidden="false" customHeight="false" outlineLevel="0" collapsed="false">
      <c r="A396" s="26"/>
      <c r="B396" s="27"/>
      <c r="C396" s="28"/>
      <c r="D396" s="259" t="s">
        <v>256</v>
      </c>
      <c r="E396" s="28"/>
      <c r="F396" s="260" t="s">
        <v>1018</v>
      </c>
      <c r="G396" s="28"/>
      <c r="H396" s="28"/>
      <c r="I396" s="211"/>
      <c r="J396" s="28"/>
      <c r="K396" s="28"/>
      <c r="L396" s="29"/>
      <c r="M396" s="261"/>
      <c r="N396" s="262"/>
      <c r="O396" s="76"/>
      <c r="P396" s="76"/>
      <c r="Q396" s="76"/>
      <c r="R396" s="76"/>
      <c r="S396" s="76"/>
      <c r="T396" s="77"/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T396" s="3" t="s">
        <v>256</v>
      </c>
      <c r="AU396" s="3" t="s">
        <v>265</v>
      </c>
    </row>
    <row r="397" s="30" customFormat="true" ht="16.5" hidden="false" customHeight="true" outlineLevel="0" collapsed="false">
      <c r="A397" s="26"/>
      <c r="B397" s="27"/>
      <c r="C397" s="263" t="s">
        <v>1019</v>
      </c>
      <c r="D397" s="263" t="s">
        <v>288</v>
      </c>
      <c r="E397" s="264" t="s">
        <v>898</v>
      </c>
      <c r="F397" s="265" t="s">
        <v>899</v>
      </c>
      <c r="G397" s="266" t="s">
        <v>291</v>
      </c>
      <c r="H397" s="267" t="n">
        <v>40</v>
      </c>
      <c r="I397" s="268"/>
      <c r="J397" s="269" t="n">
        <f aca="false">ROUND(I397*H397,2)</f>
        <v>0</v>
      </c>
      <c r="K397" s="270"/>
      <c r="L397" s="271"/>
      <c r="M397" s="272"/>
      <c r="N397" s="273" t="s">
        <v>39</v>
      </c>
      <c r="O397" s="76"/>
      <c r="P397" s="256" t="n">
        <f aca="false">O397*H397</f>
        <v>0</v>
      </c>
      <c r="Q397" s="256" t="n">
        <v>9E-005</v>
      </c>
      <c r="R397" s="256" t="n">
        <f aca="false">Q397*H397</f>
        <v>0.0036</v>
      </c>
      <c r="S397" s="256" t="n">
        <v>0</v>
      </c>
      <c r="T397" s="257" t="n">
        <f aca="false">S397*H397</f>
        <v>0</v>
      </c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R397" s="258" t="s">
        <v>324</v>
      </c>
      <c r="AT397" s="258" t="s">
        <v>288</v>
      </c>
      <c r="AU397" s="258" t="s">
        <v>265</v>
      </c>
      <c r="AY397" s="3" t="s">
        <v>247</v>
      </c>
      <c r="BE397" s="137" t="n">
        <f aca="false">IF(N397="základní",J397,0)</f>
        <v>0</v>
      </c>
      <c r="BF397" s="137" t="n">
        <f aca="false">IF(N397="snížená",J397,0)</f>
        <v>0</v>
      </c>
      <c r="BG397" s="137" t="n">
        <f aca="false">IF(N397="zákl. přenesená",J397,0)</f>
        <v>0</v>
      </c>
      <c r="BH397" s="137" t="n">
        <f aca="false">IF(N397="sníž. přenesená",J397,0)</f>
        <v>0</v>
      </c>
      <c r="BI397" s="137" t="n">
        <f aca="false">IF(N397="nulová",J397,0)</f>
        <v>0</v>
      </c>
      <c r="BJ397" s="3" t="s">
        <v>81</v>
      </c>
      <c r="BK397" s="137" t="n">
        <f aca="false">ROUND(I397*H397,2)</f>
        <v>0</v>
      </c>
      <c r="BL397" s="3" t="s">
        <v>302</v>
      </c>
      <c r="BM397" s="258" t="s">
        <v>1020</v>
      </c>
    </row>
    <row r="398" s="30" customFormat="true" ht="10.2" hidden="false" customHeight="false" outlineLevel="0" collapsed="false">
      <c r="A398" s="26"/>
      <c r="B398" s="27"/>
      <c r="C398" s="28"/>
      <c r="D398" s="259" t="s">
        <v>256</v>
      </c>
      <c r="E398" s="28"/>
      <c r="F398" s="260" t="s">
        <v>899</v>
      </c>
      <c r="G398" s="28"/>
      <c r="H398" s="28"/>
      <c r="I398" s="211"/>
      <c r="J398" s="28"/>
      <c r="K398" s="28"/>
      <c r="L398" s="29"/>
      <c r="M398" s="261"/>
      <c r="N398" s="262"/>
      <c r="O398" s="76"/>
      <c r="P398" s="76"/>
      <c r="Q398" s="76"/>
      <c r="R398" s="76"/>
      <c r="S398" s="76"/>
      <c r="T398" s="77"/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T398" s="3" t="s">
        <v>256</v>
      </c>
      <c r="AU398" s="3" t="s">
        <v>265</v>
      </c>
    </row>
    <row r="399" s="30" customFormat="true" ht="24.15" hidden="false" customHeight="true" outlineLevel="0" collapsed="false">
      <c r="A399" s="26"/>
      <c r="B399" s="27"/>
      <c r="C399" s="263" t="s">
        <v>1021</v>
      </c>
      <c r="D399" s="263" t="s">
        <v>288</v>
      </c>
      <c r="E399" s="264" t="s">
        <v>1022</v>
      </c>
      <c r="F399" s="265" t="s">
        <v>840</v>
      </c>
      <c r="G399" s="266" t="s">
        <v>332</v>
      </c>
      <c r="H399" s="267" t="n">
        <v>20</v>
      </c>
      <c r="I399" s="268"/>
      <c r="J399" s="269" t="n">
        <f aca="false">ROUND(I399*H399,2)</f>
        <v>0</v>
      </c>
      <c r="K399" s="270"/>
      <c r="L399" s="271"/>
      <c r="M399" s="272"/>
      <c r="N399" s="273" t="s">
        <v>39</v>
      </c>
      <c r="O399" s="76"/>
      <c r="P399" s="256" t="n">
        <f aca="false">O399*H399</f>
        <v>0</v>
      </c>
      <c r="Q399" s="256" t="n">
        <v>7E-005</v>
      </c>
      <c r="R399" s="256" t="n">
        <f aca="false">Q399*H399</f>
        <v>0.0014</v>
      </c>
      <c r="S399" s="256" t="n">
        <v>0</v>
      </c>
      <c r="T399" s="257" t="n">
        <f aca="false">S399*H399</f>
        <v>0</v>
      </c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R399" s="258" t="s">
        <v>324</v>
      </c>
      <c r="AT399" s="258" t="s">
        <v>288</v>
      </c>
      <c r="AU399" s="258" t="s">
        <v>265</v>
      </c>
      <c r="AY399" s="3" t="s">
        <v>247</v>
      </c>
      <c r="BE399" s="137" t="n">
        <f aca="false">IF(N399="základní",J399,0)</f>
        <v>0</v>
      </c>
      <c r="BF399" s="137" t="n">
        <f aca="false">IF(N399="snížená",J399,0)</f>
        <v>0</v>
      </c>
      <c r="BG399" s="137" t="n">
        <f aca="false">IF(N399="zákl. přenesená",J399,0)</f>
        <v>0</v>
      </c>
      <c r="BH399" s="137" t="n">
        <f aca="false">IF(N399="sníž. přenesená",J399,0)</f>
        <v>0</v>
      </c>
      <c r="BI399" s="137" t="n">
        <f aca="false">IF(N399="nulová",J399,0)</f>
        <v>0</v>
      </c>
      <c r="BJ399" s="3" t="s">
        <v>81</v>
      </c>
      <c r="BK399" s="137" t="n">
        <f aca="false">ROUND(I399*H399,2)</f>
        <v>0</v>
      </c>
      <c r="BL399" s="3" t="s">
        <v>302</v>
      </c>
      <c r="BM399" s="258" t="s">
        <v>1023</v>
      </c>
    </row>
    <row r="400" s="30" customFormat="true" ht="10.2" hidden="false" customHeight="false" outlineLevel="0" collapsed="false">
      <c r="A400" s="26"/>
      <c r="B400" s="27"/>
      <c r="C400" s="28"/>
      <c r="D400" s="259" t="s">
        <v>256</v>
      </c>
      <c r="E400" s="28"/>
      <c r="F400" s="260" t="s">
        <v>840</v>
      </c>
      <c r="G400" s="28"/>
      <c r="H400" s="28"/>
      <c r="I400" s="211"/>
      <c r="J400" s="28"/>
      <c r="K400" s="28"/>
      <c r="L400" s="29"/>
      <c r="M400" s="261"/>
      <c r="N400" s="262"/>
      <c r="O400" s="76"/>
      <c r="P400" s="76"/>
      <c r="Q400" s="76"/>
      <c r="R400" s="76"/>
      <c r="S400" s="76"/>
      <c r="T400" s="77"/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T400" s="3" t="s">
        <v>256</v>
      </c>
      <c r="AU400" s="3" t="s">
        <v>265</v>
      </c>
    </row>
    <row r="401" s="274" customFormat="true" ht="10.2" hidden="false" customHeight="false" outlineLevel="0" collapsed="false">
      <c r="B401" s="275"/>
      <c r="C401" s="276"/>
      <c r="D401" s="259" t="s">
        <v>327</v>
      </c>
      <c r="E401" s="276"/>
      <c r="F401" s="277" t="s">
        <v>1024</v>
      </c>
      <c r="G401" s="276"/>
      <c r="H401" s="278" t="n">
        <v>20</v>
      </c>
      <c r="I401" s="279"/>
      <c r="J401" s="276"/>
      <c r="K401" s="276"/>
      <c r="L401" s="280"/>
      <c r="M401" s="281"/>
      <c r="N401" s="282"/>
      <c r="O401" s="282"/>
      <c r="P401" s="282"/>
      <c r="Q401" s="282"/>
      <c r="R401" s="282"/>
      <c r="S401" s="282"/>
      <c r="T401" s="283"/>
      <c r="AT401" s="284" t="s">
        <v>327</v>
      </c>
      <c r="AU401" s="284" t="s">
        <v>265</v>
      </c>
      <c r="AV401" s="274" t="s">
        <v>83</v>
      </c>
      <c r="AW401" s="274" t="s">
        <v>3</v>
      </c>
      <c r="AX401" s="274" t="s">
        <v>81</v>
      </c>
      <c r="AY401" s="284" t="s">
        <v>247</v>
      </c>
    </row>
    <row r="402" s="30" customFormat="true" ht="24.15" hidden="false" customHeight="true" outlineLevel="0" collapsed="false">
      <c r="A402" s="26"/>
      <c r="B402" s="27"/>
      <c r="C402" s="263" t="s">
        <v>1025</v>
      </c>
      <c r="D402" s="263" t="s">
        <v>288</v>
      </c>
      <c r="E402" s="264" t="s">
        <v>1026</v>
      </c>
      <c r="F402" s="265" t="s">
        <v>1027</v>
      </c>
      <c r="G402" s="266" t="s">
        <v>332</v>
      </c>
      <c r="H402" s="267" t="n">
        <v>20</v>
      </c>
      <c r="I402" s="268"/>
      <c r="J402" s="269" t="n">
        <f aca="false">ROUND(I402*H402,2)</f>
        <v>0</v>
      </c>
      <c r="K402" s="270"/>
      <c r="L402" s="271"/>
      <c r="M402" s="272"/>
      <c r="N402" s="273" t="s">
        <v>39</v>
      </c>
      <c r="O402" s="76"/>
      <c r="P402" s="256" t="n">
        <f aca="false">O402*H402</f>
        <v>0</v>
      </c>
      <c r="Q402" s="256" t="n">
        <v>7E-005</v>
      </c>
      <c r="R402" s="256" t="n">
        <f aca="false">Q402*H402</f>
        <v>0.0014</v>
      </c>
      <c r="S402" s="256" t="n">
        <v>0</v>
      </c>
      <c r="T402" s="257" t="n">
        <f aca="false">S402*H402</f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258" t="s">
        <v>324</v>
      </c>
      <c r="AT402" s="258" t="s">
        <v>288</v>
      </c>
      <c r="AU402" s="258" t="s">
        <v>265</v>
      </c>
      <c r="AY402" s="3" t="s">
        <v>247</v>
      </c>
      <c r="BE402" s="137" t="n">
        <f aca="false">IF(N402="základní",J402,0)</f>
        <v>0</v>
      </c>
      <c r="BF402" s="137" t="n">
        <f aca="false">IF(N402="snížená",J402,0)</f>
        <v>0</v>
      </c>
      <c r="BG402" s="137" t="n">
        <f aca="false">IF(N402="zákl. přenesená",J402,0)</f>
        <v>0</v>
      </c>
      <c r="BH402" s="137" t="n">
        <f aca="false">IF(N402="sníž. přenesená",J402,0)</f>
        <v>0</v>
      </c>
      <c r="BI402" s="137" t="n">
        <f aca="false">IF(N402="nulová",J402,0)</f>
        <v>0</v>
      </c>
      <c r="BJ402" s="3" t="s">
        <v>81</v>
      </c>
      <c r="BK402" s="137" t="n">
        <f aca="false">ROUND(I402*H402,2)</f>
        <v>0</v>
      </c>
      <c r="BL402" s="3" t="s">
        <v>302</v>
      </c>
      <c r="BM402" s="258" t="s">
        <v>1028</v>
      </c>
    </row>
    <row r="403" s="30" customFormat="true" ht="10.2" hidden="false" customHeight="false" outlineLevel="0" collapsed="false">
      <c r="A403" s="26"/>
      <c r="B403" s="27"/>
      <c r="C403" s="28"/>
      <c r="D403" s="259" t="s">
        <v>256</v>
      </c>
      <c r="E403" s="28"/>
      <c r="F403" s="260" t="s">
        <v>1027</v>
      </c>
      <c r="G403" s="28"/>
      <c r="H403" s="28"/>
      <c r="I403" s="211"/>
      <c r="J403" s="28"/>
      <c r="K403" s="28"/>
      <c r="L403" s="29"/>
      <c r="M403" s="261"/>
      <c r="N403" s="262"/>
      <c r="O403" s="76"/>
      <c r="P403" s="76"/>
      <c r="Q403" s="76"/>
      <c r="R403" s="76"/>
      <c r="S403" s="76"/>
      <c r="T403" s="77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T403" s="3" t="s">
        <v>256</v>
      </c>
      <c r="AU403" s="3" t="s">
        <v>265</v>
      </c>
    </row>
    <row r="404" s="274" customFormat="true" ht="10.2" hidden="false" customHeight="false" outlineLevel="0" collapsed="false">
      <c r="B404" s="275"/>
      <c r="C404" s="276"/>
      <c r="D404" s="259" t="s">
        <v>327</v>
      </c>
      <c r="E404" s="276"/>
      <c r="F404" s="277" t="s">
        <v>1024</v>
      </c>
      <c r="G404" s="276"/>
      <c r="H404" s="278" t="n">
        <v>20</v>
      </c>
      <c r="I404" s="279"/>
      <c r="J404" s="276"/>
      <c r="K404" s="276"/>
      <c r="L404" s="280"/>
      <c r="M404" s="281"/>
      <c r="N404" s="282"/>
      <c r="O404" s="282"/>
      <c r="P404" s="282"/>
      <c r="Q404" s="282"/>
      <c r="R404" s="282"/>
      <c r="S404" s="282"/>
      <c r="T404" s="283"/>
      <c r="AT404" s="284" t="s">
        <v>327</v>
      </c>
      <c r="AU404" s="284" t="s">
        <v>265</v>
      </c>
      <c r="AV404" s="274" t="s">
        <v>83</v>
      </c>
      <c r="AW404" s="274" t="s">
        <v>3</v>
      </c>
      <c r="AX404" s="274" t="s">
        <v>81</v>
      </c>
      <c r="AY404" s="284" t="s">
        <v>247</v>
      </c>
    </row>
    <row r="405" s="30" customFormat="true" ht="24.15" hidden="false" customHeight="true" outlineLevel="0" collapsed="false">
      <c r="A405" s="26"/>
      <c r="B405" s="27"/>
      <c r="C405" s="263" t="s">
        <v>1029</v>
      </c>
      <c r="D405" s="263" t="s">
        <v>288</v>
      </c>
      <c r="E405" s="264" t="s">
        <v>1030</v>
      </c>
      <c r="F405" s="265" t="s">
        <v>1031</v>
      </c>
      <c r="G405" s="266" t="s">
        <v>332</v>
      </c>
      <c r="H405" s="267" t="n">
        <v>20</v>
      </c>
      <c r="I405" s="268"/>
      <c r="J405" s="269" t="n">
        <f aca="false">ROUND(I405*H405,2)</f>
        <v>0</v>
      </c>
      <c r="K405" s="270"/>
      <c r="L405" s="271"/>
      <c r="M405" s="272"/>
      <c r="N405" s="273" t="s">
        <v>39</v>
      </c>
      <c r="O405" s="76"/>
      <c r="P405" s="256" t="n">
        <f aca="false">O405*H405</f>
        <v>0</v>
      </c>
      <c r="Q405" s="256" t="n">
        <v>7E-005</v>
      </c>
      <c r="R405" s="256" t="n">
        <f aca="false">Q405*H405</f>
        <v>0.0014</v>
      </c>
      <c r="S405" s="256" t="n">
        <v>0</v>
      </c>
      <c r="T405" s="257" t="n">
        <f aca="false">S405*H405</f>
        <v>0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R405" s="258" t="s">
        <v>324</v>
      </c>
      <c r="AT405" s="258" t="s">
        <v>288</v>
      </c>
      <c r="AU405" s="258" t="s">
        <v>265</v>
      </c>
      <c r="AY405" s="3" t="s">
        <v>247</v>
      </c>
      <c r="BE405" s="137" t="n">
        <f aca="false">IF(N405="základní",J405,0)</f>
        <v>0</v>
      </c>
      <c r="BF405" s="137" t="n">
        <f aca="false">IF(N405="snížená",J405,0)</f>
        <v>0</v>
      </c>
      <c r="BG405" s="137" t="n">
        <f aca="false">IF(N405="zákl. přenesená",J405,0)</f>
        <v>0</v>
      </c>
      <c r="BH405" s="137" t="n">
        <f aca="false">IF(N405="sníž. přenesená",J405,0)</f>
        <v>0</v>
      </c>
      <c r="BI405" s="137" t="n">
        <f aca="false">IF(N405="nulová",J405,0)</f>
        <v>0</v>
      </c>
      <c r="BJ405" s="3" t="s">
        <v>81</v>
      </c>
      <c r="BK405" s="137" t="n">
        <f aca="false">ROUND(I405*H405,2)</f>
        <v>0</v>
      </c>
      <c r="BL405" s="3" t="s">
        <v>302</v>
      </c>
      <c r="BM405" s="258" t="s">
        <v>1032</v>
      </c>
    </row>
    <row r="406" s="30" customFormat="true" ht="10.2" hidden="false" customHeight="false" outlineLevel="0" collapsed="false">
      <c r="A406" s="26"/>
      <c r="B406" s="27"/>
      <c r="C406" s="28"/>
      <c r="D406" s="259" t="s">
        <v>256</v>
      </c>
      <c r="E406" s="28"/>
      <c r="F406" s="260" t="s">
        <v>1031</v>
      </c>
      <c r="G406" s="28"/>
      <c r="H406" s="28"/>
      <c r="I406" s="211"/>
      <c r="J406" s="28"/>
      <c r="K406" s="28"/>
      <c r="L406" s="29"/>
      <c r="M406" s="261"/>
      <c r="N406" s="262"/>
      <c r="O406" s="76"/>
      <c r="P406" s="76"/>
      <c r="Q406" s="76"/>
      <c r="R406" s="76"/>
      <c r="S406" s="76"/>
      <c r="T406" s="77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T406" s="3" t="s">
        <v>256</v>
      </c>
      <c r="AU406" s="3" t="s">
        <v>265</v>
      </c>
    </row>
    <row r="407" s="274" customFormat="true" ht="10.2" hidden="false" customHeight="false" outlineLevel="0" collapsed="false">
      <c r="B407" s="275"/>
      <c r="C407" s="276"/>
      <c r="D407" s="259" t="s">
        <v>327</v>
      </c>
      <c r="E407" s="276"/>
      <c r="F407" s="277" t="s">
        <v>1024</v>
      </c>
      <c r="G407" s="276"/>
      <c r="H407" s="278" t="n">
        <v>20</v>
      </c>
      <c r="I407" s="279"/>
      <c r="J407" s="276"/>
      <c r="K407" s="276"/>
      <c r="L407" s="280"/>
      <c r="M407" s="281"/>
      <c r="N407" s="282"/>
      <c r="O407" s="282"/>
      <c r="P407" s="282"/>
      <c r="Q407" s="282"/>
      <c r="R407" s="282"/>
      <c r="S407" s="282"/>
      <c r="T407" s="283"/>
      <c r="AT407" s="284" t="s">
        <v>327</v>
      </c>
      <c r="AU407" s="284" t="s">
        <v>265</v>
      </c>
      <c r="AV407" s="274" t="s">
        <v>83</v>
      </c>
      <c r="AW407" s="274" t="s">
        <v>3</v>
      </c>
      <c r="AX407" s="274" t="s">
        <v>81</v>
      </c>
      <c r="AY407" s="284" t="s">
        <v>247</v>
      </c>
    </row>
    <row r="408" s="30" customFormat="true" ht="24.15" hidden="false" customHeight="true" outlineLevel="0" collapsed="false">
      <c r="A408" s="26"/>
      <c r="B408" s="27"/>
      <c r="C408" s="263" t="s">
        <v>1352</v>
      </c>
      <c r="D408" s="263" t="s">
        <v>288</v>
      </c>
      <c r="E408" s="264" t="s">
        <v>1353</v>
      </c>
      <c r="F408" s="265" t="s">
        <v>1354</v>
      </c>
      <c r="G408" s="266" t="s">
        <v>332</v>
      </c>
      <c r="H408" s="267" t="n">
        <v>20</v>
      </c>
      <c r="I408" s="268"/>
      <c r="J408" s="269" t="n">
        <f aca="false">ROUND(I408*H408,2)</f>
        <v>0</v>
      </c>
      <c r="K408" s="270"/>
      <c r="L408" s="271"/>
      <c r="M408" s="272"/>
      <c r="N408" s="273" t="s">
        <v>39</v>
      </c>
      <c r="O408" s="76"/>
      <c r="P408" s="256" t="n">
        <f aca="false">O408*H408</f>
        <v>0</v>
      </c>
      <c r="Q408" s="256" t="n">
        <v>7E-005</v>
      </c>
      <c r="R408" s="256" t="n">
        <f aca="false">Q408*H408</f>
        <v>0.0014</v>
      </c>
      <c r="S408" s="256" t="n">
        <v>0</v>
      </c>
      <c r="T408" s="257" t="n">
        <f aca="false">S408*H408</f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258" t="s">
        <v>324</v>
      </c>
      <c r="AT408" s="258" t="s">
        <v>288</v>
      </c>
      <c r="AU408" s="258" t="s">
        <v>265</v>
      </c>
      <c r="AY408" s="3" t="s">
        <v>247</v>
      </c>
      <c r="BE408" s="137" t="n">
        <f aca="false">IF(N408="základní",J408,0)</f>
        <v>0</v>
      </c>
      <c r="BF408" s="137" t="n">
        <f aca="false">IF(N408="snížená",J408,0)</f>
        <v>0</v>
      </c>
      <c r="BG408" s="137" t="n">
        <f aca="false">IF(N408="zákl. přenesená",J408,0)</f>
        <v>0</v>
      </c>
      <c r="BH408" s="137" t="n">
        <f aca="false">IF(N408="sníž. přenesená",J408,0)</f>
        <v>0</v>
      </c>
      <c r="BI408" s="137" t="n">
        <f aca="false">IF(N408="nulová",J408,0)</f>
        <v>0</v>
      </c>
      <c r="BJ408" s="3" t="s">
        <v>81</v>
      </c>
      <c r="BK408" s="137" t="n">
        <f aca="false">ROUND(I408*H408,2)</f>
        <v>0</v>
      </c>
      <c r="BL408" s="3" t="s">
        <v>302</v>
      </c>
      <c r="BM408" s="258" t="s">
        <v>1355</v>
      </c>
    </row>
    <row r="409" s="30" customFormat="true" ht="10.2" hidden="false" customHeight="false" outlineLevel="0" collapsed="false">
      <c r="A409" s="26"/>
      <c r="B409" s="27"/>
      <c r="C409" s="28"/>
      <c r="D409" s="259" t="s">
        <v>256</v>
      </c>
      <c r="E409" s="28"/>
      <c r="F409" s="260" t="s">
        <v>1354</v>
      </c>
      <c r="G409" s="28"/>
      <c r="H409" s="28"/>
      <c r="I409" s="211"/>
      <c r="J409" s="28"/>
      <c r="K409" s="28"/>
      <c r="L409" s="29"/>
      <c r="M409" s="261"/>
      <c r="N409" s="262"/>
      <c r="O409" s="76"/>
      <c r="P409" s="76"/>
      <c r="Q409" s="76"/>
      <c r="R409" s="76"/>
      <c r="S409" s="76"/>
      <c r="T409" s="77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T409" s="3" t="s">
        <v>256</v>
      </c>
      <c r="AU409" s="3" t="s">
        <v>265</v>
      </c>
    </row>
    <row r="410" s="274" customFormat="true" ht="10.2" hidden="false" customHeight="false" outlineLevel="0" collapsed="false">
      <c r="B410" s="275"/>
      <c r="C410" s="276"/>
      <c r="D410" s="259" t="s">
        <v>327</v>
      </c>
      <c r="E410" s="276"/>
      <c r="F410" s="277" t="s">
        <v>1024</v>
      </c>
      <c r="G410" s="276"/>
      <c r="H410" s="278" t="n">
        <v>20</v>
      </c>
      <c r="I410" s="279"/>
      <c r="J410" s="276"/>
      <c r="K410" s="276"/>
      <c r="L410" s="280"/>
      <c r="M410" s="281"/>
      <c r="N410" s="282"/>
      <c r="O410" s="282"/>
      <c r="P410" s="282"/>
      <c r="Q410" s="282"/>
      <c r="R410" s="282"/>
      <c r="S410" s="282"/>
      <c r="T410" s="283"/>
      <c r="AT410" s="284" t="s">
        <v>327</v>
      </c>
      <c r="AU410" s="284" t="s">
        <v>265</v>
      </c>
      <c r="AV410" s="274" t="s">
        <v>83</v>
      </c>
      <c r="AW410" s="274" t="s">
        <v>3</v>
      </c>
      <c r="AX410" s="274" t="s">
        <v>81</v>
      </c>
      <c r="AY410" s="284" t="s">
        <v>247</v>
      </c>
    </row>
    <row r="411" s="30" customFormat="true" ht="37.8" hidden="false" customHeight="true" outlineLevel="0" collapsed="false">
      <c r="A411" s="26"/>
      <c r="B411" s="27"/>
      <c r="C411" s="246" t="s">
        <v>1033</v>
      </c>
      <c r="D411" s="246" t="s">
        <v>250</v>
      </c>
      <c r="E411" s="247" t="s">
        <v>1034</v>
      </c>
      <c r="F411" s="248" t="s">
        <v>1035</v>
      </c>
      <c r="G411" s="249" t="s">
        <v>291</v>
      </c>
      <c r="H411" s="250" t="n">
        <v>4</v>
      </c>
      <c r="I411" s="251"/>
      <c r="J411" s="252" t="n">
        <f aca="false">ROUND(I411*H411,2)</f>
        <v>0</v>
      </c>
      <c r="K411" s="253"/>
      <c r="L411" s="29"/>
      <c r="M411" s="254"/>
      <c r="N411" s="255" t="s">
        <v>39</v>
      </c>
      <c r="O411" s="76"/>
      <c r="P411" s="256" t="n">
        <f aca="false">O411*H411</f>
        <v>0</v>
      </c>
      <c r="Q411" s="256" t="n">
        <v>0</v>
      </c>
      <c r="R411" s="256" t="n">
        <f aca="false">Q411*H411</f>
        <v>0</v>
      </c>
      <c r="S411" s="256" t="n">
        <v>0</v>
      </c>
      <c r="T411" s="257" t="n">
        <f aca="false">S411*H411</f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258" t="s">
        <v>302</v>
      </c>
      <c r="AT411" s="258" t="s">
        <v>250</v>
      </c>
      <c r="AU411" s="258" t="s">
        <v>265</v>
      </c>
      <c r="AY411" s="3" t="s">
        <v>247</v>
      </c>
      <c r="BE411" s="137" t="n">
        <f aca="false">IF(N411="základní",J411,0)</f>
        <v>0</v>
      </c>
      <c r="BF411" s="137" t="n">
        <f aca="false">IF(N411="snížená",J411,0)</f>
        <v>0</v>
      </c>
      <c r="BG411" s="137" t="n">
        <f aca="false">IF(N411="zákl. přenesená",J411,0)</f>
        <v>0</v>
      </c>
      <c r="BH411" s="137" t="n">
        <f aca="false">IF(N411="sníž. přenesená",J411,0)</f>
        <v>0</v>
      </c>
      <c r="BI411" s="137" t="n">
        <f aca="false">IF(N411="nulová",J411,0)</f>
        <v>0</v>
      </c>
      <c r="BJ411" s="3" t="s">
        <v>81</v>
      </c>
      <c r="BK411" s="137" t="n">
        <f aca="false">ROUND(I411*H411,2)</f>
        <v>0</v>
      </c>
      <c r="BL411" s="3" t="s">
        <v>302</v>
      </c>
      <c r="BM411" s="258" t="s">
        <v>1036</v>
      </c>
    </row>
    <row r="412" s="30" customFormat="true" ht="19.2" hidden="false" customHeight="false" outlineLevel="0" collapsed="false">
      <c r="A412" s="26"/>
      <c r="B412" s="27"/>
      <c r="C412" s="28"/>
      <c r="D412" s="259" t="s">
        <v>256</v>
      </c>
      <c r="E412" s="28"/>
      <c r="F412" s="260" t="s">
        <v>1035</v>
      </c>
      <c r="G412" s="28"/>
      <c r="H412" s="28"/>
      <c r="I412" s="211"/>
      <c r="J412" s="28"/>
      <c r="K412" s="28"/>
      <c r="L412" s="29"/>
      <c r="M412" s="261"/>
      <c r="N412" s="262"/>
      <c r="O412" s="76"/>
      <c r="P412" s="76"/>
      <c r="Q412" s="76"/>
      <c r="R412" s="76"/>
      <c r="S412" s="76"/>
      <c r="T412" s="77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T412" s="3" t="s">
        <v>256</v>
      </c>
      <c r="AU412" s="3" t="s">
        <v>265</v>
      </c>
    </row>
    <row r="413" s="30" customFormat="true" ht="24.15" hidden="false" customHeight="true" outlineLevel="0" collapsed="false">
      <c r="A413" s="26"/>
      <c r="B413" s="27"/>
      <c r="C413" s="246" t="s">
        <v>1037</v>
      </c>
      <c r="D413" s="246" t="s">
        <v>250</v>
      </c>
      <c r="E413" s="247" t="s">
        <v>1038</v>
      </c>
      <c r="F413" s="248" t="s">
        <v>1039</v>
      </c>
      <c r="G413" s="249" t="s">
        <v>291</v>
      </c>
      <c r="H413" s="250" t="n">
        <v>4</v>
      </c>
      <c r="I413" s="251"/>
      <c r="J413" s="252" t="n">
        <f aca="false">ROUND(I413*H413,2)</f>
        <v>0</v>
      </c>
      <c r="K413" s="253"/>
      <c r="L413" s="29"/>
      <c r="M413" s="254"/>
      <c r="N413" s="255" t="s">
        <v>39</v>
      </c>
      <c r="O413" s="76"/>
      <c r="P413" s="256" t="n">
        <f aca="false">O413*H413</f>
        <v>0</v>
      </c>
      <c r="Q413" s="256" t="n">
        <v>0</v>
      </c>
      <c r="R413" s="256" t="n">
        <f aca="false">Q413*H413</f>
        <v>0</v>
      </c>
      <c r="S413" s="256" t="n">
        <v>0</v>
      </c>
      <c r="T413" s="257" t="n">
        <f aca="false">S413*H413</f>
        <v>0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R413" s="258" t="s">
        <v>302</v>
      </c>
      <c r="AT413" s="258" t="s">
        <v>250</v>
      </c>
      <c r="AU413" s="258" t="s">
        <v>265</v>
      </c>
      <c r="AY413" s="3" t="s">
        <v>247</v>
      </c>
      <c r="BE413" s="137" t="n">
        <f aca="false">IF(N413="základní",J413,0)</f>
        <v>0</v>
      </c>
      <c r="BF413" s="137" t="n">
        <f aca="false">IF(N413="snížená",J413,0)</f>
        <v>0</v>
      </c>
      <c r="BG413" s="137" t="n">
        <f aca="false">IF(N413="zákl. přenesená",J413,0)</f>
        <v>0</v>
      </c>
      <c r="BH413" s="137" t="n">
        <f aca="false">IF(N413="sníž. přenesená",J413,0)</f>
        <v>0</v>
      </c>
      <c r="BI413" s="137" t="n">
        <f aca="false">IF(N413="nulová",J413,0)</f>
        <v>0</v>
      </c>
      <c r="BJ413" s="3" t="s">
        <v>81</v>
      </c>
      <c r="BK413" s="137" t="n">
        <f aca="false">ROUND(I413*H413,2)</f>
        <v>0</v>
      </c>
      <c r="BL413" s="3" t="s">
        <v>302</v>
      </c>
      <c r="BM413" s="258" t="s">
        <v>1040</v>
      </c>
    </row>
    <row r="414" s="30" customFormat="true" ht="19.2" hidden="false" customHeight="false" outlineLevel="0" collapsed="false">
      <c r="A414" s="26"/>
      <c r="B414" s="27"/>
      <c r="C414" s="28"/>
      <c r="D414" s="259" t="s">
        <v>256</v>
      </c>
      <c r="E414" s="28"/>
      <c r="F414" s="260" t="s">
        <v>1039</v>
      </c>
      <c r="G414" s="28"/>
      <c r="H414" s="28"/>
      <c r="I414" s="211"/>
      <c r="J414" s="28"/>
      <c r="K414" s="28"/>
      <c r="L414" s="29"/>
      <c r="M414" s="261"/>
      <c r="N414" s="262"/>
      <c r="O414" s="76"/>
      <c r="P414" s="76"/>
      <c r="Q414" s="76"/>
      <c r="R414" s="76"/>
      <c r="S414" s="76"/>
      <c r="T414" s="77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T414" s="3" t="s">
        <v>256</v>
      </c>
      <c r="AU414" s="3" t="s">
        <v>265</v>
      </c>
    </row>
    <row r="415" s="30" customFormat="true" ht="44.25" hidden="false" customHeight="true" outlineLevel="0" collapsed="false">
      <c r="A415" s="26"/>
      <c r="B415" s="27"/>
      <c r="C415" s="246" t="s">
        <v>1041</v>
      </c>
      <c r="D415" s="246" t="s">
        <v>250</v>
      </c>
      <c r="E415" s="247" t="s">
        <v>1042</v>
      </c>
      <c r="F415" s="248" t="s">
        <v>1043</v>
      </c>
      <c r="G415" s="249" t="s">
        <v>291</v>
      </c>
      <c r="H415" s="250" t="n">
        <v>2</v>
      </c>
      <c r="I415" s="251"/>
      <c r="J415" s="252" t="n">
        <f aca="false">ROUND(I415*H415,2)</f>
        <v>0</v>
      </c>
      <c r="K415" s="253"/>
      <c r="L415" s="29"/>
      <c r="M415" s="254"/>
      <c r="N415" s="255" t="s">
        <v>39</v>
      </c>
      <c r="O415" s="76"/>
      <c r="P415" s="256" t="n">
        <f aca="false">O415*H415</f>
        <v>0</v>
      </c>
      <c r="Q415" s="256" t="n">
        <v>0</v>
      </c>
      <c r="R415" s="256" t="n">
        <f aca="false">Q415*H415</f>
        <v>0</v>
      </c>
      <c r="S415" s="256" t="n">
        <v>0</v>
      </c>
      <c r="T415" s="257" t="n">
        <f aca="false">S415*H415</f>
        <v>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258" t="s">
        <v>302</v>
      </c>
      <c r="AT415" s="258" t="s">
        <v>250</v>
      </c>
      <c r="AU415" s="258" t="s">
        <v>265</v>
      </c>
      <c r="AY415" s="3" t="s">
        <v>247</v>
      </c>
      <c r="BE415" s="137" t="n">
        <f aca="false">IF(N415="základní",J415,0)</f>
        <v>0</v>
      </c>
      <c r="BF415" s="137" t="n">
        <f aca="false">IF(N415="snížená",J415,0)</f>
        <v>0</v>
      </c>
      <c r="BG415" s="137" t="n">
        <f aca="false">IF(N415="zákl. přenesená",J415,0)</f>
        <v>0</v>
      </c>
      <c r="BH415" s="137" t="n">
        <f aca="false">IF(N415="sníž. přenesená",J415,0)</f>
        <v>0</v>
      </c>
      <c r="BI415" s="137" t="n">
        <f aca="false">IF(N415="nulová",J415,0)</f>
        <v>0</v>
      </c>
      <c r="BJ415" s="3" t="s">
        <v>81</v>
      </c>
      <c r="BK415" s="137" t="n">
        <f aca="false">ROUND(I415*H415,2)</f>
        <v>0</v>
      </c>
      <c r="BL415" s="3" t="s">
        <v>302</v>
      </c>
      <c r="BM415" s="258" t="s">
        <v>1044</v>
      </c>
    </row>
    <row r="416" s="30" customFormat="true" ht="28.8" hidden="false" customHeight="false" outlineLevel="0" collapsed="false">
      <c r="A416" s="26"/>
      <c r="B416" s="27"/>
      <c r="C416" s="28"/>
      <c r="D416" s="259" t="s">
        <v>256</v>
      </c>
      <c r="E416" s="28"/>
      <c r="F416" s="260" t="s">
        <v>1043</v>
      </c>
      <c r="G416" s="28"/>
      <c r="H416" s="28"/>
      <c r="I416" s="211"/>
      <c r="J416" s="28"/>
      <c r="K416" s="28"/>
      <c r="L416" s="29"/>
      <c r="M416" s="261"/>
      <c r="N416" s="262"/>
      <c r="O416" s="76"/>
      <c r="P416" s="76"/>
      <c r="Q416" s="76"/>
      <c r="R416" s="76"/>
      <c r="S416" s="76"/>
      <c r="T416" s="77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T416" s="3" t="s">
        <v>256</v>
      </c>
      <c r="AU416" s="3" t="s">
        <v>265</v>
      </c>
    </row>
    <row r="417" s="30" customFormat="true" ht="24.15" hidden="false" customHeight="true" outlineLevel="0" collapsed="false">
      <c r="A417" s="26"/>
      <c r="B417" s="27"/>
      <c r="C417" s="263" t="s">
        <v>1045</v>
      </c>
      <c r="D417" s="263" t="s">
        <v>288</v>
      </c>
      <c r="E417" s="264" t="s">
        <v>772</v>
      </c>
      <c r="F417" s="265" t="s">
        <v>773</v>
      </c>
      <c r="G417" s="266" t="s">
        <v>291</v>
      </c>
      <c r="H417" s="267" t="n">
        <v>4</v>
      </c>
      <c r="I417" s="268"/>
      <c r="J417" s="269" t="n">
        <f aca="false">ROUND(I417*H417,2)</f>
        <v>0</v>
      </c>
      <c r="K417" s="270"/>
      <c r="L417" s="271"/>
      <c r="M417" s="272"/>
      <c r="N417" s="273" t="s">
        <v>39</v>
      </c>
      <c r="O417" s="76"/>
      <c r="P417" s="256" t="n">
        <f aca="false">O417*H417</f>
        <v>0</v>
      </c>
      <c r="Q417" s="256" t="n">
        <v>5E-005</v>
      </c>
      <c r="R417" s="256" t="n">
        <f aca="false">Q417*H417</f>
        <v>0.0002</v>
      </c>
      <c r="S417" s="256" t="n">
        <v>0</v>
      </c>
      <c r="T417" s="257" t="n">
        <f aca="false">S417*H417</f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258" t="s">
        <v>324</v>
      </c>
      <c r="AT417" s="258" t="s">
        <v>288</v>
      </c>
      <c r="AU417" s="258" t="s">
        <v>265</v>
      </c>
      <c r="AY417" s="3" t="s">
        <v>247</v>
      </c>
      <c r="BE417" s="137" t="n">
        <f aca="false">IF(N417="základní",J417,0)</f>
        <v>0</v>
      </c>
      <c r="BF417" s="137" t="n">
        <f aca="false">IF(N417="snížená",J417,0)</f>
        <v>0</v>
      </c>
      <c r="BG417" s="137" t="n">
        <f aca="false">IF(N417="zákl. přenesená",J417,0)</f>
        <v>0</v>
      </c>
      <c r="BH417" s="137" t="n">
        <f aca="false">IF(N417="sníž. přenesená",J417,0)</f>
        <v>0</v>
      </c>
      <c r="BI417" s="137" t="n">
        <f aca="false">IF(N417="nulová",J417,0)</f>
        <v>0</v>
      </c>
      <c r="BJ417" s="3" t="s">
        <v>81</v>
      </c>
      <c r="BK417" s="137" t="n">
        <f aca="false">ROUND(I417*H417,2)</f>
        <v>0</v>
      </c>
      <c r="BL417" s="3" t="s">
        <v>302</v>
      </c>
      <c r="BM417" s="258" t="s">
        <v>1046</v>
      </c>
    </row>
    <row r="418" s="30" customFormat="true" ht="19.2" hidden="false" customHeight="false" outlineLevel="0" collapsed="false">
      <c r="A418" s="26"/>
      <c r="B418" s="27"/>
      <c r="C418" s="28"/>
      <c r="D418" s="259" t="s">
        <v>256</v>
      </c>
      <c r="E418" s="28"/>
      <c r="F418" s="260" t="s">
        <v>773</v>
      </c>
      <c r="G418" s="28"/>
      <c r="H418" s="28"/>
      <c r="I418" s="211"/>
      <c r="J418" s="28"/>
      <c r="K418" s="28"/>
      <c r="L418" s="29"/>
      <c r="M418" s="261"/>
      <c r="N418" s="262"/>
      <c r="O418" s="76"/>
      <c r="P418" s="76"/>
      <c r="Q418" s="76"/>
      <c r="R418" s="76"/>
      <c r="S418" s="76"/>
      <c r="T418" s="77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T418" s="3" t="s">
        <v>256</v>
      </c>
      <c r="AU418" s="3" t="s">
        <v>265</v>
      </c>
    </row>
    <row r="419" s="30" customFormat="true" ht="24.15" hidden="false" customHeight="true" outlineLevel="0" collapsed="false">
      <c r="A419" s="26"/>
      <c r="B419" s="27"/>
      <c r="C419" s="263" t="s">
        <v>1047</v>
      </c>
      <c r="D419" s="263" t="s">
        <v>288</v>
      </c>
      <c r="E419" s="264" t="s">
        <v>1048</v>
      </c>
      <c r="F419" s="265" t="s">
        <v>1049</v>
      </c>
      <c r="G419" s="266" t="s">
        <v>291</v>
      </c>
      <c r="H419" s="267" t="n">
        <v>1</v>
      </c>
      <c r="I419" s="268"/>
      <c r="J419" s="269" t="n">
        <f aca="false">ROUND(I419*H419,2)</f>
        <v>0</v>
      </c>
      <c r="K419" s="270"/>
      <c r="L419" s="271"/>
      <c r="M419" s="272"/>
      <c r="N419" s="273" t="s">
        <v>39</v>
      </c>
      <c r="O419" s="76"/>
      <c r="P419" s="256" t="n">
        <f aca="false">O419*H419</f>
        <v>0</v>
      </c>
      <c r="Q419" s="256" t="n">
        <v>0.00016</v>
      </c>
      <c r="R419" s="256" t="n">
        <f aca="false">Q419*H419</f>
        <v>0.00016</v>
      </c>
      <c r="S419" s="256" t="n">
        <v>0</v>
      </c>
      <c r="T419" s="257" t="n">
        <f aca="false">S419*H419</f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258" t="s">
        <v>324</v>
      </c>
      <c r="AT419" s="258" t="s">
        <v>288</v>
      </c>
      <c r="AU419" s="258" t="s">
        <v>265</v>
      </c>
      <c r="AY419" s="3" t="s">
        <v>247</v>
      </c>
      <c r="BE419" s="137" t="n">
        <f aca="false">IF(N419="základní",J419,0)</f>
        <v>0</v>
      </c>
      <c r="BF419" s="137" t="n">
        <f aca="false">IF(N419="snížená",J419,0)</f>
        <v>0</v>
      </c>
      <c r="BG419" s="137" t="n">
        <f aca="false">IF(N419="zákl. přenesená",J419,0)</f>
        <v>0</v>
      </c>
      <c r="BH419" s="137" t="n">
        <f aca="false">IF(N419="sníž. přenesená",J419,0)</f>
        <v>0</v>
      </c>
      <c r="BI419" s="137" t="n">
        <f aca="false">IF(N419="nulová",J419,0)</f>
        <v>0</v>
      </c>
      <c r="BJ419" s="3" t="s">
        <v>81</v>
      </c>
      <c r="BK419" s="137" t="n">
        <f aca="false">ROUND(I419*H419,2)</f>
        <v>0</v>
      </c>
      <c r="BL419" s="3" t="s">
        <v>302</v>
      </c>
      <c r="BM419" s="258" t="s">
        <v>1050</v>
      </c>
    </row>
    <row r="420" s="30" customFormat="true" ht="19.2" hidden="false" customHeight="false" outlineLevel="0" collapsed="false">
      <c r="A420" s="26"/>
      <c r="B420" s="27"/>
      <c r="C420" s="28"/>
      <c r="D420" s="259" t="s">
        <v>256</v>
      </c>
      <c r="E420" s="28"/>
      <c r="F420" s="260" t="s">
        <v>1049</v>
      </c>
      <c r="G420" s="28"/>
      <c r="H420" s="28"/>
      <c r="I420" s="211"/>
      <c r="J420" s="28"/>
      <c r="K420" s="28"/>
      <c r="L420" s="29"/>
      <c r="M420" s="261"/>
      <c r="N420" s="262"/>
      <c r="O420" s="76"/>
      <c r="P420" s="76"/>
      <c r="Q420" s="76"/>
      <c r="R420" s="76"/>
      <c r="S420" s="76"/>
      <c r="T420" s="77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T420" s="3" t="s">
        <v>256</v>
      </c>
      <c r="AU420" s="3" t="s">
        <v>265</v>
      </c>
    </row>
    <row r="421" s="30" customFormat="true" ht="24.15" hidden="false" customHeight="true" outlineLevel="0" collapsed="false">
      <c r="A421" s="26"/>
      <c r="B421" s="27"/>
      <c r="C421" s="263" t="s">
        <v>1051</v>
      </c>
      <c r="D421" s="263" t="s">
        <v>288</v>
      </c>
      <c r="E421" s="264" t="s">
        <v>1052</v>
      </c>
      <c r="F421" s="265" t="s">
        <v>1053</v>
      </c>
      <c r="G421" s="266" t="s">
        <v>291</v>
      </c>
      <c r="H421" s="267" t="n">
        <v>1</v>
      </c>
      <c r="I421" s="268"/>
      <c r="J421" s="269" t="n">
        <f aca="false">ROUND(I421*H421,2)</f>
        <v>0</v>
      </c>
      <c r="K421" s="270"/>
      <c r="L421" s="271"/>
      <c r="M421" s="272"/>
      <c r="N421" s="273" t="s">
        <v>39</v>
      </c>
      <c r="O421" s="76"/>
      <c r="P421" s="256" t="n">
        <f aca="false">O421*H421</f>
        <v>0</v>
      </c>
      <c r="Q421" s="256" t="n">
        <v>0.00054</v>
      </c>
      <c r="R421" s="256" t="n">
        <f aca="false">Q421*H421</f>
        <v>0.00054</v>
      </c>
      <c r="S421" s="256" t="n">
        <v>0</v>
      </c>
      <c r="T421" s="257" t="n">
        <f aca="false">S421*H421</f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258" t="s">
        <v>324</v>
      </c>
      <c r="AT421" s="258" t="s">
        <v>288</v>
      </c>
      <c r="AU421" s="258" t="s">
        <v>265</v>
      </c>
      <c r="AY421" s="3" t="s">
        <v>247</v>
      </c>
      <c r="BE421" s="137" t="n">
        <f aca="false">IF(N421="základní",J421,0)</f>
        <v>0</v>
      </c>
      <c r="BF421" s="137" t="n">
        <f aca="false">IF(N421="snížená",J421,0)</f>
        <v>0</v>
      </c>
      <c r="BG421" s="137" t="n">
        <f aca="false">IF(N421="zákl. přenesená",J421,0)</f>
        <v>0</v>
      </c>
      <c r="BH421" s="137" t="n">
        <f aca="false">IF(N421="sníž. přenesená",J421,0)</f>
        <v>0</v>
      </c>
      <c r="BI421" s="137" t="n">
        <f aca="false">IF(N421="nulová",J421,0)</f>
        <v>0</v>
      </c>
      <c r="BJ421" s="3" t="s">
        <v>81</v>
      </c>
      <c r="BK421" s="137" t="n">
        <f aca="false">ROUND(I421*H421,2)</f>
        <v>0</v>
      </c>
      <c r="BL421" s="3" t="s">
        <v>302</v>
      </c>
      <c r="BM421" s="258" t="s">
        <v>1054</v>
      </c>
    </row>
    <row r="422" s="30" customFormat="true" ht="19.2" hidden="false" customHeight="false" outlineLevel="0" collapsed="false">
      <c r="A422" s="26"/>
      <c r="B422" s="27"/>
      <c r="C422" s="28"/>
      <c r="D422" s="259" t="s">
        <v>256</v>
      </c>
      <c r="E422" s="28"/>
      <c r="F422" s="260" t="s">
        <v>1053</v>
      </c>
      <c r="G422" s="28"/>
      <c r="H422" s="28"/>
      <c r="I422" s="211"/>
      <c r="J422" s="28"/>
      <c r="K422" s="28"/>
      <c r="L422" s="29"/>
      <c r="M422" s="261"/>
      <c r="N422" s="262"/>
      <c r="O422" s="76"/>
      <c r="P422" s="76"/>
      <c r="Q422" s="76"/>
      <c r="R422" s="76"/>
      <c r="S422" s="76"/>
      <c r="T422" s="77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T422" s="3" t="s">
        <v>256</v>
      </c>
      <c r="AU422" s="3" t="s">
        <v>265</v>
      </c>
    </row>
    <row r="423" s="30" customFormat="true" ht="24.15" hidden="false" customHeight="true" outlineLevel="0" collapsed="false">
      <c r="A423" s="26"/>
      <c r="B423" s="27"/>
      <c r="C423" s="246" t="s">
        <v>6</v>
      </c>
      <c r="D423" s="246" t="s">
        <v>250</v>
      </c>
      <c r="E423" s="247" t="s">
        <v>1055</v>
      </c>
      <c r="F423" s="248" t="s">
        <v>1056</v>
      </c>
      <c r="G423" s="249" t="s">
        <v>332</v>
      </c>
      <c r="H423" s="250" t="n">
        <v>120</v>
      </c>
      <c r="I423" s="251"/>
      <c r="J423" s="252" t="n">
        <f aca="false">ROUND(I423*H423,2)</f>
        <v>0</v>
      </c>
      <c r="K423" s="253"/>
      <c r="L423" s="29"/>
      <c r="M423" s="254"/>
      <c r="N423" s="255" t="s">
        <v>39</v>
      </c>
      <c r="O423" s="76"/>
      <c r="P423" s="256" t="n">
        <f aca="false">O423*H423</f>
        <v>0</v>
      </c>
      <c r="Q423" s="256" t="n">
        <v>0</v>
      </c>
      <c r="R423" s="256" t="n">
        <f aca="false">Q423*H423</f>
        <v>0</v>
      </c>
      <c r="S423" s="256" t="n">
        <v>0</v>
      </c>
      <c r="T423" s="257" t="n">
        <f aca="false">S423*H423</f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258" t="s">
        <v>302</v>
      </c>
      <c r="AT423" s="258" t="s">
        <v>250</v>
      </c>
      <c r="AU423" s="258" t="s">
        <v>265</v>
      </c>
      <c r="AY423" s="3" t="s">
        <v>247</v>
      </c>
      <c r="BE423" s="137" t="n">
        <f aca="false">IF(N423="základní",J423,0)</f>
        <v>0</v>
      </c>
      <c r="BF423" s="137" t="n">
        <f aca="false">IF(N423="snížená",J423,0)</f>
        <v>0</v>
      </c>
      <c r="BG423" s="137" t="n">
        <f aca="false">IF(N423="zákl. přenesená",J423,0)</f>
        <v>0</v>
      </c>
      <c r="BH423" s="137" t="n">
        <f aca="false">IF(N423="sníž. přenesená",J423,0)</f>
        <v>0</v>
      </c>
      <c r="BI423" s="137" t="n">
        <f aca="false">IF(N423="nulová",J423,0)</f>
        <v>0</v>
      </c>
      <c r="BJ423" s="3" t="s">
        <v>81</v>
      </c>
      <c r="BK423" s="137" t="n">
        <f aca="false">ROUND(I423*H423,2)</f>
        <v>0</v>
      </c>
      <c r="BL423" s="3" t="s">
        <v>302</v>
      </c>
      <c r="BM423" s="258" t="s">
        <v>1057</v>
      </c>
    </row>
    <row r="424" s="30" customFormat="true" ht="19.2" hidden="false" customHeight="false" outlineLevel="0" collapsed="false">
      <c r="A424" s="26"/>
      <c r="B424" s="27"/>
      <c r="C424" s="28"/>
      <c r="D424" s="259" t="s">
        <v>256</v>
      </c>
      <c r="E424" s="28"/>
      <c r="F424" s="260" t="s">
        <v>1056</v>
      </c>
      <c r="G424" s="28"/>
      <c r="H424" s="28"/>
      <c r="I424" s="211"/>
      <c r="J424" s="28"/>
      <c r="K424" s="28"/>
      <c r="L424" s="29"/>
      <c r="M424" s="261"/>
      <c r="N424" s="262"/>
      <c r="O424" s="76"/>
      <c r="P424" s="76"/>
      <c r="Q424" s="76"/>
      <c r="R424" s="76"/>
      <c r="S424" s="76"/>
      <c r="T424" s="77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T424" s="3" t="s">
        <v>256</v>
      </c>
      <c r="AU424" s="3" t="s">
        <v>265</v>
      </c>
    </row>
    <row r="425" s="30" customFormat="true" ht="24.15" hidden="false" customHeight="true" outlineLevel="0" collapsed="false">
      <c r="A425" s="26"/>
      <c r="B425" s="27"/>
      <c r="C425" s="263" t="s">
        <v>374</v>
      </c>
      <c r="D425" s="263" t="s">
        <v>288</v>
      </c>
      <c r="E425" s="264" t="s">
        <v>1058</v>
      </c>
      <c r="F425" s="265" t="s">
        <v>1059</v>
      </c>
      <c r="G425" s="266" t="s">
        <v>332</v>
      </c>
      <c r="H425" s="267" t="n">
        <v>120</v>
      </c>
      <c r="I425" s="268"/>
      <c r="J425" s="269" t="n">
        <f aca="false">ROUND(I425*H425,2)</f>
        <v>0</v>
      </c>
      <c r="K425" s="270"/>
      <c r="L425" s="271"/>
      <c r="M425" s="272"/>
      <c r="N425" s="273" t="s">
        <v>39</v>
      </c>
      <c r="O425" s="76"/>
      <c r="P425" s="256" t="n">
        <f aca="false">O425*H425</f>
        <v>0</v>
      </c>
      <c r="Q425" s="256" t="n">
        <v>4E-005</v>
      </c>
      <c r="R425" s="256" t="n">
        <f aca="false">Q425*H425</f>
        <v>0.0048</v>
      </c>
      <c r="S425" s="256" t="n">
        <v>0</v>
      </c>
      <c r="T425" s="257" t="n">
        <f aca="false">S425*H425</f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258" t="s">
        <v>324</v>
      </c>
      <c r="AT425" s="258" t="s">
        <v>288</v>
      </c>
      <c r="AU425" s="258" t="s">
        <v>265</v>
      </c>
      <c r="AY425" s="3" t="s">
        <v>247</v>
      </c>
      <c r="BE425" s="137" t="n">
        <f aca="false">IF(N425="základní",J425,0)</f>
        <v>0</v>
      </c>
      <c r="BF425" s="137" t="n">
        <f aca="false">IF(N425="snížená",J425,0)</f>
        <v>0</v>
      </c>
      <c r="BG425" s="137" t="n">
        <f aca="false">IF(N425="zákl. přenesená",J425,0)</f>
        <v>0</v>
      </c>
      <c r="BH425" s="137" t="n">
        <f aca="false">IF(N425="sníž. přenesená",J425,0)</f>
        <v>0</v>
      </c>
      <c r="BI425" s="137" t="n">
        <f aca="false">IF(N425="nulová",J425,0)</f>
        <v>0</v>
      </c>
      <c r="BJ425" s="3" t="s">
        <v>81</v>
      </c>
      <c r="BK425" s="137" t="n">
        <f aca="false">ROUND(I425*H425,2)</f>
        <v>0</v>
      </c>
      <c r="BL425" s="3" t="s">
        <v>302</v>
      </c>
      <c r="BM425" s="258" t="s">
        <v>1060</v>
      </c>
    </row>
    <row r="426" s="30" customFormat="true" ht="19.2" hidden="false" customHeight="false" outlineLevel="0" collapsed="false">
      <c r="A426" s="26"/>
      <c r="B426" s="27"/>
      <c r="C426" s="28"/>
      <c r="D426" s="259" t="s">
        <v>256</v>
      </c>
      <c r="E426" s="28"/>
      <c r="F426" s="260" t="s">
        <v>1059</v>
      </c>
      <c r="G426" s="28"/>
      <c r="H426" s="28"/>
      <c r="I426" s="211"/>
      <c r="J426" s="28"/>
      <c r="K426" s="28"/>
      <c r="L426" s="29"/>
      <c r="M426" s="261"/>
      <c r="N426" s="262"/>
      <c r="O426" s="76"/>
      <c r="P426" s="76"/>
      <c r="Q426" s="76"/>
      <c r="R426" s="76"/>
      <c r="S426" s="76"/>
      <c r="T426" s="77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T426" s="3" t="s">
        <v>256</v>
      </c>
      <c r="AU426" s="3" t="s">
        <v>265</v>
      </c>
    </row>
    <row r="427" s="30" customFormat="true" ht="24.15" hidden="false" customHeight="true" outlineLevel="0" collapsed="false">
      <c r="A427" s="26"/>
      <c r="B427" s="27"/>
      <c r="C427" s="246" t="s">
        <v>258</v>
      </c>
      <c r="D427" s="246" t="s">
        <v>250</v>
      </c>
      <c r="E427" s="247" t="s">
        <v>1061</v>
      </c>
      <c r="F427" s="248" t="s">
        <v>1062</v>
      </c>
      <c r="G427" s="249" t="s">
        <v>291</v>
      </c>
      <c r="H427" s="250" t="n">
        <v>10</v>
      </c>
      <c r="I427" s="251"/>
      <c r="J427" s="252" t="n">
        <f aca="false">ROUND(I427*H427,2)</f>
        <v>0</v>
      </c>
      <c r="K427" s="253"/>
      <c r="L427" s="29"/>
      <c r="M427" s="254"/>
      <c r="N427" s="255" t="s">
        <v>39</v>
      </c>
      <c r="O427" s="76"/>
      <c r="P427" s="256" t="n">
        <f aca="false">O427*H427</f>
        <v>0</v>
      </c>
      <c r="Q427" s="256" t="n">
        <v>0</v>
      </c>
      <c r="R427" s="256" t="n">
        <f aca="false">Q427*H427</f>
        <v>0</v>
      </c>
      <c r="S427" s="256" t="n">
        <v>0</v>
      </c>
      <c r="T427" s="257" t="n">
        <f aca="false">S427*H427</f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258" t="s">
        <v>302</v>
      </c>
      <c r="AT427" s="258" t="s">
        <v>250</v>
      </c>
      <c r="AU427" s="258" t="s">
        <v>265</v>
      </c>
      <c r="AY427" s="3" t="s">
        <v>247</v>
      </c>
      <c r="BE427" s="137" t="n">
        <f aca="false">IF(N427="základní",J427,0)</f>
        <v>0</v>
      </c>
      <c r="BF427" s="137" t="n">
        <f aca="false">IF(N427="snížená",J427,0)</f>
        <v>0</v>
      </c>
      <c r="BG427" s="137" t="n">
        <f aca="false">IF(N427="zákl. přenesená",J427,0)</f>
        <v>0</v>
      </c>
      <c r="BH427" s="137" t="n">
        <f aca="false">IF(N427="sníž. přenesená",J427,0)</f>
        <v>0</v>
      </c>
      <c r="BI427" s="137" t="n">
        <f aca="false">IF(N427="nulová",J427,0)</f>
        <v>0</v>
      </c>
      <c r="BJ427" s="3" t="s">
        <v>81</v>
      </c>
      <c r="BK427" s="137" t="n">
        <f aca="false">ROUND(I427*H427,2)</f>
        <v>0</v>
      </c>
      <c r="BL427" s="3" t="s">
        <v>302</v>
      </c>
      <c r="BM427" s="258" t="s">
        <v>1063</v>
      </c>
    </row>
    <row r="428" s="30" customFormat="true" ht="19.2" hidden="false" customHeight="false" outlineLevel="0" collapsed="false">
      <c r="A428" s="26"/>
      <c r="B428" s="27"/>
      <c r="C428" s="28"/>
      <c r="D428" s="259" t="s">
        <v>256</v>
      </c>
      <c r="E428" s="28"/>
      <c r="F428" s="260" t="s">
        <v>1062</v>
      </c>
      <c r="G428" s="28"/>
      <c r="H428" s="28"/>
      <c r="I428" s="211"/>
      <c r="J428" s="28"/>
      <c r="K428" s="28"/>
      <c r="L428" s="29"/>
      <c r="M428" s="261"/>
      <c r="N428" s="262"/>
      <c r="O428" s="76"/>
      <c r="P428" s="76"/>
      <c r="Q428" s="76"/>
      <c r="R428" s="76"/>
      <c r="S428" s="76"/>
      <c r="T428" s="77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T428" s="3" t="s">
        <v>256</v>
      </c>
      <c r="AU428" s="3" t="s">
        <v>265</v>
      </c>
    </row>
    <row r="429" s="30" customFormat="true" ht="24.15" hidden="false" customHeight="true" outlineLevel="0" collapsed="false">
      <c r="A429" s="26"/>
      <c r="B429" s="27"/>
      <c r="C429" s="263" t="s">
        <v>310</v>
      </c>
      <c r="D429" s="263" t="s">
        <v>288</v>
      </c>
      <c r="E429" s="264" t="s">
        <v>1064</v>
      </c>
      <c r="F429" s="265" t="s">
        <v>1065</v>
      </c>
      <c r="G429" s="266" t="s">
        <v>291</v>
      </c>
      <c r="H429" s="267" t="n">
        <v>10</v>
      </c>
      <c r="I429" s="268"/>
      <c r="J429" s="269" t="n">
        <f aca="false">ROUND(I429*H429,2)</f>
        <v>0</v>
      </c>
      <c r="K429" s="270"/>
      <c r="L429" s="271"/>
      <c r="M429" s="272"/>
      <c r="N429" s="273" t="s">
        <v>39</v>
      </c>
      <c r="O429" s="76"/>
      <c r="P429" s="256" t="n">
        <f aca="false">O429*H429</f>
        <v>0</v>
      </c>
      <c r="Q429" s="256" t="n">
        <v>2E-005</v>
      </c>
      <c r="R429" s="256" t="n">
        <f aca="false">Q429*H429</f>
        <v>0.0002</v>
      </c>
      <c r="S429" s="256" t="n">
        <v>0</v>
      </c>
      <c r="T429" s="257" t="n">
        <f aca="false">S429*H429</f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258" t="s">
        <v>324</v>
      </c>
      <c r="AT429" s="258" t="s">
        <v>288</v>
      </c>
      <c r="AU429" s="258" t="s">
        <v>265</v>
      </c>
      <c r="AY429" s="3" t="s">
        <v>247</v>
      </c>
      <c r="BE429" s="137" t="n">
        <f aca="false">IF(N429="základní",J429,0)</f>
        <v>0</v>
      </c>
      <c r="BF429" s="137" t="n">
        <f aca="false">IF(N429="snížená",J429,0)</f>
        <v>0</v>
      </c>
      <c r="BG429" s="137" t="n">
        <f aca="false">IF(N429="zákl. přenesená",J429,0)</f>
        <v>0</v>
      </c>
      <c r="BH429" s="137" t="n">
        <f aca="false">IF(N429="sníž. přenesená",J429,0)</f>
        <v>0</v>
      </c>
      <c r="BI429" s="137" t="n">
        <f aca="false">IF(N429="nulová",J429,0)</f>
        <v>0</v>
      </c>
      <c r="BJ429" s="3" t="s">
        <v>81</v>
      </c>
      <c r="BK429" s="137" t="n">
        <f aca="false">ROUND(I429*H429,2)</f>
        <v>0</v>
      </c>
      <c r="BL429" s="3" t="s">
        <v>302</v>
      </c>
      <c r="BM429" s="258" t="s">
        <v>1066</v>
      </c>
    </row>
    <row r="430" s="30" customFormat="true" ht="19.2" hidden="false" customHeight="false" outlineLevel="0" collapsed="false">
      <c r="A430" s="26"/>
      <c r="B430" s="27"/>
      <c r="C430" s="28"/>
      <c r="D430" s="259" t="s">
        <v>256</v>
      </c>
      <c r="E430" s="28"/>
      <c r="F430" s="260" t="s">
        <v>1065</v>
      </c>
      <c r="G430" s="28"/>
      <c r="H430" s="28"/>
      <c r="I430" s="211"/>
      <c r="J430" s="28"/>
      <c r="K430" s="28"/>
      <c r="L430" s="29"/>
      <c r="M430" s="261"/>
      <c r="N430" s="262"/>
      <c r="O430" s="76"/>
      <c r="P430" s="76"/>
      <c r="Q430" s="76"/>
      <c r="R430" s="76"/>
      <c r="S430" s="76"/>
      <c r="T430" s="77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T430" s="3" t="s">
        <v>256</v>
      </c>
      <c r="AU430" s="3" t="s">
        <v>265</v>
      </c>
    </row>
    <row r="431" s="30" customFormat="true" ht="24.15" hidden="false" customHeight="true" outlineLevel="0" collapsed="false">
      <c r="A431" s="26"/>
      <c r="B431" s="27"/>
      <c r="C431" s="246" t="s">
        <v>365</v>
      </c>
      <c r="D431" s="246" t="s">
        <v>250</v>
      </c>
      <c r="E431" s="247" t="s">
        <v>1067</v>
      </c>
      <c r="F431" s="248" t="s">
        <v>1068</v>
      </c>
      <c r="G431" s="249" t="s">
        <v>291</v>
      </c>
      <c r="H431" s="250" t="n">
        <v>20</v>
      </c>
      <c r="I431" s="251"/>
      <c r="J431" s="252" t="n">
        <f aca="false">ROUND(I431*H431,2)</f>
        <v>0</v>
      </c>
      <c r="K431" s="253"/>
      <c r="L431" s="29"/>
      <c r="M431" s="254"/>
      <c r="N431" s="255" t="s">
        <v>39</v>
      </c>
      <c r="O431" s="76"/>
      <c r="P431" s="256" t="n">
        <f aca="false">O431*H431</f>
        <v>0</v>
      </c>
      <c r="Q431" s="256" t="n">
        <v>0</v>
      </c>
      <c r="R431" s="256" t="n">
        <f aca="false">Q431*H431</f>
        <v>0</v>
      </c>
      <c r="S431" s="256" t="n">
        <v>0</v>
      </c>
      <c r="T431" s="257" t="n">
        <f aca="false">S431*H431</f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258" t="s">
        <v>302</v>
      </c>
      <c r="AT431" s="258" t="s">
        <v>250</v>
      </c>
      <c r="AU431" s="258" t="s">
        <v>265</v>
      </c>
      <c r="AY431" s="3" t="s">
        <v>247</v>
      </c>
      <c r="BE431" s="137" t="n">
        <f aca="false">IF(N431="základní",J431,0)</f>
        <v>0</v>
      </c>
      <c r="BF431" s="137" t="n">
        <f aca="false">IF(N431="snížená",J431,0)</f>
        <v>0</v>
      </c>
      <c r="BG431" s="137" t="n">
        <f aca="false">IF(N431="zákl. přenesená",J431,0)</f>
        <v>0</v>
      </c>
      <c r="BH431" s="137" t="n">
        <f aca="false">IF(N431="sníž. přenesená",J431,0)</f>
        <v>0</v>
      </c>
      <c r="BI431" s="137" t="n">
        <f aca="false">IF(N431="nulová",J431,0)</f>
        <v>0</v>
      </c>
      <c r="BJ431" s="3" t="s">
        <v>81</v>
      </c>
      <c r="BK431" s="137" t="n">
        <f aca="false">ROUND(I431*H431,2)</f>
        <v>0</v>
      </c>
      <c r="BL431" s="3" t="s">
        <v>302</v>
      </c>
      <c r="BM431" s="258" t="s">
        <v>1069</v>
      </c>
    </row>
    <row r="432" s="30" customFormat="true" ht="19.2" hidden="false" customHeight="false" outlineLevel="0" collapsed="false">
      <c r="A432" s="26"/>
      <c r="B432" s="27"/>
      <c r="C432" s="28"/>
      <c r="D432" s="259" t="s">
        <v>256</v>
      </c>
      <c r="E432" s="28"/>
      <c r="F432" s="260" t="s">
        <v>1068</v>
      </c>
      <c r="G432" s="28"/>
      <c r="H432" s="28"/>
      <c r="I432" s="211"/>
      <c r="J432" s="28"/>
      <c r="K432" s="28"/>
      <c r="L432" s="29"/>
      <c r="M432" s="261"/>
      <c r="N432" s="262"/>
      <c r="O432" s="76"/>
      <c r="P432" s="76"/>
      <c r="Q432" s="76"/>
      <c r="R432" s="76"/>
      <c r="S432" s="76"/>
      <c r="T432" s="77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T432" s="3" t="s">
        <v>256</v>
      </c>
      <c r="AU432" s="3" t="s">
        <v>265</v>
      </c>
    </row>
    <row r="433" s="30" customFormat="true" ht="24.15" hidden="false" customHeight="true" outlineLevel="0" collapsed="false">
      <c r="A433" s="26"/>
      <c r="B433" s="27"/>
      <c r="C433" s="246" t="s">
        <v>469</v>
      </c>
      <c r="D433" s="246" t="s">
        <v>250</v>
      </c>
      <c r="E433" s="247" t="s">
        <v>1070</v>
      </c>
      <c r="F433" s="248" t="s">
        <v>1071</v>
      </c>
      <c r="G433" s="249" t="s">
        <v>291</v>
      </c>
      <c r="H433" s="250" t="n">
        <v>1</v>
      </c>
      <c r="I433" s="251"/>
      <c r="J433" s="252" t="n">
        <f aca="false">ROUND(I433*H433,2)</f>
        <v>0</v>
      </c>
      <c r="K433" s="253"/>
      <c r="L433" s="29"/>
      <c r="M433" s="254"/>
      <c r="N433" s="255" t="s">
        <v>39</v>
      </c>
      <c r="O433" s="76"/>
      <c r="P433" s="256" t="n">
        <f aca="false">O433*H433</f>
        <v>0</v>
      </c>
      <c r="Q433" s="256" t="n">
        <v>0</v>
      </c>
      <c r="R433" s="256" t="n">
        <f aca="false">Q433*H433</f>
        <v>0</v>
      </c>
      <c r="S433" s="256" t="n">
        <v>0</v>
      </c>
      <c r="T433" s="257" t="n">
        <f aca="false">S433*H433</f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258" t="s">
        <v>302</v>
      </c>
      <c r="AT433" s="258" t="s">
        <v>250</v>
      </c>
      <c r="AU433" s="258" t="s">
        <v>265</v>
      </c>
      <c r="AY433" s="3" t="s">
        <v>247</v>
      </c>
      <c r="BE433" s="137" t="n">
        <f aca="false">IF(N433="základní",J433,0)</f>
        <v>0</v>
      </c>
      <c r="BF433" s="137" t="n">
        <f aca="false">IF(N433="snížená",J433,0)</f>
        <v>0</v>
      </c>
      <c r="BG433" s="137" t="n">
        <f aca="false">IF(N433="zákl. přenesená",J433,0)</f>
        <v>0</v>
      </c>
      <c r="BH433" s="137" t="n">
        <f aca="false">IF(N433="sníž. přenesená",J433,0)</f>
        <v>0</v>
      </c>
      <c r="BI433" s="137" t="n">
        <f aca="false">IF(N433="nulová",J433,0)</f>
        <v>0</v>
      </c>
      <c r="BJ433" s="3" t="s">
        <v>81</v>
      </c>
      <c r="BK433" s="137" t="n">
        <f aca="false">ROUND(I433*H433,2)</f>
        <v>0</v>
      </c>
      <c r="BL433" s="3" t="s">
        <v>302</v>
      </c>
      <c r="BM433" s="258" t="s">
        <v>1072</v>
      </c>
    </row>
    <row r="434" s="30" customFormat="true" ht="19.2" hidden="false" customHeight="false" outlineLevel="0" collapsed="false">
      <c r="A434" s="26"/>
      <c r="B434" s="27"/>
      <c r="C434" s="28"/>
      <c r="D434" s="259" t="s">
        <v>256</v>
      </c>
      <c r="E434" s="28"/>
      <c r="F434" s="260" t="s">
        <v>1071</v>
      </c>
      <c r="G434" s="28"/>
      <c r="H434" s="28"/>
      <c r="I434" s="211"/>
      <c r="J434" s="28"/>
      <c r="K434" s="28"/>
      <c r="L434" s="29"/>
      <c r="M434" s="261"/>
      <c r="N434" s="262"/>
      <c r="O434" s="76"/>
      <c r="P434" s="76"/>
      <c r="Q434" s="76"/>
      <c r="R434" s="76"/>
      <c r="S434" s="76"/>
      <c r="T434" s="77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T434" s="3" t="s">
        <v>256</v>
      </c>
      <c r="AU434" s="3" t="s">
        <v>265</v>
      </c>
    </row>
    <row r="435" s="30" customFormat="true" ht="24.15" hidden="false" customHeight="true" outlineLevel="0" collapsed="false">
      <c r="A435" s="26"/>
      <c r="B435" s="27"/>
      <c r="C435" s="263" t="s">
        <v>474</v>
      </c>
      <c r="D435" s="263" t="s">
        <v>288</v>
      </c>
      <c r="E435" s="264" t="s">
        <v>1073</v>
      </c>
      <c r="F435" s="265" t="s">
        <v>1074</v>
      </c>
      <c r="G435" s="266" t="s">
        <v>291</v>
      </c>
      <c r="H435" s="267" t="n">
        <v>1</v>
      </c>
      <c r="I435" s="268"/>
      <c r="J435" s="269" t="n">
        <f aca="false">ROUND(I435*H435,2)</f>
        <v>0</v>
      </c>
      <c r="K435" s="270"/>
      <c r="L435" s="271"/>
      <c r="M435" s="272"/>
      <c r="N435" s="273" t="s">
        <v>39</v>
      </c>
      <c r="O435" s="76"/>
      <c r="P435" s="256" t="n">
        <f aca="false">O435*H435</f>
        <v>0</v>
      </c>
      <c r="Q435" s="256" t="n">
        <v>0.0001</v>
      </c>
      <c r="R435" s="256" t="n">
        <f aca="false">Q435*H435</f>
        <v>0.0001</v>
      </c>
      <c r="S435" s="256" t="n">
        <v>0</v>
      </c>
      <c r="T435" s="257" t="n">
        <f aca="false">S435*H435</f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258" t="s">
        <v>324</v>
      </c>
      <c r="AT435" s="258" t="s">
        <v>288</v>
      </c>
      <c r="AU435" s="258" t="s">
        <v>265</v>
      </c>
      <c r="AY435" s="3" t="s">
        <v>247</v>
      </c>
      <c r="BE435" s="137" t="n">
        <f aca="false">IF(N435="základní",J435,0)</f>
        <v>0</v>
      </c>
      <c r="BF435" s="137" t="n">
        <f aca="false">IF(N435="snížená",J435,0)</f>
        <v>0</v>
      </c>
      <c r="BG435" s="137" t="n">
        <f aca="false">IF(N435="zákl. přenesená",J435,0)</f>
        <v>0</v>
      </c>
      <c r="BH435" s="137" t="n">
        <f aca="false">IF(N435="sníž. přenesená",J435,0)</f>
        <v>0</v>
      </c>
      <c r="BI435" s="137" t="n">
        <f aca="false">IF(N435="nulová",J435,0)</f>
        <v>0</v>
      </c>
      <c r="BJ435" s="3" t="s">
        <v>81</v>
      </c>
      <c r="BK435" s="137" t="n">
        <f aca="false">ROUND(I435*H435,2)</f>
        <v>0</v>
      </c>
      <c r="BL435" s="3" t="s">
        <v>302</v>
      </c>
      <c r="BM435" s="258" t="s">
        <v>1075</v>
      </c>
    </row>
    <row r="436" s="30" customFormat="true" ht="19.2" hidden="false" customHeight="false" outlineLevel="0" collapsed="false">
      <c r="A436" s="26"/>
      <c r="B436" s="27"/>
      <c r="C436" s="28"/>
      <c r="D436" s="259" t="s">
        <v>256</v>
      </c>
      <c r="E436" s="28"/>
      <c r="F436" s="260" t="s">
        <v>1074</v>
      </c>
      <c r="G436" s="28"/>
      <c r="H436" s="28"/>
      <c r="I436" s="211"/>
      <c r="J436" s="28"/>
      <c r="K436" s="28"/>
      <c r="L436" s="29"/>
      <c r="M436" s="261"/>
      <c r="N436" s="262"/>
      <c r="O436" s="76"/>
      <c r="P436" s="76"/>
      <c r="Q436" s="76"/>
      <c r="R436" s="76"/>
      <c r="S436" s="76"/>
      <c r="T436" s="77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T436" s="3" t="s">
        <v>256</v>
      </c>
      <c r="AU436" s="3" t="s">
        <v>265</v>
      </c>
    </row>
    <row r="437" s="30" customFormat="true" ht="16.5" hidden="false" customHeight="true" outlineLevel="0" collapsed="false">
      <c r="A437" s="26"/>
      <c r="B437" s="27"/>
      <c r="C437" s="246" t="s">
        <v>324</v>
      </c>
      <c r="D437" s="246" t="s">
        <v>250</v>
      </c>
      <c r="E437" s="247" t="s">
        <v>1076</v>
      </c>
      <c r="F437" s="248" t="s">
        <v>1077</v>
      </c>
      <c r="G437" s="249" t="s">
        <v>291</v>
      </c>
      <c r="H437" s="250" t="n">
        <v>1</v>
      </c>
      <c r="I437" s="251"/>
      <c r="J437" s="252" t="n">
        <f aca="false">ROUND(I437*H437,2)</f>
        <v>0</v>
      </c>
      <c r="K437" s="253"/>
      <c r="L437" s="29"/>
      <c r="M437" s="254"/>
      <c r="N437" s="255" t="s">
        <v>39</v>
      </c>
      <c r="O437" s="76"/>
      <c r="P437" s="256" t="n">
        <f aca="false">O437*H437</f>
        <v>0</v>
      </c>
      <c r="Q437" s="256" t="n">
        <v>0</v>
      </c>
      <c r="R437" s="256" t="n">
        <f aca="false">Q437*H437</f>
        <v>0</v>
      </c>
      <c r="S437" s="256" t="n">
        <v>0</v>
      </c>
      <c r="T437" s="257" t="n">
        <f aca="false">S437*H437</f>
        <v>0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258" t="s">
        <v>302</v>
      </c>
      <c r="AT437" s="258" t="s">
        <v>250</v>
      </c>
      <c r="AU437" s="258" t="s">
        <v>265</v>
      </c>
      <c r="AY437" s="3" t="s">
        <v>247</v>
      </c>
      <c r="BE437" s="137" t="n">
        <f aca="false">IF(N437="základní",J437,0)</f>
        <v>0</v>
      </c>
      <c r="BF437" s="137" t="n">
        <f aca="false">IF(N437="snížená",J437,0)</f>
        <v>0</v>
      </c>
      <c r="BG437" s="137" t="n">
        <f aca="false">IF(N437="zákl. přenesená",J437,0)</f>
        <v>0</v>
      </c>
      <c r="BH437" s="137" t="n">
        <f aca="false">IF(N437="sníž. přenesená",J437,0)</f>
        <v>0</v>
      </c>
      <c r="BI437" s="137" t="n">
        <f aca="false">IF(N437="nulová",J437,0)</f>
        <v>0</v>
      </c>
      <c r="BJ437" s="3" t="s">
        <v>81</v>
      </c>
      <c r="BK437" s="137" t="n">
        <f aca="false">ROUND(I437*H437,2)</f>
        <v>0</v>
      </c>
      <c r="BL437" s="3" t="s">
        <v>302</v>
      </c>
      <c r="BM437" s="258" t="s">
        <v>1078</v>
      </c>
    </row>
    <row r="438" s="30" customFormat="true" ht="19.2" hidden="false" customHeight="false" outlineLevel="0" collapsed="false">
      <c r="A438" s="26"/>
      <c r="B438" s="27"/>
      <c r="C438" s="28"/>
      <c r="D438" s="259" t="s">
        <v>256</v>
      </c>
      <c r="E438" s="28"/>
      <c r="F438" s="260" t="s">
        <v>1079</v>
      </c>
      <c r="G438" s="28"/>
      <c r="H438" s="28"/>
      <c r="I438" s="211"/>
      <c r="J438" s="28"/>
      <c r="K438" s="28"/>
      <c r="L438" s="29"/>
      <c r="M438" s="261"/>
      <c r="N438" s="262"/>
      <c r="O438" s="76"/>
      <c r="P438" s="76"/>
      <c r="Q438" s="76"/>
      <c r="R438" s="76"/>
      <c r="S438" s="76"/>
      <c r="T438" s="77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T438" s="3" t="s">
        <v>256</v>
      </c>
      <c r="AU438" s="3" t="s">
        <v>265</v>
      </c>
    </row>
    <row r="439" s="30" customFormat="true" ht="24.15" hidden="false" customHeight="true" outlineLevel="0" collapsed="false">
      <c r="A439" s="26"/>
      <c r="B439" s="27"/>
      <c r="C439" s="263" t="s">
        <v>433</v>
      </c>
      <c r="D439" s="263" t="s">
        <v>288</v>
      </c>
      <c r="E439" s="264" t="s">
        <v>1080</v>
      </c>
      <c r="F439" s="265" t="s">
        <v>1081</v>
      </c>
      <c r="G439" s="266" t="s">
        <v>291</v>
      </c>
      <c r="H439" s="267" t="n">
        <v>1</v>
      </c>
      <c r="I439" s="268"/>
      <c r="J439" s="269" t="n">
        <f aca="false">ROUND(I439*H439,2)</f>
        <v>0</v>
      </c>
      <c r="K439" s="270"/>
      <c r="L439" s="271"/>
      <c r="M439" s="272"/>
      <c r="N439" s="273" t="s">
        <v>39</v>
      </c>
      <c r="O439" s="76"/>
      <c r="P439" s="256" t="n">
        <f aca="false">O439*H439</f>
        <v>0</v>
      </c>
      <c r="Q439" s="256" t="n">
        <v>0.0001</v>
      </c>
      <c r="R439" s="256" t="n">
        <f aca="false">Q439*H439</f>
        <v>0.0001</v>
      </c>
      <c r="S439" s="256" t="n">
        <v>0</v>
      </c>
      <c r="T439" s="257" t="n">
        <f aca="false">S439*H439</f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258" t="s">
        <v>324</v>
      </c>
      <c r="AT439" s="258" t="s">
        <v>288</v>
      </c>
      <c r="AU439" s="258" t="s">
        <v>265</v>
      </c>
      <c r="AY439" s="3" t="s">
        <v>247</v>
      </c>
      <c r="BE439" s="137" t="n">
        <f aca="false">IF(N439="základní",J439,0)</f>
        <v>0</v>
      </c>
      <c r="BF439" s="137" t="n">
        <f aca="false">IF(N439="snížená",J439,0)</f>
        <v>0</v>
      </c>
      <c r="BG439" s="137" t="n">
        <f aca="false">IF(N439="zákl. přenesená",J439,0)</f>
        <v>0</v>
      </c>
      <c r="BH439" s="137" t="n">
        <f aca="false">IF(N439="sníž. přenesená",J439,0)</f>
        <v>0</v>
      </c>
      <c r="BI439" s="137" t="n">
        <f aca="false">IF(N439="nulová",J439,0)</f>
        <v>0</v>
      </c>
      <c r="BJ439" s="3" t="s">
        <v>81</v>
      </c>
      <c r="BK439" s="137" t="n">
        <f aca="false">ROUND(I439*H439,2)</f>
        <v>0</v>
      </c>
      <c r="BL439" s="3" t="s">
        <v>302</v>
      </c>
      <c r="BM439" s="258" t="s">
        <v>1082</v>
      </c>
    </row>
    <row r="440" s="30" customFormat="true" ht="10.2" hidden="false" customHeight="false" outlineLevel="0" collapsed="false">
      <c r="A440" s="26"/>
      <c r="B440" s="27"/>
      <c r="C440" s="28"/>
      <c r="D440" s="259" t="s">
        <v>256</v>
      </c>
      <c r="E440" s="28"/>
      <c r="F440" s="260" t="s">
        <v>1081</v>
      </c>
      <c r="G440" s="28"/>
      <c r="H440" s="28"/>
      <c r="I440" s="211"/>
      <c r="J440" s="28"/>
      <c r="K440" s="28"/>
      <c r="L440" s="29"/>
      <c r="M440" s="261"/>
      <c r="N440" s="262"/>
      <c r="O440" s="76"/>
      <c r="P440" s="76"/>
      <c r="Q440" s="76"/>
      <c r="R440" s="76"/>
      <c r="S440" s="76"/>
      <c r="T440" s="77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T440" s="3" t="s">
        <v>256</v>
      </c>
      <c r="AU440" s="3" t="s">
        <v>265</v>
      </c>
    </row>
    <row r="441" s="30" customFormat="true" ht="16.5" hidden="false" customHeight="true" outlineLevel="0" collapsed="false">
      <c r="A441" s="26"/>
      <c r="B441" s="27"/>
      <c r="C441" s="246" t="s">
        <v>321</v>
      </c>
      <c r="D441" s="246" t="s">
        <v>250</v>
      </c>
      <c r="E441" s="247" t="s">
        <v>1083</v>
      </c>
      <c r="F441" s="248" t="s">
        <v>1084</v>
      </c>
      <c r="G441" s="249" t="s">
        <v>291</v>
      </c>
      <c r="H441" s="250" t="n">
        <v>3</v>
      </c>
      <c r="I441" s="251"/>
      <c r="J441" s="252" t="n">
        <f aca="false">ROUND(I441*H441,2)</f>
        <v>0</v>
      </c>
      <c r="K441" s="253"/>
      <c r="L441" s="29"/>
      <c r="M441" s="254"/>
      <c r="N441" s="255" t="s">
        <v>39</v>
      </c>
      <c r="O441" s="76"/>
      <c r="P441" s="256" t="n">
        <f aca="false">O441*H441</f>
        <v>0</v>
      </c>
      <c r="Q441" s="256" t="n">
        <v>0</v>
      </c>
      <c r="R441" s="256" t="n">
        <f aca="false">Q441*H441</f>
        <v>0</v>
      </c>
      <c r="S441" s="256" t="n">
        <v>0</v>
      </c>
      <c r="T441" s="257" t="n">
        <f aca="false">S441*H441</f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258" t="s">
        <v>302</v>
      </c>
      <c r="AT441" s="258" t="s">
        <v>250</v>
      </c>
      <c r="AU441" s="258" t="s">
        <v>265</v>
      </c>
      <c r="AY441" s="3" t="s">
        <v>247</v>
      </c>
      <c r="BE441" s="137" t="n">
        <f aca="false">IF(N441="základní",J441,0)</f>
        <v>0</v>
      </c>
      <c r="BF441" s="137" t="n">
        <f aca="false">IF(N441="snížená",J441,0)</f>
        <v>0</v>
      </c>
      <c r="BG441" s="137" t="n">
        <f aca="false">IF(N441="zákl. přenesená",J441,0)</f>
        <v>0</v>
      </c>
      <c r="BH441" s="137" t="n">
        <f aca="false">IF(N441="sníž. přenesená",J441,0)</f>
        <v>0</v>
      </c>
      <c r="BI441" s="137" t="n">
        <f aca="false">IF(N441="nulová",J441,0)</f>
        <v>0</v>
      </c>
      <c r="BJ441" s="3" t="s">
        <v>81</v>
      </c>
      <c r="BK441" s="137" t="n">
        <f aca="false">ROUND(I441*H441,2)</f>
        <v>0</v>
      </c>
      <c r="BL441" s="3" t="s">
        <v>302</v>
      </c>
      <c r="BM441" s="258" t="s">
        <v>1085</v>
      </c>
    </row>
    <row r="442" s="30" customFormat="true" ht="28.8" hidden="false" customHeight="false" outlineLevel="0" collapsed="false">
      <c r="A442" s="26"/>
      <c r="B442" s="27"/>
      <c r="C442" s="28"/>
      <c r="D442" s="259" t="s">
        <v>256</v>
      </c>
      <c r="E442" s="28"/>
      <c r="F442" s="260" t="s">
        <v>1086</v>
      </c>
      <c r="G442" s="28"/>
      <c r="H442" s="28"/>
      <c r="I442" s="211"/>
      <c r="J442" s="28"/>
      <c r="K442" s="28"/>
      <c r="L442" s="29"/>
      <c r="M442" s="261"/>
      <c r="N442" s="262"/>
      <c r="O442" s="76"/>
      <c r="P442" s="76"/>
      <c r="Q442" s="76"/>
      <c r="R442" s="76"/>
      <c r="S442" s="76"/>
      <c r="T442" s="77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T442" s="3" t="s">
        <v>256</v>
      </c>
      <c r="AU442" s="3" t="s">
        <v>265</v>
      </c>
    </row>
    <row r="443" s="30" customFormat="true" ht="24.15" hidden="false" customHeight="true" outlineLevel="0" collapsed="false">
      <c r="A443" s="26"/>
      <c r="B443" s="27"/>
      <c r="C443" s="263" t="s">
        <v>1087</v>
      </c>
      <c r="D443" s="263" t="s">
        <v>288</v>
      </c>
      <c r="E443" s="264" t="s">
        <v>1088</v>
      </c>
      <c r="F443" s="265" t="s">
        <v>1089</v>
      </c>
      <c r="G443" s="266" t="s">
        <v>291</v>
      </c>
      <c r="H443" s="267" t="n">
        <v>1</v>
      </c>
      <c r="I443" s="268"/>
      <c r="J443" s="269" t="n">
        <f aca="false">ROUND(I443*H443,2)</f>
        <v>0</v>
      </c>
      <c r="K443" s="270"/>
      <c r="L443" s="271"/>
      <c r="M443" s="272"/>
      <c r="N443" s="273" t="s">
        <v>39</v>
      </c>
      <c r="O443" s="76"/>
      <c r="P443" s="256" t="n">
        <f aca="false">O443*H443</f>
        <v>0</v>
      </c>
      <c r="Q443" s="256" t="n">
        <v>0.0001</v>
      </c>
      <c r="R443" s="256" t="n">
        <f aca="false">Q443*H443</f>
        <v>0.0001</v>
      </c>
      <c r="S443" s="256" t="n">
        <v>0</v>
      </c>
      <c r="T443" s="257" t="n">
        <f aca="false">S443*H443</f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258" t="s">
        <v>324</v>
      </c>
      <c r="AT443" s="258" t="s">
        <v>288</v>
      </c>
      <c r="AU443" s="258" t="s">
        <v>265</v>
      </c>
      <c r="AY443" s="3" t="s">
        <v>247</v>
      </c>
      <c r="BE443" s="137" t="n">
        <f aca="false">IF(N443="základní",J443,0)</f>
        <v>0</v>
      </c>
      <c r="BF443" s="137" t="n">
        <f aca="false">IF(N443="snížená",J443,0)</f>
        <v>0</v>
      </c>
      <c r="BG443" s="137" t="n">
        <f aca="false">IF(N443="zákl. přenesená",J443,0)</f>
        <v>0</v>
      </c>
      <c r="BH443" s="137" t="n">
        <f aca="false">IF(N443="sníž. přenesená",J443,0)</f>
        <v>0</v>
      </c>
      <c r="BI443" s="137" t="n">
        <f aca="false">IF(N443="nulová",J443,0)</f>
        <v>0</v>
      </c>
      <c r="BJ443" s="3" t="s">
        <v>81</v>
      </c>
      <c r="BK443" s="137" t="n">
        <f aca="false">ROUND(I443*H443,2)</f>
        <v>0</v>
      </c>
      <c r="BL443" s="3" t="s">
        <v>302</v>
      </c>
      <c r="BM443" s="258" t="s">
        <v>1090</v>
      </c>
    </row>
    <row r="444" s="30" customFormat="true" ht="19.2" hidden="false" customHeight="false" outlineLevel="0" collapsed="false">
      <c r="A444" s="26"/>
      <c r="B444" s="27"/>
      <c r="C444" s="28"/>
      <c r="D444" s="259" t="s">
        <v>256</v>
      </c>
      <c r="E444" s="28"/>
      <c r="F444" s="260" t="s">
        <v>1091</v>
      </c>
      <c r="G444" s="28"/>
      <c r="H444" s="28"/>
      <c r="I444" s="211"/>
      <c r="J444" s="28"/>
      <c r="K444" s="28"/>
      <c r="L444" s="29"/>
      <c r="M444" s="261"/>
      <c r="N444" s="262"/>
      <c r="O444" s="76"/>
      <c r="P444" s="76"/>
      <c r="Q444" s="76"/>
      <c r="R444" s="76"/>
      <c r="S444" s="76"/>
      <c r="T444" s="77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T444" s="3" t="s">
        <v>256</v>
      </c>
      <c r="AU444" s="3" t="s">
        <v>265</v>
      </c>
    </row>
    <row r="445" s="30" customFormat="true" ht="24.15" hidden="false" customHeight="true" outlineLevel="0" collapsed="false">
      <c r="A445" s="26"/>
      <c r="B445" s="27"/>
      <c r="C445" s="263" t="s">
        <v>329</v>
      </c>
      <c r="D445" s="263" t="s">
        <v>288</v>
      </c>
      <c r="E445" s="264" t="s">
        <v>1092</v>
      </c>
      <c r="F445" s="265" t="s">
        <v>1093</v>
      </c>
      <c r="G445" s="266" t="s">
        <v>291</v>
      </c>
      <c r="H445" s="267" t="n">
        <v>2</v>
      </c>
      <c r="I445" s="268"/>
      <c r="J445" s="269" t="n">
        <f aca="false">ROUND(I445*H445,2)</f>
        <v>0</v>
      </c>
      <c r="K445" s="270"/>
      <c r="L445" s="271"/>
      <c r="M445" s="272"/>
      <c r="N445" s="273" t="s">
        <v>39</v>
      </c>
      <c r="O445" s="76"/>
      <c r="P445" s="256" t="n">
        <f aca="false">O445*H445</f>
        <v>0</v>
      </c>
      <c r="Q445" s="256" t="n">
        <v>0</v>
      </c>
      <c r="R445" s="256" t="n">
        <f aca="false">Q445*H445</f>
        <v>0</v>
      </c>
      <c r="S445" s="256" t="n">
        <v>0</v>
      </c>
      <c r="T445" s="257" t="n">
        <f aca="false">S445*H445</f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R445" s="258" t="s">
        <v>324</v>
      </c>
      <c r="AT445" s="258" t="s">
        <v>288</v>
      </c>
      <c r="AU445" s="258" t="s">
        <v>265</v>
      </c>
      <c r="AY445" s="3" t="s">
        <v>247</v>
      </c>
      <c r="BE445" s="137" t="n">
        <f aca="false">IF(N445="základní",J445,0)</f>
        <v>0</v>
      </c>
      <c r="BF445" s="137" t="n">
        <f aca="false">IF(N445="snížená",J445,0)</f>
        <v>0</v>
      </c>
      <c r="BG445" s="137" t="n">
        <f aca="false">IF(N445="zákl. přenesená",J445,0)</f>
        <v>0</v>
      </c>
      <c r="BH445" s="137" t="n">
        <f aca="false">IF(N445="sníž. přenesená",J445,0)</f>
        <v>0</v>
      </c>
      <c r="BI445" s="137" t="n">
        <f aca="false">IF(N445="nulová",J445,0)</f>
        <v>0</v>
      </c>
      <c r="BJ445" s="3" t="s">
        <v>81</v>
      </c>
      <c r="BK445" s="137" t="n">
        <f aca="false">ROUND(I445*H445,2)</f>
        <v>0</v>
      </c>
      <c r="BL445" s="3" t="s">
        <v>302</v>
      </c>
      <c r="BM445" s="258" t="s">
        <v>1094</v>
      </c>
    </row>
    <row r="446" s="30" customFormat="true" ht="19.2" hidden="false" customHeight="false" outlineLevel="0" collapsed="false">
      <c r="A446" s="26"/>
      <c r="B446" s="27"/>
      <c r="C446" s="28"/>
      <c r="D446" s="259" t="s">
        <v>256</v>
      </c>
      <c r="E446" s="28"/>
      <c r="F446" s="260" t="s">
        <v>1093</v>
      </c>
      <c r="G446" s="28"/>
      <c r="H446" s="28"/>
      <c r="I446" s="211"/>
      <c r="J446" s="28"/>
      <c r="K446" s="28"/>
      <c r="L446" s="29"/>
      <c r="M446" s="261"/>
      <c r="N446" s="262"/>
      <c r="O446" s="76"/>
      <c r="P446" s="76"/>
      <c r="Q446" s="76"/>
      <c r="R446" s="76"/>
      <c r="S446" s="76"/>
      <c r="T446" s="77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T446" s="3" t="s">
        <v>256</v>
      </c>
      <c r="AU446" s="3" t="s">
        <v>265</v>
      </c>
    </row>
    <row r="447" s="30" customFormat="true" ht="24.15" hidden="false" customHeight="true" outlineLevel="0" collapsed="false">
      <c r="A447" s="26"/>
      <c r="B447" s="27"/>
      <c r="C447" s="263" t="s">
        <v>350</v>
      </c>
      <c r="D447" s="263" t="s">
        <v>288</v>
      </c>
      <c r="E447" s="264" t="s">
        <v>1095</v>
      </c>
      <c r="F447" s="265" t="s">
        <v>1096</v>
      </c>
      <c r="G447" s="266" t="s">
        <v>291</v>
      </c>
      <c r="H447" s="267" t="n">
        <v>1</v>
      </c>
      <c r="I447" s="268"/>
      <c r="J447" s="269" t="n">
        <f aca="false">ROUND(I447*H447,2)</f>
        <v>0</v>
      </c>
      <c r="K447" s="270"/>
      <c r="L447" s="271"/>
      <c r="M447" s="272"/>
      <c r="N447" s="273" t="s">
        <v>39</v>
      </c>
      <c r="O447" s="76"/>
      <c r="P447" s="256" t="n">
        <f aca="false">O447*H447</f>
        <v>0</v>
      </c>
      <c r="Q447" s="256" t="n">
        <v>0.0001</v>
      </c>
      <c r="R447" s="256" t="n">
        <f aca="false">Q447*H447</f>
        <v>0.0001</v>
      </c>
      <c r="S447" s="256" t="n">
        <v>0</v>
      </c>
      <c r="T447" s="257" t="n">
        <f aca="false">S447*H447</f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258" t="s">
        <v>324</v>
      </c>
      <c r="AT447" s="258" t="s">
        <v>288</v>
      </c>
      <c r="AU447" s="258" t="s">
        <v>265</v>
      </c>
      <c r="AY447" s="3" t="s">
        <v>247</v>
      </c>
      <c r="BE447" s="137" t="n">
        <f aca="false">IF(N447="základní",J447,0)</f>
        <v>0</v>
      </c>
      <c r="BF447" s="137" t="n">
        <f aca="false">IF(N447="snížená",J447,0)</f>
        <v>0</v>
      </c>
      <c r="BG447" s="137" t="n">
        <f aca="false">IF(N447="zákl. přenesená",J447,0)</f>
        <v>0</v>
      </c>
      <c r="BH447" s="137" t="n">
        <f aca="false">IF(N447="sníž. přenesená",J447,0)</f>
        <v>0</v>
      </c>
      <c r="BI447" s="137" t="n">
        <f aca="false">IF(N447="nulová",J447,0)</f>
        <v>0</v>
      </c>
      <c r="BJ447" s="3" t="s">
        <v>81</v>
      </c>
      <c r="BK447" s="137" t="n">
        <f aca="false">ROUND(I447*H447,2)</f>
        <v>0</v>
      </c>
      <c r="BL447" s="3" t="s">
        <v>302</v>
      </c>
      <c r="BM447" s="258" t="s">
        <v>1097</v>
      </c>
    </row>
    <row r="448" s="30" customFormat="true" ht="19.2" hidden="false" customHeight="false" outlineLevel="0" collapsed="false">
      <c r="A448" s="26"/>
      <c r="B448" s="27"/>
      <c r="C448" s="28"/>
      <c r="D448" s="259" t="s">
        <v>256</v>
      </c>
      <c r="E448" s="28"/>
      <c r="F448" s="260" t="s">
        <v>1096</v>
      </c>
      <c r="G448" s="28"/>
      <c r="H448" s="28"/>
      <c r="I448" s="211"/>
      <c r="J448" s="28"/>
      <c r="K448" s="28"/>
      <c r="L448" s="29"/>
      <c r="M448" s="261"/>
      <c r="N448" s="262"/>
      <c r="O448" s="76"/>
      <c r="P448" s="76"/>
      <c r="Q448" s="76"/>
      <c r="R448" s="76"/>
      <c r="S448" s="76"/>
      <c r="T448" s="77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T448" s="3" t="s">
        <v>256</v>
      </c>
      <c r="AU448" s="3" t="s">
        <v>265</v>
      </c>
    </row>
    <row r="449" s="30" customFormat="true" ht="21.75" hidden="false" customHeight="true" outlineLevel="0" collapsed="false">
      <c r="A449" s="26"/>
      <c r="B449" s="27"/>
      <c r="C449" s="246" t="s">
        <v>379</v>
      </c>
      <c r="D449" s="246" t="s">
        <v>250</v>
      </c>
      <c r="E449" s="247" t="s">
        <v>1098</v>
      </c>
      <c r="F449" s="248" t="s">
        <v>1099</v>
      </c>
      <c r="G449" s="249" t="s">
        <v>291</v>
      </c>
      <c r="H449" s="250" t="n">
        <v>5</v>
      </c>
      <c r="I449" s="251"/>
      <c r="J449" s="252" t="n">
        <f aca="false">ROUND(I449*H449,2)</f>
        <v>0</v>
      </c>
      <c r="K449" s="253"/>
      <c r="L449" s="29"/>
      <c r="M449" s="254"/>
      <c r="N449" s="255" t="s">
        <v>39</v>
      </c>
      <c r="O449" s="76"/>
      <c r="P449" s="256" t="n">
        <f aca="false">O449*H449</f>
        <v>0</v>
      </c>
      <c r="Q449" s="256" t="n">
        <v>0</v>
      </c>
      <c r="R449" s="256" t="n">
        <f aca="false">Q449*H449</f>
        <v>0</v>
      </c>
      <c r="S449" s="256" t="n">
        <v>0</v>
      </c>
      <c r="T449" s="257" t="n">
        <f aca="false">S449*H449</f>
        <v>0</v>
      </c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R449" s="258" t="s">
        <v>302</v>
      </c>
      <c r="AT449" s="258" t="s">
        <v>250</v>
      </c>
      <c r="AU449" s="258" t="s">
        <v>265</v>
      </c>
      <c r="AY449" s="3" t="s">
        <v>247</v>
      </c>
      <c r="BE449" s="137" t="n">
        <f aca="false">IF(N449="základní",J449,0)</f>
        <v>0</v>
      </c>
      <c r="BF449" s="137" t="n">
        <f aca="false">IF(N449="snížená",J449,0)</f>
        <v>0</v>
      </c>
      <c r="BG449" s="137" t="n">
        <f aca="false">IF(N449="zákl. přenesená",J449,0)</f>
        <v>0</v>
      </c>
      <c r="BH449" s="137" t="n">
        <f aca="false">IF(N449="sníž. přenesená",J449,0)</f>
        <v>0</v>
      </c>
      <c r="BI449" s="137" t="n">
        <f aca="false">IF(N449="nulová",J449,0)</f>
        <v>0</v>
      </c>
      <c r="BJ449" s="3" t="s">
        <v>81</v>
      </c>
      <c r="BK449" s="137" t="n">
        <f aca="false">ROUND(I449*H449,2)</f>
        <v>0</v>
      </c>
      <c r="BL449" s="3" t="s">
        <v>302</v>
      </c>
      <c r="BM449" s="258" t="s">
        <v>1100</v>
      </c>
    </row>
    <row r="450" s="30" customFormat="true" ht="19.2" hidden="false" customHeight="false" outlineLevel="0" collapsed="false">
      <c r="A450" s="26"/>
      <c r="B450" s="27"/>
      <c r="C450" s="28"/>
      <c r="D450" s="259" t="s">
        <v>256</v>
      </c>
      <c r="E450" s="28"/>
      <c r="F450" s="260" t="s">
        <v>1101</v>
      </c>
      <c r="G450" s="28"/>
      <c r="H450" s="28"/>
      <c r="I450" s="211"/>
      <c r="J450" s="28"/>
      <c r="K450" s="28"/>
      <c r="L450" s="29"/>
      <c r="M450" s="261"/>
      <c r="N450" s="262"/>
      <c r="O450" s="76"/>
      <c r="P450" s="76"/>
      <c r="Q450" s="76"/>
      <c r="R450" s="76"/>
      <c r="S450" s="76"/>
      <c r="T450" s="77"/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T450" s="3" t="s">
        <v>256</v>
      </c>
      <c r="AU450" s="3" t="s">
        <v>265</v>
      </c>
    </row>
    <row r="451" s="30" customFormat="true" ht="24.15" hidden="false" customHeight="true" outlineLevel="0" collapsed="false">
      <c r="A451" s="26"/>
      <c r="B451" s="27"/>
      <c r="C451" s="246" t="s">
        <v>1102</v>
      </c>
      <c r="D451" s="246" t="s">
        <v>250</v>
      </c>
      <c r="E451" s="247" t="s">
        <v>1103</v>
      </c>
      <c r="F451" s="248" t="s">
        <v>1104</v>
      </c>
      <c r="G451" s="249" t="s">
        <v>291</v>
      </c>
      <c r="H451" s="250" t="n">
        <v>2</v>
      </c>
      <c r="I451" s="251"/>
      <c r="J451" s="252" t="n">
        <f aca="false">ROUND(I451*H451,2)</f>
        <v>0</v>
      </c>
      <c r="K451" s="253"/>
      <c r="L451" s="29"/>
      <c r="M451" s="254"/>
      <c r="N451" s="255" t="s">
        <v>39</v>
      </c>
      <c r="O451" s="76"/>
      <c r="P451" s="256" t="n">
        <f aca="false">O451*H451</f>
        <v>0</v>
      </c>
      <c r="Q451" s="256" t="n">
        <v>0</v>
      </c>
      <c r="R451" s="256" t="n">
        <f aca="false">Q451*H451</f>
        <v>0</v>
      </c>
      <c r="S451" s="256" t="n">
        <v>0</v>
      </c>
      <c r="T451" s="257" t="n">
        <f aca="false">S451*H451</f>
        <v>0</v>
      </c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R451" s="258" t="s">
        <v>302</v>
      </c>
      <c r="AT451" s="258" t="s">
        <v>250</v>
      </c>
      <c r="AU451" s="258" t="s">
        <v>265</v>
      </c>
      <c r="AY451" s="3" t="s">
        <v>247</v>
      </c>
      <c r="BE451" s="137" t="n">
        <f aca="false">IF(N451="základní",J451,0)</f>
        <v>0</v>
      </c>
      <c r="BF451" s="137" t="n">
        <f aca="false">IF(N451="snížená",J451,0)</f>
        <v>0</v>
      </c>
      <c r="BG451" s="137" t="n">
        <f aca="false">IF(N451="zákl. přenesená",J451,0)</f>
        <v>0</v>
      </c>
      <c r="BH451" s="137" t="n">
        <f aca="false">IF(N451="sníž. přenesená",J451,0)</f>
        <v>0</v>
      </c>
      <c r="BI451" s="137" t="n">
        <f aca="false">IF(N451="nulová",J451,0)</f>
        <v>0</v>
      </c>
      <c r="BJ451" s="3" t="s">
        <v>81</v>
      </c>
      <c r="BK451" s="137" t="n">
        <f aca="false">ROUND(I451*H451,2)</f>
        <v>0</v>
      </c>
      <c r="BL451" s="3" t="s">
        <v>302</v>
      </c>
      <c r="BM451" s="258" t="s">
        <v>1105</v>
      </c>
    </row>
    <row r="452" s="30" customFormat="true" ht="19.2" hidden="false" customHeight="false" outlineLevel="0" collapsed="false">
      <c r="A452" s="26"/>
      <c r="B452" s="27"/>
      <c r="C452" s="28"/>
      <c r="D452" s="259" t="s">
        <v>256</v>
      </c>
      <c r="E452" s="28"/>
      <c r="F452" s="260" t="s">
        <v>1104</v>
      </c>
      <c r="G452" s="28"/>
      <c r="H452" s="28"/>
      <c r="I452" s="211"/>
      <c r="J452" s="28"/>
      <c r="K452" s="28"/>
      <c r="L452" s="29"/>
      <c r="M452" s="261"/>
      <c r="N452" s="262"/>
      <c r="O452" s="76"/>
      <c r="P452" s="76"/>
      <c r="Q452" s="76"/>
      <c r="R452" s="76"/>
      <c r="S452" s="76"/>
      <c r="T452" s="77"/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T452" s="3" t="s">
        <v>256</v>
      </c>
      <c r="AU452" s="3" t="s">
        <v>265</v>
      </c>
    </row>
    <row r="453" s="30" customFormat="true" ht="33" hidden="false" customHeight="true" outlineLevel="0" collapsed="false">
      <c r="A453" s="26"/>
      <c r="B453" s="27"/>
      <c r="C453" s="263" t="s">
        <v>1106</v>
      </c>
      <c r="D453" s="263" t="s">
        <v>288</v>
      </c>
      <c r="E453" s="264" t="s">
        <v>1107</v>
      </c>
      <c r="F453" s="265" t="s">
        <v>1108</v>
      </c>
      <c r="G453" s="266" t="s">
        <v>291</v>
      </c>
      <c r="H453" s="267" t="n">
        <v>2</v>
      </c>
      <c r="I453" s="268"/>
      <c r="J453" s="269" t="n">
        <f aca="false">ROUND(I453*H453,2)</f>
        <v>0</v>
      </c>
      <c r="K453" s="270"/>
      <c r="L453" s="271"/>
      <c r="M453" s="272"/>
      <c r="N453" s="273" t="s">
        <v>39</v>
      </c>
      <c r="O453" s="76"/>
      <c r="P453" s="256" t="n">
        <f aca="false">O453*H453</f>
        <v>0</v>
      </c>
      <c r="Q453" s="256" t="n">
        <v>5E-005</v>
      </c>
      <c r="R453" s="256" t="n">
        <f aca="false">Q453*H453</f>
        <v>0.0001</v>
      </c>
      <c r="S453" s="256" t="n">
        <v>0</v>
      </c>
      <c r="T453" s="257" t="n">
        <f aca="false">S453*H453</f>
        <v>0</v>
      </c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R453" s="258" t="s">
        <v>324</v>
      </c>
      <c r="AT453" s="258" t="s">
        <v>288</v>
      </c>
      <c r="AU453" s="258" t="s">
        <v>265</v>
      </c>
      <c r="AY453" s="3" t="s">
        <v>247</v>
      </c>
      <c r="BE453" s="137" t="n">
        <f aca="false">IF(N453="základní",J453,0)</f>
        <v>0</v>
      </c>
      <c r="BF453" s="137" t="n">
        <f aca="false">IF(N453="snížená",J453,0)</f>
        <v>0</v>
      </c>
      <c r="BG453" s="137" t="n">
        <f aca="false">IF(N453="zákl. přenesená",J453,0)</f>
        <v>0</v>
      </c>
      <c r="BH453" s="137" t="n">
        <f aca="false">IF(N453="sníž. přenesená",J453,0)</f>
        <v>0</v>
      </c>
      <c r="BI453" s="137" t="n">
        <f aca="false">IF(N453="nulová",J453,0)</f>
        <v>0</v>
      </c>
      <c r="BJ453" s="3" t="s">
        <v>81</v>
      </c>
      <c r="BK453" s="137" t="n">
        <f aca="false">ROUND(I453*H453,2)</f>
        <v>0</v>
      </c>
      <c r="BL453" s="3" t="s">
        <v>302</v>
      </c>
      <c r="BM453" s="258" t="s">
        <v>1109</v>
      </c>
    </row>
    <row r="454" s="30" customFormat="true" ht="19.2" hidden="false" customHeight="false" outlineLevel="0" collapsed="false">
      <c r="A454" s="26"/>
      <c r="B454" s="27"/>
      <c r="C454" s="28"/>
      <c r="D454" s="259" t="s">
        <v>256</v>
      </c>
      <c r="E454" s="28"/>
      <c r="F454" s="260" t="s">
        <v>1108</v>
      </c>
      <c r="G454" s="28"/>
      <c r="H454" s="28"/>
      <c r="I454" s="211"/>
      <c r="J454" s="28"/>
      <c r="K454" s="28"/>
      <c r="L454" s="29"/>
      <c r="M454" s="261"/>
      <c r="N454" s="262"/>
      <c r="O454" s="76"/>
      <c r="P454" s="76"/>
      <c r="Q454" s="76"/>
      <c r="R454" s="76"/>
      <c r="S454" s="76"/>
      <c r="T454" s="77"/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T454" s="3" t="s">
        <v>256</v>
      </c>
      <c r="AU454" s="3" t="s">
        <v>265</v>
      </c>
    </row>
    <row r="455" s="30" customFormat="true" ht="24.15" hidden="false" customHeight="true" outlineLevel="0" collapsed="false">
      <c r="A455" s="26"/>
      <c r="B455" s="27"/>
      <c r="C455" s="246" t="s">
        <v>1356</v>
      </c>
      <c r="D455" s="246" t="s">
        <v>250</v>
      </c>
      <c r="E455" s="247" t="s">
        <v>1357</v>
      </c>
      <c r="F455" s="248" t="s">
        <v>1358</v>
      </c>
      <c r="G455" s="249" t="s">
        <v>291</v>
      </c>
      <c r="H455" s="250" t="n">
        <v>1</v>
      </c>
      <c r="I455" s="251"/>
      <c r="J455" s="252" t="n">
        <f aca="false">ROUND(I455*H455,2)</f>
        <v>0</v>
      </c>
      <c r="K455" s="253"/>
      <c r="L455" s="29"/>
      <c r="M455" s="254"/>
      <c r="N455" s="255" t="s">
        <v>39</v>
      </c>
      <c r="O455" s="76"/>
      <c r="P455" s="256" t="n">
        <f aca="false">O455*H455</f>
        <v>0</v>
      </c>
      <c r="Q455" s="256" t="n">
        <v>0</v>
      </c>
      <c r="R455" s="256" t="n">
        <f aca="false">Q455*H455</f>
        <v>0</v>
      </c>
      <c r="S455" s="256" t="n">
        <v>0</v>
      </c>
      <c r="T455" s="257" t="n">
        <f aca="false">S455*H455</f>
        <v>0</v>
      </c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R455" s="258" t="s">
        <v>302</v>
      </c>
      <c r="AT455" s="258" t="s">
        <v>250</v>
      </c>
      <c r="AU455" s="258" t="s">
        <v>265</v>
      </c>
      <c r="AY455" s="3" t="s">
        <v>247</v>
      </c>
      <c r="BE455" s="137" t="n">
        <f aca="false">IF(N455="základní",J455,0)</f>
        <v>0</v>
      </c>
      <c r="BF455" s="137" t="n">
        <f aca="false">IF(N455="snížená",J455,0)</f>
        <v>0</v>
      </c>
      <c r="BG455" s="137" t="n">
        <f aca="false">IF(N455="zákl. přenesená",J455,0)</f>
        <v>0</v>
      </c>
      <c r="BH455" s="137" t="n">
        <f aca="false">IF(N455="sníž. přenesená",J455,0)</f>
        <v>0</v>
      </c>
      <c r="BI455" s="137" t="n">
        <f aca="false">IF(N455="nulová",J455,0)</f>
        <v>0</v>
      </c>
      <c r="BJ455" s="3" t="s">
        <v>81</v>
      </c>
      <c r="BK455" s="137" t="n">
        <f aca="false">ROUND(I455*H455,2)</f>
        <v>0</v>
      </c>
      <c r="BL455" s="3" t="s">
        <v>302</v>
      </c>
      <c r="BM455" s="258" t="s">
        <v>1359</v>
      </c>
    </row>
    <row r="456" s="30" customFormat="true" ht="28.8" hidden="false" customHeight="false" outlineLevel="0" collapsed="false">
      <c r="A456" s="26"/>
      <c r="B456" s="27"/>
      <c r="C456" s="28"/>
      <c r="D456" s="259" t="s">
        <v>256</v>
      </c>
      <c r="E456" s="28"/>
      <c r="F456" s="260" t="s">
        <v>1360</v>
      </c>
      <c r="G456" s="28"/>
      <c r="H456" s="28"/>
      <c r="I456" s="211"/>
      <c r="J456" s="28"/>
      <c r="K456" s="28"/>
      <c r="L456" s="29"/>
      <c r="M456" s="261"/>
      <c r="N456" s="262"/>
      <c r="O456" s="76"/>
      <c r="P456" s="76"/>
      <c r="Q456" s="76"/>
      <c r="R456" s="76"/>
      <c r="S456" s="76"/>
      <c r="T456" s="77"/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T456" s="3" t="s">
        <v>256</v>
      </c>
      <c r="AU456" s="3" t="s">
        <v>265</v>
      </c>
    </row>
    <row r="457" s="30" customFormat="true" ht="24.15" hidden="false" customHeight="true" outlineLevel="0" collapsed="false">
      <c r="A457" s="26"/>
      <c r="B457" s="27"/>
      <c r="C457" s="263" t="s">
        <v>1361</v>
      </c>
      <c r="D457" s="263" t="s">
        <v>288</v>
      </c>
      <c r="E457" s="264" t="s">
        <v>1362</v>
      </c>
      <c r="F457" s="265" t="s">
        <v>1363</v>
      </c>
      <c r="G457" s="266" t="s">
        <v>291</v>
      </c>
      <c r="H457" s="267" t="n">
        <v>1</v>
      </c>
      <c r="I457" s="268"/>
      <c r="J457" s="269" t="n">
        <f aca="false">ROUND(I457*H457,2)</f>
        <v>0</v>
      </c>
      <c r="K457" s="270"/>
      <c r="L457" s="271"/>
      <c r="M457" s="272"/>
      <c r="N457" s="273" t="s">
        <v>39</v>
      </c>
      <c r="O457" s="76"/>
      <c r="P457" s="256" t="n">
        <f aca="false">O457*H457</f>
        <v>0</v>
      </c>
      <c r="Q457" s="256" t="n">
        <v>0.0001</v>
      </c>
      <c r="R457" s="256" t="n">
        <f aca="false">Q457*H457</f>
        <v>0.0001</v>
      </c>
      <c r="S457" s="256" t="n">
        <v>0</v>
      </c>
      <c r="T457" s="257" t="n">
        <f aca="false">S457*H457</f>
        <v>0</v>
      </c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R457" s="258" t="s">
        <v>324</v>
      </c>
      <c r="AT457" s="258" t="s">
        <v>288</v>
      </c>
      <c r="AU457" s="258" t="s">
        <v>265</v>
      </c>
      <c r="AY457" s="3" t="s">
        <v>247</v>
      </c>
      <c r="BE457" s="137" t="n">
        <f aca="false">IF(N457="základní",J457,0)</f>
        <v>0</v>
      </c>
      <c r="BF457" s="137" t="n">
        <f aca="false">IF(N457="snížená",J457,0)</f>
        <v>0</v>
      </c>
      <c r="BG457" s="137" t="n">
        <f aca="false">IF(N457="zákl. přenesená",J457,0)</f>
        <v>0</v>
      </c>
      <c r="BH457" s="137" t="n">
        <f aca="false">IF(N457="sníž. přenesená",J457,0)</f>
        <v>0</v>
      </c>
      <c r="BI457" s="137" t="n">
        <f aca="false">IF(N457="nulová",J457,0)</f>
        <v>0</v>
      </c>
      <c r="BJ457" s="3" t="s">
        <v>81</v>
      </c>
      <c r="BK457" s="137" t="n">
        <f aca="false">ROUND(I457*H457,2)</f>
        <v>0</v>
      </c>
      <c r="BL457" s="3" t="s">
        <v>302</v>
      </c>
      <c r="BM457" s="258" t="s">
        <v>1364</v>
      </c>
    </row>
    <row r="458" s="30" customFormat="true" ht="38.4" hidden="false" customHeight="false" outlineLevel="0" collapsed="false">
      <c r="A458" s="26"/>
      <c r="B458" s="27"/>
      <c r="C458" s="28"/>
      <c r="D458" s="259" t="s">
        <v>256</v>
      </c>
      <c r="E458" s="28"/>
      <c r="F458" s="260" t="s">
        <v>1365</v>
      </c>
      <c r="G458" s="28"/>
      <c r="H458" s="28"/>
      <c r="I458" s="211"/>
      <c r="J458" s="28"/>
      <c r="K458" s="28"/>
      <c r="L458" s="29"/>
      <c r="M458" s="261"/>
      <c r="N458" s="262"/>
      <c r="O458" s="76"/>
      <c r="P458" s="76"/>
      <c r="Q458" s="76"/>
      <c r="R458" s="76"/>
      <c r="S458" s="76"/>
      <c r="T458" s="77"/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T458" s="3" t="s">
        <v>256</v>
      </c>
      <c r="AU458" s="3" t="s">
        <v>265</v>
      </c>
    </row>
    <row r="459" s="30" customFormat="true" ht="24.15" hidden="false" customHeight="true" outlineLevel="0" collapsed="false">
      <c r="A459" s="26"/>
      <c r="B459" s="27"/>
      <c r="C459" s="246" t="s">
        <v>1366</v>
      </c>
      <c r="D459" s="246" t="s">
        <v>250</v>
      </c>
      <c r="E459" s="247" t="s">
        <v>1367</v>
      </c>
      <c r="F459" s="248" t="s">
        <v>1368</v>
      </c>
      <c r="G459" s="249" t="s">
        <v>291</v>
      </c>
      <c r="H459" s="250" t="n">
        <v>1</v>
      </c>
      <c r="I459" s="251"/>
      <c r="J459" s="252" t="n">
        <f aca="false">ROUND(I459*H459,2)</f>
        <v>0</v>
      </c>
      <c r="K459" s="253"/>
      <c r="L459" s="29"/>
      <c r="M459" s="254"/>
      <c r="N459" s="255" t="s">
        <v>39</v>
      </c>
      <c r="O459" s="76"/>
      <c r="P459" s="256" t="n">
        <f aca="false">O459*H459</f>
        <v>0</v>
      </c>
      <c r="Q459" s="256" t="n">
        <v>0</v>
      </c>
      <c r="R459" s="256" t="n">
        <f aca="false">Q459*H459</f>
        <v>0</v>
      </c>
      <c r="S459" s="256" t="n">
        <v>0.0025</v>
      </c>
      <c r="T459" s="257" t="n">
        <f aca="false">S459*H459</f>
        <v>0.0025</v>
      </c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R459" s="258" t="s">
        <v>302</v>
      </c>
      <c r="AT459" s="258" t="s">
        <v>250</v>
      </c>
      <c r="AU459" s="258" t="s">
        <v>265</v>
      </c>
      <c r="AY459" s="3" t="s">
        <v>247</v>
      </c>
      <c r="BE459" s="137" t="n">
        <f aca="false">IF(N459="základní",J459,0)</f>
        <v>0</v>
      </c>
      <c r="BF459" s="137" t="n">
        <f aca="false">IF(N459="snížená",J459,0)</f>
        <v>0</v>
      </c>
      <c r="BG459" s="137" t="n">
        <f aca="false">IF(N459="zákl. přenesená",J459,0)</f>
        <v>0</v>
      </c>
      <c r="BH459" s="137" t="n">
        <f aca="false">IF(N459="sníž. přenesená",J459,0)</f>
        <v>0</v>
      </c>
      <c r="BI459" s="137" t="n">
        <f aca="false">IF(N459="nulová",J459,0)</f>
        <v>0</v>
      </c>
      <c r="BJ459" s="3" t="s">
        <v>81</v>
      </c>
      <c r="BK459" s="137" t="n">
        <f aca="false">ROUND(I459*H459,2)</f>
        <v>0</v>
      </c>
      <c r="BL459" s="3" t="s">
        <v>302</v>
      </c>
      <c r="BM459" s="258" t="s">
        <v>1369</v>
      </c>
    </row>
    <row r="460" s="30" customFormat="true" ht="19.2" hidden="false" customHeight="false" outlineLevel="0" collapsed="false">
      <c r="A460" s="26"/>
      <c r="B460" s="27"/>
      <c r="C460" s="28"/>
      <c r="D460" s="259" t="s">
        <v>256</v>
      </c>
      <c r="E460" s="28"/>
      <c r="F460" s="260" t="s">
        <v>1370</v>
      </c>
      <c r="G460" s="28"/>
      <c r="H460" s="28"/>
      <c r="I460" s="211"/>
      <c r="J460" s="28"/>
      <c r="K460" s="28"/>
      <c r="L460" s="29"/>
      <c r="M460" s="261"/>
      <c r="N460" s="262"/>
      <c r="O460" s="76"/>
      <c r="P460" s="76"/>
      <c r="Q460" s="76"/>
      <c r="R460" s="76"/>
      <c r="S460" s="76"/>
      <c r="T460" s="77"/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T460" s="3" t="s">
        <v>256</v>
      </c>
      <c r="AU460" s="3" t="s">
        <v>265</v>
      </c>
    </row>
    <row r="461" s="30" customFormat="true" ht="24.15" hidden="false" customHeight="true" outlineLevel="0" collapsed="false">
      <c r="A461" s="26"/>
      <c r="B461" s="27"/>
      <c r="C461" s="246" t="s">
        <v>1371</v>
      </c>
      <c r="D461" s="246" t="s">
        <v>250</v>
      </c>
      <c r="E461" s="247" t="s">
        <v>1372</v>
      </c>
      <c r="F461" s="248" t="s">
        <v>1373</v>
      </c>
      <c r="G461" s="249" t="s">
        <v>291</v>
      </c>
      <c r="H461" s="250" t="n">
        <v>1</v>
      </c>
      <c r="I461" s="251"/>
      <c r="J461" s="252" t="n">
        <f aca="false">ROUND(I461*H461,2)</f>
        <v>0</v>
      </c>
      <c r="K461" s="253"/>
      <c r="L461" s="29"/>
      <c r="M461" s="254"/>
      <c r="N461" s="255" t="s">
        <v>39</v>
      </c>
      <c r="O461" s="76"/>
      <c r="P461" s="256" t="n">
        <f aca="false">O461*H461</f>
        <v>0</v>
      </c>
      <c r="Q461" s="256" t="n">
        <v>0</v>
      </c>
      <c r="R461" s="256" t="n">
        <f aca="false">Q461*H461</f>
        <v>0</v>
      </c>
      <c r="S461" s="256" t="n">
        <v>0.0025</v>
      </c>
      <c r="T461" s="257" t="n">
        <f aca="false">S461*H461</f>
        <v>0.0025</v>
      </c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R461" s="258" t="s">
        <v>302</v>
      </c>
      <c r="AT461" s="258" t="s">
        <v>250</v>
      </c>
      <c r="AU461" s="258" t="s">
        <v>265</v>
      </c>
      <c r="AY461" s="3" t="s">
        <v>247</v>
      </c>
      <c r="BE461" s="137" t="n">
        <f aca="false">IF(N461="základní",J461,0)</f>
        <v>0</v>
      </c>
      <c r="BF461" s="137" t="n">
        <f aca="false">IF(N461="snížená",J461,0)</f>
        <v>0</v>
      </c>
      <c r="BG461" s="137" t="n">
        <f aca="false">IF(N461="zákl. přenesená",J461,0)</f>
        <v>0</v>
      </c>
      <c r="BH461" s="137" t="n">
        <f aca="false">IF(N461="sníž. přenesená",J461,0)</f>
        <v>0</v>
      </c>
      <c r="BI461" s="137" t="n">
        <f aca="false">IF(N461="nulová",J461,0)</f>
        <v>0</v>
      </c>
      <c r="BJ461" s="3" t="s">
        <v>81</v>
      </c>
      <c r="BK461" s="137" t="n">
        <f aca="false">ROUND(I461*H461,2)</f>
        <v>0</v>
      </c>
      <c r="BL461" s="3" t="s">
        <v>302</v>
      </c>
      <c r="BM461" s="258" t="s">
        <v>1374</v>
      </c>
    </row>
    <row r="462" s="30" customFormat="true" ht="19.2" hidden="false" customHeight="false" outlineLevel="0" collapsed="false">
      <c r="A462" s="26"/>
      <c r="B462" s="27"/>
      <c r="C462" s="28"/>
      <c r="D462" s="259" t="s">
        <v>256</v>
      </c>
      <c r="E462" s="28"/>
      <c r="F462" s="260" t="s">
        <v>1373</v>
      </c>
      <c r="G462" s="28"/>
      <c r="H462" s="28"/>
      <c r="I462" s="211"/>
      <c r="J462" s="28"/>
      <c r="K462" s="28"/>
      <c r="L462" s="29"/>
      <c r="M462" s="261"/>
      <c r="N462" s="262"/>
      <c r="O462" s="76"/>
      <c r="P462" s="76"/>
      <c r="Q462" s="76"/>
      <c r="R462" s="76"/>
      <c r="S462" s="76"/>
      <c r="T462" s="77"/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T462" s="3" t="s">
        <v>256</v>
      </c>
      <c r="AU462" s="3" t="s">
        <v>265</v>
      </c>
    </row>
    <row r="463" s="30" customFormat="true" ht="24.15" hidden="false" customHeight="true" outlineLevel="0" collapsed="false">
      <c r="A463" s="26"/>
      <c r="B463" s="27"/>
      <c r="C463" s="246" t="s">
        <v>1375</v>
      </c>
      <c r="D463" s="246" t="s">
        <v>250</v>
      </c>
      <c r="E463" s="247" t="s">
        <v>1376</v>
      </c>
      <c r="F463" s="248" t="s">
        <v>1377</v>
      </c>
      <c r="G463" s="249" t="s">
        <v>291</v>
      </c>
      <c r="H463" s="250" t="n">
        <v>1</v>
      </c>
      <c r="I463" s="251"/>
      <c r="J463" s="252" t="n">
        <f aca="false">ROUND(I463*H463,2)</f>
        <v>0</v>
      </c>
      <c r="K463" s="253"/>
      <c r="L463" s="29"/>
      <c r="M463" s="254"/>
      <c r="N463" s="255" t="s">
        <v>39</v>
      </c>
      <c r="O463" s="76"/>
      <c r="P463" s="256" t="n">
        <f aca="false">O463*H463</f>
        <v>0</v>
      </c>
      <c r="Q463" s="256" t="n">
        <v>0</v>
      </c>
      <c r="R463" s="256" t="n">
        <f aca="false">Q463*H463</f>
        <v>0</v>
      </c>
      <c r="S463" s="256" t="n">
        <v>0</v>
      </c>
      <c r="T463" s="257" t="n">
        <f aca="false">S463*H463</f>
        <v>0</v>
      </c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R463" s="258" t="s">
        <v>302</v>
      </c>
      <c r="AT463" s="258" t="s">
        <v>250</v>
      </c>
      <c r="AU463" s="258" t="s">
        <v>265</v>
      </c>
      <c r="AY463" s="3" t="s">
        <v>247</v>
      </c>
      <c r="BE463" s="137" t="n">
        <f aca="false">IF(N463="základní",J463,0)</f>
        <v>0</v>
      </c>
      <c r="BF463" s="137" t="n">
        <f aca="false">IF(N463="snížená",J463,0)</f>
        <v>0</v>
      </c>
      <c r="BG463" s="137" t="n">
        <f aca="false">IF(N463="zákl. přenesená",J463,0)</f>
        <v>0</v>
      </c>
      <c r="BH463" s="137" t="n">
        <f aca="false">IF(N463="sníž. přenesená",J463,0)</f>
        <v>0</v>
      </c>
      <c r="BI463" s="137" t="n">
        <f aca="false">IF(N463="nulová",J463,0)</f>
        <v>0</v>
      </c>
      <c r="BJ463" s="3" t="s">
        <v>81</v>
      </c>
      <c r="BK463" s="137" t="n">
        <f aca="false">ROUND(I463*H463,2)</f>
        <v>0</v>
      </c>
      <c r="BL463" s="3" t="s">
        <v>302</v>
      </c>
      <c r="BM463" s="258" t="s">
        <v>1378</v>
      </c>
    </row>
    <row r="464" s="30" customFormat="true" ht="19.2" hidden="false" customHeight="false" outlineLevel="0" collapsed="false">
      <c r="A464" s="26"/>
      <c r="B464" s="27"/>
      <c r="C464" s="28"/>
      <c r="D464" s="259" t="s">
        <v>256</v>
      </c>
      <c r="E464" s="28"/>
      <c r="F464" s="260" t="s">
        <v>1377</v>
      </c>
      <c r="G464" s="28"/>
      <c r="H464" s="28"/>
      <c r="I464" s="211"/>
      <c r="J464" s="28"/>
      <c r="K464" s="28"/>
      <c r="L464" s="29"/>
      <c r="M464" s="261"/>
      <c r="N464" s="262"/>
      <c r="O464" s="76"/>
      <c r="P464" s="76"/>
      <c r="Q464" s="76"/>
      <c r="R464" s="76"/>
      <c r="S464" s="76"/>
      <c r="T464" s="77"/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T464" s="3" t="s">
        <v>256</v>
      </c>
      <c r="AU464" s="3" t="s">
        <v>265</v>
      </c>
    </row>
    <row r="465" s="30" customFormat="true" ht="16.5" hidden="false" customHeight="true" outlineLevel="0" collapsed="false">
      <c r="A465" s="26"/>
      <c r="B465" s="27"/>
      <c r="C465" s="246" t="s">
        <v>1379</v>
      </c>
      <c r="D465" s="246" t="s">
        <v>250</v>
      </c>
      <c r="E465" s="247" t="s">
        <v>1380</v>
      </c>
      <c r="F465" s="248" t="s">
        <v>1381</v>
      </c>
      <c r="G465" s="249" t="s">
        <v>291</v>
      </c>
      <c r="H465" s="250" t="n">
        <v>1</v>
      </c>
      <c r="I465" s="251"/>
      <c r="J465" s="252" t="n">
        <f aca="false">ROUND(I465*H465,2)</f>
        <v>0</v>
      </c>
      <c r="K465" s="253"/>
      <c r="L465" s="29"/>
      <c r="M465" s="254"/>
      <c r="N465" s="255" t="s">
        <v>39</v>
      </c>
      <c r="O465" s="76"/>
      <c r="P465" s="256" t="n">
        <f aca="false">O465*H465</f>
        <v>0</v>
      </c>
      <c r="Q465" s="256" t="n">
        <v>0</v>
      </c>
      <c r="R465" s="256" t="n">
        <f aca="false">Q465*H465</f>
        <v>0</v>
      </c>
      <c r="S465" s="256" t="n">
        <v>0</v>
      </c>
      <c r="T465" s="257" t="n">
        <f aca="false">S465*H465</f>
        <v>0</v>
      </c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R465" s="258" t="s">
        <v>302</v>
      </c>
      <c r="AT465" s="258" t="s">
        <v>250</v>
      </c>
      <c r="AU465" s="258" t="s">
        <v>265</v>
      </c>
      <c r="AY465" s="3" t="s">
        <v>247</v>
      </c>
      <c r="BE465" s="137" t="n">
        <f aca="false">IF(N465="základní",J465,0)</f>
        <v>0</v>
      </c>
      <c r="BF465" s="137" t="n">
        <f aca="false">IF(N465="snížená",J465,0)</f>
        <v>0</v>
      </c>
      <c r="BG465" s="137" t="n">
        <f aca="false">IF(N465="zákl. přenesená",J465,0)</f>
        <v>0</v>
      </c>
      <c r="BH465" s="137" t="n">
        <f aca="false">IF(N465="sníž. přenesená",J465,0)</f>
        <v>0</v>
      </c>
      <c r="BI465" s="137" t="n">
        <f aca="false">IF(N465="nulová",J465,0)</f>
        <v>0</v>
      </c>
      <c r="BJ465" s="3" t="s">
        <v>81</v>
      </c>
      <c r="BK465" s="137" t="n">
        <f aca="false">ROUND(I465*H465,2)</f>
        <v>0</v>
      </c>
      <c r="BL465" s="3" t="s">
        <v>302</v>
      </c>
      <c r="BM465" s="258" t="s">
        <v>1382</v>
      </c>
    </row>
    <row r="466" s="30" customFormat="true" ht="10.2" hidden="false" customHeight="false" outlineLevel="0" collapsed="false">
      <c r="A466" s="26"/>
      <c r="B466" s="27"/>
      <c r="C466" s="28"/>
      <c r="D466" s="259" t="s">
        <v>256</v>
      </c>
      <c r="E466" s="28"/>
      <c r="F466" s="260" t="s">
        <v>1383</v>
      </c>
      <c r="G466" s="28"/>
      <c r="H466" s="28"/>
      <c r="I466" s="211"/>
      <c r="J466" s="28"/>
      <c r="K466" s="28"/>
      <c r="L466" s="29"/>
      <c r="M466" s="261"/>
      <c r="N466" s="262"/>
      <c r="O466" s="76"/>
      <c r="P466" s="76"/>
      <c r="Q466" s="76"/>
      <c r="R466" s="76"/>
      <c r="S466" s="76"/>
      <c r="T466" s="77"/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T466" s="3" t="s">
        <v>256</v>
      </c>
      <c r="AU466" s="3" t="s">
        <v>265</v>
      </c>
    </row>
    <row r="467" s="30" customFormat="true" ht="21.75" hidden="false" customHeight="true" outlineLevel="0" collapsed="false">
      <c r="A467" s="26"/>
      <c r="B467" s="27"/>
      <c r="C467" s="263" t="s">
        <v>1384</v>
      </c>
      <c r="D467" s="263" t="s">
        <v>288</v>
      </c>
      <c r="E467" s="264" t="s">
        <v>1385</v>
      </c>
      <c r="F467" s="265" t="s">
        <v>1386</v>
      </c>
      <c r="G467" s="266" t="s">
        <v>291</v>
      </c>
      <c r="H467" s="267" t="n">
        <v>1</v>
      </c>
      <c r="I467" s="268"/>
      <c r="J467" s="269" t="n">
        <f aca="false">ROUND(I467*H467,2)</f>
        <v>0</v>
      </c>
      <c r="K467" s="270"/>
      <c r="L467" s="271"/>
      <c r="M467" s="272"/>
      <c r="N467" s="273" t="s">
        <v>39</v>
      </c>
      <c r="O467" s="76"/>
      <c r="P467" s="256" t="n">
        <f aca="false">O467*H467</f>
        <v>0</v>
      </c>
      <c r="Q467" s="256" t="n">
        <v>0</v>
      </c>
      <c r="R467" s="256" t="n">
        <f aca="false">Q467*H467</f>
        <v>0</v>
      </c>
      <c r="S467" s="256" t="n">
        <v>0</v>
      </c>
      <c r="T467" s="257" t="n">
        <f aca="false">S467*H467</f>
        <v>0</v>
      </c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R467" s="258" t="s">
        <v>324</v>
      </c>
      <c r="AT467" s="258" t="s">
        <v>288</v>
      </c>
      <c r="AU467" s="258" t="s">
        <v>265</v>
      </c>
      <c r="AY467" s="3" t="s">
        <v>247</v>
      </c>
      <c r="BE467" s="137" t="n">
        <f aca="false">IF(N467="základní",J467,0)</f>
        <v>0</v>
      </c>
      <c r="BF467" s="137" t="n">
        <f aca="false">IF(N467="snížená",J467,0)</f>
        <v>0</v>
      </c>
      <c r="BG467" s="137" t="n">
        <f aca="false">IF(N467="zákl. přenesená",J467,0)</f>
        <v>0</v>
      </c>
      <c r="BH467" s="137" t="n">
        <f aca="false">IF(N467="sníž. přenesená",J467,0)</f>
        <v>0</v>
      </c>
      <c r="BI467" s="137" t="n">
        <f aca="false">IF(N467="nulová",J467,0)</f>
        <v>0</v>
      </c>
      <c r="BJ467" s="3" t="s">
        <v>81</v>
      </c>
      <c r="BK467" s="137" t="n">
        <f aca="false">ROUND(I467*H467,2)</f>
        <v>0</v>
      </c>
      <c r="BL467" s="3" t="s">
        <v>302</v>
      </c>
      <c r="BM467" s="258" t="s">
        <v>1387</v>
      </c>
    </row>
    <row r="468" s="30" customFormat="true" ht="10.2" hidden="false" customHeight="false" outlineLevel="0" collapsed="false">
      <c r="A468" s="26"/>
      <c r="B468" s="27"/>
      <c r="C468" s="28"/>
      <c r="D468" s="259" t="s">
        <v>256</v>
      </c>
      <c r="E468" s="28"/>
      <c r="F468" s="260" t="s">
        <v>1386</v>
      </c>
      <c r="G468" s="28"/>
      <c r="H468" s="28"/>
      <c r="I468" s="211"/>
      <c r="J468" s="28"/>
      <c r="K468" s="28"/>
      <c r="L468" s="29"/>
      <c r="M468" s="261"/>
      <c r="N468" s="262"/>
      <c r="O468" s="76"/>
      <c r="P468" s="76"/>
      <c r="Q468" s="76"/>
      <c r="R468" s="76"/>
      <c r="S468" s="76"/>
      <c r="T468" s="77"/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T468" s="3" t="s">
        <v>256</v>
      </c>
      <c r="AU468" s="3" t="s">
        <v>265</v>
      </c>
    </row>
    <row r="469" s="30" customFormat="true" ht="16.5" hidden="false" customHeight="true" outlineLevel="0" collapsed="false">
      <c r="A469" s="26"/>
      <c r="B469" s="27"/>
      <c r="C469" s="246" t="s">
        <v>1388</v>
      </c>
      <c r="D469" s="246" t="s">
        <v>250</v>
      </c>
      <c r="E469" s="247" t="s">
        <v>1389</v>
      </c>
      <c r="F469" s="248" t="s">
        <v>1390</v>
      </c>
      <c r="G469" s="249" t="s">
        <v>291</v>
      </c>
      <c r="H469" s="250" t="n">
        <v>1</v>
      </c>
      <c r="I469" s="251"/>
      <c r="J469" s="252" t="n">
        <f aca="false">ROUND(I469*H469,2)</f>
        <v>0</v>
      </c>
      <c r="K469" s="253"/>
      <c r="L469" s="29"/>
      <c r="M469" s="254"/>
      <c r="N469" s="255" t="s">
        <v>39</v>
      </c>
      <c r="O469" s="76"/>
      <c r="P469" s="256" t="n">
        <f aca="false">O469*H469</f>
        <v>0</v>
      </c>
      <c r="Q469" s="256" t="n">
        <v>0</v>
      </c>
      <c r="R469" s="256" t="n">
        <f aca="false">Q469*H469</f>
        <v>0</v>
      </c>
      <c r="S469" s="256" t="n">
        <v>0</v>
      </c>
      <c r="T469" s="257" t="n">
        <f aca="false">S469*H469</f>
        <v>0</v>
      </c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R469" s="258" t="s">
        <v>302</v>
      </c>
      <c r="AT469" s="258" t="s">
        <v>250</v>
      </c>
      <c r="AU469" s="258" t="s">
        <v>265</v>
      </c>
      <c r="AY469" s="3" t="s">
        <v>247</v>
      </c>
      <c r="BE469" s="137" t="n">
        <f aca="false">IF(N469="základní",J469,0)</f>
        <v>0</v>
      </c>
      <c r="BF469" s="137" t="n">
        <f aca="false">IF(N469="snížená",J469,0)</f>
        <v>0</v>
      </c>
      <c r="BG469" s="137" t="n">
        <f aca="false">IF(N469="zákl. přenesená",J469,0)</f>
        <v>0</v>
      </c>
      <c r="BH469" s="137" t="n">
        <f aca="false">IF(N469="sníž. přenesená",J469,0)</f>
        <v>0</v>
      </c>
      <c r="BI469" s="137" t="n">
        <f aca="false">IF(N469="nulová",J469,0)</f>
        <v>0</v>
      </c>
      <c r="BJ469" s="3" t="s">
        <v>81</v>
      </c>
      <c r="BK469" s="137" t="n">
        <f aca="false">ROUND(I469*H469,2)</f>
        <v>0</v>
      </c>
      <c r="BL469" s="3" t="s">
        <v>302</v>
      </c>
      <c r="BM469" s="258" t="s">
        <v>1391</v>
      </c>
    </row>
    <row r="470" s="30" customFormat="true" ht="10.2" hidden="false" customHeight="false" outlineLevel="0" collapsed="false">
      <c r="A470" s="26"/>
      <c r="B470" s="27"/>
      <c r="C470" s="28"/>
      <c r="D470" s="259" t="s">
        <v>256</v>
      </c>
      <c r="E470" s="28"/>
      <c r="F470" s="260" t="s">
        <v>1390</v>
      </c>
      <c r="G470" s="28"/>
      <c r="H470" s="28"/>
      <c r="I470" s="211"/>
      <c r="J470" s="28"/>
      <c r="K470" s="28"/>
      <c r="L470" s="29"/>
      <c r="M470" s="261"/>
      <c r="N470" s="262"/>
      <c r="O470" s="76"/>
      <c r="P470" s="76"/>
      <c r="Q470" s="76"/>
      <c r="R470" s="76"/>
      <c r="S470" s="76"/>
      <c r="T470" s="77"/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T470" s="3" t="s">
        <v>256</v>
      </c>
      <c r="AU470" s="3" t="s">
        <v>265</v>
      </c>
    </row>
    <row r="471" s="30" customFormat="true" ht="16.5" hidden="false" customHeight="true" outlineLevel="0" collapsed="false">
      <c r="A471" s="26"/>
      <c r="B471" s="27"/>
      <c r="C471" s="246" t="s">
        <v>1392</v>
      </c>
      <c r="D471" s="246" t="s">
        <v>250</v>
      </c>
      <c r="E471" s="247" t="s">
        <v>1393</v>
      </c>
      <c r="F471" s="248" t="s">
        <v>1394</v>
      </c>
      <c r="G471" s="249" t="s">
        <v>291</v>
      </c>
      <c r="H471" s="250" t="n">
        <v>1</v>
      </c>
      <c r="I471" s="251"/>
      <c r="J471" s="252" t="n">
        <f aca="false">ROUND(I471*H471,2)</f>
        <v>0</v>
      </c>
      <c r="K471" s="253"/>
      <c r="L471" s="29"/>
      <c r="M471" s="254"/>
      <c r="N471" s="255" t="s">
        <v>39</v>
      </c>
      <c r="O471" s="76"/>
      <c r="P471" s="256" t="n">
        <f aca="false">O471*H471</f>
        <v>0</v>
      </c>
      <c r="Q471" s="256" t="n">
        <v>0</v>
      </c>
      <c r="R471" s="256" t="n">
        <f aca="false">Q471*H471</f>
        <v>0</v>
      </c>
      <c r="S471" s="256" t="n">
        <v>0</v>
      </c>
      <c r="T471" s="257" t="n">
        <f aca="false">S471*H471</f>
        <v>0</v>
      </c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R471" s="258" t="s">
        <v>302</v>
      </c>
      <c r="AT471" s="258" t="s">
        <v>250</v>
      </c>
      <c r="AU471" s="258" t="s">
        <v>265</v>
      </c>
      <c r="AY471" s="3" t="s">
        <v>247</v>
      </c>
      <c r="BE471" s="137" t="n">
        <f aca="false">IF(N471="základní",J471,0)</f>
        <v>0</v>
      </c>
      <c r="BF471" s="137" t="n">
        <f aca="false">IF(N471="snížená",J471,0)</f>
        <v>0</v>
      </c>
      <c r="BG471" s="137" t="n">
        <f aca="false">IF(N471="zákl. přenesená",J471,0)</f>
        <v>0</v>
      </c>
      <c r="BH471" s="137" t="n">
        <f aca="false">IF(N471="sníž. přenesená",J471,0)</f>
        <v>0</v>
      </c>
      <c r="BI471" s="137" t="n">
        <f aca="false">IF(N471="nulová",J471,0)</f>
        <v>0</v>
      </c>
      <c r="BJ471" s="3" t="s">
        <v>81</v>
      </c>
      <c r="BK471" s="137" t="n">
        <f aca="false">ROUND(I471*H471,2)</f>
        <v>0</v>
      </c>
      <c r="BL471" s="3" t="s">
        <v>302</v>
      </c>
      <c r="BM471" s="258" t="s">
        <v>1395</v>
      </c>
    </row>
    <row r="472" s="30" customFormat="true" ht="10.2" hidden="false" customHeight="false" outlineLevel="0" collapsed="false">
      <c r="A472" s="26"/>
      <c r="B472" s="27"/>
      <c r="C472" s="28"/>
      <c r="D472" s="259" t="s">
        <v>256</v>
      </c>
      <c r="E472" s="28"/>
      <c r="F472" s="260" t="s">
        <v>1396</v>
      </c>
      <c r="G472" s="28"/>
      <c r="H472" s="28"/>
      <c r="I472" s="211"/>
      <c r="J472" s="28"/>
      <c r="K472" s="28"/>
      <c r="L472" s="29"/>
      <c r="M472" s="261"/>
      <c r="N472" s="262"/>
      <c r="O472" s="76"/>
      <c r="P472" s="76"/>
      <c r="Q472" s="76"/>
      <c r="R472" s="76"/>
      <c r="S472" s="76"/>
      <c r="T472" s="77"/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T472" s="3" t="s">
        <v>256</v>
      </c>
      <c r="AU472" s="3" t="s">
        <v>265</v>
      </c>
    </row>
    <row r="473" s="30" customFormat="true" ht="24.15" hidden="false" customHeight="true" outlineLevel="0" collapsed="false">
      <c r="A473" s="26"/>
      <c r="B473" s="27"/>
      <c r="C473" s="246" t="s">
        <v>1397</v>
      </c>
      <c r="D473" s="246" t="s">
        <v>250</v>
      </c>
      <c r="E473" s="247" t="s">
        <v>1398</v>
      </c>
      <c r="F473" s="248" t="s">
        <v>1399</v>
      </c>
      <c r="G473" s="249" t="s">
        <v>291</v>
      </c>
      <c r="H473" s="250" t="n">
        <v>1</v>
      </c>
      <c r="I473" s="251"/>
      <c r="J473" s="252" t="n">
        <f aca="false">ROUND(I473*H473,2)</f>
        <v>0</v>
      </c>
      <c r="K473" s="253"/>
      <c r="L473" s="29"/>
      <c r="M473" s="254"/>
      <c r="N473" s="255" t="s">
        <v>39</v>
      </c>
      <c r="O473" s="76"/>
      <c r="P473" s="256" t="n">
        <f aca="false">O473*H473</f>
        <v>0</v>
      </c>
      <c r="Q473" s="256" t="n">
        <v>0</v>
      </c>
      <c r="R473" s="256" t="n">
        <f aca="false">Q473*H473</f>
        <v>0</v>
      </c>
      <c r="S473" s="256" t="n">
        <v>0</v>
      </c>
      <c r="T473" s="257" t="n">
        <f aca="false">S473*H473</f>
        <v>0</v>
      </c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R473" s="258" t="s">
        <v>302</v>
      </c>
      <c r="AT473" s="258" t="s">
        <v>250</v>
      </c>
      <c r="AU473" s="258" t="s">
        <v>265</v>
      </c>
      <c r="AY473" s="3" t="s">
        <v>247</v>
      </c>
      <c r="BE473" s="137" t="n">
        <f aca="false">IF(N473="základní",J473,0)</f>
        <v>0</v>
      </c>
      <c r="BF473" s="137" t="n">
        <f aca="false">IF(N473="snížená",J473,0)</f>
        <v>0</v>
      </c>
      <c r="BG473" s="137" t="n">
        <f aca="false">IF(N473="zákl. přenesená",J473,0)</f>
        <v>0</v>
      </c>
      <c r="BH473" s="137" t="n">
        <f aca="false">IF(N473="sníž. přenesená",J473,0)</f>
        <v>0</v>
      </c>
      <c r="BI473" s="137" t="n">
        <f aca="false">IF(N473="nulová",J473,0)</f>
        <v>0</v>
      </c>
      <c r="BJ473" s="3" t="s">
        <v>81</v>
      </c>
      <c r="BK473" s="137" t="n">
        <f aca="false">ROUND(I473*H473,2)</f>
        <v>0</v>
      </c>
      <c r="BL473" s="3" t="s">
        <v>302</v>
      </c>
      <c r="BM473" s="258" t="s">
        <v>1400</v>
      </c>
    </row>
    <row r="474" s="30" customFormat="true" ht="19.2" hidden="false" customHeight="false" outlineLevel="0" collapsed="false">
      <c r="A474" s="26"/>
      <c r="B474" s="27"/>
      <c r="C474" s="28"/>
      <c r="D474" s="259" t="s">
        <v>256</v>
      </c>
      <c r="E474" s="28"/>
      <c r="F474" s="260" t="s">
        <v>1399</v>
      </c>
      <c r="G474" s="28"/>
      <c r="H474" s="28"/>
      <c r="I474" s="211"/>
      <c r="J474" s="28"/>
      <c r="K474" s="28"/>
      <c r="L474" s="29"/>
      <c r="M474" s="261"/>
      <c r="N474" s="262"/>
      <c r="O474" s="76"/>
      <c r="P474" s="76"/>
      <c r="Q474" s="76"/>
      <c r="R474" s="76"/>
      <c r="S474" s="76"/>
      <c r="T474" s="77"/>
      <c r="U474" s="26"/>
      <c r="V474" s="26"/>
      <c r="W474" s="26"/>
      <c r="X474" s="26"/>
      <c r="Y474" s="26"/>
      <c r="Z474" s="26"/>
      <c r="AA474" s="26"/>
      <c r="AB474" s="26"/>
      <c r="AC474" s="26"/>
      <c r="AD474" s="26"/>
      <c r="AE474" s="26"/>
      <c r="AT474" s="3" t="s">
        <v>256</v>
      </c>
      <c r="AU474" s="3" t="s">
        <v>265</v>
      </c>
    </row>
    <row r="475" s="30" customFormat="true" ht="37.8" hidden="false" customHeight="true" outlineLevel="0" collapsed="false">
      <c r="A475" s="26"/>
      <c r="B475" s="27"/>
      <c r="C475" s="246" t="s">
        <v>1401</v>
      </c>
      <c r="D475" s="246" t="s">
        <v>250</v>
      </c>
      <c r="E475" s="247" t="s">
        <v>1402</v>
      </c>
      <c r="F475" s="248" t="s">
        <v>1403</v>
      </c>
      <c r="G475" s="249" t="s">
        <v>291</v>
      </c>
      <c r="H475" s="250" t="n">
        <v>1</v>
      </c>
      <c r="I475" s="251"/>
      <c r="J475" s="252" t="n">
        <f aca="false">ROUND(I475*H475,2)</f>
        <v>0</v>
      </c>
      <c r="K475" s="253"/>
      <c r="L475" s="29"/>
      <c r="M475" s="254"/>
      <c r="N475" s="255" t="s">
        <v>39</v>
      </c>
      <c r="O475" s="76"/>
      <c r="P475" s="256" t="n">
        <f aca="false">O475*H475</f>
        <v>0</v>
      </c>
      <c r="Q475" s="256" t="n">
        <v>0</v>
      </c>
      <c r="R475" s="256" t="n">
        <f aca="false">Q475*H475</f>
        <v>0</v>
      </c>
      <c r="S475" s="256" t="n">
        <v>0.0025</v>
      </c>
      <c r="T475" s="257" t="n">
        <f aca="false">S475*H475</f>
        <v>0.0025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R475" s="258" t="s">
        <v>302</v>
      </c>
      <c r="AT475" s="258" t="s">
        <v>250</v>
      </c>
      <c r="AU475" s="258" t="s">
        <v>265</v>
      </c>
      <c r="AY475" s="3" t="s">
        <v>247</v>
      </c>
      <c r="BE475" s="137" t="n">
        <f aca="false">IF(N475="základní",J475,0)</f>
        <v>0</v>
      </c>
      <c r="BF475" s="137" t="n">
        <f aca="false">IF(N475="snížená",J475,0)</f>
        <v>0</v>
      </c>
      <c r="BG475" s="137" t="n">
        <f aca="false">IF(N475="zákl. přenesená",J475,0)</f>
        <v>0</v>
      </c>
      <c r="BH475" s="137" t="n">
        <f aca="false">IF(N475="sníž. přenesená",J475,0)</f>
        <v>0</v>
      </c>
      <c r="BI475" s="137" t="n">
        <f aca="false">IF(N475="nulová",J475,0)</f>
        <v>0</v>
      </c>
      <c r="BJ475" s="3" t="s">
        <v>81</v>
      </c>
      <c r="BK475" s="137" t="n">
        <f aca="false">ROUND(I475*H475,2)</f>
        <v>0</v>
      </c>
      <c r="BL475" s="3" t="s">
        <v>302</v>
      </c>
      <c r="BM475" s="258" t="s">
        <v>1404</v>
      </c>
    </row>
    <row r="476" s="30" customFormat="true" ht="28.8" hidden="false" customHeight="false" outlineLevel="0" collapsed="false">
      <c r="A476" s="26"/>
      <c r="B476" s="27"/>
      <c r="C476" s="28"/>
      <c r="D476" s="259" t="s">
        <v>256</v>
      </c>
      <c r="E476" s="28"/>
      <c r="F476" s="260" t="s">
        <v>1403</v>
      </c>
      <c r="G476" s="28"/>
      <c r="H476" s="28"/>
      <c r="I476" s="211"/>
      <c r="J476" s="28"/>
      <c r="K476" s="28"/>
      <c r="L476" s="29"/>
      <c r="M476" s="261"/>
      <c r="N476" s="262"/>
      <c r="O476" s="76"/>
      <c r="P476" s="76"/>
      <c r="Q476" s="76"/>
      <c r="R476" s="76"/>
      <c r="S476" s="76"/>
      <c r="T476" s="77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T476" s="3" t="s">
        <v>256</v>
      </c>
      <c r="AU476" s="3" t="s">
        <v>265</v>
      </c>
    </row>
    <row r="477" s="30" customFormat="true" ht="24.15" hidden="false" customHeight="true" outlineLevel="0" collapsed="false">
      <c r="A477" s="26"/>
      <c r="B477" s="27"/>
      <c r="C477" s="246" t="s">
        <v>1405</v>
      </c>
      <c r="D477" s="246" t="s">
        <v>250</v>
      </c>
      <c r="E477" s="247" t="s">
        <v>1406</v>
      </c>
      <c r="F477" s="248" t="s">
        <v>1407</v>
      </c>
      <c r="G477" s="249" t="s">
        <v>291</v>
      </c>
      <c r="H477" s="250" t="n">
        <v>1</v>
      </c>
      <c r="I477" s="251"/>
      <c r="J477" s="252" t="n">
        <f aca="false">ROUND(I477*H477,2)</f>
        <v>0</v>
      </c>
      <c r="K477" s="253"/>
      <c r="L477" s="29"/>
      <c r="M477" s="254"/>
      <c r="N477" s="255" t="s">
        <v>39</v>
      </c>
      <c r="O477" s="76"/>
      <c r="P477" s="256" t="n">
        <f aca="false">O477*H477</f>
        <v>0</v>
      </c>
      <c r="Q477" s="256" t="n">
        <v>0</v>
      </c>
      <c r="R477" s="256" t="n">
        <f aca="false">Q477*H477</f>
        <v>0</v>
      </c>
      <c r="S477" s="256" t="n">
        <v>5E-005</v>
      </c>
      <c r="T477" s="257" t="n">
        <f aca="false">S477*H477</f>
        <v>5E-005</v>
      </c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R477" s="258" t="s">
        <v>302</v>
      </c>
      <c r="AT477" s="258" t="s">
        <v>250</v>
      </c>
      <c r="AU477" s="258" t="s">
        <v>265</v>
      </c>
      <c r="AY477" s="3" t="s">
        <v>247</v>
      </c>
      <c r="BE477" s="137" t="n">
        <f aca="false">IF(N477="základní",J477,0)</f>
        <v>0</v>
      </c>
      <c r="BF477" s="137" t="n">
        <f aca="false">IF(N477="snížená",J477,0)</f>
        <v>0</v>
      </c>
      <c r="BG477" s="137" t="n">
        <f aca="false">IF(N477="zákl. přenesená",J477,0)</f>
        <v>0</v>
      </c>
      <c r="BH477" s="137" t="n">
        <f aca="false">IF(N477="sníž. přenesená",J477,0)</f>
        <v>0</v>
      </c>
      <c r="BI477" s="137" t="n">
        <f aca="false">IF(N477="nulová",J477,0)</f>
        <v>0</v>
      </c>
      <c r="BJ477" s="3" t="s">
        <v>81</v>
      </c>
      <c r="BK477" s="137" t="n">
        <f aca="false">ROUND(I477*H477,2)</f>
        <v>0</v>
      </c>
      <c r="BL477" s="3" t="s">
        <v>302</v>
      </c>
      <c r="BM477" s="258" t="s">
        <v>1408</v>
      </c>
    </row>
    <row r="478" s="30" customFormat="true" ht="67.2" hidden="false" customHeight="false" outlineLevel="0" collapsed="false">
      <c r="A478" s="26"/>
      <c r="B478" s="27"/>
      <c r="C478" s="28"/>
      <c r="D478" s="259" t="s">
        <v>256</v>
      </c>
      <c r="E478" s="28"/>
      <c r="F478" s="260" t="s">
        <v>1409</v>
      </c>
      <c r="G478" s="28"/>
      <c r="H478" s="28"/>
      <c r="I478" s="211"/>
      <c r="J478" s="28"/>
      <c r="K478" s="28"/>
      <c r="L478" s="29"/>
      <c r="M478" s="261"/>
      <c r="N478" s="262"/>
      <c r="O478" s="76"/>
      <c r="P478" s="76"/>
      <c r="Q478" s="76"/>
      <c r="R478" s="76"/>
      <c r="S478" s="76"/>
      <c r="T478" s="77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T478" s="3" t="s">
        <v>256</v>
      </c>
      <c r="AU478" s="3" t="s">
        <v>265</v>
      </c>
    </row>
    <row r="479" s="30" customFormat="true" ht="37.8" hidden="false" customHeight="true" outlineLevel="0" collapsed="false">
      <c r="A479" s="26"/>
      <c r="B479" s="27"/>
      <c r="C479" s="246" t="s">
        <v>1110</v>
      </c>
      <c r="D479" s="246" t="s">
        <v>250</v>
      </c>
      <c r="E479" s="247" t="s">
        <v>1111</v>
      </c>
      <c r="F479" s="248" t="s">
        <v>1112</v>
      </c>
      <c r="G479" s="249" t="s">
        <v>291</v>
      </c>
      <c r="H479" s="250" t="n">
        <v>1</v>
      </c>
      <c r="I479" s="251"/>
      <c r="J479" s="252" t="n">
        <f aca="false">ROUND(I479*H479,2)</f>
        <v>0</v>
      </c>
      <c r="K479" s="253"/>
      <c r="L479" s="29"/>
      <c r="M479" s="254"/>
      <c r="N479" s="255" t="s">
        <v>39</v>
      </c>
      <c r="O479" s="76"/>
      <c r="P479" s="256" t="n">
        <f aca="false">O479*H479</f>
        <v>0</v>
      </c>
      <c r="Q479" s="256" t="n">
        <v>0</v>
      </c>
      <c r="R479" s="256" t="n">
        <f aca="false">Q479*H479</f>
        <v>0</v>
      </c>
      <c r="S479" s="256" t="n">
        <v>5E-005</v>
      </c>
      <c r="T479" s="257" t="n">
        <f aca="false">S479*H479</f>
        <v>5E-005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R479" s="258" t="s">
        <v>302</v>
      </c>
      <c r="AT479" s="258" t="s">
        <v>250</v>
      </c>
      <c r="AU479" s="258" t="s">
        <v>265</v>
      </c>
      <c r="AY479" s="3" t="s">
        <v>247</v>
      </c>
      <c r="BE479" s="137" t="n">
        <f aca="false">IF(N479="základní",J479,0)</f>
        <v>0</v>
      </c>
      <c r="BF479" s="137" t="n">
        <f aca="false">IF(N479="snížená",J479,0)</f>
        <v>0</v>
      </c>
      <c r="BG479" s="137" t="n">
        <f aca="false">IF(N479="zákl. přenesená",J479,0)</f>
        <v>0</v>
      </c>
      <c r="BH479" s="137" t="n">
        <f aca="false">IF(N479="sníž. přenesená",J479,0)</f>
        <v>0</v>
      </c>
      <c r="BI479" s="137" t="n">
        <f aca="false">IF(N479="nulová",J479,0)</f>
        <v>0</v>
      </c>
      <c r="BJ479" s="3" t="s">
        <v>81</v>
      </c>
      <c r="BK479" s="137" t="n">
        <f aca="false">ROUND(I479*H479,2)</f>
        <v>0</v>
      </c>
      <c r="BL479" s="3" t="s">
        <v>302</v>
      </c>
      <c r="BM479" s="258" t="s">
        <v>1113</v>
      </c>
    </row>
    <row r="480" s="30" customFormat="true" ht="76.8" hidden="false" customHeight="false" outlineLevel="0" collapsed="false">
      <c r="A480" s="26"/>
      <c r="B480" s="27"/>
      <c r="C480" s="28"/>
      <c r="D480" s="259" t="s">
        <v>256</v>
      </c>
      <c r="E480" s="28"/>
      <c r="F480" s="260" t="s">
        <v>1114</v>
      </c>
      <c r="G480" s="28"/>
      <c r="H480" s="28"/>
      <c r="I480" s="211"/>
      <c r="J480" s="28"/>
      <c r="K480" s="28"/>
      <c r="L480" s="29"/>
      <c r="M480" s="261"/>
      <c r="N480" s="262"/>
      <c r="O480" s="76"/>
      <c r="P480" s="76"/>
      <c r="Q480" s="76"/>
      <c r="R480" s="76"/>
      <c r="S480" s="76"/>
      <c r="T480" s="77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T480" s="3" t="s">
        <v>256</v>
      </c>
      <c r="AU480" s="3" t="s">
        <v>265</v>
      </c>
    </row>
    <row r="481" s="229" customFormat="true" ht="20.85" hidden="false" customHeight="true" outlineLevel="0" collapsed="false">
      <c r="B481" s="230"/>
      <c r="C481" s="231"/>
      <c r="D481" s="232" t="s">
        <v>73</v>
      </c>
      <c r="E481" s="244" t="s">
        <v>1115</v>
      </c>
      <c r="F481" s="244" t="s">
        <v>1116</v>
      </c>
      <c r="G481" s="231"/>
      <c r="H481" s="231"/>
      <c r="I481" s="234"/>
      <c r="J481" s="245" t="n">
        <f aca="false">BK481</f>
        <v>0</v>
      </c>
      <c r="K481" s="231"/>
      <c r="L481" s="236"/>
      <c r="M481" s="237"/>
      <c r="N481" s="238"/>
      <c r="O481" s="238"/>
      <c r="P481" s="239" t="n">
        <f aca="false">SUM(P482:P515)</f>
        <v>0</v>
      </c>
      <c r="Q481" s="238"/>
      <c r="R481" s="239" t="n">
        <f aca="false">SUM(R482:R515)</f>
        <v>0.01223</v>
      </c>
      <c r="S481" s="238"/>
      <c r="T481" s="240" t="n">
        <f aca="false">SUM(T482:T515)</f>
        <v>0</v>
      </c>
      <c r="AR481" s="241" t="s">
        <v>83</v>
      </c>
      <c r="AT481" s="242" t="s">
        <v>73</v>
      </c>
      <c r="AU481" s="242" t="s">
        <v>83</v>
      </c>
      <c r="AY481" s="241" t="s">
        <v>247</v>
      </c>
      <c r="BK481" s="243" t="n">
        <f aca="false">SUM(BK482:BK515)</f>
        <v>0</v>
      </c>
    </row>
    <row r="482" s="30" customFormat="true" ht="24.15" hidden="false" customHeight="true" outlineLevel="0" collapsed="false">
      <c r="A482" s="26"/>
      <c r="B482" s="27"/>
      <c r="C482" s="246" t="s">
        <v>1410</v>
      </c>
      <c r="D482" s="246" t="s">
        <v>250</v>
      </c>
      <c r="E482" s="247" t="s">
        <v>1055</v>
      </c>
      <c r="F482" s="248" t="s">
        <v>1056</v>
      </c>
      <c r="G482" s="249" t="s">
        <v>332</v>
      </c>
      <c r="H482" s="250" t="n">
        <v>160</v>
      </c>
      <c r="I482" s="251"/>
      <c r="J482" s="252" t="n">
        <f aca="false">ROUND(I482*H482,2)</f>
        <v>0</v>
      </c>
      <c r="K482" s="253"/>
      <c r="L482" s="29"/>
      <c r="M482" s="254"/>
      <c r="N482" s="255" t="s">
        <v>39</v>
      </c>
      <c r="O482" s="76"/>
      <c r="P482" s="256" t="n">
        <f aca="false">O482*H482</f>
        <v>0</v>
      </c>
      <c r="Q482" s="256" t="n">
        <v>0</v>
      </c>
      <c r="R482" s="256" t="n">
        <f aca="false">Q482*H482</f>
        <v>0</v>
      </c>
      <c r="S482" s="256" t="n">
        <v>0</v>
      </c>
      <c r="T482" s="257" t="n">
        <f aca="false">S482*H482</f>
        <v>0</v>
      </c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R482" s="258" t="s">
        <v>302</v>
      </c>
      <c r="AT482" s="258" t="s">
        <v>250</v>
      </c>
      <c r="AU482" s="258" t="s">
        <v>265</v>
      </c>
      <c r="AY482" s="3" t="s">
        <v>247</v>
      </c>
      <c r="BE482" s="137" t="n">
        <f aca="false">IF(N482="základní",J482,0)</f>
        <v>0</v>
      </c>
      <c r="BF482" s="137" t="n">
        <f aca="false">IF(N482="snížená",J482,0)</f>
        <v>0</v>
      </c>
      <c r="BG482" s="137" t="n">
        <f aca="false">IF(N482="zákl. přenesená",J482,0)</f>
        <v>0</v>
      </c>
      <c r="BH482" s="137" t="n">
        <f aca="false">IF(N482="sníž. přenesená",J482,0)</f>
        <v>0</v>
      </c>
      <c r="BI482" s="137" t="n">
        <f aca="false">IF(N482="nulová",J482,0)</f>
        <v>0</v>
      </c>
      <c r="BJ482" s="3" t="s">
        <v>81</v>
      </c>
      <c r="BK482" s="137" t="n">
        <f aca="false">ROUND(I482*H482,2)</f>
        <v>0</v>
      </c>
      <c r="BL482" s="3" t="s">
        <v>302</v>
      </c>
      <c r="BM482" s="258" t="s">
        <v>1411</v>
      </c>
    </row>
    <row r="483" s="30" customFormat="true" ht="19.2" hidden="false" customHeight="false" outlineLevel="0" collapsed="false">
      <c r="A483" s="26"/>
      <c r="B483" s="27"/>
      <c r="C483" s="28"/>
      <c r="D483" s="259" t="s">
        <v>256</v>
      </c>
      <c r="E483" s="28"/>
      <c r="F483" s="260" t="s">
        <v>1056</v>
      </c>
      <c r="G483" s="28"/>
      <c r="H483" s="28"/>
      <c r="I483" s="211"/>
      <c r="J483" s="28"/>
      <c r="K483" s="28"/>
      <c r="L483" s="29"/>
      <c r="M483" s="261"/>
      <c r="N483" s="262"/>
      <c r="O483" s="76"/>
      <c r="P483" s="76"/>
      <c r="Q483" s="76"/>
      <c r="R483" s="76"/>
      <c r="S483" s="76"/>
      <c r="T483" s="77"/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T483" s="3" t="s">
        <v>256</v>
      </c>
      <c r="AU483" s="3" t="s">
        <v>265</v>
      </c>
    </row>
    <row r="484" s="30" customFormat="true" ht="24.15" hidden="false" customHeight="true" outlineLevel="0" collapsed="false">
      <c r="A484" s="26"/>
      <c r="B484" s="27"/>
      <c r="C484" s="263" t="s">
        <v>1412</v>
      </c>
      <c r="D484" s="263" t="s">
        <v>288</v>
      </c>
      <c r="E484" s="264" t="s">
        <v>1413</v>
      </c>
      <c r="F484" s="265" t="s">
        <v>1414</v>
      </c>
      <c r="G484" s="266" t="s">
        <v>332</v>
      </c>
      <c r="H484" s="267" t="n">
        <v>160</v>
      </c>
      <c r="I484" s="268"/>
      <c r="J484" s="269" t="n">
        <f aca="false">ROUND(I484*H484,2)</f>
        <v>0</v>
      </c>
      <c r="K484" s="270"/>
      <c r="L484" s="271"/>
      <c r="M484" s="272"/>
      <c r="N484" s="273" t="s">
        <v>39</v>
      </c>
      <c r="O484" s="76"/>
      <c r="P484" s="256" t="n">
        <f aca="false">O484*H484</f>
        <v>0</v>
      </c>
      <c r="Q484" s="256" t="n">
        <v>4E-005</v>
      </c>
      <c r="R484" s="256" t="n">
        <f aca="false">Q484*H484</f>
        <v>0.0064</v>
      </c>
      <c r="S484" s="256" t="n">
        <v>0</v>
      </c>
      <c r="T484" s="257" t="n">
        <f aca="false">S484*H484</f>
        <v>0</v>
      </c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R484" s="258" t="s">
        <v>324</v>
      </c>
      <c r="AT484" s="258" t="s">
        <v>288</v>
      </c>
      <c r="AU484" s="258" t="s">
        <v>265</v>
      </c>
      <c r="AY484" s="3" t="s">
        <v>247</v>
      </c>
      <c r="BE484" s="137" t="n">
        <f aca="false">IF(N484="základní",J484,0)</f>
        <v>0</v>
      </c>
      <c r="BF484" s="137" t="n">
        <f aca="false">IF(N484="snížená",J484,0)</f>
        <v>0</v>
      </c>
      <c r="BG484" s="137" t="n">
        <f aca="false">IF(N484="zákl. přenesená",J484,0)</f>
        <v>0</v>
      </c>
      <c r="BH484" s="137" t="n">
        <f aca="false">IF(N484="sníž. přenesená",J484,0)</f>
        <v>0</v>
      </c>
      <c r="BI484" s="137" t="n">
        <f aca="false">IF(N484="nulová",J484,0)</f>
        <v>0</v>
      </c>
      <c r="BJ484" s="3" t="s">
        <v>81</v>
      </c>
      <c r="BK484" s="137" t="n">
        <f aca="false">ROUND(I484*H484,2)</f>
        <v>0</v>
      </c>
      <c r="BL484" s="3" t="s">
        <v>302</v>
      </c>
      <c r="BM484" s="258" t="s">
        <v>1415</v>
      </c>
    </row>
    <row r="485" s="30" customFormat="true" ht="19.2" hidden="false" customHeight="false" outlineLevel="0" collapsed="false">
      <c r="A485" s="26"/>
      <c r="B485" s="27"/>
      <c r="C485" s="28"/>
      <c r="D485" s="259" t="s">
        <v>256</v>
      </c>
      <c r="E485" s="28"/>
      <c r="F485" s="260" t="s">
        <v>1414</v>
      </c>
      <c r="G485" s="28"/>
      <c r="H485" s="28"/>
      <c r="I485" s="211"/>
      <c r="J485" s="28"/>
      <c r="K485" s="28"/>
      <c r="L485" s="29"/>
      <c r="M485" s="261"/>
      <c r="N485" s="262"/>
      <c r="O485" s="76"/>
      <c r="P485" s="76"/>
      <c r="Q485" s="76"/>
      <c r="R485" s="76"/>
      <c r="S485" s="76"/>
      <c r="T485" s="77"/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T485" s="3" t="s">
        <v>256</v>
      </c>
      <c r="AU485" s="3" t="s">
        <v>265</v>
      </c>
    </row>
    <row r="486" s="30" customFormat="true" ht="24.15" hidden="false" customHeight="true" outlineLevel="0" collapsed="false">
      <c r="A486" s="26"/>
      <c r="B486" s="27"/>
      <c r="C486" s="246" t="s">
        <v>1416</v>
      </c>
      <c r="D486" s="246" t="s">
        <v>250</v>
      </c>
      <c r="E486" s="247" t="s">
        <v>1061</v>
      </c>
      <c r="F486" s="248" t="s">
        <v>1062</v>
      </c>
      <c r="G486" s="249" t="s">
        <v>291</v>
      </c>
      <c r="H486" s="250" t="n">
        <v>4</v>
      </c>
      <c r="I486" s="251"/>
      <c r="J486" s="252" t="n">
        <f aca="false">ROUND(I486*H486,2)</f>
        <v>0</v>
      </c>
      <c r="K486" s="253"/>
      <c r="L486" s="29"/>
      <c r="M486" s="254"/>
      <c r="N486" s="255" t="s">
        <v>39</v>
      </c>
      <c r="O486" s="76"/>
      <c r="P486" s="256" t="n">
        <f aca="false">O486*H486</f>
        <v>0</v>
      </c>
      <c r="Q486" s="256" t="n">
        <v>0</v>
      </c>
      <c r="R486" s="256" t="n">
        <f aca="false">Q486*H486</f>
        <v>0</v>
      </c>
      <c r="S486" s="256" t="n">
        <v>0</v>
      </c>
      <c r="T486" s="257" t="n">
        <f aca="false">S486*H486</f>
        <v>0</v>
      </c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R486" s="258" t="s">
        <v>302</v>
      </c>
      <c r="AT486" s="258" t="s">
        <v>250</v>
      </c>
      <c r="AU486" s="258" t="s">
        <v>265</v>
      </c>
      <c r="AY486" s="3" t="s">
        <v>247</v>
      </c>
      <c r="BE486" s="137" t="n">
        <f aca="false">IF(N486="základní",J486,0)</f>
        <v>0</v>
      </c>
      <c r="BF486" s="137" t="n">
        <f aca="false">IF(N486="snížená",J486,0)</f>
        <v>0</v>
      </c>
      <c r="BG486" s="137" t="n">
        <f aca="false">IF(N486="zákl. přenesená",J486,0)</f>
        <v>0</v>
      </c>
      <c r="BH486" s="137" t="n">
        <f aca="false">IF(N486="sníž. přenesená",J486,0)</f>
        <v>0</v>
      </c>
      <c r="BI486" s="137" t="n">
        <f aca="false">IF(N486="nulová",J486,0)</f>
        <v>0</v>
      </c>
      <c r="BJ486" s="3" t="s">
        <v>81</v>
      </c>
      <c r="BK486" s="137" t="n">
        <f aca="false">ROUND(I486*H486,2)</f>
        <v>0</v>
      </c>
      <c r="BL486" s="3" t="s">
        <v>302</v>
      </c>
      <c r="BM486" s="258" t="s">
        <v>1417</v>
      </c>
    </row>
    <row r="487" s="30" customFormat="true" ht="19.2" hidden="false" customHeight="false" outlineLevel="0" collapsed="false">
      <c r="A487" s="26"/>
      <c r="B487" s="27"/>
      <c r="C487" s="28"/>
      <c r="D487" s="259" t="s">
        <v>256</v>
      </c>
      <c r="E487" s="28"/>
      <c r="F487" s="260" t="s">
        <v>1062</v>
      </c>
      <c r="G487" s="28"/>
      <c r="H487" s="28"/>
      <c r="I487" s="211"/>
      <c r="J487" s="28"/>
      <c r="K487" s="28"/>
      <c r="L487" s="29"/>
      <c r="M487" s="261"/>
      <c r="N487" s="262"/>
      <c r="O487" s="76"/>
      <c r="P487" s="76"/>
      <c r="Q487" s="76"/>
      <c r="R487" s="76"/>
      <c r="S487" s="76"/>
      <c r="T487" s="77"/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T487" s="3" t="s">
        <v>256</v>
      </c>
      <c r="AU487" s="3" t="s">
        <v>265</v>
      </c>
    </row>
    <row r="488" s="30" customFormat="true" ht="24.15" hidden="false" customHeight="true" outlineLevel="0" collapsed="false">
      <c r="A488" s="26"/>
      <c r="B488" s="27"/>
      <c r="C488" s="263" t="s">
        <v>1418</v>
      </c>
      <c r="D488" s="263" t="s">
        <v>288</v>
      </c>
      <c r="E488" s="264" t="s">
        <v>1419</v>
      </c>
      <c r="F488" s="265" t="s">
        <v>1420</v>
      </c>
      <c r="G488" s="266" t="s">
        <v>291</v>
      </c>
      <c r="H488" s="267" t="n">
        <v>4</v>
      </c>
      <c r="I488" s="268"/>
      <c r="J488" s="269" t="n">
        <f aca="false">ROUND(I488*H488,2)</f>
        <v>0</v>
      </c>
      <c r="K488" s="270"/>
      <c r="L488" s="271"/>
      <c r="M488" s="272"/>
      <c r="N488" s="273" t="s">
        <v>39</v>
      </c>
      <c r="O488" s="76"/>
      <c r="P488" s="256" t="n">
        <f aca="false">O488*H488</f>
        <v>0</v>
      </c>
      <c r="Q488" s="256" t="n">
        <v>2E-005</v>
      </c>
      <c r="R488" s="256" t="n">
        <f aca="false">Q488*H488</f>
        <v>8E-005</v>
      </c>
      <c r="S488" s="256" t="n">
        <v>0</v>
      </c>
      <c r="T488" s="257" t="n">
        <f aca="false">S488*H488</f>
        <v>0</v>
      </c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R488" s="258" t="s">
        <v>324</v>
      </c>
      <c r="AT488" s="258" t="s">
        <v>288</v>
      </c>
      <c r="AU488" s="258" t="s">
        <v>265</v>
      </c>
      <c r="AY488" s="3" t="s">
        <v>247</v>
      </c>
      <c r="BE488" s="137" t="n">
        <f aca="false">IF(N488="základní",J488,0)</f>
        <v>0</v>
      </c>
      <c r="BF488" s="137" t="n">
        <f aca="false">IF(N488="snížená",J488,0)</f>
        <v>0</v>
      </c>
      <c r="BG488" s="137" t="n">
        <f aca="false">IF(N488="zákl. přenesená",J488,0)</f>
        <v>0</v>
      </c>
      <c r="BH488" s="137" t="n">
        <f aca="false">IF(N488="sníž. přenesená",J488,0)</f>
        <v>0</v>
      </c>
      <c r="BI488" s="137" t="n">
        <f aca="false">IF(N488="nulová",J488,0)</f>
        <v>0</v>
      </c>
      <c r="BJ488" s="3" t="s">
        <v>81</v>
      </c>
      <c r="BK488" s="137" t="n">
        <f aca="false">ROUND(I488*H488,2)</f>
        <v>0</v>
      </c>
      <c r="BL488" s="3" t="s">
        <v>302</v>
      </c>
      <c r="BM488" s="258" t="s">
        <v>1421</v>
      </c>
    </row>
    <row r="489" s="30" customFormat="true" ht="19.2" hidden="false" customHeight="false" outlineLevel="0" collapsed="false">
      <c r="A489" s="26"/>
      <c r="B489" s="27"/>
      <c r="C489" s="28"/>
      <c r="D489" s="259" t="s">
        <v>256</v>
      </c>
      <c r="E489" s="28"/>
      <c r="F489" s="260" t="s">
        <v>1420</v>
      </c>
      <c r="G489" s="28"/>
      <c r="H489" s="28"/>
      <c r="I489" s="211"/>
      <c r="J489" s="28"/>
      <c r="K489" s="28"/>
      <c r="L489" s="29"/>
      <c r="M489" s="261"/>
      <c r="N489" s="262"/>
      <c r="O489" s="76"/>
      <c r="P489" s="76"/>
      <c r="Q489" s="76"/>
      <c r="R489" s="76"/>
      <c r="S489" s="76"/>
      <c r="T489" s="77"/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T489" s="3" t="s">
        <v>256</v>
      </c>
      <c r="AU489" s="3" t="s">
        <v>265</v>
      </c>
    </row>
    <row r="490" s="30" customFormat="true" ht="24.15" hidden="false" customHeight="true" outlineLevel="0" collapsed="false">
      <c r="A490" s="26"/>
      <c r="B490" s="27"/>
      <c r="C490" s="246" t="s">
        <v>1422</v>
      </c>
      <c r="D490" s="246" t="s">
        <v>250</v>
      </c>
      <c r="E490" s="247" t="s">
        <v>1067</v>
      </c>
      <c r="F490" s="248" t="s">
        <v>1068</v>
      </c>
      <c r="G490" s="249" t="s">
        <v>291</v>
      </c>
      <c r="H490" s="250" t="n">
        <v>4</v>
      </c>
      <c r="I490" s="251"/>
      <c r="J490" s="252" t="n">
        <f aca="false">ROUND(I490*H490,2)</f>
        <v>0</v>
      </c>
      <c r="K490" s="253"/>
      <c r="L490" s="29"/>
      <c r="M490" s="254"/>
      <c r="N490" s="255" t="s">
        <v>39</v>
      </c>
      <c r="O490" s="76"/>
      <c r="P490" s="256" t="n">
        <f aca="false">O490*H490</f>
        <v>0</v>
      </c>
      <c r="Q490" s="256" t="n">
        <v>0</v>
      </c>
      <c r="R490" s="256" t="n">
        <f aca="false">Q490*H490</f>
        <v>0</v>
      </c>
      <c r="S490" s="256" t="n">
        <v>0</v>
      </c>
      <c r="T490" s="257" t="n">
        <f aca="false">S490*H490</f>
        <v>0</v>
      </c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R490" s="258" t="s">
        <v>302</v>
      </c>
      <c r="AT490" s="258" t="s">
        <v>250</v>
      </c>
      <c r="AU490" s="258" t="s">
        <v>265</v>
      </c>
      <c r="AY490" s="3" t="s">
        <v>247</v>
      </c>
      <c r="BE490" s="137" t="n">
        <f aca="false">IF(N490="základní",J490,0)</f>
        <v>0</v>
      </c>
      <c r="BF490" s="137" t="n">
        <f aca="false">IF(N490="snížená",J490,0)</f>
        <v>0</v>
      </c>
      <c r="BG490" s="137" t="n">
        <f aca="false">IF(N490="zákl. přenesená",J490,0)</f>
        <v>0</v>
      </c>
      <c r="BH490" s="137" t="n">
        <f aca="false">IF(N490="sníž. přenesená",J490,0)</f>
        <v>0</v>
      </c>
      <c r="BI490" s="137" t="n">
        <f aca="false">IF(N490="nulová",J490,0)</f>
        <v>0</v>
      </c>
      <c r="BJ490" s="3" t="s">
        <v>81</v>
      </c>
      <c r="BK490" s="137" t="n">
        <f aca="false">ROUND(I490*H490,2)</f>
        <v>0</v>
      </c>
      <c r="BL490" s="3" t="s">
        <v>302</v>
      </c>
      <c r="BM490" s="258" t="s">
        <v>1423</v>
      </c>
    </row>
    <row r="491" s="30" customFormat="true" ht="19.2" hidden="false" customHeight="false" outlineLevel="0" collapsed="false">
      <c r="A491" s="26"/>
      <c r="B491" s="27"/>
      <c r="C491" s="28"/>
      <c r="D491" s="259" t="s">
        <v>256</v>
      </c>
      <c r="E491" s="28"/>
      <c r="F491" s="260" t="s">
        <v>1068</v>
      </c>
      <c r="G491" s="28"/>
      <c r="H491" s="28"/>
      <c r="I491" s="211"/>
      <c r="J491" s="28"/>
      <c r="K491" s="28"/>
      <c r="L491" s="29"/>
      <c r="M491" s="261"/>
      <c r="N491" s="262"/>
      <c r="O491" s="76"/>
      <c r="P491" s="76"/>
      <c r="Q491" s="76"/>
      <c r="R491" s="76"/>
      <c r="S491" s="76"/>
      <c r="T491" s="77"/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T491" s="3" t="s">
        <v>256</v>
      </c>
      <c r="AU491" s="3" t="s">
        <v>265</v>
      </c>
    </row>
    <row r="492" s="30" customFormat="true" ht="24.15" hidden="false" customHeight="true" outlineLevel="0" collapsed="false">
      <c r="A492" s="26"/>
      <c r="B492" s="27"/>
      <c r="C492" s="246" t="s">
        <v>1424</v>
      </c>
      <c r="D492" s="246" t="s">
        <v>250</v>
      </c>
      <c r="E492" s="247" t="s">
        <v>1425</v>
      </c>
      <c r="F492" s="248" t="s">
        <v>1426</v>
      </c>
      <c r="G492" s="249" t="s">
        <v>291</v>
      </c>
      <c r="H492" s="250" t="n">
        <v>1</v>
      </c>
      <c r="I492" s="251"/>
      <c r="J492" s="252" t="n">
        <f aca="false">ROUND(I492*H492,2)</f>
        <v>0</v>
      </c>
      <c r="K492" s="253"/>
      <c r="L492" s="29"/>
      <c r="M492" s="254"/>
      <c r="N492" s="255" t="s">
        <v>39</v>
      </c>
      <c r="O492" s="76"/>
      <c r="P492" s="256" t="n">
        <f aca="false">O492*H492</f>
        <v>0</v>
      </c>
      <c r="Q492" s="256" t="n">
        <v>0</v>
      </c>
      <c r="R492" s="256" t="n">
        <f aca="false">Q492*H492</f>
        <v>0</v>
      </c>
      <c r="S492" s="256" t="n">
        <v>0</v>
      </c>
      <c r="T492" s="257" t="n">
        <f aca="false">S492*H492</f>
        <v>0</v>
      </c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R492" s="258" t="s">
        <v>302</v>
      </c>
      <c r="AT492" s="258" t="s">
        <v>250</v>
      </c>
      <c r="AU492" s="258" t="s">
        <v>265</v>
      </c>
      <c r="AY492" s="3" t="s">
        <v>247</v>
      </c>
      <c r="BE492" s="137" t="n">
        <f aca="false">IF(N492="základní",J492,0)</f>
        <v>0</v>
      </c>
      <c r="BF492" s="137" t="n">
        <f aca="false">IF(N492="snížená",J492,0)</f>
        <v>0</v>
      </c>
      <c r="BG492" s="137" t="n">
        <f aca="false">IF(N492="zákl. přenesená",J492,0)</f>
        <v>0</v>
      </c>
      <c r="BH492" s="137" t="n">
        <f aca="false">IF(N492="sníž. přenesená",J492,0)</f>
        <v>0</v>
      </c>
      <c r="BI492" s="137" t="n">
        <f aca="false">IF(N492="nulová",J492,0)</f>
        <v>0</v>
      </c>
      <c r="BJ492" s="3" t="s">
        <v>81</v>
      </c>
      <c r="BK492" s="137" t="n">
        <f aca="false">ROUND(I492*H492,2)</f>
        <v>0</v>
      </c>
      <c r="BL492" s="3" t="s">
        <v>302</v>
      </c>
      <c r="BM492" s="258" t="s">
        <v>1427</v>
      </c>
    </row>
    <row r="493" s="30" customFormat="true" ht="19.2" hidden="false" customHeight="false" outlineLevel="0" collapsed="false">
      <c r="A493" s="26"/>
      <c r="B493" s="27"/>
      <c r="C493" s="28"/>
      <c r="D493" s="259" t="s">
        <v>256</v>
      </c>
      <c r="E493" s="28"/>
      <c r="F493" s="260" t="s">
        <v>1428</v>
      </c>
      <c r="G493" s="28"/>
      <c r="H493" s="28"/>
      <c r="I493" s="211"/>
      <c r="J493" s="28"/>
      <c r="K493" s="28"/>
      <c r="L493" s="29"/>
      <c r="M493" s="261"/>
      <c r="N493" s="262"/>
      <c r="O493" s="76"/>
      <c r="P493" s="76"/>
      <c r="Q493" s="76"/>
      <c r="R493" s="76"/>
      <c r="S493" s="76"/>
      <c r="T493" s="77"/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T493" s="3" t="s">
        <v>256</v>
      </c>
      <c r="AU493" s="3" t="s">
        <v>265</v>
      </c>
    </row>
    <row r="494" s="30" customFormat="true" ht="24.15" hidden="false" customHeight="true" outlineLevel="0" collapsed="false">
      <c r="A494" s="26"/>
      <c r="B494" s="27"/>
      <c r="C494" s="263" t="s">
        <v>1429</v>
      </c>
      <c r="D494" s="263" t="s">
        <v>288</v>
      </c>
      <c r="E494" s="264" t="s">
        <v>1430</v>
      </c>
      <c r="F494" s="265" t="s">
        <v>1431</v>
      </c>
      <c r="G494" s="266" t="s">
        <v>291</v>
      </c>
      <c r="H494" s="267" t="n">
        <v>1</v>
      </c>
      <c r="I494" s="268"/>
      <c r="J494" s="269" t="n">
        <f aca="false">ROUND(I494*H494,2)</f>
        <v>0</v>
      </c>
      <c r="K494" s="270"/>
      <c r="L494" s="271"/>
      <c r="M494" s="272"/>
      <c r="N494" s="273" t="s">
        <v>39</v>
      </c>
      <c r="O494" s="76"/>
      <c r="P494" s="256" t="n">
        <f aca="false">O494*H494</f>
        <v>0</v>
      </c>
      <c r="Q494" s="256" t="n">
        <v>0.0001</v>
      </c>
      <c r="R494" s="256" t="n">
        <f aca="false">Q494*H494</f>
        <v>0.0001</v>
      </c>
      <c r="S494" s="256" t="n">
        <v>0</v>
      </c>
      <c r="T494" s="257" t="n">
        <f aca="false">S494*H494</f>
        <v>0</v>
      </c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R494" s="258" t="s">
        <v>324</v>
      </c>
      <c r="AT494" s="258" t="s">
        <v>288</v>
      </c>
      <c r="AU494" s="258" t="s">
        <v>265</v>
      </c>
      <c r="AY494" s="3" t="s">
        <v>247</v>
      </c>
      <c r="BE494" s="137" t="n">
        <f aca="false">IF(N494="základní",J494,0)</f>
        <v>0</v>
      </c>
      <c r="BF494" s="137" t="n">
        <f aca="false">IF(N494="snížená",J494,0)</f>
        <v>0</v>
      </c>
      <c r="BG494" s="137" t="n">
        <f aca="false">IF(N494="zákl. přenesená",J494,0)</f>
        <v>0</v>
      </c>
      <c r="BH494" s="137" t="n">
        <f aca="false">IF(N494="sníž. přenesená",J494,0)</f>
        <v>0</v>
      </c>
      <c r="BI494" s="137" t="n">
        <f aca="false">IF(N494="nulová",J494,0)</f>
        <v>0</v>
      </c>
      <c r="BJ494" s="3" t="s">
        <v>81</v>
      </c>
      <c r="BK494" s="137" t="n">
        <f aca="false">ROUND(I494*H494,2)</f>
        <v>0</v>
      </c>
      <c r="BL494" s="3" t="s">
        <v>302</v>
      </c>
      <c r="BM494" s="258" t="s">
        <v>1432</v>
      </c>
    </row>
    <row r="495" s="30" customFormat="true" ht="19.2" hidden="false" customHeight="false" outlineLevel="0" collapsed="false">
      <c r="A495" s="26"/>
      <c r="B495" s="27"/>
      <c r="C495" s="28"/>
      <c r="D495" s="259" t="s">
        <v>256</v>
      </c>
      <c r="E495" s="28"/>
      <c r="F495" s="260" t="s">
        <v>1431</v>
      </c>
      <c r="G495" s="28"/>
      <c r="H495" s="28"/>
      <c r="I495" s="211"/>
      <c r="J495" s="28"/>
      <c r="K495" s="28"/>
      <c r="L495" s="29"/>
      <c r="M495" s="261"/>
      <c r="N495" s="262"/>
      <c r="O495" s="76"/>
      <c r="P495" s="76"/>
      <c r="Q495" s="76"/>
      <c r="R495" s="76"/>
      <c r="S495" s="76"/>
      <c r="T495" s="77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  <c r="AT495" s="3" t="s">
        <v>256</v>
      </c>
      <c r="AU495" s="3" t="s">
        <v>265</v>
      </c>
    </row>
    <row r="496" s="30" customFormat="true" ht="24.15" hidden="false" customHeight="true" outlineLevel="0" collapsed="false">
      <c r="A496" s="26"/>
      <c r="B496" s="27"/>
      <c r="C496" s="263" t="s">
        <v>1433</v>
      </c>
      <c r="D496" s="263" t="s">
        <v>288</v>
      </c>
      <c r="E496" s="264" t="s">
        <v>1434</v>
      </c>
      <c r="F496" s="265" t="s">
        <v>1435</v>
      </c>
      <c r="G496" s="266" t="s">
        <v>291</v>
      </c>
      <c r="H496" s="267" t="n">
        <v>1</v>
      </c>
      <c r="I496" s="268"/>
      <c r="J496" s="269" t="n">
        <f aca="false">ROUND(I496*H496,2)</f>
        <v>0</v>
      </c>
      <c r="K496" s="270"/>
      <c r="L496" s="271"/>
      <c r="M496" s="272"/>
      <c r="N496" s="273" t="s">
        <v>39</v>
      </c>
      <c r="O496" s="76"/>
      <c r="P496" s="256" t="n">
        <f aca="false">O496*H496</f>
        <v>0</v>
      </c>
      <c r="Q496" s="256" t="n">
        <v>0.0001</v>
      </c>
      <c r="R496" s="256" t="n">
        <f aca="false">Q496*H496</f>
        <v>0.0001</v>
      </c>
      <c r="S496" s="256" t="n">
        <v>0</v>
      </c>
      <c r="T496" s="257" t="n">
        <f aca="false">S496*H496</f>
        <v>0</v>
      </c>
      <c r="U496" s="26"/>
      <c r="V496" s="26"/>
      <c r="W496" s="26"/>
      <c r="X496" s="26"/>
      <c r="Y496" s="26"/>
      <c r="Z496" s="26"/>
      <c r="AA496" s="26"/>
      <c r="AB496" s="26"/>
      <c r="AC496" s="26"/>
      <c r="AD496" s="26"/>
      <c r="AE496" s="26"/>
      <c r="AR496" s="258" t="s">
        <v>324</v>
      </c>
      <c r="AT496" s="258" t="s">
        <v>288</v>
      </c>
      <c r="AU496" s="258" t="s">
        <v>265</v>
      </c>
      <c r="AY496" s="3" t="s">
        <v>247</v>
      </c>
      <c r="BE496" s="137" t="n">
        <f aca="false">IF(N496="základní",J496,0)</f>
        <v>0</v>
      </c>
      <c r="BF496" s="137" t="n">
        <f aca="false">IF(N496="snížená",J496,0)</f>
        <v>0</v>
      </c>
      <c r="BG496" s="137" t="n">
        <f aca="false">IF(N496="zákl. přenesená",J496,0)</f>
        <v>0</v>
      </c>
      <c r="BH496" s="137" t="n">
        <f aca="false">IF(N496="sníž. přenesená",J496,0)</f>
        <v>0</v>
      </c>
      <c r="BI496" s="137" t="n">
        <f aca="false">IF(N496="nulová",J496,0)</f>
        <v>0</v>
      </c>
      <c r="BJ496" s="3" t="s">
        <v>81</v>
      </c>
      <c r="BK496" s="137" t="n">
        <f aca="false">ROUND(I496*H496,2)</f>
        <v>0</v>
      </c>
      <c r="BL496" s="3" t="s">
        <v>302</v>
      </c>
      <c r="BM496" s="258" t="s">
        <v>1436</v>
      </c>
    </row>
    <row r="497" s="30" customFormat="true" ht="19.2" hidden="false" customHeight="false" outlineLevel="0" collapsed="false">
      <c r="A497" s="26"/>
      <c r="B497" s="27"/>
      <c r="C497" s="28"/>
      <c r="D497" s="259" t="s">
        <v>256</v>
      </c>
      <c r="E497" s="28"/>
      <c r="F497" s="260" t="s">
        <v>1435</v>
      </c>
      <c r="G497" s="28"/>
      <c r="H497" s="28"/>
      <c r="I497" s="211"/>
      <c r="J497" s="28"/>
      <c r="K497" s="28"/>
      <c r="L497" s="29"/>
      <c r="M497" s="261"/>
      <c r="N497" s="262"/>
      <c r="O497" s="76"/>
      <c r="P497" s="76"/>
      <c r="Q497" s="76"/>
      <c r="R497" s="76"/>
      <c r="S497" s="76"/>
      <c r="T497" s="77"/>
      <c r="U497" s="26"/>
      <c r="V497" s="26"/>
      <c r="W497" s="26"/>
      <c r="X497" s="26"/>
      <c r="Y497" s="26"/>
      <c r="Z497" s="26"/>
      <c r="AA497" s="26"/>
      <c r="AB497" s="26"/>
      <c r="AC497" s="26"/>
      <c r="AD497" s="26"/>
      <c r="AE497" s="26"/>
      <c r="AT497" s="3" t="s">
        <v>256</v>
      </c>
      <c r="AU497" s="3" t="s">
        <v>265</v>
      </c>
    </row>
    <row r="498" s="30" customFormat="true" ht="21.75" hidden="false" customHeight="true" outlineLevel="0" collapsed="false">
      <c r="A498" s="26"/>
      <c r="B498" s="27"/>
      <c r="C498" s="263" t="s">
        <v>1437</v>
      </c>
      <c r="D498" s="263" t="s">
        <v>288</v>
      </c>
      <c r="E498" s="264" t="s">
        <v>1438</v>
      </c>
      <c r="F498" s="265" t="s">
        <v>1439</v>
      </c>
      <c r="G498" s="266" t="s">
        <v>291</v>
      </c>
      <c r="H498" s="267" t="n">
        <v>1</v>
      </c>
      <c r="I498" s="268"/>
      <c r="J498" s="269" t="n">
        <f aca="false">ROUND(I498*H498,2)</f>
        <v>0</v>
      </c>
      <c r="K498" s="270"/>
      <c r="L498" s="271"/>
      <c r="M498" s="272"/>
      <c r="N498" s="273" t="s">
        <v>39</v>
      </c>
      <c r="O498" s="76"/>
      <c r="P498" s="256" t="n">
        <f aca="false">O498*H498</f>
        <v>0</v>
      </c>
      <c r="Q498" s="256" t="n">
        <v>0.0001</v>
      </c>
      <c r="R498" s="256" t="n">
        <f aca="false">Q498*H498</f>
        <v>0.0001</v>
      </c>
      <c r="S498" s="256" t="n">
        <v>0</v>
      </c>
      <c r="T498" s="257" t="n">
        <f aca="false">S498*H498</f>
        <v>0</v>
      </c>
      <c r="U498" s="26"/>
      <c r="V498" s="26"/>
      <c r="W498" s="26"/>
      <c r="X498" s="26"/>
      <c r="Y498" s="26"/>
      <c r="Z498" s="26"/>
      <c r="AA498" s="26"/>
      <c r="AB498" s="26"/>
      <c r="AC498" s="26"/>
      <c r="AD498" s="26"/>
      <c r="AE498" s="26"/>
      <c r="AR498" s="258" t="s">
        <v>324</v>
      </c>
      <c r="AT498" s="258" t="s">
        <v>288</v>
      </c>
      <c r="AU498" s="258" t="s">
        <v>265</v>
      </c>
      <c r="AY498" s="3" t="s">
        <v>247</v>
      </c>
      <c r="BE498" s="137" t="n">
        <f aca="false">IF(N498="základní",J498,0)</f>
        <v>0</v>
      </c>
      <c r="BF498" s="137" t="n">
        <f aca="false">IF(N498="snížená",J498,0)</f>
        <v>0</v>
      </c>
      <c r="BG498" s="137" t="n">
        <f aca="false">IF(N498="zákl. přenesená",J498,0)</f>
        <v>0</v>
      </c>
      <c r="BH498" s="137" t="n">
        <f aca="false">IF(N498="sníž. přenesená",J498,0)</f>
        <v>0</v>
      </c>
      <c r="BI498" s="137" t="n">
        <f aca="false">IF(N498="nulová",J498,0)</f>
        <v>0</v>
      </c>
      <c r="BJ498" s="3" t="s">
        <v>81</v>
      </c>
      <c r="BK498" s="137" t="n">
        <f aca="false">ROUND(I498*H498,2)</f>
        <v>0</v>
      </c>
      <c r="BL498" s="3" t="s">
        <v>302</v>
      </c>
      <c r="BM498" s="258" t="s">
        <v>1440</v>
      </c>
    </row>
    <row r="499" s="30" customFormat="true" ht="10.2" hidden="false" customHeight="false" outlineLevel="0" collapsed="false">
      <c r="A499" s="26"/>
      <c r="B499" s="27"/>
      <c r="C499" s="28"/>
      <c r="D499" s="259" t="s">
        <v>256</v>
      </c>
      <c r="E499" s="28"/>
      <c r="F499" s="260" t="s">
        <v>1439</v>
      </c>
      <c r="G499" s="28"/>
      <c r="H499" s="28"/>
      <c r="I499" s="211"/>
      <c r="J499" s="28"/>
      <c r="K499" s="28"/>
      <c r="L499" s="29"/>
      <c r="M499" s="261"/>
      <c r="N499" s="262"/>
      <c r="O499" s="76"/>
      <c r="P499" s="76"/>
      <c r="Q499" s="76"/>
      <c r="R499" s="76"/>
      <c r="S499" s="76"/>
      <c r="T499" s="77"/>
      <c r="U499" s="26"/>
      <c r="V499" s="26"/>
      <c r="W499" s="26"/>
      <c r="X499" s="26"/>
      <c r="Y499" s="26"/>
      <c r="Z499" s="26"/>
      <c r="AA499" s="26"/>
      <c r="AB499" s="26"/>
      <c r="AC499" s="26"/>
      <c r="AD499" s="26"/>
      <c r="AE499" s="26"/>
      <c r="AT499" s="3" t="s">
        <v>256</v>
      </c>
      <c r="AU499" s="3" t="s">
        <v>265</v>
      </c>
    </row>
    <row r="500" s="30" customFormat="true" ht="21.75" hidden="false" customHeight="true" outlineLevel="0" collapsed="false">
      <c r="A500" s="26"/>
      <c r="B500" s="27"/>
      <c r="C500" s="246" t="s">
        <v>1441</v>
      </c>
      <c r="D500" s="246" t="s">
        <v>250</v>
      </c>
      <c r="E500" s="247" t="s">
        <v>1098</v>
      </c>
      <c r="F500" s="248" t="s">
        <v>1099</v>
      </c>
      <c r="G500" s="249" t="s">
        <v>291</v>
      </c>
      <c r="H500" s="250" t="n">
        <v>2</v>
      </c>
      <c r="I500" s="251"/>
      <c r="J500" s="252" t="n">
        <f aca="false">ROUND(I500*H500,2)</f>
        <v>0</v>
      </c>
      <c r="K500" s="253"/>
      <c r="L500" s="29"/>
      <c r="M500" s="254"/>
      <c r="N500" s="255" t="s">
        <v>39</v>
      </c>
      <c r="O500" s="76"/>
      <c r="P500" s="256" t="n">
        <f aca="false">O500*H500</f>
        <v>0</v>
      </c>
      <c r="Q500" s="256" t="n">
        <v>0</v>
      </c>
      <c r="R500" s="256" t="n">
        <f aca="false">Q500*H500</f>
        <v>0</v>
      </c>
      <c r="S500" s="256" t="n">
        <v>0</v>
      </c>
      <c r="T500" s="257" t="n">
        <f aca="false">S500*H500</f>
        <v>0</v>
      </c>
      <c r="U500" s="26"/>
      <c r="V500" s="26"/>
      <c r="W500" s="26"/>
      <c r="X500" s="26"/>
      <c r="Y500" s="26"/>
      <c r="Z500" s="26"/>
      <c r="AA500" s="26"/>
      <c r="AB500" s="26"/>
      <c r="AC500" s="26"/>
      <c r="AD500" s="26"/>
      <c r="AE500" s="26"/>
      <c r="AR500" s="258" t="s">
        <v>302</v>
      </c>
      <c r="AT500" s="258" t="s">
        <v>250</v>
      </c>
      <c r="AU500" s="258" t="s">
        <v>265</v>
      </c>
      <c r="AY500" s="3" t="s">
        <v>247</v>
      </c>
      <c r="BE500" s="137" t="n">
        <f aca="false">IF(N500="základní",J500,0)</f>
        <v>0</v>
      </c>
      <c r="BF500" s="137" t="n">
        <f aca="false">IF(N500="snížená",J500,0)</f>
        <v>0</v>
      </c>
      <c r="BG500" s="137" t="n">
        <f aca="false">IF(N500="zákl. přenesená",J500,0)</f>
        <v>0</v>
      </c>
      <c r="BH500" s="137" t="n">
        <f aca="false">IF(N500="sníž. přenesená",J500,0)</f>
        <v>0</v>
      </c>
      <c r="BI500" s="137" t="n">
        <f aca="false">IF(N500="nulová",J500,0)</f>
        <v>0</v>
      </c>
      <c r="BJ500" s="3" t="s">
        <v>81</v>
      </c>
      <c r="BK500" s="137" t="n">
        <f aca="false">ROUND(I500*H500,2)</f>
        <v>0</v>
      </c>
      <c r="BL500" s="3" t="s">
        <v>302</v>
      </c>
      <c r="BM500" s="258" t="s">
        <v>1442</v>
      </c>
    </row>
    <row r="501" s="30" customFormat="true" ht="19.2" hidden="false" customHeight="false" outlineLevel="0" collapsed="false">
      <c r="A501" s="26"/>
      <c r="B501" s="27"/>
      <c r="C501" s="28"/>
      <c r="D501" s="259" t="s">
        <v>256</v>
      </c>
      <c r="E501" s="28"/>
      <c r="F501" s="260" t="s">
        <v>1101</v>
      </c>
      <c r="G501" s="28"/>
      <c r="H501" s="28"/>
      <c r="I501" s="211"/>
      <c r="J501" s="28"/>
      <c r="K501" s="28"/>
      <c r="L501" s="29"/>
      <c r="M501" s="261"/>
      <c r="N501" s="262"/>
      <c r="O501" s="76"/>
      <c r="P501" s="76"/>
      <c r="Q501" s="76"/>
      <c r="R501" s="76"/>
      <c r="S501" s="76"/>
      <c r="T501" s="77"/>
      <c r="U501" s="26"/>
      <c r="V501" s="26"/>
      <c r="W501" s="26"/>
      <c r="X501" s="26"/>
      <c r="Y501" s="26"/>
      <c r="Z501" s="26"/>
      <c r="AA501" s="26"/>
      <c r="AB501" s="26"/>
      <c r="AC501" s="26"/>
      <c r="AD501" s="26"/>
      <c r="AE501" s="26"/>
      <c r="AT501" s="3" t="s">
        <v>256</v>
      </c>
      <c r="AU501" s="3" t="s">
        <v>265</v>
      </c>
    </row>
    <row r="502" s="30" customFormat="true" ht="24.15" hidden="false" customHeight="true" outlineLevel="0" collapsed="false">
      <c r="A502" s="26"/>
      <c r="B502" s="27"/>
      <c r="C502" s="246" t="s">
        <v>1443</v>
      </c>
      <c r="D502" s="246" t="s">
        <v>250</v>
      </c>
      <c r="E502" s="247" t="s">
        <v>1444</v>
      </c>
      <c r="F502" s="248" t="s">
        <v>1445</v>
      </c>
      <c r="G502" s="249" t="s">
        <v>332</v>
      </c>
      <c r="H502" s="250" t="n">
        <v>2</v>
      </c>
      <c r="I502" s="251"/>
      <c r="J502" s="252" t="n">
        <f aca="false">ROUND(I502*H502,2)</f>
        <v>0</v>
      </c>
      <c r="K502" s="253"/>
      <c r="L502" s="29"/>
      <c r="M502" s="254"/>
      <c r="N502" s="255" t="s">
        <v>39</v>
      </c>
      <c r="O502" s="76"/>
      <c r="P502" s="256" t="n">
        <f aca="false">O502*H502</f>
        <v>0</v>
      </c>
      <c r="Q502" s="256" t="n">
        <v>0</v>
      </c>
      <c r="R502" s="256" t="n">
        <f aca="false">Q502*H502</f>
        <v>0</v>
      </c>
      <c r="S502" s="256" t="n">
        <v>0</v>
      </c>
      <c r="T502" s="257" t="n">
        <f aca="false">S502*H502</f>
        <v>0</v>
      </c>
      <c r="U502" s="26"/>
      <c r="V502" s="26"/>
      <c r="W502" s="26"/>
      <c r="X502" s="26"/>
      <c r="Y502" s="26"/>
      <c r="Z502" s="26"/>
      <c r="AA502" s="26"/>
      <c r="AB502" s="26"/>
      <c r="AC502" s="26"/>
      <c r="AD502" s="26"/>
      <c r="AE502" s="26"/>
      <c r="AR502" s="258" t="s">
        <v>302</v>
      </c>
      <c r="AT502" s="258" t="s">
        <v>250</v>
      </c>
      <c r="AU502" s="258" t="s">
        <v>265</v>
      </c>
      <c r="AY502" s="3" t="s">
        <v>247</v>
      </c>
      <c r="BE502" s="137" t="n">
        <f aca="false">IF(N502="základní",J502,0)</f>
        <v>0</v>
      </c>
      <c r="BF502" s="137" t="n">
        <f aca="false">IF(N502="snížená",J502,0)</f>
        <v>0</v>
      </c>
      <c r="BG502" s="137" t="n">
        <f aca="false">IF(N502="zákl. přenesená",J502,0)</f>
        <v>0</v>
      </c>
      <c r="BH502" s="137" t="n">
        <f aca="false">IF(N502="sníž. přenesená",J502,0)</f>
        <v>0</v>
      </c>
      <c r="BI502" s="137" t="n">
        <f aca="false">IF(N502="nulová",J502,0)</f>
        <v>0</v>
      </c>
      <c r="BJ502" s="3" t="s">
        <v>81</v>
      </c>
      <c r="BK502" s="137" t="n">
        <f aca="false">ROUND(I502*H502,2)</f>
        <v>0</v>
      </c>
      <c r="BL502" s="3" t="s">
        <v>302</v>
      </c>
      <c r="BM502" s="258" t="s">
        <v>1446</v>
      </c>
    </row>
    <row r="503" s="30" customFormat="true" ht="19.2" hidden="false" customHeight="false" outlineLevel="0" collapsed="false">
      <c r="A503" s="26"/>
      <c r="B503" s="27"/>
      <c r="C503" s="28"/>
      <c r="D503" s="259" t="s">
        <v>256</v>
      </c>
      <c r="E503" s="28"/>
      <c r="F503" s="260" t="s">
        <v>1445</v>
      </c>
      <c r="G503" s="28"/>
      <c r="H503" s="28"/>
      <c r="I503" s="211"/>
      <c r="J503" s="28"/>
      <c r="K503" s="28"/>
      <c r="L503" s="29"/>
      <c r="M503" s="261"/>
      <c r="N503" s="262"/>
      <c r="O503" s="76"/>
      <c r="P503" s="76"/>
      <c r="Q503" s="76"/>
      <c r="R503" s="76"/>
      <c r="S503" s="76"/>
      <c r="T503" s="77"/>
      <c r="U503" s="26"/>
      <c r="V503" s="26"/>
      <c r="W503" s="26"/>
      <c r="X503" s="26"/>
      <c r="Y503" s="26"/>
      <c r="Z503" s="26"/>
      <c r="AA503" s="26"/>
      <c r="AB503" s="26"/>
      <c r="AC503" s="26"/>
      <c r="AD503" s="26"/>
      <c r="AE503" s="26"/>
      <c r="AT503" s="3" t="s">
        <v>256</v>
      </c>
      <c r="AU503" s="3" t="s">
        <v>265</v>
      </c>
    </row>
    <row r="504" s="30" customFormat="true" ht="16.5" hidden="false" customHeight="true" outlineLevel="0" collapsed="false">
      <c r="A504" s="26"/>
      <c r="B504" s="27"/>
      <c r="C504" s="263" t="s">
        <v>1447</v>
      </c>
      <c r="D504" s="263" t="s">
        <v>288</v>
      </c>
      <c r="E504" s="264" t="s">
        <v>1448</v>
      </c>
      <c r="F504" s="265" t="s">
        <v>1449</v>
      </c>
      <c r="G504" s="266" t="s">
        <v>332</v>
      </c>
      <c r="H504" s="267" t="n">
        <v>2</v>
      </c>
      <c r="I504" s="268"/>
      <c r="J504" s="269" t="n">
        <f aca="false">ROUND(I504*H504,2)</f>
        <v>0</v>
      </c>
      <c r="K504" s="270"/>
      <c r="L504" s="271"/>
      <c r="M504" s="272"/>
      <c r="N504" s="273" t="s">
        <v>39</v>
      </c>
      <c r="O504" s="76"/>
      <c r="P504" s="256" t="n">
        <f aca="false">O504*H504</f>
        <v>0</v>
      </c>
      <c r="Q504" s="256" t="n">
        <v>1E-005</v>
      </c>
      <c r="R504" s="256" t="n">
        <f aca="false">Q504*H504</f>
        <v>2E-005</v>
      </c>
      <c r="S504" s="256" t="n">
        <v>0</v>
      </c>
      <c r="T504" s="257" t="n">
        <f aca="false">S504*H504</f>
        <v>0</v>
      </c>
      <c r="U504" s="26"/>
      <c r="V504" s="26"/>
      <c r="W504" s="26"/>
      <c r="X504" s="26"/>
      <c r="Y504" s="26"/>
      <c r="Z504" s="26"/>
      <c r="AA504" s="26"/>
      <c r="AB504" s="26"/>
      <c r="AC504" s="26"/>
      <c r="AD504" s="26"/>
      <c r="AE504" s="26"/>
      <c r="AR504" s="258" t="s">
        <v>324</v>
      </c>
      <c r="AT504" s="258" t="s">
        <v>288</v>
      </c>
      <c r="AU504" s="258" t="s">
        <v>265</v>
      </c>
      <c r="AY504" s="3" t="s">
        <v>247</v>
      </c>
      <c r="BE504" s="137" t="n">
        <f aca="false">IF(N504="základní",J504,0)</f>
        <v>0</v>
      </c>
      <c r="BF504" s="137" t="n">
        <f aca="false">IF(N504="snížená",J504,0)</f>
        <v>0</v>
      </c>
      <c r="BG504" s="137" t="n">
        <f aca="false">IF(N504="zákl. přenesená",J504,0)</f>
        <v>0</v>
      </c>
      <c r="BH504" s="137" t="n">
        <f aca="false">IF(N504="sníž. přenesená",J504,0)</f>
        <v>0</v>
      </c>
      <c r="BI504" s="137" t="n">
        <f aca="false">IF(N504="nulová",J504,0)</f>
        <v>0</v>
      </c>
      <c r="BJ504" s="3" t="s">
        <v>81</v>
      </c>
      <c r="BK504" s="137" t="n">
        <f aca="false">ROUND(I504*H504,2)</f>
        <v>0</v>
      </c>
      <c r="BL504" s="3" t="s">
        <v>302</v>
      </c>
      <c r="BM504" s="258" t="s">
        <v>1450</v>
      </c>
    </row>
    <row r="505" s="30" customFormat="true" ht="10.2" hidden="false" customHeight="false" outlineLevel="0" collapsed="false">
      <c r="A505" s="26"/>
      <c r="B505" s="27"/>
      <c r="C505" s="28"/>
      <c r="D505" s="259" t="s">
        <v>256</v>
      </c>
      <c r="E505" s="28"/>
      <c r="F505" s="260" t="s">
        <v>1449</v>
      </c>
      <c r="G505" s="28"/>
      <c r="H505" s="28"/>
      <c r="I505" s="211"/>
      <c r="J505" s="28"/>
      <c r="K505" s="28"/>
      <c r="L505" s="29"/>
      <c r="M505" s="261"/>
      <c r="N505" s="262"/>
      <c r="O505" s="76"/>
      <c r="P505" s="76"/>
      <c r="Q505" s="76"/>
      <c r="R505" s="76"/>
      <c r="S505" s="76"/>
      <c r="T505" s="77"/>
      <c r="U505" s="26"/>
      <c r="V505" s="26"/>
      <c r="W505" s="26"/>
      <c r="X505" s="26"/>
      <c r="Y505" s="26"/>
      <c r="Z505" s="26"/>
      <c r="AA505" s="26"/>
      <c r="AB505" s="26"/>
      <c r="AC505" s="26"/>
      <c r="AD505" s="26"/>
      <c r="AE505" s="26"/>
      <c r="AT505" s="3" t="s">
        <v>256</v>
      </c>
      <c r="AU505" s="3" t="s">
        <v>265</v>
      </c>
    </row>
    <row r="506" s="30" customFormat="true" ht="24.15" hidden="false" customHeight="true" outlineLevel="0" collapsed="false">
      <c r="A506" s="26"/>
      <c r="B506" s="27"/>
      <c r="C506" s="263" t="s">
        <v>1451</v>
      </c>
      <c r="D506" s="263" t="s">
        <v>288</v>
      </c>
      <c r="E506" s="264" t="s">
        <v>1452</v>
      </c>
      <c r="F506" s="265" t="s">
        <v>1453</v>
      </c>
      <c r="G506" s="266" t="s">
        <v>291</v>
      </c>
      <c r="H506" s="267" t="n">
        <v>1</v>
      </c>
      <c r="I506" s="268"/>
      <c r="J506" s="269" t="n">
        <f aca="false">ROUND(I506*H506,2)</f>
        <v>0</v>
      </c>
      <c r="K506" s="270"/>
      <c r="L506" s="271"/>
      <c r="M506" s="272"/>
      <c r="N506" s="273" t="s">
        <v>39</v>
      </c>
      <c r="O506" s="76"/>
      <c r="P506" s="256" t="n">
        <f aca="false">O506*H506</f>
        <v>0</v>
      </c>
      <c r="Q506" s="256" t="n">
        <v>1E-005</v>
      </c>
      <c r="R506" s="256" t="n">
        <f aca="false">Q506*H506</f>
        <v>1E-005</v>
      </c>
      <c r="S506" s="256" t="n">
        <v>0</v>
      </c>
      <c r="T506" s="257" t="n">
        <f aca="false">S506*H506</f>
        <v>0</v>
      </c>
      <c r="U506" s="26"/>
      <c r="V506" s="26"/>
      <c r="W506" s="26"/>
      <c r="X506" s="26"/>
      <c r="Y506" s="26"/>
      <c r="Z506" s="26"/>
      <c r="AA506" s="26"/>
      <c r="AB506" s="26"/>
      <c r="AC506" s="26"/>
      <c r="AD506" s="26"/>
      <c r="AE506" s="26"/>
      <c r="AR506" s="258" t="s">
        <v>324</v>
      </c>
      <c r="AT506" s="258" t="s">
        <v>288</v>
      </c>
      <c r="AU506" s="258" t="s">
        <v>265</v>
      </c>
      <c r="AY506" s="3" t="s">
        <v>247</v>
      </c>
      <c r="BE506" s="137" t="n">
        <f aca="false">IF(N506="základní",J506,0)</f>
        <v>0</v>
      </c>
      <c r="BF506" s="137" t="n">
        <f aca="false">IF(N506="snížená",J506,0)</f>
        <v>0</v>
      </c>
      <c r="BG506" s="137" t="n">
        <f aca="false">IF(N506="zákl. přenesená",J506,0)</f>
        <v>0</v>
      </c>
      <c r="BH506" s="137" t="n">
        <f aca="false">IF(N506="sníž. přenesená",J506,0)</f>
        <v>0</v>
      </c>
      <c r="BI506" s="137" t="n">
        <f aca="false">IF(N506="nulová",J506,0)</f>
        <v>0</v>
      </c>
      <c r="BJ506" s="3" t="s">
        <v>81</v>
      </c>
      <c r="BK506" s="137" t="n">
        <f aca="false">ROUND(I506*H506,2)</f>
        <v>0</v>
      </c>
      <c r="BL506" s="3" t="s">
        <v>302</v>
      </c>
      <c r="BM506" s="258" t="s">
        <v>1454</v>
      </c>
    </row>
    <row r="507" s="30" customFormat="true" ht="19.2" hidden="false" customHeight="false" outlineLevel="0" collapsed="false">
      <c r="A507" s="26"/>
      <c r="B507" s="27"/>
      <c r="C507" s="28"/>
      <c r="D507" s="259" t="s">
        <v>256</v>
      </c>
      <c r="E507" s="28"/>
      <c r="F507" s="260" t="s">
        <v>1453</v>
      </c>
      <c r="G507" s="28"/>
      <c r="H507" s="28"/>
      <c r="I507" s="211"/>
      <c r="J507" s="28"/>
      <c r="K507" s="28"/>
      <c r="L507" s="29"/>
      <c r="M507" s="261"/>
      <c r="N507" s="262"/>
      <c r="O507" s="76"/>
      <c r="P507" s="76"/>
      <c r="Q507" s="76"/>
      <c r="R507" s="76"/>
      <c r="S507" s="76"/>
      <c r="T507" s="77"/>
      <c r="U507" s="26"/>
      <c r="V507" s="26"/>
      <c r="W507" s="26"/>
      <c r="X507" s="26"/>
      <c r="Y507" s="26"/>
      <c r="Z507" s="26"/>
      <c r="AA507" s="26"/>
      <c r="AB507" s="26"/>
      <c r="AC507" s="26"/>
      <c r="AD507" s="26"/>
      <c r="AE507" s="26"/>
      <c r="AT507" s="3" t="s">
        <v>256</v>
      </c>
      <c r="AU507" s="3" t="s">
        <v>265</v>
      </c>
    </row>
    <row r="508" s="30" customFormat="true" ht="24.15" hidden="false" customHeight="true" outlineLevel="0" collapsed="false">
      <c r="A508" s="26"/>
      <c r="B508" s="27"/>
      <c r="C508" s="263" t="s">
        <v>1455</v>
      </c>
      <c r="D508" s="263" t="s">
        <v>288</v>
      </c>
      <c r="E508" s="264" t="s">
        <v>1456</v>
      </c>
      <c r="F508" s="265" t="s">
        <v>1457</v>
      </c>
      <c r="G508" s="266" t="s">
        <v>291</v>
      </c>
      <c r="H508" s="267" t="n">
        <v>1</v>
      </c>
      <c r="I508" s="268"/>
      <c r="J508" s="269" t="n">
        <f aca="false">ROUND(I508*H508,2)</f>
        <v>0</v>
      </c>
      <c r="K508" s="270"/>
      <c r="L508" s="271"/>
      <c r="M508" s="272"/>
      <c r="N508" s="273" t="s">
        <v>39</v>
      </c>
      <c r="O508" s="76"/>
      <c r="P508" s="256" t="n">
        <f aca="false">O508*H508</f>
        <v>0</v>
      </c>
      <c r="Q508" s="256" t="n">
        <v>1E-005</v>
      </c>
      <c r="R508" s="256" t="n">
        <f aca="false">Q508*H508</f>
        <v>1E-005</v>
      </c>
      <c r="S508" s="256" t="n">
        <v>0</v>
      </c>
      <c r="T508" s="257" t="n">
        <f aca="false">S508*H508</f>
        <v>0</v>
      </c>
      <c r="U508" s="26"/>
      <c r="V508" s="26"/>
      <c r="W508" s="26"/>
      <c r="X508" s="26"/>
      <c r="Y508" s="26"/>
      <c r="Z508" s="26"/>
      <c r="AA508" s="26"/>
      <c r="AB508" s="26"/>
      <c r="AC508" s="26"/>
      <c r="AD508" s="26"/>
      <c r="AE508" s="26"/>
      <c r="AR508" s="258" t="s">
        <v>324</v>
      </c>
      <c r="AT508" s="258" t="s">
        <v>288</v>
      </c>
      <c r="AU508" s="258" t="s">
        <v>265</v>
      </c>
      <c r="AY508" s="3" t="s">
        <v>247</v>
      </c>
      <c r="BE508" s="137" t="n">
        <f aca="false">IF(N508="základní",J508,0)</f>
        <v>0</v>
      </c>
      <c r="BF508" s="137" t="n">
        <f aca="false">IF(N508="snížená",J508,0)</f>
        <v>0</v>
      </c>
      <c r="BG508" s="137" t="n">
        <f aca="false">IF(N508="zákl. přenesená",J508,0)</f>
        <v>0</v>
      </c>
      <c r="BH508" s="137" t="n">
        <f aca="false">IF(N508="sníž. přenesená",J508,0)</f>
        <v>0</v>
      </c>
      <c r="BI508" s="137" t="n">
        <f aca="false">IF(N508="nulová",J508,0)</f>
        <v>0</v>
      </c>
      <c r="BJ508" s="3" t="s">
        <v>81</v>
      </c>
      <c r="BK508" s="137" t="n">
        <f aca="false">ROUND(I508*H508,2)</f>
        <v>0</v>
      </c>
      <c r="BL508" s="3" t="s">
        <v>302</v>
      </c>
      <c r="BM508" s="258" t="s">
        <v>1458</v>
      </c>
    </row>
    <row r="509" s="30" customFormat="true" ht="19.2" hidden="false" customHeight="false" outlineLevel="0" collapsed="false">
      <c r="A509" s="26"/>
      <c r="B509" s="27"/>
      <c r="C509" s="28"/>
      <c r="D509" s="259" t="s">
        <v>256</v>
      </c>
      <c r="E509" s="28"/>
      <c r="F509" s="260" t="s">
        <v>1457</v>
      </c>
      <c r="G509" s="28"/>
      <c r="H509" s="28"/>
      <c r="I509" s="211"/>
      <c r="J509" s="28"/>
      <c r="K509" s="28"/>
      <c r="L509" s="29"/>
      <c r="M509" s="261"/>
      <c r="N509" s="262"/>
      <c r="O509" s="76"/>
      <c r="P509" s="76"/>
      <c r="Q509" s="76"/>
      <c r="R509" s="76"/>
      <c r="S509" s="76"/>
      <c r="T509" s="77"/>
      <c r="U509" s="26"/>
      <c r="V509" s="26"/>
      <c r="W509" s="26"/>
      <c r="X509" s="26"/>
      <c r="Y509" s="26"/>
      <c r="Z509" s="26"/>
      <c r="AA509" s="26"/>
      <c r="AB509" s="26"/>
      <c r="AC509" s="26"/>
      <c r="AD509" s="26"/>
      <c r="AE509" s="26"/>
      <c r="AT509" s="3" t="s">
        <v>256</v>
      </c>
      <c r="AU509" s="3" t="s">
        <v>265</v>
      </c>
    </row>
    <row r="510" s="30" customFormat="true" ht="24.15" hidden="false" customHeight="true" outlineLevel="0" collapsed="false">
      <c r="A510" s="26"/>
      <c r="B510" s="27"/>
      <c r="C510" s="263" t="s">
        <v>1459</v>
      </c>
      <c r="D510" s="263" t="s">
        <v>288</v>
      </c>
      <c r="E510" s="264" t="s">
        <v>1460</v>
      </c>
      <c r="F510" s="265" t="s">
        <v>1461</v>
      </c>
      <c r="G510" s="266" t="s">
        <v>291</v>
      </c>
      <c r="H510" s="267" t="n">
        <v>1</v>
      </c>
      <c r="I510" s="268"/>
      <c r="J510" s="269" t="n">
        <f aca="false">ROUND(I510*H510,2)</f>
        <v>0</v>
      </c>
      <c r="K510" s="270"/>
      <c r="L510" s="271"/>
      <c r="M510" s="272"/>
      <c r="N510" s="273" t="s">
        <v>39</v>
      </c>
      <c r="O510" s="76"/>
      <c r="P510" s="256" t="n">
        <f aca="false">O510*H510</f>
        <v>0</v>
      </c>
      <c r="Q510" s="256" t="n">
        <v>1E-005</v>
      </c>
      <c r="R510" s="256" t="n">
        <f aca="false">Q510*H510</f>
        <v>1E-005</v>
      </c>
      <c r="S510" s="256" t="n">
        <v>0</v>
      </c>
      <c r="T510" s="257" t="n">
        <f aca="false">S510*H510</f>
        <v>0</v>
      </c>
      <c r="U510" s="26"/>
      <c r="V510" s="26"/>
      <c r="W510" s="26"/>
      <c r="X510" s="26"/>
      <c r="Y510" s="26"/>
      <c r="Z510" s="26"/>
      <c r="AA510" s="26"/>
      <c r="AB510" s="26"/>
      <c r="AC510" s="26"/>
      <c r="AD510" s="26"/>
      <c r="AE510" s="26"/>
      <c r="AR510" s="258" t="s">
        <v>324</v>
      </c>
      <c r="AT510" s="258" t="s">
        <v>288</v>
      </c>
      <c r="AU510" s="258" t="s">
        <v>265</v>
      </c>
      <c r="AY510" s="3" t="s">
        <v>247</v>
      </c>
      <c r="BE510" s="137" t="n">
        <f aca="false">IF(N510="základní",J510,0)</f>
        <v>0</v>
      </c>
      <c r="BF510" s="137" t="n">
        <f aca="false">IF(N510="snížená",J510,0)</f>
        <v>0</v>
      </c>
      <c r="BG510" s="137" t="n">
        <f aca="false">IF(N510="zákl. přenesená",J510,0)</f>
        <v>0</v>
      </c>
      <c r="BH510" s="137" t="n">
        <f aca="false">IF(N510="sníž. přenesená",J510,0)</f>
        <v>0</v>
      </c>
      <c r="BI510" s="137" t="n">
        <f aca="false">IF(N510="nulová",J510,0)</f>
        <v>0</v>
      </c>
      <c r="BJ510" s="3" t="s">
        <v>81</v>
      </c>
      <c r="BK510" s="137" t="n">
        <f aca="false">ROUND(I510*H510,2)</f>
        <v>0</v>
      </c>
      <c r="BL510" s="3" t="s">
        <v>302</v>
      </c>
      <c r="BM510" s="258" t="s">
        <v>1462</v>
      </c>
    </row>
    <row r="511" s="30" customFormat="true" ht="10.2" hidden="false" customHeight="false" outlineLevel="0" collapsed="false">
      <c r="A511" s="26"/>
      <c r="B511" s="27"/>
      <c r="C511" s="28"/>
      <c r="D511" s="259" t="s">
        <v>256</v>
      </c>
      <c r="E511" s="28"/>
      <c r="F511" s="260" t="s">
        <v>1461</v>
      </c>
      <c r="G511" s="28"/>
      <c r="H511" s="28"/>
      <c r="I511" s="211"/>
      <c r="J511" s="28"/>
      <c r="K511" s="28"/>
      <c r="L511" s="29"/>
      <c r="M511" s="261"/>
      <c r="N511" s="262"/>
      <c r="O511" s="76"/>
      <c r="P511" s="76"/>
      <c r="Q511" s="76"/>
      <c r="R511" s="76"/>
      <c r="S511" s="76"/>
      <c r="T511" s="77"/>
      <c r="U511" s="26"/>
      <c r="V511" s="26"/>
      <c r="W511" s="26"/>
      <c r="X511" s="26"/>
      <c r="Y511" s="26"/>
      <c r="Z511" s="26"/>
      <c r="AA511" s="26"/>
      <c r="AB511" s="26"/>
      <c r="AC511" s="26"/>
      <c r="AD511" s="26"/>
      <c r="AE511" s="26"/>
      <c r="AT511" s="3" t="s">
        <v>256</v>
      </c>
      <c r="AU511" s="3" t="s">
        <v>265</v>
      </c>
    </row>
    <row r="512" s="30" customFormat="true" ht="21.75" hidden="false" customHeight="true" outlineLevel="0" collapsed="false">
      <c r="A512" s="26"/>
      <c r="B512" s="27"/>
      <c r="C512" s="246" t="s">
        <v>1463</v>
      </c>
      <c r="D512" s="246" t="s">
        <v>250</v>
      </c>
      <c r="E512" s="247" t="s">
        <v>1464</v>
      </c>
      <c r="F512" s="248" t="s">
        <v>1465</v>
      </c>
      <c r="G512" s="249" t="s">
        <v>291</v>
      </c>
      <c r="H512" s="250" t="n">
        <v>60</v>
      </c>
      <c r="I512" s="251"/>
      <c r="J512" s="252" t="n">
        <f aca="false">ROUND(I512*H512,2)</f>
        <v>0</v>
      </c>
      <c r="K512" s="253"/>
      <c r="L512" s="29"/>
      <c r="M512" s="254"/>
      <c r="N512" s="255" t="s">
        <v>39</v>
      </c>
      <c r="O512" s="76"/>
      <c r="P512" s="256" t="n">
        <f aca="false">O512*H512</f>
        <v>0</v>
      </c>
      <c r="Q512" s="256" t="n">
        <v>0</v>
      </c>
      <c r="R512" s="256" t="n">
        <f aca="false">Q512*H512</f>
        <v>0</v>
      </c>
      <c r="S512" s="256" t="n">
        <v>0</v>
      </c>
      <c r="T512" s="257" t="n">
        <f aca="false">S512*H512</f>
        <v>0</v>
      </c>
      <c r="U512" s="26"/>
      <c r="V512" s="26"/>
      <c r="W512" s="26"/>
      <c r="X512" s="26"/>
      <c r="Y512" s="26"/>
      <c r="Z512" s="26"/>
      <c r="AA512" s="26"/>
      <c r="AB512" s="26"/>
      <c r="AC512" s="26"/>
      <c r="AD512" s="26"/>
      <c r="AE512" s="26"/>
      <c r="AR512" s="258" t="s">
        <v>302</v>
      </c>
      <c r="AT512" s="258" t="s">
        <v>250</v>
      </c>
      <c r="AU512" s="258" t="s">
        <v>265</v>
      </c>
      <c r="AY512" s="3" t="s">
        <v>247</v>
      </c>
      <c r="BE512" s="137" t="n">
        <f aca="false">IF(N512="základní",J512,0)</f>
        <v>0</v>
      </c>
      <c r="BF512" s="137" t="n">
        <f aca="false">IF(N512="snížená",J512,0)</f>
        <v>0</v>
      </c>
      <c r="BG512" s="137" t="n">
        <f aca="false">IF(N512="zákl. přenesená",J512,0)</f>
        <v>0</v>
      </c>
      <c r="BH512" s="137" t="n">
        <f aca="false">IF(N512="sníž. přenesená",J512,0)</f>
        <v>0</v>
      </c>
      <c r="BI512" s="137" t="n">
        <f aca="false">IF(N512="nulová",J512,0)</f>
        <v>0</v>
      </c>
      <c r="BJ512" s="3" t="s">
        <v>81</v>
      </c>
      <c r="BK512" s="137" t="n">
        <f aca="false">ROUND(I512*H512,2)</f>
        <v>0</v>
      </c>
      <c r="BL512" s="3" t="s">
        <v>302</v>
      </c>
      <c r="BM512" s="258" t="s">
        <v>1466</v>
      </c>
    </row>
    <row r="513" s="30" customFormat="true" ht="10.2" hidden="false" customHeight="false" outlineLevel="0" collapsed="false">
      <c r="A513" s="26"/>
      <c r="B513" s="27"/>
      <c r="C513" s="28"/>
      <c r="D513" s="259" t="s">
        <v>256</v>
      </c>
      <c r="E513" s="28"/>
      <c r="F513" s="260" t="s">
        <v>1467</v>
      </c>
      <c r="G513" s="28"/>
      <c r="H513" s="28"/>
      <c r="I513" s="211"/>
      <c r="J513" s="28"/>
      <c r="K513" s="28"/>
      <c r="L513" s="29"/>
      <c r="M513" s="261"/>
      <c r="N513" s="262"/>
      <c r="O513" s="76"/>
      <c r="P513" s="76"/>
      <c r="Q513" s="76"/>
      <c r="R513" s="76"/>
      <c r="S513" s="76"/>
      <c r="T513" s="77"/>
      <c r="U513" s="26"/>
      <c r="V513" s="26"/>
      <c r="W513" s="26"/>
      <c r="X513" s="26"/>
      <c r="Y513" s="26"/>
      <c r="Z513" s="26"/>
      <c r="AA513" s="26"/>
      <c r="AB513" s="26"/>
      <c r="AC513" s="26"/>
      <c r="AD513" s="26"/>
      <c r="AE513" s="26"/>
      <c r="AT513" s="3" t="s">
        <v>256</v>
      </c>
      <c r="AU513" s="3" t="s">
        <v>265</v>
      </c>
    </row>
    <row r="514" s="30" customFormat="true" ht="16.5" hidden="false" customHeight="true" outlineLevel="0" collapsed="false">
      <c r="A514" s="26"/>
      <c r="B514" s="27"/>
      <c r="C514" s="263" t="s">
        <v>1468</v>
      </c>
      <c r="D514" s="263" t="s">
        <v>288</v>
      </c>
      <c r="E514" s="264" t="s">
        <v>898</v>
      </c>
      <c r="F514" s="265" t="s">
        <v>899</v>
      </c>
      <c r="G514" s="266" t="s">
        <v>291</v>
      </c>
      <c r="H514" s="267" t="n">
        <v>60</v>
      </c>
      <c r="I514" s="268"/>
      <c r="J514" s="269" t="n">
        <f aca="false">ROUND(I514*H514,2)</f>
        <v>0</v>
      </c>
      <c r="K514" s="270"/>
      <c r="L514" s="271"/>
      <c r="M514" s="272"/>
      <c r="N514" s="273" t="s">
        <v>39</v>
      </c>
      <c r="O514" s="76"/>
      <c r="P514" s="256" t="n">
        <f aca="false">O514*H514</f>
        <v>0</v>
      </c>
      <c r="Q514" s="256" t="n">
        <v>9E-005</v>
      </c>
      <c r="R514" s="256" t="n">
        <f aca="false">Q514*H514</f>
        <v>0.0054</v>
      </c>
      <c r="S514" s="256" t="n">
        <v>0</v>
      </c>
      <c r="T514" s="257" t="n">
        <f aca="false">S514*H514</f>
        <v>0</v>
      </c>
      <c r="U514" s="26"/>
      <c r="V514" s="26"/>
      <c r="W514" s="26"/>
      <c r="X514" s="26"/>
      <c r="Y514" s="26"/>
      <c r="Z514" s="26"/>
      <c r="AA514" s="26"/>
      <c r="AB514" s="26"/>
      <c r="AC514" s="26"/>
      <c r="AD514" s="26"/>
      <c r="AE514" s="26"/>
      <c r="AR514" s="258" t="s">
        <v>324</v>
      </c>
      <c r="AT514" s="258" t="s">
        <v>288</v>
      </c>
      <c r="AU514" s="258" t="s">
        <v>265</v>
      </c>
      <c r="AY514" s="3" t="s">
        <v>247</v>
      </c>
      <c r="BE514" s="137" t="n">
        <f aca="false">IF(N514="základní",J514,0)</f>
        <v>0</v>
      </c>
      <c r="BF514" s="137" t="n">
        <f aca="false">IF(N514="snížená",J514,0)</f>
        <v>0</v>
      </c>
      <c r="BG514" s="137" t="n">
        <f aca="false">IF(N514="zákl. přenesená",J514,0)</f>
        <v>0</v>
      </c>
      <c r="BH514" s="137" t="n">
        <f aca="false">IF(N514="sníž. přenesená",J514,0)</f>
        <v>0</v>
      </c>
      <c r="BI514" s="137" t="n">
        <f aca="false">IF(N514="nulová",J514,0)</f>
        <v>0</v>
      </c>
      <c r="BJ514" s="3" t="s">
        <v>81</v>
      </c>
      <c r="BK514" s="137" t="n">
        <f aca="false">ROUND(I514*H514,2)</f>
        <v>0</v>
      </c>
      <c r="BL514" s="3" t="s">
        <v>302</v>
      </c>
      <c r="BM514" s="258" t="s">
        <v>1469</v>
      </c>
    </row>
    <row r="515" s="30" customFormat="true" ht="10.2" hidden="false" customHeight="false" outlineLevel="0" collapsed="false">
      <c r="A515" s="26"/>
      <c r="B515" s="27"/>
      <c r="C515" s="28"/>
      <c r="D515" s="259" t="s">
        <v>256</v>
      </c>
      <c r="E515" s="28"/>
      <c r="F515" s="260" t="s">
        <v>899</v>
      </c>
      <c r="G515" s="28"/>
      <c r="H515" s="28"/>
      <c r="I515" s="211"/>
      <c r="J515" s="28"/>
      <c r="K515" s="28"/>
      <c r="L515" s="29"/>
      <c r="M515" s="261"/>
      <c r="N515" s="262"/>
      <c r="O515" s="76"/>
      <c r="P515" s="76"/>
      <c r="Q515" s="76"/>
      <c r="R515" s="76"/>
      <c r="S515" s="76"/>
      <c r="T515" s="77"/>
      <c r="U515" s="26"/>
      <c r="V515" s="26"/>
      <c r="W515" s="26"/>
      <c r="X515" s="26"/>
      <c r="Y515" s="26"/>
      <c r="Z515" s="26"/>
      <c r="AA515" s="26"/>
      <c r="AB515" s="26"/>
      <c r="AC515" s="26"/>
      <c r="AD515" s="26"/>
      <c r="AE515" s="26"/>
      <c r="AT515" s="3" t="s">
        <v>256</v>
      </c>
      <c r="AU515" s="3" t="s">
        <v>265</v>
      </c>
    </row>
    <row r="516" s="229" customFormat="true" ht="22.8" hidden="false" customHeight="true" outlineLevel="0" collapsed="false">
      <c r="B516" s="230"/>
      <c r="C516" s="231"/>
      <c r="D516" s="232" t="s">
        <v>73</v>
      </c>
      <c r="E516" s="244" t="s">
        <v>1126</v>
      </c>
      <c r="F516" s="244" t="s">
        <v>506</v>
      </c>
      <c r="G516" s="231"/>
      <c r="H516" s="231"/>
      <c r="I516" s="234"/>
      <c r="J516" s="245" t="n">
        <f aca="false">BK516</f>
        <v>0</v>
      </c>
      <c r="K516" s="231"/>
      <c r="L516" s="236"/>
      <c r="M516" s="237"/>
      <c r="N516" s="238"/>
      <c r="O516" s="238"/>
      <c r="P516" s="239" t="n">
        <f aca="false">SUM(P517:P538)</f>
        <v>0</v>
      </c>
      <c r="Q516" s="238"/>
      <c r="R516" s="239" t="n">
        <f aca="false">SUM(R517:R538)</f>
        <v>0</v>
      </c>
      <c r="S516" s="238"/>
      <c r="T516" s="240" t="n">
        <f aca="false">SUM(T517:T538)</f>
        <v>0</v>
      </c>
      <c r="AR516" s="241" t="s">
        <v>83</v>
      </c>
      <c r="AT516" s="242" t="s">
        <v>73</v>
      </c>
      <c r="AU516" s="242" t="s">
        <v>81</v>
      </c>
      <c r="AY516" s="241" t="s">
        <v>247</v>
      </c>
      <c r="BK516" s="243" t="n">
        <f aca="false">SUM(BK517:BK538)</f>
        <v>0</v>
      </c>
    </row>
    <row r="517" s="30" customFormat="true" ht="44.25" hidden="false" customHeight="true" outlineLevel="0" collapsed="false">
      <c r="A517" s="26"/>
      <c r="B517" s="27"/>
      <c r="C517" s="246" t="s">
        <v>1470</v>
      </c>
      <c r="D517" s="246" t="s">
        <v>250</v>
      </c>
      <c r="E517" s="247" t="s">
        <v>1118</v>
      </c>
      <c r="F517" s="248" t="s">
        <v>1119</v>
      </c>
      <c r="G517" s="249" t="s">
        <v>1120</v>
      </c>
      <c r="H517" s="250" t="n">
        <v>1</v>
      </c>
      <c r="I517" s="251"/>
      <c r="J517" s="252" t="n">
        <f aca="false">ROUND(I517*H517,2)</f>
        <v>0</v>
      </c>
      <c r="K517" s="253"/>
      <c r="L517" s="29"/>
      <c r="M517" s="254"/>
      <c r="N517" s="255" t="s">
        <v>39</v>
      </c>
      <c r="O517" s="76"/>
      <c r="P517" s="256" t="n">
        <f aca="false">O517*H517</f>
        <v>0</v>
      </c>
      <c r="Q517" s="256" t="n">
        <v>0</v>
      </c>
      <c r="R517" s="256" t="n">
        <f aca="false">Q517*H517</f>
        <v>0</v>
      </c>
      <c r="S517" s="256" t="n">
        <v>0</v>
      </c>
      <c r="T517" s="257" t="n">
        <f aca="false">S517*H517</f>
        <v>0</v>
      </c>
      <c r="U517" s="26"/>
      <c r="V517" s="26"/>
      <c r="W517" s="26"/>
      <c r="X517" s="26"/>
      <c r="Y517" s="26"/>
      <c r="Z517" s="26"/>
      <c r="AA517" s="26"/>
      <c r="AB517" s="26"/>
      <c r="AC517" s="26"/>
      <c r="AD517" s="26"/>
      <c r="AE517" s="26"/>
      <c r="AR517" s="258" t="s">
        <v>302</v>
      </c>
      <c r="AT517" s="258" t="s">
        <v>250</v>
      </c>
      <c r="AU517" s="258" t="s">
        <v>83</v>
      </c>
      <c r="AY517" s="3" t="s">
        <v>247</v>
      </c>
      <c r="BE517" s="137" t="n">
        <f aca="false">IF(N517="základní",J517,0)</f>
        <v>0</v>
      </c>
      <c r="BF517" s="137" t="n">
        <f aca="false">IF(N517="snížená",J517,0)</f>
        <v>0</v>
      </c>
      <c r="BG517" s="137" t="n">
        <f aca="false">IF(N517="zákl. přenesená",J517,0)</f>
        <v>0</v>
      </c>
      <c r="BH517" s="137" t="n">
        <f aca="false">IF(N517="sníž. přenesená",J517,0)</f>
        <v>0</v>
      </c>
      <c r="BI517" s="137" t="n">
        <f aca="false">IF(N517="nulová",J517,0)</f>
        <v>0</v>
      </c>
      <c r="BJ517" s="3" t="s">
        <v>81</v>
      </c>
      <c r="BK517" s="137" t="n">
        <f aca="false">ROUND(I517*H517,2)</f>
        <v>0</v>
      </c>
      <c r="BL517" s="3" t="s">
        <v>302</v>
      </c>
      <c r="BM517" s="258" t="s">
        <v>1471</v>
      </c>
    </row>
    <row r="518" s="30" customFormat="true" ht="28.8" hidden="false" customHeight="false" outlineLevel="0" collapsed="false">
      <c r="A518" s="26"/>
      <c r="B518" s="27"/>
      <c r="C518" s="28"/>
      <c r="D518" s="259" t="s">
        <v>256</v>
      </c>
      <c r="E518" s="28"/>
      <c r="F518" s="260" t="s">
        <v>1119</v>
      </c>
      <c r="G518" s="28"/>
      <c r="H518" s="28"/>
      <c r="I518" s="211"/>
      <c r="J518" s="28"/>
      <c r="K518" s="28"/>
      <c r="L518" s="29"/>
      <c r="M518" s="261"/>
      <c r="N518" s="262"/>
      <c r="O518" s="76"/>
      <c r="P518" s="76"/>
      <c r="Q518" s="76"/>
      <c r="R518" s="76"/>
      <c r="S518" s="76"/>
      <c r="T518" s="77"/>
      <c r="U518" s="26"/>
      <c r="V518" s="26"/>
      <c r="W518" s="26"/>
      <c r="X518" s="26"/>
      <c r="Y518" s="26"/>
      <c r="Z518" s="26"/>
      <c r="AA518" s="26"/>
      <c r="AB518" s="26"/>
      <c r="AC518" s="26"/>
      <c r="AD518" s="26"/>
      <c r="AE518" s="26"/>
      <c r="AT518" s="3" t="s">
        <v>256</v>
      </c>
      <c r="AU518" s="3" t="s">
        <v>83</v>
      </c>
    </row>
    <row r="519" s="30" customFormat="true" ht="44.25" hidden="false" customHeight="true" outlineLevel="0" collapsed="false">
      <c r="A519" s="26"/>
      <c r="B519" s="27"/>
      <c r="C519" s="246" t="s">
        <v>1472</v>
      </c>
      <c r="D519" s="246" t="s">
        <v>250</v>
      </c>
      <c r="E519" s="247" t="s">
        <v>1123</v>
      </c>
      <c r="F519" s="248" t="s">
        <v>1124</v>
      </c>
      <c r="G519" s="249" t="s">
        <v>1120</v>
      </c>
      <c r="H519" s="250" t="n">
        <v>1</v>
      </c>
      <c r="I519" s="251"/>
      <c r="J519" s="252" t="n">
        <f aca="false">ROUND(I519*H519,2)</f>
        <v>0</v>
      </c>
      <c r="K519" s="253"/>
      <c r="L519" s="29"/>
      <c r="M519" s="254"/>
      <c r="N519" s="255" t="s">
        <v>39</v>
      </c>
      <c r="O519" s="76"/>
      <c r="P519" s="256" t="n">
        <f aca="false">O519*H519</f>
        <v>0</v>
      </c>
      <c r="Q519" s="256" t="n">
        <v>0</v>
      </c>
      <c r="R519" s="256" t="n">
        <f aca="false">Q519*H519</f>
        <v>0</v>
      </c>
      <c r="S519" s="256" t="n">
        <v>0</v>
      </c>
      <c r="T519" s="257" t="n">
        <f aca="false">S519*H519</f>
        <v>0</v>
      </c>
      <c r="U519" s="26"/>
      <c r="V519" s="26"/>
      <c r="W519" s="26"/>
      <c r="X519" s="26"/>
      <c r="Y519" s="26"/>
      <c r="Z519" s="26"/>
      <c r="AA519" s="26"/>
      <c r="AB519" s="26"/>
      <c r="AC519" s="26"/>
      <c r="AD519" s="26"/>
      <c r="AE519" s="26"/>
      <c r="AR519" s="258" t="s">
        <v>302</v>
      </c>
      <c r="AT519" s="258" t="s">
        <v>250</v>
      </c>
      <c r="AU519" s="258" t="s">
        <v>83</v>
      </c>
      <c r="AY519" s="3" t="s">
        <v>247</v>
      </c>
      <c r="BE519" s="137" t="n">
        <f aca="false">IF(N519="základní",J519,0)</f>
        <v>0</v>
      </c>
      <c r="BF519" s="137" t="n">
        <f aca="false">IF(N519="snížená",J519,0)</f>
        <v>0</v>
      </c>
      <c r="BG519" s="137" t="n">
        <f aca="false">IF(N519="zákl. přenesená",J519,0)</f>
        <v>0</v>
      </c>
      <c r="BH519" s="137" t="n">
        <f aca="false">IF(N519="sníž. přenesená",J519,0)</f>
        <v>0</v>
      </c>
      <c r="BI519" s="137" t="n">
        <f aca="false">IF(N519="nulová",J519,0)</f>
        <v>0</v>
      </c>
      <c r="BJ519" s="3" t="s">
        <v>81</v>
      </c>
      <c r="BK519" s="137" t="n">
        <f aca="false">ROUND(I519*H519,2)</f>
        <v>0</v>
      </c>
      <c r="BL519" s="3" t="s">
        <v>302</v>
      </c>
      <c r="BM519" s="258" t="s">
        <v>1473</v>
      </c>
    </row>
    <row r="520" s="30" customFormat="true" ht="28.8" hidden="false" customHeight="false" outlineLevel="0" collapsed="false">
      <c r="A520" s="26"/>
      <c r="B520" s="27"/>
      <c r="C520" s="28"/>
      <c r="D520" s="259" t="s">
        <v>256</v>
      </c>
      <c r="E520" s="28"/>
      <c r="F520" s="260" t="s">
        <v>1124</v>
      </c>
      <c r="G520" s="28"/>
      <c r="H520" s="28"/>
      <c r="I520" s="211"/>
      <c r="J520" s="28"/>
      <c r="K520" s="28"/>
      <c r="L520" s="29"/>
      <c r="M520" s="261"/>
      <c r="N520" s="262"/>
      <c r="O520" s="76"/>
      <c r="P520" s="76"/>
      <c r="Q520" s="76"/>
      <c r="R520" s="76"/>
      <c r="S520" s="76"/>
      <c r="T520" s="77"/>
      <c r="U520" s="26"/>
      <c r="V520" s="26"/>
      <c r="W520" s="26"/>
      <c r="X520" s="26"/>
      <c r="Y520" s="26"/>
      <c r="Z520" s="26"/>
      <c r="AA520" s="26"/>
      <c r="AB520" s="26"/>
      <c r="AC520" s="26"/>
      <c r="AD520" s="26"/>
      <c r="AE520" s="26"/>
      <c r="AT520" s="3" t="s">
        <v>256</v>
      </c>
      <c r="AU520" s="3" t="s">
        <v>83</v>
      </c>
    </row>
    <row r="521" s="30" customFormat="true" ht="33" hidden="false" customHeight="true" outlineLevel="0" collapsed="false">
      <c r="A521" s="26"/>
      <c r="B521" s="27"/>
      <c r="C521" s="246" t="s">
        <v>1127</v>
      </c>
      <c r="D521" s="246" t="s">
        <v>250</v>
      </c>
      <c r="E521" s="247" t="s">
        <v>1128</v>
      </c>
      <c r="F521" s="248" t="s">
        <v>1129</v>
      </c>
      <c r="G521" s="249" t="s">
        <v>1120</v>
      </c>
      <c r="H521" s="250" t="n">
        <v>0.5</v>
      </c>
      <c r="I521" s="251"/>
      <c r="J521" s="252" t="n">
        <f aca="false">ROUND(I521*H521,2)</f>
        <v>0</v>
      </c>
      <c r="K521" s="253"/>
      <c r="L521" s="29"/>
      <c r="M521" s="254"/>
      <c r="N521" s="255" t="s">
        <v>39</v>
      </c>
      <c r="O521" s="76"/>
      <c r="P521" s="256" t="n">
        <f aca="false">O521*H521</f>
        <v>0</v>
      </c>
      <c r="Q521" s="256" t="n">
        <v>0</v>
      </c>
      <c r="R521" s="256" t="n">
        <f aca="false">Q521*H521</f>
        <v>0</v>
      </c>
      <c r="S521" s="256" t="n">
        <v>0</v>
      </c>
      <c r="T521" s="257" t="n">
        <f aca="false">S521*H521</f>
        <v>0</v>
      </c>
      <c r="U521" s="26"/>
      <c r="V521" s="26"/>
      <c r="W521" s="26"/>
      <c r="X521" s="26"/>
      <c r="Y521" s="26"/>
      <c r="Z521" s="26"/>
      <c r="AA521" s="26"/>
      <c r="AB521" s="26"/>
      <c r="AC521" s="26"/>
      <c r="AD521" s="26"/>
      <c r="AE521" s="26"/>
      <c r="AR521" s="258" t="s">
        <v>302</v>
      </c>
      <c r="AT521" s="258" t="s">
        <v>250</v>
      </c>
      <c r="AU521" s="258" t="s">
        <v>83</v>
      </c>
      <c r="AY521" s="3" t="s">
        <v>247</v>
      </c>
      <c r="BE521" s="137" t="n">
        <f aca="false">IF(N521="základní",J521,0)</f>
        <v>0</v>
      </c>
      <c r="BF521" s="137" t="n">
        <f aca="false">IF(N521="snížená",J521,0)</f>
        <v>0</v>
      </c>
      <c r="BG521" s="137" t="n">
        <f aca="false">IF(N521="zákl. přenesená",J521,0)</f>
        <v>0</v>
      </c>
      <c r="BH521" s="137" t="n">
        <f aca="false">IF(N521="sníž. přenesená",J521,0)</f>
        <v>0</v>
      </c>
      <c r="BI521" s="137" t="n">
        <f aca="false">IF(N521="nulová",J521,0)</f>
        <v>0</v>
      </c>
      <c r="BJ521" s="3" t="s">
        <v>81</v>
      </c>
      <c r="BK521" s="137" t="n">
        <f aca="false">ROUND(I521*H521,2)</f>
        <v>0</v>
      </c>
      <c r="BL521" s="3" t="s">
        <v>302</v>
      </c>
      <c r="BM521" s="258" t="s">
        <v>1130</v>
      </c>
    </row>
    <row r="522" s="30" customFormat="true" ht="38.4" hidden="false" customHeight="false" outlineLevel="0" collapsed="false">
      <c r="A522" s="26"/>
      <c r="B522" s="27"/>
      <c r="C522" s="28"/>
      <c r="D522" s="259" t="s">
        <v>256</v>
      </c>
      <c r="E522" s="28"/>
      <c r="F522" s="260" t="s">
        <v>1131</v>
      </c>
      <c r="G522" s="28"/>
      <c r="H522" s="28"/>
      <c r="I522" s="211"/>
      <c r="J522" s="28"/>
      <c r="K522" s="28"/>
      <c r="L522" s="29"/>
      <c r="M522" s="261"/>
      <c r="N522" s="262"/>
      <c r="O522" s="76"/>
      <c r="P522" s="76"/>
      <c r="Q522" s="76"/>
      <c r="R522" s="76"/>
      <c r="S522" s="76"/>
      <c r="T522" s="77"/>
      <c r="U522" s="26"/>
      <c r="V522" s="26"/>
      <c r="W522" s="26"/>
      <c r="X522" s="26"/>
      <c r="Y522" s="26"/>
      <c r="Z522" s="26"/>
      <c r="AA522" s="26"/>
      <c r="AB522" s="26"/>
      <c r="AC522" s="26"/>
      <c r="AD522" s="26"/>
      <c r="AE522" s="26"/>
      <c r="AT522" s="3" t="s">
        <v>256</v>
      </c>
      <c r="AU522" s="3" t="s">
        <v>83</v>
      </c>
    </row>
    <row r="523" s="30" customFormat="true" ht="44.25" hidden="false" customHeight="true" outlineLevel="0" collapsed="false">
      <c r="A523" s="26"/>
      <c r="B523" s="27"/>
      <c r="C523" s="246" t="s">
        <v>1132</v>
      </c>
      <c r="D523" s="246" t="s">
        <v>250</v>
      </c>
      <c r="E523" s="247" t="s">
        <v>1133</v>
      </c>
      <c r="F523" s="248" t="s">
        <v>1134</v>
      </c>
      <c r="G523" s="249" t="s">
        <v>1120</v>
      </c>
      <c r="H523" s="250" t="n">
        <v>1</v>
      </c>
      <c r="I523" s="251"/>
      <c r="J523" s="252" t="n">
        <f aca="false">ROUND(I523*H523,2)</f>
        <v>0</v>
      </c>
      <c r="K523" s="253"/>
      <c r="L523" s="29"/>
      <c r="M523" s="254"/>
      <c r="N523" s="255" t="s">
        <v>39</v>
      </c>
      <c r="O523" s="76"/>
      <c r="P523" s="256" t="n">
        <f aca="false">O523*H523</f>
        <v>0</v>
      </c>
      <c r="Q523" s="256" t="n">
        <v>0</v>
      </c>
      <c r="R523" s="256" t="n">
        <f aca="false">Q523*H523</f>
        <v>0</v>
      </c>
      <c r="S523" s="256" t="n">
        <v>0</v>
      </c>
      <c r="T523" s="257" t="n">
        <f aca="false">S523*H523</f>
        <v>0</v>
      </c>
      <c r="U523" s="26"/>
      <c r="V523" s="26"/>
      <c r="W523" s="26"/>
      <c r="X523" s="26"/>
      <c r="Y523" s="26"/>
      <c r="Z523" s="26"/>
      <c r="AA523" s="26"/>
      <c r="AB523" s="26"/>
      <c r="AC523" s="26"/>
      <c r="AD523" s="26"/>
      <c r="AE523" s="26"/>
      <c r="AR523" s="258" t="s">
        <v>302</v>
      </c>
      <c r="AT523" s="258" t="s">
        <v>250</v>
      </c>
      <c r="AU523" s="258" t="s">
        <v>83</v>
      </c>
      <c r="AY523" s="3" t="s">
        <v>247</v>
      </c>
      <c r="BE523" s="137" t="n">
        <f aca="false">IF(N523="základní",J523,0)</f>
        <v>0</v>
      </c>
      <c r="BF523" s="137" t="n">
        <f aca="false">IF(N523="snížená",J523,0)</f>
        <v>0</v>
      </c>
      <c r="BG523" s="137" t="n">
        <f aca="false">IF(N523="zákl. přenesená",J523,0)</f>
        <v>0</v>
      </c>
      <c r="BH523" s="137" t="n">
        <f aca="false">IF(N523="sníž. přenesená",J523,0)</f>
        <v>0</v>
      </c>
      <c r="BI523" s="137" t="n">
        <f aca="false">IF(N523="nulová",J523,0)</f>
        <v>0</v>
      </c>
      <c r="BJ523" s="3" t="s">
        <v>81</v>
      </c>
      <c r="BK523" s="137" t="n">
        <f aca="false">ROUND(I523*H523,2)</f>
        <v>0</v>
      </c>
      <c r="BL523" s="3" t="s">
        <v>302</v>
      </c>
      <c r="BM523" s="258" t="s">
        <v>1135</v>
      </c>
    </row>
    <row r="524" s="30" customFormat="true" ht="28.8" hidden="false" customHeight="false" outlineLevel="0" collapsed="false">
      <c r="A524" s="26"/>
      <c r="B524" s="27"/>
      <c r="C524" s="28"/>
      <c r="D524" s="259" t="s">
        <v>256</v>
      </c>
      <c r="E524" s="28"/>
      <c r="F524" s="260" t="s">
        <v>1134</v>
      </c>
      <c r="G524" s="28"/>
      <c r="H524" s="28"/>
      <c r="I524" s="211"/>
      <c r="J524" s="28"/>
      <c r="K524" s="28"/>
      <c r="L524" s="29"/>
      <c r="M524" s="261"/>
      <c r="N524" s="262"/>
      <c r="O524" s="76"/>
      <c r="P524" s="76"/>
      <c r="Q524" s="76"/>
      <c r="R524" s="76"/>
      <c r="S524" s="76"/>
      <c r="T524" s="77"/>
      <c r="U524" s="26"/>
      <c r="V524" s="26"/>
      <c r="W524" s="26"/>
      <c r="X524" s="26"/>
      <c r="Y524" s="26"/>
      <c r="Z524" s="26"/>
      <c r="AA524" s="26"/>
      <c r="AB524" s="26"/>
      <c r="AC524" s="26"/>
      <c r="AD524" s="26"/>
      <c r="AE524" s="26"/>
      <c r="AT524" s="3" t="s">
        <v>256</v>
      </c>
      <c r="AU524" s="3" t="s">
        <v>83</v>
      </c>
    </row>
    <row r="525" s="30" customFormat="true" ht="33" hidden="false" customHeight="true" outlineLevel="0" collapsed="false">
      <c r="A525" s="26"/>
      <c r="B525" s="27"/>
      <c r="C525" s="246" t="s">
        <v>1136</v>
      </c>
      <c r="D525" s="246" t="s">
        <v>250</v>
      </c>
      <c r="E525" s="247" t="s">
        <v>1137</v>
      </c>
      <c r="F525" s="248" t="s">
        <v>1138</v>
      </c>
      <c r="G525" s="249" t="s">
        <v>1120</v>
      </c>
      <c r="H525" s="250" t="n">
        <v>0.5</v>
      </c>
      <c r="I525" s="251"/>
      <c r="J525" s="252" t="n">
        <f aca="false">ROUND(I525*H525,2)</f>
        <v>0</v>
      </c>
      <c r="K525" s="253"/>
      <c r="L525" s="29"/>
      <c r="M525" s="254"/>
      <c r="N525" s="255" t="s">
        <v>39</v>
      </c>
      <c r="O525" s="76"/>
      <c r="P525" s="256" t="n">
        <f aca="false">O525*H525</f>
        <v>0</v>
      </c>
      <c r="Q525" s="256" t="n">
        <v>0</v>
      </c>
      <c r="R525" s="256" t="n">
        <f aca="false">Q525*H525</f>
        <v>0</v>
      </c>
      <c r="S525" s="256" t="n">
        <v>0</v>
      </c>
      <c r="T525" s="257" t="n">
        <f aca="false">S525*H525</f>
        <v>0</v>
      </c>
      <c r="U525" s="26"/>
      <c r="V525" s="26"/>
      <c r="W525" s="26"/>
      <c r="X525" s="26"/>
      <c r="Y525" s="26"/>
      <c r="Z525" s="26"/>
      <c r="AA525" s="26"/>
      <c r="AB525" s="26"/>
      <c r="AC525" s="26"/>
      <c r="AD525" s="26"/>
      <c r="AE525" s="26"/>
      <c r="AR525" s="258" t="s">
        <v>302</v>
      </c>
      <c r="AT525" s="258" t="s">
        <v>250</v>
      </c>
      <c r="AU525" s="258" t="s">
        <v>83</v>
      </c>
      <c r="AY525" s="3" t="s">
        <v>247</v>
      </c>
      <c r="BE525" s="137" t="n">
        <f aca="false">IF(N525="základní",J525,0)</f>
        <v>0</v>
      </c>
      <c r="BF525" s="137" t="n">
        <f aca="false">IF(N525="snížená",J525,0)</f>
        <v>0</v>
      </c>
      <c r="BG525" s="137" t="n">
        <f aca="false">IF(N525="zákl. přenesená",J525,0)</f>
        <v>0</v>
      </c>
      <c r="BH525" s="137" t="n">
        <f aca="false">IF(N525="sníž. přenesená",J525,0)</f>
        <v>0</v>
      </c>
      <c r="BI525" s="137" t="n">
        <f aca="false">IF(N525="nulová",J525,0)</f>
        <v>0</v>
      </c>
      <c r="BJ525" s="3" t="s">
        <v>81</v>
      </c>
      <c r="BK525" s="137" t="n">
        <f aca="false">ROUND(I525*H525,2)</f>
        <v>0</v>
      </c>
      <c r="BL525" s="3" t="s">
        <v>302</v>
      </c>
      <c r="BM525" s="258" t="s">
        <v>1139</v>
      </c>
    </row>
    <row r="526" s="30" customFormat="true" ht="28.8" hidden="false" customHeight="false" outlineLevel="0" collapsed="false">
      <c r="A526" s="26"/>
      <c r="B526" s="27"/>
      <c r="C526" s="28"/>
      <c r="D526" s="259" t="s">
        <v>256</v>
      </c>
      <c r="E526" s="28"/>
      <c r="F526" s="260" t="s">
        <v>1140</v>
      </c>
      <c r="G526" s="28"/>
      <c r="H526" s="28"/>
      <c r="I526" s="211"/>
      <c r="J526" s="28"/>
      <c r="K526" s="28"/>
      <c r="L526" s="29"/>
      <c r="M526" s="261"/>
      <c r="N526" s="262"/>
      <c r="O526" s="76"/>
      <c r="P526" s="76"/>
      <c r="Q526" s="76"/>
      <c r="R526" s="76"/>
      <c r="S526" s="76"/>
      <c r="T526" s="77"/>
      <c r="U526" s="26"/>
      <c r="V526" s="26"/>
      <c r="W526" s="26"/>
      <c r="X526" s="26"/>
      <c r="Y526" s="26"/>
      <c r="Z526" s="26"/>
      <c r="AA526" s="26"/>
      <c r="AB526" s="26"/>
      <c r="AC526" s="26"/>
      <c r="AD526" s="26"/>
      <c r="AE526" s="26"/>
      <c r="AT526" s="3" t="s">
        <v>256</v>
      </c>
      <c r="AU526" s="3" t="s">
        <v>83</v>
      </c>
    </row>
    <row r="527" s="30" customFormat="true" ht="24.15" hidden="false" customHeight="true" outlineLevel="0" collapsed="false">
      <c r="A527" s="26"/>
      <c r="B527" s="27"/>
      <c r="C527" s="246" t="s">
        <v>1141</v>
      </c>
      <c r="D527" s="246" t="s">
        <v>250</v>
      </c>
      <c r="E527" s="247" t="s">
        <v>1142</v>
      </c>
      <c r="F527" s="248" t="s">
        <v>1143</v>
      </c>
      <c r="G527" s="249" t="s">
        <v>291</v>
      </c>
      <c r="H527" s="250" t="n">
        <v>1</v>
      </c>
      <c r="I527" s="251"/>
      <c r="J527" s="252" t="n">
        <f aca="false">ROUND(I527*H527,2)</f>
        <v>0</v>
      </c>
      <c r="K527" s="253"/>
      <c r="L527" s="29"/>
      <c r="M527" s="254"/>
      <c r="N527" s="255" t="s">
        <v>39</v>
      </c>
      <c r="O527" s="76"/>
      <c r="P527" s="256" t="n">
        <f aca="false">O527*H527</f>
        <v>0</v>
      </c>
      <c r="Q527" s="256" t="n">
        <v>0</v>
      </c>
      <c r="R527" s="256" t="n">
        <f aca="false">Q527*H527</f>
        <v>0</v>
      </c>
      <c r="S527" s="256" t="n">
        <v>0</v>
      </c>
      <c r="T527" s="257" t="n">
        <f aca="false">S527*H527</f>
        <v>0</v>
      </c>
      <c r="U527" s="26"/>
      <c r="V527" s="26"/>
      <c r="W527" s="26"/>
      <c r="X527" s="26"/>
      <c r="Y527" s="26"/>
      <c r="Z527" s="26"/>
      <c r="AA527" s="26"/>
      <c r="AB527" s="26"/>
      <c r="AC527" s="26"/>
      <c r="AD527" s="26"/>
      <c r="AE527" s="26"/>
      <c r="AR527" s="258" t="s">
        <v>302</v>
      </c>
      <c r="AT527" s="258" t="s">
        <v>250</v>
      </c>
      <c r="AU527" s="258" t="s">
        <v>83</v>
      </c>
      <c r="AY527" s="3" t="s">
        <v>247</v>
      </c>
      <c r="BE527" s="137" t="n">
        <f aca="false">IF(N527="základní",J527,0)</f>
        <v>0</v>
      </c>
      <c r="BF527" s="137" t="n">
        <f aca="false">IF(N527="snížená",J527,0)</f>
        <v>0</v>
      </c>
      <c r="BG527" s="137" t="n">
        <f aca="false">IF(N527="zákl. přenesená",J527,0)</f>
        <v>0</v>
      </c>
      <c r="BH527" s="137" t="n">
        <f aca="false">IF(N527="sníž. přenesená",J527,0)</f>
        <v>0</v>
      </c>
      <c r="BI527" s="137" t="n">
        <f aca="false">IF(N527="nulová",J527,0)</f>
        <v>0</v>
      </c>
      <c r="BJ527" s="3" t="s">
        <v>81</v>
      </c>
      <c r="BK527" s="137" t="n">
        <f aca="false">ROUND(I527*H527,2)</f>
        <v>0</v>
      </c>
      <c r="BL527" s="3" t="s">
        <v>302</v>
      </c>
      <c r="BM527" s="258" t="s">
        <v>1144</v>
      </c>
    </row>
    <row r="528" s="30" customFormat="true" ht="38.4" hidden="false" customHeight="false" outlineLevel="0" collapsed="false">
      <c r="A528" s="26"/>
      <c r="B528" s="27"/>
      <c r="C528" s="28"/>
      <c r="D528" s="259" t="s">
        <v>256</v>
      </c>
      <c r="E528" s="28"/>
      <c r="F528" s="260" t="s">
        <v>1145</v>
      </c>
      <c r="G528" s="28"/>
      <c r="H528" s="28"/>
      <c r="I528" s="211"/>
      <c r="J528" s="28"/>
      <c r="K528" s="28"/>
      <c r="L528" s="29"/>
      <c r="M528" s="261"/>
      <c r="N528" s="262"/>
      <c r="O528" s="76"/>
      <c r="P528" s="76"/>
      <c r="Q528" s="76"/>
      <c r="R528" s="76"/>
      <c r="S528" s="76"/>
      <c r="T528" s="77"/>
      <c r="U528" s="26"/>
      <c r="V528" s="26"/>
      <c r="W528" s="26"/>
      <c r="X528" s="26"/>
      <c r="Y528" s="26"/>
      <c r="Z528" s="26"/>
      <c r="AA528" s="26"/>
      <c r="AB528" s="26"/>
      <c r="AC528" s="26"/>
      <c r="AD528" s="26"/>
      <c r="AE528" s="26"/>
      <c r="AT528" s="3" t="s">
        <v>256</v>
      </c>
      <c r="AU528" s="3" t="s">
        <v>83</v>
      </c>
    </row>
    <row r="529" s="30" customFormat="true" ht="16.5" hidden="false" customHeight="true" outlineLevel="0" collapsed="false">
      <c r="A529" s="26"/>
      <c r="B529" s="27"/>
      <c r="C529" s="246" t="s">
        <v>1146</v>
      </c>
      <c r="D529" s="246" t="s">
        <v>250</v>
      </c>
      <c r="E529" s="247" t="s">
        <v>1147</v>
      </c>
      <c r="F529" s="248" t="s">
        <v>1148</v>
      </c>
      <c r="G529" s="249" t="s">
        <v>1120</v>
      </c>
      <c r="H529" s="250" t="n">
        <v>1</v>
      </c>
      <c r="I529" s="251"/>
      <c r="J529" s="252" t="n">
        <f aca="false">ROUND(I529*H529,2)</f>
        <v>0</v>
      </c>
      <c r="K529" s="253"/>
      <c r="L529" s="29"/>
      <c r="M529" s="254"/>
      <c r="N529" s="255" t="s">
        <v>39</v>
      </c>
      <c r="O529" s="76"/>
      <c r="P529" s="256" t="n">
        <f aca="false">O529*H529</f>
        <v>0</v>
      </c>
      <c r="Q529" s="256" t="n">
        <v>0</v>
      </c>
      <c r="R529" s="256" t="n">
        <f aca="false">Q529*H529</f>
        <v>0</v>
      </c>
      <c r="S529" s="256" t="n">
        <v>0</v>
      </c>
      <c r="T529" s="257" t="n">
        <f aca="false">S529*H529</f>
        <v>0</v>
      </c>
      <c r="U529" s="26"/>
      <c r="V529" s="26"/>
      <c r="W529" s="26"/>
      <c r="X529" s="26"/>
      <c r="Y529" s="26"/>
      <c r="Z529" s="26"/>
      <c r="AA529" s="26"/>
      <c r="AB529" s="26"/>
      <c r="AC529" s="26"/>
      <c r="AD529" s="26"/>
      <c r="AE529" s="26"/>
      <c r="AR529" s="258" t="s">
        <v>302</v>
      </c>
      <c r="AT529" s="258" t="s">
        <v>250</v>
      </c>
      <c r="AU529" s="258" t="s">
        <v>83</v>
      </c>
      <c r="AY529" s="3" t="s">
        <v>247</v>
      </c>
      <c r="BE529" s="137" t="n">
        <f aca="false">IF(N529="základní",J529,0)</f>
        <v>0</v>
      </c>
      <c r="BF529" s="137" t="n">
        <f aca="false">IF(N529="snížená",J529,0)</f>
        <v>0</v>
      </c>
      <c r="BG529" s="137" t="n">
        <f aca="false">IF(N529="zákl. přenesená",J529,0)</f>
        <v>0</v>
      </c>
      <c r="BH529" s="137" t="n">
        <f aca="false">IF(N529="sníž. přenesená",J529,0)</f>
        <v>0</v>
      </c>
      <c r="BI529" s="137" t="n">
        <f aca="false">IF(N529="nulová",J529,0)</f>
        <v>0</v>
      </c>
      <c r="BJ529" s="3" t="s">
        <v>81</v>
      </c>
      <c r="BK529" s="137" t="n">
        <f aca="false">ROUND(I529*H529,2)</f>
        <v>0</v>
      </c>
      <c r="BL529" s="3" t="s">
        <v>302</v>
      </c>
      <c r="BM529" s="258" t="s">
        <v>1149</v>
      </c>
    </row>
    <row r="530" s="30" customFormat="true" ht="10.2" hidden="false" customHeight="false" outlineLevel="0" collapsed="false">
      <c r="A530" s="26"/>
      <c r="B530" s="27"/>
      <c r="C530" s="28"/>
      <c r="D530" s="259" t="s">
        <v>256</v>
      </c>
      <c r="E530" s="28"/>
      <c r="F530" s="260" t="s">
        <v>1148</v>
      </c>
      <c r="G530" s="28"/>
      <c r="H530" s="28"/>
      <c r="I530" s="211"/>
      <c r="J530" s="28"/>
      <c r="K530" s="28"/>
      <c r="L530" s="29"/>
      <c r="M530" s="261"/>
      <c r="N530" s="262"/>
      <c r="O530" s="76"/>
      <c r="P530" s="76"/>
      <c r="Q530" s="76"/>
      <c r="R530" s="76"/>
      <c r="S530" s="76"/>
      <c r="T530" s="77"/>
      <c r="U530" s="26"/>
      <c r="V530" s="26"/>
      <c r="W530" s="26"/>
      <c r="X530" s="26"/>
      <c r="Y530" s="26"/>
      <c r="Z530" s="26"/>
      <c r="AA530" s="26"/>
      <c r="AB530" s="26"/>
      <c r="AC530" s="26"/>
      <c r="AD530" s="26"/>
      <c r="AE530" s="26"/>
      <c r="AT530" s="3" t="s">
        <v>256</v>
      </c>
      <c r="AU530" s="3" t="s">
        <v>83</v>
      </c>
    </row>
    <row r="531" s="30" customFormat="true" ht="24.15" hidden="false" customHeight="true" outlineLevel="0" collapsed="false">
      <c r="A531" s="26"/>
      <c r="B531" s="27"/>
      <c r="C531" s="246" t="s">
        <v>1150</v>
      </c>
      <c r="D531" s="246" t="s">
        <v>250</v>
      </c>
      <c r="E531" s="247" t="s">
        <v>1151</v>
      </c>
      <c r="F531" s="248" t="s">
        <v>1152</v>
      </c>
      <c r="G531" s="249" t="s">
        <v>1120</v>
      </c>
      <c r="H531" s="250" t="n">
        <v>1</v>
      </c>
      <c r="I531" s="251"/>
      <c r="J531" s="252" t="n">
        <f aca="false">ROUND(I531*H531,2)</f>
        <v>0</v>
      </c>
      <c r="K531" s="253"/>
      <c r="L531" s="29"/>
      <c r="M531" s="254"/>
      <c r="N531" s="255" t="s">
        <v>39</v>
      </c>
      <c r="O531" s="76"/>
      <c r="P531" s="256" t="n">
        <f aca="false">O531*H531</f>
        <v>0</v>
      </c>
      <c r="Q531" s="256" t="n">
        <v>0</v>
      </c>
      <c r="R531" s="256" t="n">
        <f aca="false">Q531*H531</f>
        <v>0</v>
      </c>
      <c r="S531" s="256" t="n">
        <v>0</v>
      </c>
      <c r="T531" s="257" t="n">
        <f aca="false">S531*H531</f>
        <v>0</v>
      </c>
      <c r="U531" s="26"/>
      <c r="V531" s="26"/>
      <c r="W531" s="26"/>
      <c r="X531" s="26"/>
      <c r="Y531" s="26"/>
      <c r="Z531" s="26"/>
      <c r="AA531" s="26"/>
      <c r="AB531" s="26"/>
      <c r="AC531" s="26"/>
      <c r="AD531" s="26"/>
      <c r="AE531" s="26"/>
      <c r="AR531" s="258" t="s">
        <v>302</v>
      </c>
      <c r="AT531" s="258" t="s">
        <v>250</v>
      </c>
      <c r="AU531" s="258" t="s">
        <v>83</v>
      </c>
      <c r="AY531" s="3" t="s">
        <v>247</v>
      </c>
      <c r="BE531" s="137" t="n">
        <f aca="false">IF(N531="základní",J531,0)</f>
        <v>0</v>
      </c>
      <c r="BF531" s="137" t="n">
        <f aca="false">IF(N531="snížená",J531,0)</f>
        <v>0</v>
      </c>
      <c r="BG531" s="137" t="n">
        <f aca="false">IF(N531="zákl. přenesená",J531,0)</f>
        <v>0</v>
      </c>
      <c r="BH531" s="137" t="n">
        <f aca="false">IF(N531="sníž. přenesená",J531,0)</f>
        <v>0</v>
      </c>
      <c r="BI531" s="137" t="n">
        <f aca="false">IF(N531="nulová",J531,0)</f>
        <v>0</v>
      </c>
      <c r="BJ531" s="3" t="s">
        <v>81</v>
      </c>
      <c r="BK531" s="137" t="n">
        <f aca="false">ROUND(I531*H531,2)</f>
        <v>0</v>
      </c>
      <c r="BL531" s="3" t="s">
        <v>302</v>
      </c>
      <c r="BM531" s="258" t="s">
        <v>1153</v>
      </c>
    </row>
    <row r="532" s="30" customFormat="true" ht="10.2" hidden="false" customHeight="false" outlineLevel="0" collapsed="false">
      <c r="A532" s="26"/>
      <c r="B532" s="27"/>
      <c r="C532" s="28"/>
      <c r="D532" s="259" t="s">
        <v>256</v>
      </c>
      <c r="E532" s="28"/>
      <c r="F532" s="260" t="s">
        <v>1154</v>
      </c>
      <c r="G532" s="28"/>
      <c r="H532" s="28"/>
      <c r="I532" s="211"/>
      <c r="J532" s="28"/>
      <c r="K532" s="28"/>
      <c r="L532" s="29"/>
      <c r="M532" s="261"/>
      <c r="N532" s="262"/>
      <c r="O532" s="76"/>
      <c r="P532" s="76"/>
      <c r="Q532" s="76"/>
      <c r="R532" s="76"/>
      <c r="S532" s="76"/>
      <c r="T532" s="77"/>
      <c r="U532" s="26"/>
      <c r="V532" s="26"/>
      <c r="W532" s="26"/>
      <c r="X532" s="26"/>
      <c r="Y532" s="26"/>
      <c r="Z532" s="26"/>
      <c r="AA532" s="26"/>
      <c r="AB532" s="26"/>
      <c r="AC532" s="26"/>
      <c r="AD532" s="26"/>
      <c r="AE532" s="26"/>
      <c r="AT532" s="3" t="s">
        <v>256</v>
      </c>
      <c r="AU532" s="3" t="s">
        <v>83</v>
      </c>
    </row>
    <row r="533" s="30" customFormat="true" ht="16.5" hidden="false" customHeight="true" outlineLevel="0" collapsed="false">
      <c r="A533" s="26"/>
      <c r="B533" s="27"/>
      <c r="C533" s="246" t="s">
        <v>1155</v>
      </c>
      <c r="D533" s="246" t="s">
        <v>250</v>
      </c>
      <c r="E533" s="247" t="s">
        <v>1156</v>
      </c>
      <c r="F533" s="248" t="s">
        <v>1157</v>
      </c>
      <c r="G533" s="249" t="s">
        <v>1120</v>
      </c>
      <c r="H533" s="250" t="n">
        <v>1</v>
      </c>
      <c r="I533" s="251"/>
      <c r="J533" s="252" t="n">
        <f aca="false">ROUND(I533*H533,2)</f>
        <v>0</v>
      </c>
      <c r="K533" s="253"/>
      <c r="L533" s="29"/>
      <c r="M533" s="254"/>
      <c r="N533" s="255" t="s">
        <v>39</v>
      </c>
      <c r="O533" s="76"/>
      <c r="P533" s="256" t="n">
        <f aca="false">O533*H533</f>
        <v>0</v>
      </c>
      <c r="Q533" s="256" t="n">
        <v>0</v>
      </c>
      <c r="R533" s="256" t="n">
        <f aca="false">Q533*H533</f>
        <v>0</v>
      </c>
      <c r="S533" s="256" t="n">
        <v>0</v>
      </c>
      <c r="T533" s="257" t="n">
        <f aca="false">S533*H533</f>
        <v>0</v>
      </c>
      <c r="U533" s="26"/>
      <c r="V533" s="26"/>
      <c r="W533" s="26"/>
      <c r="X533" s="26"/>
      <c r="Y533" s="26"/>
      <c r="Z533" s="26"/>
      <c r="AA533" s="26"/>
      <c r="AB533" s="26"/>
      <c r="AC533" s="26"/>
      <c r="AD533" s="26"/>
      <c r="AE533" s="26"/>
      <c r="AR533" s="258" t="s">
        <v>302</v>
      </c>
      <c r="AT533" s="258" t="s">
        <v>250</v>
      </c>
      <c r="AU533" s="258" t="s">
        <v>83</v>
      </c>
      <c r="AY533" s="3" t="s">
        <v>247</v>
      </c>
      <c r="BE533" s="137" t="n">
        <f aca="false">IF(N533="základní",J533,0)</f>
        <v>0</v>
      </c>
      <c r="BF533" s="137" t="n">
        <f aca="false">IF(N533="snížená",J533,0)</f>
        <v>0</v>
      </c>
      <c r="BG533" s="137" t="n">
        <f aca="false">IF(N533="zákl. přenesená",J533,0)</f>
        <v>0</v>
      </c>
      <c r="BH533" s="137" t="n">
        <f aca="false">IF(N533="sníž. přenesená",J533,0)</f>
        <v>0</v>
      </c>
      <c r="BI533" s="137" t="n">
        <f aca="false">IF(N533="nulová",J533,0)</f>
        <v>0</v>
      </c>
      <c r="BJ533" s="3" t="s">
        <v>81</v>
      </c>
      <c r="BK533" s="137" t="n">
        <f aca="false">ROUND(I533*H533,2)</f>
        <v>0</v>
      </c>
      <c r="BL533" s="3" t="s">
        <v>302</v>
      </c>
      <c r="BM533" s="258" t="s">
        <v>1158</v>
      </c>
    </row>
    <row r="534" s="30" customFormat="true" ht="10.2" hidden="false" customHeight="false" outlineLevel="0" collapsed="false">
      <c r="A534" s="26"/>
      <c r="B534" s="27"/>
      <c r="C534" s="28"/>
      <c r="D534" s="259" t="s">
        <v>256</v>
      </c>
      <c r="E534" s="28"/>
      <c r="F534" s="260" t="s">
        <v>1157</v>
      </c>
      <c r="G534" s="28"/>
      <c r="H534" s="28"/>
      <c r="I534" s="211"/>
      <c r="J534" s="28"/>
      <c r="K534" s="28"/>
      <c r="L534" s="29"/>
      <c r="M534" s="261"/>
      <c r="N534" s="262"/>
      <c r="O534" s="76"/>
      <c r="P534" s="76"/>
      <c r="Q534" s="76"/>
      <c r="R534" s="76"/>
      <c r="S534" s="76"/>
      <c r="T534" s="77"/>
      <c r="U534" s="26"/>
      <c r="V534" s="26"/>
      <c r="W534" s="26"/>
      <c r="X534" s="26"/>
      <c r="Y534" s="26"/>
      <c r="Z534" s="26"/>
      <c r="AA534" s="26"/>
      <c r="AB534" s="26"/>
      <c r="AC534" s="26"/>
      <c r="AD534" s="26"/>
      <c r="AE534" s="26"/>
      <c r="AT534" s="3" t="s">
        <v>256</v>
      </c>
      <c r="AU534" s="3" t="s">
        <v>83</v>
      </c>
    </row>
    <row r="535" s="30" customFormat="true" ht="24.15" hidden="false" customHeight="true" outlineLevel="0" collapsed="false">
      <c r="A535" s="26"/>
      <c r="B535" s="27"/>
      <c r="C535" s="246" t="s">
        <v>1159</v>
      </c>
      <c r="D535" s="246" t="s">
        <v>250</v>
      </c>
      <c r="E535" s="247" t="s">
        <v>1160</v>
      </c>
      <c r="F535" s="248" t="s">
        <v>1161</v>
      </c>
      <c r="G535" s="249" t="s">
        <v>1120</v>
      </c>
      <c r="H535" s="250" t="n">
        <v>1</v>
      </c>
      <c r="I535" s="251"/>
      <c r="J535" s="252" t="n">
        <f aca="false">ROUND(I535*H535,2)</f>
        <v>0</v>
      </c>
      <c r="K535" s="253"/>
      <c r="L535" s="29"/>
      <c r="M535" s="254"/>
      <c r="N535" s="255" t="s">
        <v>39</v>
      </c>
      <c r="O535" s="76"/>
      <c r="P535" s="256" t="n">
        <f aca="false">O535*H535</f>
        <v>0</v>
      </c>
      <c r="Q535" s="256" t="n">
        <v>0</v>
      </c>
      <c r="R535" s="256" t="n">
        <f aca="false">Q535*H535</f>
        <v>0</v>
      </c>
      <c r="S535" s="256" t="n">
        <v>0</v>
      </c>
      <c r="T535" s="257" t="n">
        <f aca="false">S535*H535</f>
        <v>0</v>
      </c>
      <c r="U535" s="26"/>
      <c r="V535" s="26"/>
      <c r="W535" s="26"/>
      <c r="X535" s="26"/>
      <c r="Y535" s="26"/>
      <c r="Z535" s="26"/>
      <c r="AA535" s="26"/>
      <c r="AB535" s="26"/>
      <c r="AC535" s="26"/>
      <c r="AD535" s="26"/>
      <c r="AE535" s="26"/>
      <c r="AR535" s="258" t="s">
        <v>302</v>
      </c>
      <c r="AT535" s="258" t="s">
        <v>250</v>
      </c>
      <c r="AU535" s="258" t="s">
        <v>83</v>
      </c>
      <c r="AY535" s="3" t="s">
        <v>247</v>
      </c>
      <c r="BE535" s="137" t="n">
        <f aca="false">IF(N535="základní",J535,0)</f>
        <v>0</v>
      </c>
      <c r="BF535" s="137" t="n">
        <f aca="false">IF(N535="snížená",J535,0)</f>
        <v>0</v>
      </c>
      <c r="BG535" s="137" t="n">
        <f aca="false">IF(N535="zákl. přenesená",J535,0)</f>
        <v>0</v>
      </c>
      <c r="BH535" s="137" t="n">
        <f aca="false">IF(N535="sníž. přenesená",J535,0)</f>
        <v>0</v>
      </c>
      <c r="BI535" s="137" t="n">
        <f aca="false">IF(N535="nulová",J535,0)</f>
        <v>0</v>
      </c>
      <c r="BJ535" s="3" t="s">
        <v>81</v>
      </c>
      <c r="BK535" s="137" t="n">
        <f aca="false">ROUND(I535*H535,2)</f>
        <v>0</v>
      </c>
      <c r="BL535" s="3" t="s">
        <v>302</v>
      </c>
      <c r="BM535" s="258" t="s">
        <v>1162</v>
      </c>
    </row>
    <row r="536" s="30" customFormat="true" ht="10.2" hidden="false" customHeight="false" outlineLevel="0" collapsed="false">
      <c r="A536" s="26"/>
      <c r="B536" s="27"/>
      <c r="C536" s="28"/>
      <c r="D536" s="259" t="s">
        <v>256</v>
      </c>
      <c r="E536" s="28"/>
      <c r="F536" s="260" t="s">
        <v>1163</v>
      </c>
      <c r="G536" s="28"/>
      <c r="H536" s="28"/>
      <c r="I536" s="211"/>
      <c r="J536" s="28"/>
      <c r="K536" s="28"/>
      <c r="L536" s="29"/>
      <c r="M536" s="261"/>
      <c r="N536" s="262"/>
      <c r="O536" s="76"/>
      <c r="P536" s="76"/>
      <c r="Q536" s="76"/>
      <c r="R536" s="76"/>
      <c r="S536" s="76"/>
      <c r="T536" s="77"/>
      <c r="U536" s="26"/>
      <c r="V536" s="26"/>
      <c r="W536" s="26"/>
      <c r="X536" s="26"/>
      <c r="Y536" s="26"/>
      <c r="Z536" s="26"/>
      <c r="AA536" s="26"/>
      <c r="AB536" s="26"/>
      <c r="AC536" s="26"/>
      <c r="AD536" s="26"/>
      <c r="AE536" s="26"/>
      <c r="AT536" s="3" t="s">
        <v>256</v>
      </c>
      <c r="AU536" s="3" t="s">
        <v>83</v>
      </c>
    </row>
    <row r="537" s="30" customFormat="true" ht="55.5" hidden="false" customHeight="true" outlineLevel="0" collapsed="false">
      <c r="A537" s="26"/>
      <c r="B537" s="27"/>
      <c r="C537" s="246" t="s">
        <v>1164</v>
      </c>
      <c r="D537" s="246" t="s">
        <v>250</v>
      </c>
      <c r="E537" s="247" t="s">
        <v>1165</v>
      </c>
      <c r="F537" s="248" t="s">
        <v>1166</v>
      </c>
      <c r="G537" s="249" t="s">
        <v>1120</v>
      </c>
      <c r="H537" s="250" t="n">
        <v>1</v>
      </c>
      <c r="I537" s="251"/>
      <c r="J537" s="252" t="n">
        <f aca="false">ROUND(I537*H537,2)</f>
        <v>0</v>
      </c>
      <c r="K537" s="253"/>
      <c r="L537" s="29"/>
      <c r="M537" s="254"/>
      <c r="N537" s="255" t="s">
        <v>39</v>
      </c>
      <c r="O537" s="76"/>
      <c r="P537" s="256" t="n">
        <f aca="false">O537*H537</f>
        <v>0</v>
      </c>
      <c r="Q537" s="256" t="n">
        <v>0</v>
      </c>
      <c r="R537" s="256" t="n">
        <f aca="false">Q537*H537</f>
        <v>0</v>
      </c>
      <c r="S537" s="256" t="n">
        <v>0</v>
      </c>
      <c r="T537" s="257" t="n">
        <f aca="false">S537*H537</f>
        <v>0</v>
      </c>
      <c r="U537" s="26"/>
      <c r="V537" s="26"/>
      <c r="W537" s="26"/>
      <c r="X537" s="26"/>
      <c r="Y537" s="26"/>
      <c r="Z537" s="26"/>
      <c r="AA537" s="26"/>
      <c r="AB537" s="26"/>
      <c r="AC537" s="26"/>
      <c r="AD537" s="26"/>
      <c r="AE537" s="26"/>
      <c r="AR537" s="258" t="s">
        <v>302</v>
      </c>
      <c r="AT537" s="258" t="s">
        <v>250</v>
      </c>
      <c r="AU537" s="258" t="s">
        <v>83</v>
      </c>
      <c r="AY537" s="3" t="s">
        <v>247</v>
      </c>
      <c r="BE537" s="137" t="n">
        <f aca="false">IF(N537="základní",J537,0)</f>
        <v>0</v>
      </c>
      <c r="BF537" s="137" t="n">
        <f aca="false">IF(N537="snížená",J537,0)</f>
        <v>0</v>
      </c>
      <c r="BG537" s="137" t="n">
        <f aca="false">IF(N537="zákl. přenesená",J537,0)</f>
        <v>0</v>
      </c>
      <c r="BH537" s="137" t="n">
        <f aca="false">IF(N537="sníž. přenesená",J537,0)</f>
        <v>0</v>
      </c>
      <c r="BI537" s="137" t="n">
        <f aca="false">IF(N537="nulová",J537,0)</f>
        <v>0</v>
      </c>
      <c r="BJ537" s="3" t="s">
        <v>81</v>
      </c>
      <c r="BK537" s="137" t="n">
        <f aca="false">ROUND(I537*H537,2)</f>
        <v>0</v>
      </c>
      <c r="BL537" s="3" t="s">
        <v>302</v>
      </c>
      <c r="BM537" s="258" t="s">
        <v>1167</v>
      </c>
    </row>
    <row r="538" s="30" customFormat="true" ht="38.4" hidden="false" customHeight="false" outlineLevel="0" collapsed="false">
      <c r="A538" s="26"/>
      <c r="B538" s="27"/>
      <c r="C538" s="28"/>
      <c r="D538" s="259" t="s">
        <v>256</v>
      </c>
      <c r="E538" s="28"/>
      <c r="F538" s="260" t="s">
        <v>1168</v>
      </c>
      <c r="G538" s="28"/>
      <c r="H538" s="28"/>
      <c r="I538" s="211"/>
      <c r="J538" s="28"/>
      <c r="K538" s="28"/>
      <c r="L538" s="29"/>
      <c r="M538" s="285"/>
      <c r="N538" s="286"/>
      <c r="O538" s="287"/>
      <c r="P538" s="287"/>
      <c r="Q538" s="287"/>
      <c r="R538" s="287"/>
      <c r="S538" s="287"/>
      <c r="T538" s="288"/>
      <c r="U538" s="26"/>
      <c r="V538" s="26"/>
      <c r="W538" s="26"/>
      <c r="X538" s="26"/>
      <c r="Y538" s="26"/>
      <c r="Z538" s="26"/>
      <c r="AA538" s="26"/>
      <c r="AB538" s="26"/>
      <c r="AC538" s="26"/>
      <c r="AD538" s="26"/>
      <c r="AE538" s="26"/>
      <c r="AT538" s="3" t="s">
        <v>256</v>
      </c>
      <c r="AU538" s="3" t="s">
        <v>83</v>
      </c>
    </row>
    <row r="539" s="30" customFormat="true" ht="6.9" hidden="false" customHeight="true" outlineLevel="0" collapsed="false">
      <c r="A539" s="26"/>
      <c r="B539" s="54"/>
      <c r="C539" s="55"/>
      <c r="D539" s="55"/>
      <c r="E539" s="55"/>
      <c r="F539" s="55"/>
      <c r="G539" s="55"/>
      <c r="H539" s="55"/>
      <c r="I539" s="55"/>
      <c r="J539" s="55"/>
      <c r="K539" s="55"/>
      <c r="L539" s="29"/>
      <c r="M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  <c r="AA539" s="26"/>
      <c r="AB539" s="26"/>
      <c r="AC539" s="26"/>
      <c r="AD539" s="26"/>
      <c r="AE539" s="26"/>
    </row>
  </sheetData>
  <autoFilter ref="C143:K538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7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133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1509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1510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J114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ROUND((SUM(BE114:BE121) + SUM(BE143:BE270)),  2)</f>
        <v>0</v>
      </c>
      <c r="G37" s="26"/>
      <c r="H37" s="26"/>
      <c r="I37" s="166" t="n">
        <v>0.21</v>
      </c>
      <c r="J37" s="165" t="n">
        <f aca="false">ROUND(((SUM(BE114:BE121) + SUM(BE143:BE270))*I37),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ROUND((SUM(BF114:BF121) + SUM(BF143:BF270)),  2)</f>
        <v>0</v>
      </c>
      <c r="G38" s="26"/>
      <c r="H38" s="26"/>
      <c r="I38" s="166" t="n">
        <v>0.15</v>
      </c>
      <c r="J38" s="165" t="n">
        <f aca="false">ROUND(((SUM(BF114:BF121) + SUM(BF143:BF270))*I38),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ROUND((SUM(BG114:BG121) + SUM(BG143:BG270)),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ROUND((SUM(BH114:BH121) + SUM(BH143:BH270)),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ROUND((SUM(BI114:BI121) + SUM(BI143:BI270)),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1509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51.6.1 - kabinet AJ, II.A-1 - stavba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J143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J144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212</v>
      </c>
      <c r="E100" s="202"/>
      <c r="F100" s="202"/>
      <c r="G100" s="202"/>
      <c r="H100" s="202"/>
      <c r="I100" s="202"/>
      <c r="J100" s="203" t="n">
        <f aca="false">J145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J148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J153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J162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1171</v>
      </c>
      <c r="E104" s="202"/>
      <c r="F104" s="202"/>
      <c r="G104" s="202"/>
      <c r="H104" s="202"/>
      <c r="I104" s="202"/>
      <c r="J104" s="203" t="n">
        <f aca="false">J163</f>
        <v>0</v>
      </c>
      <c r="K104" s="119"/>
      <c r="L104" s="204"/>
    </row>
    <row r="105" s="199" customFormat="true" ht="19.95" hidden="false" customHeight="true" outlineLevel="0" collapsed="false">
      <c r="B105" s="200"/>
      <c r="C105" s="119"/>
      <c r="D105" s="201" t="s">
        <v>217</v>
      </c>
      <c r="E105" s="202"/>
      <c r="F105" s="202"/>
      <c r="G105" s="202"/>
      <c r="H105" s="202"/>
      <c r="I105" s="202"/>
      <c r="J105" s="203" t="n">
        <f aca="false">J174</f>
        <v>0</v>
      </c>
      <c r="K105" s="119"/>
      <c r="L105" s="204"/>
    </row>
    <row r="106" s="199" customFormat="true" ht="19.95" hidden="false" customHeight="true" outlineLevel="0" collapsed="false">
      <c r="B106" s="200"/>
      <c r="C106" s="119"/>
      <c r="D106" s="201" t="s">
        <v>218</v>
      </c>
      <c r="E106" s="202"/>
      <c r="F106" s="202"/>
      <c r="G106" s="202"/>
      <c r="H106" s="202"/>
      <c r="I106" s="202"/>
      <c r="J106" s="203" t="n">
        <f aca="false">J196</f>
        <v>0</v>
      </c>
      <c r="K106" s="119"/>
      <c r="L106" s="204"/>
    </row>
    <row r="107" s="199" customFormat="true" ht="19.95" hidden="false" customHeight="true" outlineLevel="0" collapsed="false">
      <c r="B107" s="200"/>
      <c r="C107" s="119"/>
      <c r="D107" s="201" t="s">
        <v>1172</v>
      </c>
      <c r="E107" s="202"/>
      <c r="F107" s="202"/>
      <c r="G107" s="202"/>
      <c r="H107" s="202"/>
      <c r="I107" s="202"/>
      <c r="J107" s="203" t="n">
        <f aca="false">J224</f>
        <v>0</v>
      </c>
      <c r="K107" s="119"/>
      <c r="L107" s="204"/>
    </row>
    <row r="108" s="199" customFormat="true" ht="19.95" hidden="false" customHeight="true" outlineLevel="0" collapsed="false">
      <c r="B108" s="200"/>
      <c r="C108" s="119"/>
      <c r="D108" s="201" t="s">
        <v>219</v>
      </c>
      <c r="E108" s="202"/>
      <c r="F108" s="202"/>
      <c r="G108" s="202"/>
      <c r="H108" s="202"/>
      <c r="I108" s="202"/>
      <c r="J108" s="203" t="n">
        <f aca="false">J233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220</v>
      </c>
      <c r="E109" s="202"/>
      <c r="F109" s="202"/>
      <c r="G109" s="202"/>
      <c r="H109" s="202"/>
      <c r="I109" s="202"/>
      <c r="J109" s="203" t="n">
        <f aca="false">J250</f>
        <v>0</v>
      </c>
      <c r="K109" s="119"/>
      <c r="L109" s="204"/>
    </row>
    <row r="110" s="192" customFormat="true" ht="24.9" hidden="false" customHeight="true" outlineLevel="0" collapsed="false">
      <c r="B110" s="193"/>
      <c r="C110" s="194"/>
      <c r="D110" s="195" t="s">
        <v>1511</v>
      </c>
      <c r="E110" s="196"/>
      <c r="F110" s="196"/>
      <c r="G110" s="196"/>
      <c r="H110" s="196"/>
      <c r="I110" s="196"/>
      <c r="J110" s="197" t="n">
        <f aca="false">J267</f>
        <v>0</v>
      </c>
      <c r="K110" s="194"/>
      <c r="L110" s="198"/>
    </row>
    <row r="111" s="199" customFormat="true" ht="19.95" hidden="false" customHeight="true" outlineLevel="0" collapsed="false">
      <c r="B111" s="200"/>
      <c r="C111" s="119"/>
      <c r="D111" s="201" t="s">
        <v>222</v>
      </c>
      <c r="E111" s="202"/>
      <c r="F111" s="202"/>
      <c r="G111" s="202"/>
      <c r="H111" s="202"/>
      <c r="I111" s="202"/>
      <c r="J111" s="203" t="n">
        <f aca="false">J268</f>
        <v>0</v>
      </c>
      <c r="K111" s="119"/>
      <c r="L111" s="204"/>
    </row>
    <row r="112" s="30" customFormat="true" ht="21.75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6.9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29.25" hidden="false" customHeight="true" outlineLevel="0" collapsed="false">
      <c r="A114" s="26"/>
      <c r="B114" s="27"/>
      <c r="C114" s="190" t="s">
        <v>223</v>
      </c>
      <c r="D114" s="28"/>
      <c r="E114" s="28"/>
      <c r="F114" s="28"/>
      <c r="G114" s="28"/>
      <c r="H114" s="28"/>
      <c r="I114" s="28"/>
      <c r="J114" s="205" t="n">
        <f aca="false">ROUND(J115 + J116 + J117 + J118 + J119 + J120,2)</f>
        <v>0</v>
      </c>
      <c r="K114" s="28"/>
      <c r="L114" s="51"/>
      <c r="N114" s="206" t="s">
        <v>38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18" hidden="false" customHeight="true" outlineLevel="0" collapsed="false">
      <c r="A115" s="26"/>
      <c r="B115" s="27"/>
      <c r="C115" s="28"/>
      <c r="D115" s="138" t="s">
        <v>224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226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227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228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229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214" t="s">
        <v>230</v>
      </c>
      <c r="E120" s="28"/>
      <c r="F120" s="28"/>
      <c r="G120" s="28"/>
      <c r="H120" s="28"/>
      <c r="I120" s="28"/>
      <c r="J120" s="207" t="n">
        <f aca="false">ROUND(J32*T120,2)</f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231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0.2" hidden="false" customHeight="false" outlineLevel="0" collapsed="false">
      <c r="A121" s="26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29.25" hidden="false" customHeight="true" outlineLevel="0" collapsed="false">
      <c r="A122" s="26"/>
      <c r="B122" s="27"/>
      <c r="C122" s="141" t="s">
        <v>199</v>
      </c>
      <c r="D122" s="142"/>
      <c r="E122" s="142"/>
      <c r="F122" s="142"/>
      <c r="G122" s="142"/>
      <c r="H122" s="142"/>
      <c r="I122" s="142"/>
      <c r="J122" s="215" t="n">
        <f aca="false">ROUND(J98+J114,2)</f>
        <v>0</v>
      </c>
      <c r="K122" s="142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6.9" hidden="false" customHeight="true" outlineLevel="0" collapsed="false">
      <c r="A123" s="26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="30" customFormat="true" ht="6.9" hidden="false" customHeight="true" outlineLevel="0" collapsed="false">
      <c r="A127" s="2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24.9" hidden="false" customHeight="true" outlineLevel="0" collapsed="false">
      <c r="A128" s="26"/>
      <c r="B128" s="27"/>
      <c r="C128" s="9" t="s">
        <v>232</v>
      </c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2" hidden="false" customHeight="true" outlineLevel="0" collapsed="false">
      <c r="A130" s="26"/>
      <c r="B130" s="27"/>
      <c r="C130" s="17" t="s">
        <v>15</v>
      </c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6.5" hidden="false" customHeight="true" outlineLevel="0" collapsed="false">
      <c r="A131" s="26"/>
      <c r="B131" s="27"/>
      <c r="C131" s="28"/>
      <c r="D131" s="28"/>
      <c r="E131" s="185" t="str">
        <f aca="false">E7</f>
        <v>Zlepšování kvality a dostupnosti vzdělávání  ZŠ Ivančická 218, Moravský Krumlov</v>
      </c>
      <c r="F131" s="185"/>
      <c r="G131" s="185"/>
      <c r="H131" s="185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customFormat="false" ht="12" hidden="false" customHeight="true" outlineLevel="0" collapsed="false">
      <c r="B132" s="7"/>
      <c r="C132" s="17" t="s">
        <v>201</v>
      </c>
      <c r="D132" s="8"/>
      <c r="E132" s="8"/>
      <c r="F132" s="8"/>
      <c r="G132" s="8"/>
      <c r="H132" s="8"/>
      <c r="I132" s="8"/>
      <c r="J132" s="8"/>
      <c r="K132" s="8"/>
      <c r="L132" s="6"/>
    </row>
    <row r="133" s="30" customFormat="true" ht="16.5" hidden="false" customHeight="true" outlineLevel="0" collapsed="false">
      <c r="A133" s="26"/>
      <c r="B133" s="27"/>
      <c r="C133" s="28"/>
      <c r="D133" s="28"/>
      <c r="E133" s="185" t="s">
        <v>1509</v>
      </c>
      <c r="F133" s="185"/>
      <c r="G133" s="185"/>
      <c r="H133" s="185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2" hidden="false" customHeight="true" outlineLevel="0" collapsed="false">
      <c r="A134" s="26"/>
      <c r="B134" s="27"/>
      <c r="C134" s="17" t="s">
        <v>203</v>
      </c>
      <c r="D134" s="28"/>
      <c r="E134" s="28"/>
      <c r="F134" s="28"/>
      <c r="G134" s="28"/>
      <c r="H134" s="28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6.5" hidden="false" customHeight="true" outlineLevel="0" collapsed="false">
      <c r="A135" s="26"/>
      <c r="B135" s="27"/>
      <c r="C135" s="28"/>
      <c r="D135" s="28"/>
      <c r="E135" s="66" t="str">
        <f aca="false">E11</f>
        <v>51.6.1 - kabinet AJ, II.A-1 - stavba</v>
      </c>
      <c r="F135" s="66"/>
      <c r="G135" s="66"/>
      <c r="H135" s="66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6.9" hidden="false" customHeight="true" outlineLevel="0" collapsed="false">
      <c r="A136" s="26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12" hidden="false" customHeight="true" outlineLevel="0" collapsed="false">
      <c r="A137" s="26"/>
      <c r="B137" s="27"/>
      <c r="C137" s="17" t="s">
        <v>19</v>
      </c>
      <c r="D137" s="28"/>
      <c r="E137" s="28"/>
      <c r="F137" s="18" t="str">
        <f aca="false">F14</f>
        <v> </v>
      </c>
      <c r="G137" s="28"/>
      <c r="H137" s="28"/>
      <c r="I137" s="17" t="s">
        <v>21</v>
      </c>
      <c r="J137" s="186" t="str">
        <f aca="false">IF(J14="","",J14)</f>
        <v>14. 8. 2023</v>
      </c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6.9" hidden="false" customHeight="true" outlineLevel="0" collapsed="false">
      <c r="A138" s="26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23</v>
      </c>
      <c r="D139" s="28"/>
      <c r="E139" s="28"/>
      <c r="F139" s="18" t="str">
        <f aca="false">E17</f>
        <v> </v>
      </c>
      <c r="G139" s="28"/>
      <c r="H139" s="28"/>
      <c r="I139" s="17" t="s">
        <v>28</v>
      </c>
      <c r="J139" s="187" t="str">
        <f aca="false">E23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26</v>
      </c>
      <c r="D140" s="28"/>
      <c r="E140" s="28"/>
      <c r="F140" s="18" t="str">
        <f aca="false">IF(E20="","",E20)</f>
        <v>Vyplň údaj</v>
      </c>
      <c r="G140" s="28"/>
      <c r="H140" s="28"/>
      <c r="I140" s="17" t="s">
        <v>30</v>
      </c>
      <c r="J140" s="187" t="str">
        <f aca="false">E26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0.35" hidden="false" customHeight="true" outlineLevel="0" collapsed="false">
      <c r="A141" s="26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223" customFormat="true" ht="29.25" hidden="false" customHeight="true" outlineLevel="0" collapsed="false">
      <c r="A142" s="216"/>
      <c r="B142" s="217"/>
      <c r="C142" s="218" t="s">
        <v>233</v>
      </c>
      <c r="D142" s="219" t="s">
        <v>59</v>
      </c>
      <c r="E142" s="219" t="s">
        <v>55</v>
      </c>
      <c r="F142" s="219" t="s">
        <v>56</v>
      </c>
      <c r="G142" s="219" t="s">
        <v>234</v>
      </c>
      <c r="H142" s="219" t="s">
        <v>235</v>
      </c>
      <c r="I142" s="219" t="s">
        <v>236</v>
      </c>
      <c r="J142" s="220" t="s">
        <v>208</v>
      </c>
      <c r="K142" s="221" t="s">
        <v>237</v>
      </c>
      <c r="L142" s="222"/>
      <c r="M142" s="84"/>
      <c r="N142" s="85" t="s">
        <v>38</v>
      </c>
      <c r="O142" s="85" t="s">
        <v>238</v>
      </c>
      <c r="P142" s="85" t="s">
        <v>239</v>
      </c>
      <c r="Q142" s="85" t="s">
        <v>240</v>
      </c>
      <c r="R142" s="85" t="s">
        <v>241</v>
      </c>
      <c r="S142" s="85" t="s">
        <v>242</v>
      </c>
      <c r="T142" s="86" t="s">
        <v>243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30" customFormat="true" ht="22.8" hidden="false" customHeight="true" outlineLevel="0" collapsed="false">
      <c r="A143" s="26"/>
      <c r="B143" s="27"/>
      <c r="C143" s="92" t="s">
        <v>244</v>
      </c>
      <c r="D143" s="28"/>
      <c r="E143" s="28"/>
      <c r="F143" s="28"/>
      <c r="G143" s="28"/>
      <c r="H143" s="28"/>
      <c r="I143" s="28"/>
      <c r="J143" s="224" t="n">
        <f aca="false">BK143</f>
        <v>0</v>
      </c>
      <c r="K143" s="28"/>
      <c r="L143" s="29"/>
      <c r="M143" s="87"/>
      <c r="N143" s="225"/>
      <c r="O143" s="88"/>
      <c r="P143" s="226" t="n">
        <f aca="false">P144+P162+P267</f>
        <v>0</v>
      </c>
      <c r="Q143" s="88"/>
      <c r="R143" s="226" t="n">
        <f aca="false">R144+R162+R267</f>
        <v>0.95021996</v>
      </c>
      <c r="S143" s="88"/>
      <c r="T143" s="227" t="n">
        <f aca="false">T144+T162+T267</f>
        <v>0.12143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3" t="s">
        <v>73</v>
      </c>
      <c r="AU143" s="3" t="s">
        <v>210</v>
      </c>
      <c r="BK143" s="228" t="n">
        <f aca="false">BK144+BK162+BK267</f>
        <v>0</v>
      </c>
    </row>
    <row r="144" s="229" customFormat="true" ht="25.95" hidden="false" customHeight="true" outlineLevel="0" collapsed="false">
      <c r="B144" s="230"/>
      <c r="C144" s="231"/>
      <c r="D144" s="232" t="s">
        <v>73</v>
      </c>
      <c r="E144" s="233" t="s">
        <v>245</v>
      </c>
      <c r="F144" s="233" t="s">
        <v>246</v>
      </c>
      <c r="G144" s="231"/>
      <c r="H144" s="231"/>
      <c r="I144" s="234"/>
      <c r="J144" s="235" t="n">
        <f aca="false">BK144</f>
        <v>0</v>
      </c>
      <c r="K144" s="231"/>
      <c r="L144" s="236"/>
      <c r="M144" s="237"/>
      <c r="N144" s="238"/>
      <c r="O144" s="238"/>
      <c r="P144" s="239" t="n">
        <f aca="false">P145+P148+P153</f>
        <v>0</v>
      </c>
      <c r="Q144" s="238"/>
      <c r="R144" s="239" t="n">
        <f aca="false">R145+R148+R153</f>
        <v>0</v>
      </c>
      <c r="S144" s="238"/>
      <c r="T144" s="240" t="n">
        <f aca="false">T145+T148+T153</f>
        <v>0</v>
      </c>
      <c r="AR144" s="241" t="s">
        <v>81</v>
      </c>
      <c r="AT144" s="242" t="s">
        <v>73</v>
      </c>
      <c r="AU144" s="242" t="s">
        <v>74</v>
      </c>
      <c r="AY144" s="241" t="s">
        <v>247</v>
      </c>
      <c r="BK144" s="243" t="n">
        <f aca="false">BK145+BK148+BK153</f>
        <v>0</v>
      </c>
    </row>
    <row r="145" s="229" customFormat="true" ht="22.8" hidden="false" customHeight="true" outlineLevel="0" collapsed="false">
      <c r="B145" s="230"/>
      <c r="C145" s="231"/>
      <c r="D145" s="232" t="s">
        <v>73</v>
      </c>
      <c r="E145" s="244" t="s">
        <v>248</v>
      </c>
      <c r="F145" s="244" t="s">
        <v>249</v>
      </c>
      <c r="G145" s="231"/>
      <c r="H145" s="231"/>
      <c r="I145" s="234"/>
      <c r="J145" s="245" t="n">
        <f aca="false">BK145</f>
        <v>0</v>
      </c>
      <c r="K145" s="231"/>
      <c r="L145" s="236"/>
      <c r="M145" s="237"/>
      <c r="N145" s="238"/>
      <c r="O145" s="238"/>
      <c r="P145" s="239" t="n">
        <f aca="false">SUM(P146:P147)</f>
        <v>0</v>
      </c>
      <c r="Q145" s="238"/>
      <c r="R145" s="239" t="n">
        <f aca="false">SUM(R146:R147)</f>
        <v>0</v>
      </c>
      <c r="S145" s="238"/>
      <c r="T145" s="240" t="n">
        <f aca="false">SUM(T146:T147)</f>
        <v>0</v>
      </c>
      <c r="AR145" s="241" t="s">
        <v>81</v>
      </c>
      <c r="AT145" s="242" t="s">
        <v>73</v>
      </c>
      <c r="AU145" s="242" t="s">
        <v>81</v>
      </c>
      <c r="AY145" s="241" t="s">
        <v>247</v>
      </c>
      <c r="BK145" s="243" t="n">
        <f aca="false">SUM(BK146:BK147)</f>
        <v>0</v>
      </c>
    </row>
    <row r="146" s="30" customFormat="true" ht="16.5" hidden="false" customHeight="true" outlineLevel="0" collapsed="false">
      <c r="A146" s="26"/>
      <c r="B146" s="27"/>
      <c r="C146" s="246" t="s">
        <v>81</v>
      </c>
      <c r="D146" s="246" t="s">
        <v>250</v>
      </c>
      <c r="E146" s="247" t="s">
        <v>251</v>
      </c>
      <c r="F146" s="248" t="s">
        <v>252</v>
      </c>
      <c r="G146" s="249" t="s">
        <v>253</v>
      </c>
      <c r="H146" s="250" t="n">
        <v>1</v>
      </c>
      <c r="I146" s="251"/>
      <c r="J146" s="252" t="n">
        <f aca="false">ROUND(I146*H146,2)</f>
        <v>0</v>
      </c>
      <c r="K146" s="253"/>
      <c r="L146" s="29"/>
      <c r="M146" s="254"/>
      <c r="N146" s="255" t="s">
        <v>39</v>
      </c>
      <c r="O146" s="76"/>
      <c r="P146" s="256" t="n">
        <f aca="false">O146*H146</f>
        <v>0</v>
      </c>
      <c r="Q146" s="256" t="n">
        <v>0</v>
      </c>
      <c r="R146" s="256" t="n">
        <f aca="false">Q146*H146</f>
        <v>0</v>
      </c>
      <c r="S146" s="256" t="n">
        <v>0</v>
      </c>
      <c r="T146" s="257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58" t="s">
        <v>254</v>
      </c>
      <c r="AT146" s="258" t="s">
        <v>250</v>
      </c>
      <c r="AU146" s="258" t="s">
        <v>83</v>
      </c>
      <c r="AY146" s="3" t="s">
        <v>247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81</v>
      </c>
      <c r="BK146" s="137" t="n">
        <f aca="false">ROUND(I146*H146,2)</f>
        <v>0</v>
      </c>
      <c r="BL146" s="3" t="s">
        <v>254</v>
      </c>
      <c r="BM146" s="258" t="s">
        <v>255</v>
      </c>
    </row>
    <row r="147" s="30" customFormat="true" ht="10.2" hidden="false" customHeight="false" outlineLevel="0" collapsed="false">
      <c r="A147" s="26"/>
      <c r="B147" s="27"/>
      <c r="C147" s="28"/>
      <c r="D147" s="259" t="s">
        <v>256</v>
      </c>
      <c r="E147" s="28"/>
      <c r="F147" s="260" t="s">
        <v>257</v>
      </c>
      <c r="G147" s="28"/>
      <c r="H147" s="28"/>
      <c r="I147" s="211"/>
      <c r="J147" s="28"/>
      <c r="K147" s="28"/>
      <c r="L147" s="29"/>
      <c r="M147" s="261"/>
      <c r="N147" s="262"/>
      <c r="O147" s="76"/>
      <c r="P147" s="76"/>
      <c r="Q147" s="76"/>
      <c r="R147" s="76"/>
      <c r="S147" s="76"/>
      <c r="T147" s="7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3" t="s">
        <v>256</v>
      </c>
      <c r="AU147" s="3" t="s">
        <v>83</v>
      </c>
    </row>
    <row r="148" s="229" customFormat="true" ht="22.8" hidden="false" customHeight="true" outlineLevel="0" collapsed="false">
      <c r="B148" s="230"/>
      <c r="C148" s="231"/>
      <c r="D148" s="232" t="s">
        <v>73</v>
      </c>
      <c r="E148" s="244" t="s">
        <v>258</v>
      </c>
      <c r="F148" s="244" t="s">
        <v>259</v>
      </c>
      <c r="G148" s="231"/>
      <c r="H148" s="231"/>
      <c r="I148" s="234"/>
      <c r="J148" s="245" t="n">
        <f aca="false">BK148</f>
        <v>0</v>
      </c>
      <c r="K148" s="231"/>
      <c r="L148" s="236"/>
      <c r="M148" s="237"/>
      <c r="N148" s="238"/>
      <c r="O148" s="238"/>
      <c r="P148" s="239" t="n">
        <f aca="false">SUM(P149:P152)</f>
        <v>0</v>
      </c>
      <c r="Q148" s="238"/>
      <c r="R148" s="239" t="n">
        <f aca="false">SUM(R149:R152)</f>
        <v>0</v>
      </c>
      <c r="S148" s="238"/>
      <c r="T148" s="240" t="n">
        <f aca="false">SUM(T149:T152)</f>
        <v>0</v>
      </c>
      <c r="AR148" s="241" t="s">
        <v>81</v>
      </c>
      <c r="AT148" s="242" t="s">
        <v>73</v>
      </c>
      <c r="AU148" s="242" t="s">
        <v>81</v>
      </c>
      <c r="AY148" s="241" t="s">
        <v>247</v>
      </c>
      <c r="BK148" s="243" t="n">
        <f aca="false">SUM(BK149:BK152)</f>
        <v>0</v>
      </c>
    </row>
    <row r="149" s="30" customFormat="true" ht="16.5" hidden="false" customHeight="true" outlineLevel="0" collapsed="false">
      <c r="A149" s="26"/>
      <c r="B149" s="27"/>
      <c r="C149" s="246" t="s">
        <v>83</v>
      </c>
      <c r="D149" s="246" t="s">
        <v>250</v>
      </c>
      <c r="E149" s="247" t="s">
        <v>260</v>
      </c>
      <c r="F149" s="248" t="s">
        <v>261</v>
      </c>
      <c r="G149" s="249" t="s">
        <v>262</v>
      </c>
      <c r="H149" s="250" t="n">
        <v>1</v>
      </c>
      <c r="I149" s="251"/>
      <c r="J149" s="252" t="n">
        <f aca="false">ROUND(I149*H149,2)</f>
        <v>0</v>
      </c>
      <c r="K149" s="253"/>
      <c r="L149" s="29"/>
      <c r="M149" s="254"/>
      <c r="N149" s="255" t="s">
        <v>39</v>
      </c>
      <c r="O149" s="76"/>
      <c r="P149" s="256" t="n">
        <f aca="false">O149*H149</f>
        <v>0</v>
      </c>
      <c r="Q149" s="256" t="n">
        <v>0</v>
      </c>
      <c r="R149" s="256" t="n">
        <f aca="false">Q149*H149</f>
        <v>0</v>
      </c>
      <c r="S149" s="256" t="n">
        <v>0</v>
      </c>
      <c r="T149" s="257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258" t="s">
        <v>254</v>
      </c>
      <c r="AT149" s="258" t="s">
        <v>250</v>
      </c>
      <c r="AU149" s="258" t="s">
        <v>83</v>
      </c>
      <c r="AY149" s="3" t="s">
        <v>247</v>
      </c>
      <c r="BE149" s="137" t="n">
        <f aca="false">IF(N149="základní",J149,0)</f>
        <v>0</v>
      </c>
      <c r="BF149" s="137" t="n">
        <f aca="false">IF(N149="snížená",J149,0)</f>
        <v>0</v>
      </c>
      <c r="BG149" s="137" t="n">
        <f aca="false">IF(N149="zákl. přenesená",J149,0)</f>
        <v>0</v>
      </c>
      <c r="BH149" s="137" t="n">
        <f aca="false">IF(N149="sníž. přenesená",J149,0)</f>
        <v>0</v>
      </c>
      <c r="BI149" s="137" t="n">
        <f aca="false">IF(N149="nulová",J149,0)</f>
        <v>0</v>
      </c>
      <c r="BJ149" s="3" t="s">
        <v>81</v>
      </c>
      <c r="BK149" s="137" t="n">
        <f aca="false">ROUND(I149*H149,2)</f>
        <v>0</v>
      </c>
      <c r="BL149" s="3" t="s">
        <v>254</v>
      </c>
      <c r="BM149" s="258" t="s">
        <v>263</v>
      </c>
    </row>
    <row r="150" s="30" customFormat="true" ht="10.2" hidden="false" customHeight="false" outlineLevel="0" collapsed="false">
      <c r="A150" s="26"/>
      <c r="B150" s="27"/>
      <c r="C150" s="28"/>
      <c r="D150" s="259" t="s">
        <v>256</v>
      </c>
      <c r="E150" s="28"/>
      <c r="F150" s="260" t="s">
        <v>264</v>
      </c>
      <c r="G150" s="28"/>
      <c r="H150" s="28"/>
      <c r="I150" s="211"/>
      <c r="J150" s="28"/>
      <c r="K150" s="28"/>
      <c r="L150" s="29"/>
      <c r="M150" s="261"/>
      <c r="N150" s="262"/>
      <c r="O150" s="76"/>
      <c r="P150" s="76"/>
      <c r="Q150" s="76"/>
      <c r="R150" s="76"/>
      <c r="S150" s="76"/>
      <c r="T150" s="7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3" t="s">
        <v>256</v>
      </c>
      <c r="AU150" s="3" t="s">
        <v>83</v>
      </c>
    </row>
    <row r="151" s="30" customFormat="true" ht="16.5" hidden="false" customHeight="true" outlineLevel="0" collapsed="false">
      <c r="A151" s="26"/>
      <c r="B151" s="27"/>
      <c r="C151" s="246" t="s">
        <v>265</v>
      </c>
      <c r="D151" s="246" t="s">
        <v>250</v>
      </c>
      <c r="E151" s="247" t="s">
        <v>266</v>
      </c>
      <c r="F151" s="248" t="s">
        <v>267</v>
      </c>
      <c r="G151" s="249" t="s">
        <v>253</v>
      </c>
      <c r="H151" s="250" t="n">
        <v>1</v>
      </c>
      <c r="I151" s="251"/>
      <c r="J151" s="252" t="n">
        <f aca="false">ROUND(I151*H151,2)</f>
        <v>0</v>
      </c>
      <c r="K151" s="253"/>
      <c r="L151" s="29"/>
      <c r="M151" s="254"/>
      <c r="N151" s="255" t="s">
        <v>39</v>
      </c>
      <c r="O151" s="76"/>
      <c r="P151" s="256" t="n">
        <f aca="false">O151*H151</f>
        <v>0</v>
      </c>
      <c r="Q151" s="256" t="n">
        <v>0</v>
      </c>
      <c r="R151" s="256" t="n">
        <f aca="false">Q151*H151</f>
        <v>0</v>
      </c>
      <c r="S151" s="256" t="n">
        <v>0</v>
      </c>
      <c r="T151" s="257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58" t="s">
        <v>254</v>
      </c>
      <c r="AT151" s="258" t="s">
        <v>250</v>
      </c>
      <c r="AU151" s="258" t="s">
        <v>83</v>
      </c>
      <c r="AY151" s="3" t="s">
        <v>247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81</v>
      </c>
      <c r="BK151" s="137" t="n">
        <f aca="false">ROUND(I151*H151,2)</f>
        <v>0</v>
      </c>
      <c r="BL151" s="3" t="s">
        <v>254</v>
      </c>
      <c r="BM151" s="258" t="s">
        <v>268</v>
      </c>
    </row>
    <row r="152" s="30" customFormat="true" ht="10.2" hidden="false" customHeight="false" outlineLevel="0" collapsed="false">
      <c r="A152" s="26"/>
      <c r="B152" s="27"/>
      <c r="C152" s="28"/>
      <c r="D152" s="259" t="s">
        <v>256</v>
      </c>
      <c r="E152" s="28"/>
      <c r="F152" s="260" t="s">
        <v>269</v>
      </c>
      <c r="G152" s="28"/>
      <c r="H152" s="28"/>
      <c r="I152" s="211"/>
      <c r="J152" s="28"/>
      <c r="K152" s="28"/>
      <c r="L152" s="29"/>
      <c r="M152" s="261"/>
      <c r="N152" s="262"/>
      <c r="O152" s="76"/>
      <c r="P152" s="76"/>
      <c r="Q152" s="76"/>
      <c r="R152" s="76"/>
      <c r="S152" s="76"/>
      <c r="T152" s="7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3" t="s">
        <v>256</v>
      </c>
      <c r="AU152" s="3" t="s">
        <v>83</v>
      </c>
    </row>
    <row r="153" s="229" customFormat="true" ht="22.8" hidden="false" customHeight="true" outlineLevel="0" collapsed="false">
      <c r="B153" s="230"/>
      <c r="C153" s="231"/>
      <c r="D153" s="232" t="s">
        <v>73</v>
      </c>
      <c r="E153" s="244" t="s">
        <v>270</v>
      </c>
      <c r="F153" s="244" t="s">
        <v>271</v>
      </c>
      <c r="G153" s="231"/>
      <c r="H153" s="231"/>
      <c r="I153" s="234"/>
      <c r="J153" s="245" t="n">
        <f aca="false">BK153</f>
        <v>0</v>
      </c>
      <c r="K153" s="231"/>
      <c r="L153" s="236"/>
      <c r="M153" s="237"/>
      <c r="N153" s="238"/>
      <c r="O153" s="238"/>
      <c r="P153" s="239" t="n">
        <f aca="false">SUM(P154:P161)</f>
        <v>0</v>
      </c>
      <c r="Q153" s="238"/>
      <c r="R153" s="239" t="n">
        <f aca="false">SUM(R154:R161)</f>
        <v>0</v>
      </c>
      <c r="S153" s="238"/>
      <c r="T153" s="240" t="n">
        <f aca="false">SUM(T154:T161)</f>
        <v>0</v>
      </c>
      <c r="AR153" s="241" t="s">
        <v>81</v>
      </c>
      <c r="AT153" s="242" t="s">
        <v>73</v>
      </c>
      <c r="AU153" s="242" t="s">
        <v>81</v>
      </c>
      <c r="AY153" s="241" t="s">
        <v>247</v>
      </c>
      <c r="BK153" s="243" t="n">
        <f aca="false">SUM(BK154:BK161)</f>
        <v>0</v>
      </c>
    </row>
    <row r="154" s="30" customFormat="true" ht="24.15" hidden="false" customHeight="true" outlineLevel="0" collapsed="false">
      <c r="A154" s="26"/>
      <c r="B154" s="27"/>
      <c r="C154" s="246" t="s">
        <v>272</v>
      </c>
      <c r="D154" s="246" t="s">
        <v>250</v>
      </c>
      <c r="E154" s="247" t="s">
        <v>273</v>
      </c>
      <c r="F154" s="248" t="s">
        <v>274</v>
      </c>
      <c r="G154" s="249" t="s">
        <v>275</v>
      </c>
      <c r="H154" s="250" t="n">
        <v>0.3</v>
      </c>
      <c r="I154" s="251"/>
      <c r="J154" s="252" t="n">
        <f aca="false">ROUND(I154*H154,2)</f>
        <v>0</v>
      </c>
      <c r="K154" s="253"/>
      <c r="L154" s="29"/>
      <c r="M154" s="254"/>
      <c r="N154" s="255" t="s">
        <v>39</v>
      </c>
      <c r="O154" s="76"/>
      <c r="P154" s="256" t="n">
        <f aca="false">O154*H154</f>
        <v>0</v>
      </c>
      <c r="Q154" s="256" t="n">
        <v>0</v>
      </c>
      <c r="R154" s="256" t="n">
        <f aca="false">Q154*H154</f>
        <v>0</v>
      </c>
      <c r="S154" s="256" t="n">
        <v>0</v>
      </c>
      <c r="T154" s="257" t="n">
        <f aca="false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258" t="s">
        <v>272</v>
      </c>
      <c r="AT154" s="258" t="s">
        <v>250</v>
      </c>
      <c r="AU154" s="258" t="s">
        <v>83</v>
      </c>
      <c r="AY154" s="3" t="s">
        <v>247</v>
      </c>
      <c r="BE154" s="137" t="n">
        <f aca="false">IF(N154="základní",J154,0)</f>
        <v>0</v>
      </c>
      <c r="BF154" s="137" t="n">
        <f aca="false">IF(N154="snížená",J154,0)</f>
        <v>0</v>
      </c>
      <c r="BG154" s="137" t="n">
        <f aca="false">IF(N154="zákl. přenesená",J154,0)</f>
        <v>0</v>
      </c>
      <c r="BH154" s="137" t="n">
        <f aca="false">IF(N154="sníž. přenesená",J154,0)</f>
        <v>0</v>
      </c>
      <c r="BI154" s="137" t="n">
        <f aca="false">IF(N154="nulová",J154,0)</f>
        <v>0</v>
      </c>
      <c r="BJ154" s="3" t="s">
        <v>81</v>
      </c>
      <c r="BK154" s="137" t="n">
        <f aca="false">ROUND(I154*H154,2)</f>
        <v>0</v>
      </c>
      <c r="BL154" s="3" t="s">
        <v>272</v>
      </c>
      <c r="BM154" s="258" t="s">
        <v>276</v>
      </c>
    </row>
    <row r="155" s="30" customFormat="true" ht="28.8" hidden="false" customHeight="false" outlineLevel="0" collapsed="false">
      <c r="A155" s="26"/>
      <c r="B155" s="27"/>
      <c r="C155" s="28"/>
      <c r="D155" s="259" t="s">
        <v>256</v>
      </c>
      <c r="E155" s="28"/>
      <c r="F155" s="260" t="s">
        <v>277</v>
      </c>
      <c r="G155" s="28"/>
      <c r="H155" s="28"/>
      <c r="I155" s="211"/>
      <c r="J155" s="28"/>
      <c r="K155" s="28"/>
      <c r="L155" s="29"/>
      <c r="M155" s="261"/>
      <c r="N155" s="262"/>
      <c r="O155" s="76"/>
      <c r="P155" s="76"/>
      <c r="Q155" s="76"/>
      <c r="R155" s="76"/>
      <c r="S155" s="76"/>
      <c r="T155" s="77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T155" s="3" t="s">
        <v>256</v>
      </c>
      <c r="AU155" s="3" t="s">
        <v>83</v>
      </c>
    </row>
    <row r="156" s="30" customFormat="true" ht="24.15" hidden="false" customHeight="true" outlineLevel="0" collapsed="false">
      <c r="A156" s="26"/>
      <c r="B156" s="27"/>
      <c r="C156" s="246" t="s">
        <v>278</v>
      </c>
      <c r="D156" s="246" t="s">
        <v>250</v>
      </c>
      <c r="E156" s="247" t="s">
        <v>279</v>
      </c>
      <c r="F156" s="248" t="s">
        <v>280</v>
      </c>
      <c r="G156" s="249" t="s">
        <v>275</v>
      </c>
      <c r="H156" s="250" t="n">
        <v>0.3</v>
      </c>
      <c r="I156" s="251"/>
      <c r="J156" s="252" t="n">
        <f aca="false">ROUND(I156*H156,2)</f>
        <v>0</v>
      </c>
      <c r="K156" s="253"/>
      <c r="L156" s="29"/>
      <c r="M156" s="254"/>
      <c r="N156" s="255" t="s">
        <v>39</v>
      </c>
      <c r="O156" s="76"/>
      <c r="P156" s="256" t="n">
        <f aca="false">O156*H156</f>
        <v>0</v>
      </c>
      <c r="Q156" s="256" t="n">
        <v>0</v>
      </c>
      <c r="R156" s="256" t="n">
        <f aca="false">Q156*H156</f>
        <v>0</v>
      </c>
      <c r="S156" s="256" t="n">
        <v>0</v>
      </c>
      <c r="T156" s="257" t="n">
        <f aca="false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258" t="s">
        <v>272</v>
      </c>
      <c r="AT156" s="258" t="s">
        <v>250</v>
      </c>
      <c r="AU156" s="258" t="s">
        <v>83</v>
      </c>
      <c r="AY156" s="3" t="s">
        <v>247</v>
      </c>
      <c r="BE156" s="137" t="n">
        <f aca="false">IF(N156="základní",J156,0)</f>
        <v>0</v>
      </c>
      <c r="BF156" s="137" t="n">
        <f aca="false">IF(N156="snížená",J156,0)</f>
        <v>0</v>
      </c>
      <c r="BG156" s="137" t="n">
        <f aca="false">IF(N156="zákl. přenesená",J156,0)</f>
        <v>0</v>
      </c>
      <c r="BH156" s="137" t="n">
        <f aca="false">IF(N156="sníž. přenesená",J156,0)</f>
        <v>0</v>
      </c>
      <c r="BI156" s="137" t="n">
        <f aca="false">IF(N156="nulová",J156,0)</f>
        <v>0</v>
      </c>
      <c r="BJ156" s="3" t="s">
        <v>81</v>
      </c>
      <c r="BK156" s="137" t="n">
        <f aca="false">ROUND(I156*H156,2)</f>
        <v>0</v>
      </c>
      <c r="BL156" s="3" t="s">
        <v>272</v>
      </c>
      <c r="BM156" s="258" t="s">
        <v>281</v>
      </c>
    </row>
    <row r="157" s="30" customFormat="true" ht="19.2" hidden="false" customHeight="false" outlineLevel="0" collapsed="false">
      <c r="A157" s="26"/>
      <c r="B157" s="27"/>
      <c r="C157" s="28"/>
      <c r="D157" s="259" t="s">
        <v>256</v>
      </c>
      <c r="E157" s="28"/>
      <c r="F157" s="260" t="s">
        <v>282</v>
      </c>
      <c r="G157" s="28"/>
      <c r="H157" s="28"/>
      <c r="I157" s="211"/>
      <c r="J157" s="28"/>
      <c r="K157" s="28"/>
      <c r="L157" s="29"/>
      <c r="M157" s="261"/>
      <c r="N157" s="262"/>
      <c r="O157" s="76"/>
      <c r="P157" s="76"/>
      <c r="Q157" s="76"/>
      <c r="R157" s="76"/>
      <c r="S157" s="76"/>
      <c r="T157" s="77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3" t="s">
        <v>256</v>
      </c>
      <c r="AU157" s="3" t="s">
        <v>83</v>
      </c>
    </row>
    <row r="158" s="30" customFormat="true" ht="16.5" hidden="false" customHeight="true" outlineLevel="0" collapsed="false">
      <c r="A158" s="26"/>
      <c r="B158" s="27"/>
      <c r="C158" s="246" t="s">
        <v>248</v>
      </c>
      <c r="D158" s="246" t="s">
        <v>250</v>
      </c>
      <c r="E158" s="247" t="s">
        <v>283</v>
      </c>
      <c r="F158" s="248" t="s">
        <v>284</v>
      </c>
      <c r="G158" s="249" t="s">
        <v>275</v>
      </c>
      <c r="H158" s="250" t="n">
        <v>0.3</v>
      </c>
      <c r="I158" s="251"/>
      <c r="J158" s="252" t="n">
        <f aca="false">ROUND(I158*H158,2)</f>
        <v>0</v>
      </c>
      <c r="K158" s="253"/>
      <c r="L158" s="29"/>
      <c r="M158" s="254"/>
      <c r="N158" s="255" t="s">
        <v>39</v>
      </c>
      <c r="O158" s="76"/>
      <c r="P158" s="256" t="n">
        <f aca="false">O158*H158</f>
        <v>0</v>
      </c>
      <c r="Q158" s="256" t="n">
        <v>0</v>
      </c>
      <c r="R158" s="256" t="n">
        <f aca="false">Q158*H158</f>
        <v>0</v>
      </c>
      <c r="S158" s="256" t="n">
        <v>0</v>
      </c>
      <c r="T158" s="257" t="n">
        <f aca="false"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258" t="s">
        <v>272</v>
      </c>
      <c r="AT158" s="258" t="s">
        <v>250</v>
      </c>
      <c r="AU158" s="258" t="s">
        <v>83</v>
      </c>
      <c r="AY158" s="3" t="s">
        <v>247</v>
      </c>
      <c r="BE158" s="137" t="n">
        <f aca="false">IF(N158="základní",J158,0)</f>
        <v>0</v>
      </c>
      <c r="BF158" s="137" t="n">
        <f aca="false">IF(N158="snížená",J158,0)</f>
        <v>0</v>
      </c>
      <c r="BG158" s="137" t="n">
        <f aca="false">IF(N158="zákl. přenesená",J158,0)</f>
        <v>0</v>
      </c>
      <c r="BH158" s="137" t="n">
        <f aca="false">IF(N158="sníž. přenesená",J158,0)</f>
        <v>0</v>
      </c>
      <c r="BI158" s="137" t="n">
        <f aca="false">IF(N158="nulová",J158,0)</f>
        <v>0</v>
      </c>
      <c r="BJ158" s="3" t="s">
        <v>81</v>
      </c>
      <c r="BK158" s="137" t="n">
        <f aca="false">ROUND(I158*H158,2)</f>
        <v>0</v>
      </c>
      <c r="BL158" s="3" t="s">
        <v>272</v>
      </c>
      <c r="BM158" s="258" t="s">
        <v>285</v>
      </c>
    </row>
    <row r="159" s="30" customFormat="true" ht="19.2" hidden="false" customHeight="false" outlineLevel="0" collapsed="false">
      <c r="A159" s="26"/>
      <c r="B159" s="27"/>
      <c r="C159" s="28"/>
      <c r="D159" s="259" t="s">
        <v>256</v>
      </c>
      <c r="E159" s="28"/>
      <c r="F159" s="260" t="s">
        <v>286</v>
      </c>
      <c r="G159" s="28"/>
      <c r="H159" s="28"/>
      <c r="I159" s="211"/>
      <c r="J159" s="28"/>
      <c r="K159" s="28"/>
      <c r="L159" s="29"/>
      <c r="M159" s="261"/>
      <c r="N159" s="262"/>
      <c r="O159" s="76"/>
      <c r="P159" s="76"/>
      <c r="Q159" s="76"/>
      <c r="R159" s="76"/>
      <c r="S159" s="76"/>
      <c r="T159" s="77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3" t="s">
        <v>256</v>
      </c>
      <c r="AU159" s="3" t="s">
        <v>83</v>
      </c>
    </row>
    <row r="160" s="30" customFormat="true" ht="24.15" hidden="false" customHeight="true" outlineLevel="0" collapsed="false">
      <c r="A160" s="26"/>
      <c r="B160" s="27"/>
      <c r="C160" s="263" t="s">
        <v>287</v>
      </c>
      <c r="D160" s="263" t="s">
        <v>288</v>
      </c>
      <c r="E160" s="264" t="s">
        <v>289</v>
      </c>
      <c r="F160" s="265" t="s">
        <v>290</v>
      </c>
      <c r="G160" s="266" t="s">
        <v>291</v>
      </c>
      <c r="H160" s="267" t="n">
        <v>1</v>
      </c>
      <c r="I160" s="268"/>
      <c r="J160" s="269" t="n">
        <f aca="false">ROUND(I160*H160,2)</f>
        <v>0</v>
      </c>
      <c r="K160" s="270"/>
      <c r="L160" s="271"/>
      <c r="M160" s="272"/>
      <c r="N160" s="273" t="s">
        <v>39</v>
      </c>
      <c r="O160" s="76"/>
      <c r="P160" s="256" t="n">
        <f aca="false">O160*H160</f>
        <v>0</v>
      </c>
      <c r="Q160" s="256" t="n">
        <v>0</v>
      </c>
      <c r="R160" s="256" t="n">
        <f aca="false">Q160*H160</f>
        <v>0</v>
      </c>
      <c r="S160" s="256" t="n">
        <v>0</v>
      </c>
      <c r="T160" s="257" t="n">
        <f aca="false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258" t="s">
        <v>292</v>
      </c>
      <c r="AT160" s="258" t="s">
        <v>288</v>
      </c>
      <c r="AU160" s="258" t="s">
        <v>83</v>
      </c>
      <c r="AY160" s="3" t="s">
        <v>247</v>
      </c>
      <c r="BE160" s="137" t="n">
        <f aca="false">IF(N160="základní",J160,0)</f>
        <v>0</v>
      </c>
      <c r="BF160" s="137" t="n">
        <f aca="false">IF(N160="snížená",J160,0)</f>
        <v>0</v>
      </c>
      <c r="BG160" s="137" t="n">
        <f aca="false">IF(N160="zákl. přenesená",J160,0)</f>
        <v>0</v>
      </c>
      <c r="BH160" s="137" t="n">
        <f aca="false">IF(N160="sníž. přenesená",J160,0)</f>
        <v>0</v>
      </c>
      <c r="BI160" s="137" t="n">
        <f aca="false">IF(N160="nulová",J160,0)</f>
        <v>0</v>
      </c>
      <c r="BJ160" s="3" t="s">
        <v>81</v>
      </c>
      <c r="BK160" s="137" t="n">
        <f aca="false">ROUND(I160*H160,2)</f>
        <v>0</v>
      </c>
      <c r="BL160" s="3" t="s">
        <v>272</v>
      </c>
      <c r="BM160" s="258" t="s">
        <v>293</v>
      </c>
    </row>
    <row r="161" s="30" customFormat="true" ht="28.8" hidden="false" customHeight="false" outlineLevel="0" collapsed="false">
      <c r="A161" s="26"/>
      <c r="B161" s="27"/>
      <c r="C161" s="28"/>
      <c r="D161" s="259" t="s">
        <v>256</v>
      </c>
      <c r="E161" s="28"/>
      <c r="F161" s="260" t="s">
        <v>294</v>
      </c>
      <c r="G161" s="28"/>
      <c r="H161" s="28"/>
      <c r="I161" s="211"/>
      <c r="J161" s="28"/>
      <c r="K161" s="28"/>
      <c r="L161" s="29"/>
      <c r="M161" s="261"/>
      <c r="N161" s="262"/>
      <c r="O161" s="76"/>
      <c r="P161" s="76"/>
      <c r="Q161" s="76"/>
      <c r="R161" s="76"/>
      <c r="S161" s="76"/>
      <c r="T161" s="77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T161" s="3" t="s">
        <v>256</v>
      </c>
      <c r="AU161" s="3" t="s">
        <v>83</v>
      </c>
    </row>
    <row r="162" s="229" customFormat="true" ht="25.95" hidden="false" customHeight="true" outlineLevel="0" collapsed="false">
      <c r="B162" s="230"/>
      <c r="C162" s="231"/>
      <c r="D162" s="232" t="s">
        <v>73</v>
      </c>
      <c r="E162" s="233" t="s">
        <v>295</v>
      </c>
      <c r="F162" s="233" t="s">
        <v>296</v>
      </c>
      <c r="G162" s="231"/>
      <c r="H162" s="231"/>
      <c r="I162" s="234"/>
      <c r="J162" s="235" t="n">
        <f aca="false">BK162</f>
        <v>0</v>
      </c>
      <c r="K162" s="231"/>
      <c r="L162" s="236"/>
      <c r="M162" s="237"/>
      <c r="N162" s="238"/>
      <c r="O162" s="238"/>
      <c r="P162" s="239" t="n">
        <f aca="false">P163+P174+P196+P224+P233+P250</f>
        <v>0</v>
      </c>
      <c r="Q162" s="238"/>
      <c r="R162" s="239" t="n">
        <f aca="false">R163+R174+R196+R224+R233+R250</f>
        <v>0.95021996</v>
      </c>
      <c r="S162" s="238"/>
      <c r="T162" s="240" t="n">
        <f aca="false">T163+T174+T196+T224+T233+T250</f>
        <v>0.12143</v>
      </c>
      <c r="AR162" s="241" t="s">
        <v>83</v>
      </c>
      <c r="AT162" s="242" t="s">
        <v>73</v>
      </c>
      <c r="AU162" s="242" t="s">
        <v>74</v>
      </c>
      <c r="AY162" s="241" t="s">
        <v>247</v>
      </c>
      <c r="BK162" s="243" t="n">
        <f aca="false">BK163+BK174+BK196+BK224+BK233+BK250</f>
        <v>0</v>
      </c>
    </row>
    <row r="163" s="229" customFormat="true" ht="22.8" hidden="false" customHeight="true" outlineLevel="0" collapsed="false">
      <c r="B163" s="230"/>
      <c r="C163" s="231"/>
      <c r="D163" s="232" t="s">
        <v>73</v>
      </c>
      <c r="E163" s="244" t="s">
        <v>1177</v>
      </c>
      <c r="F163" s="244" t="s">
        <v>1178</v>
      </c>
      <c r="G163" s="231"/>
      <c r="H163" s="231"/>
      <c r="I163" s="234"/>
      <c r="J163" s="245" t="n">
        <f aca="false">BK163</f>
        <v>0</v>
      </c>
      <c r="K163" s="231"/>
      <c r="L163" s="236"/>
      <c r="M163" s="237"/>
      <c r="N163" s="238"/>
      <c r="O163" s="238"/>
      <c r="P163" s="239" t="n">
        <f aca="false">SUM(P164:P173)</f>
        <v>0</v>
      </c>
      <c r="Q163" s="238"/>
      <c r="R163" s="239" t="n">
        <f aca="false">SUM(R164:R173)</f>
        <v>0</v>
      </c>
      <c r="S163" s="238"/>
      <c r="T163" s="240" t="n">
        <f aca="false">SUM(T164:T173)</f>
        <v>0.02032</v>
      </c>
      <c r="AR163" s="241" t="s">
        <v>83</v>
      </c>
      <c r="AT163" s="242" t="s">
        <v>73</v>
      </c>
      <c r="AU163" s="242" t="s">
        <v>81</v>
      </c>
      <c r="AY163" s="241" t="s">
        <v>247</v>
      </c>
      <c r="BK163" s="243" t="n">
        <f aca="false">SUM(BK164:BK173)</f>
        <v>0</v>
      </c>
    </row>
    <row r="164" s="30" customFormat="true" ht="16.5" hidden="false" customHeight="true" outlineLevel="0" collapsed="false">
      <c r="A164" s="26"/>
      <c r="B164" s="27"/>
      <c r="C164" s="246" t="s">
        <v>292</v>
      </c>
      <c r="D164" s="246" t="s">
        <v>250</v>
      </c>
      <c r="E164" s="247" t="s">
        <v>1179</v>
      </c>
      <c r="F164" s="248" t="s">
        <v>1180</v>
      </c>
      <c r="G164" s="249" t="s">
        <v>262</v>
      </c>
      <c r="H164" s="250" t="n">
        <v>1</v>
      </c>
      <c r="I164" s="251"/>
      <c r="J164" s="252" t="n">
        <f aca="false">ROUND(I164*H164,2)</f>
        <v>0</v>
      </c>
      <c r="K164" s="253"/>
      <c r="L164" s="29"/>
      <c r="M164" s="254"/>
      <c r="N164" s="255" t="s">
        <v>39</v>
      </c>
      <c r="O164" s="76"/>
      <c r="P164" s="256" t="n">
        <f aca="false">O164*H164</f>
        <v>0</v>
      </c>
      <c r="Q164" s="256" t="n">
        <v>0</v>
      </c>
      <c r="R164" s="256" t="n">
        <f aca="false">Q164*H164</f>
        <v>0</v>
      </c>
      <c r="S164" s="256" t="n">
        <v>0.01946</v>
      </c>
      <c r="T164" s="257" t="n">
        <f aca="false">S164*H164</f>
        <v>0.01946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258" t="s">
        <v>302</v>
      </c>
      <c r="AT164" s="258" t="s">
        <v>250</v>
      </c>
      <c r="AU164" s="258" t="s">
        <v>83</v>
      </c>
      <c r="AY164" s="3" t="s">
        <v>247</v>
      </c>
      <c r="BE164" s="137" t="n">
        <f aca="false">IF(N164="základní",J164,0)</f>
        <v>0</v>
      </c>
      <c r="BF164" s="137" t="n">
        <f aca="false">IF(N164="snížená",J164,0)</f>
        <v>0</v>
      </c>
      <c r="BG164" s="137" t="n">
        <f aca="false">IF(N164="zákl. přenesená",J164,0)</f>
        <v>0</v>
      </c>
      <c r="BH164" s="137" t="n">
        <f aca="false">IF(N164="sníž. přenesená",J164,0)</f>
        <v>0</v>
      </c>
      <c r="BI164" s="137" t="n">
        <f aca="false">IF(N164="nulová",J164,0)</f>
        <v>0</v>
      </c>
      <c r="BJ164" s="3" t="s">
        <v>81</v>
      </c>
      <c r="BK164" s="137" t="n">
        <f aca="false">ROUND(I164*H164,2)</f>
        <v>0</v>
      </c>
      <c r="BL164" s="3" t="s">
        <v>302</v>
      </c>
      <c r="BM164" s="258" t="s">
        <v>1181</v>
      </c>
    </row>
    <row r="165" s="30" customFormat="true" ht="10.2" hidden="false" customHeight="false" outlineLevel="0" collapsed="false">
      <c r="A165" s="26"/>
      <c r="B165" s="27"/>
      <c r="C165" s="28"/>
      <c r="D165" s="259" t="s">
        <v>256</v>
      </c>
      <c r="E165" s="28"/>
      <c r="F165" s="260" t="s">
        <v>1182</v>
      </c>
      <c r="G165" s="28"/>
      <c r="H165" s="28"/>
      <c r="I165" s="211"/>
      <c r="J165" s="28"/>
      <c r="K165" s="28"/>
      <c r="L165" s="29"/>
      <c r="M165" s="261"/>
      <c r="N165" s="262"/>
      <c r="O165" s="76"/>
      <c r="P165" s="76"/>
      <c r="Q165" s="76"/>
      <c r="R165" s="76"/>
      <c r="S165" s="76"/>
      <c r="T165" s="77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3" t="s">
        <v>256</v>
      </c>
      <c r="AU165" s="3" t="s">
        <v>83</v>
      </c>
    </row>
    <row r="166" s="30" customFormat="true" ht="16.5" hidden="false" customHeight="true" outlineLevel="0" collapsed="false">
      <c r="A166" s="26"/>
      <c r="B166" s="27"/>
      <c r="C166" s="246" t="s">
        <v>258</v>
      </c>
      <c r="D166" s="246" t="s">
        <v>250</v>
      </c>
      <c r="E166" s="247" t="s">
        <v>1183</v>
      </c>
      <c r="F166" s="248" t="s">
        <v>1184</v>
      </c>
      <c r="G166" s="249" t="s">
        <v>262</v>
      </c>
      <c r="H166" s="250" t="n">
        <v>1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0.00086</v>
      </c>
      <c r="T166" s="257" t="n">
        <f aca="false">S166*H166</f>
        <v>0.00086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302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302</v>
      </c>
      <c r="BM166" s="258" t="s">
        <v>1185</v>
      </c>
    </row>
    <row r="167" s="30" customFormat="true" ht="10.2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1186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30" customFormat="true" ht="24.15" hidden="false" customHeight="true" outlineLevel="0" collapsed="false">
      <c r="A168" s="26"/>
      <c r="B168" s="27"/>
      <c r="C168" s="246" t="s">
        <v>310</v>
      </c>
      <c r="D168" s="246" t="s">
        <v>250</v>
      </c>
      <c r="E168" s="247" t="s">
        <v>1187</v>
      </c>
      <c r="F168" s="248" t="s">
        <v>1188</v>
      </c>
      <c r="G168" s="249" t="s">
        <v>262</v>
      </c>
      <c r="H168" s="250" t="n">
        <v>1</v>
      </c>
      <c r="I168" s="251"/>
      <c r="J168" s="252" t="n">
        <f aca="false">ROUND(I168*H168,2)</f>
        <v>0</v>
      </c>
      <c r="K168" s="253"/>
      <c r="L168" s="29"/>
      <c r="M168" s="254"/>
      <c r="N168" s="255" t="s">
        <v>39</v>
      </c>
      <c r="O168" s="76"/>
      <c r="P168" s="256" t="n">
        <f aca="false">O168*H168</f>
        <v>0</v>
      </c>
      <c r="Q168" s="256" t="n">
        <v>0</v>
      </c>
      <c r="R168" s="256" t="n">
        <f aca="false">Q168*H168</f>
        <v>0</v>
      </c>
      <c r="S168" s="256" t="n">
        <v>0</v>
      </c>
      <c r="T168" s="257" t="n">
        <f aca="false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254</v>
      </c>
      <c r="AT168" s="258" t="s">
        <v>250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254</v>
      </c>
      <c r="BM168" s="258" t="s">
        <v>1512</v>
      </c>
    </row>
    <row r="169" s="30" customFormat="true" ht="19.2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1190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30" customFormat="true" ht="24.15" hidden="false" customHeight="true" outlineLevel="0" collapsed="false">
      <c r="A170" s="26"/>
      <c r="B170" s="27"/>
      <c r="C170" s="246" t="s">
        <v>316</v>
      </c>
      <c r="D170" s="246" t="s">
        <v>250</v>
      </c>
      <c r="E170" s="247" t="s">
        <v>1191</v>
      </c>
      <c r="F170" s="248" t="s">
        <v>1192</v>
      </c>
      <c r="G170" s="249" t="s">
        <v>253</v>
      </c>
      <c r="H170" s="250" t="n">
        <v>1</v>
      </c>
      <c r="I170" s="251"/>
      <c r="J170" s="252" t="n">
        <f aca="false">ROUND(I170*H170,2)</f>
        <v>0</v>
      </c>
      <c r="K170" s="253"/>
      <c r="L170" s="29"/>
      <c r="M170" s="254"/>
      <c r="N170" s="255" t="s">
        <v>39</v>
      </c>
      <c r="O170" s="76"/>
      <c r="P170" s="256" t="n">
        <f aca="false">O170*H170</f>
        <v>0</v>
      </c>
      <c r="Q170" s="256" t="n">
        <v>0</v>
      </c>
      <c r="R170" s="256" t="n">
        <f aca="false">Q170*H170</f>
        <v>0</v>
      </c>
      <c r="S170" s="256" t="n">
        <v>0</v>
      </c>
      <c r="T170" s="257" t="n">
        <f aca="false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258" t="s">
        <v>254</v>
      </c>
      <c r="AT170" s="258" t="s">
        <v>250</v>
      </c>
      <c r="AU170" s="258" t="s">
        <v>83</v>
      </c>
      <c r="AY170" s="3" t="s">
        <v>247</v>
      </c>
      <c r="BE170" s="137" t="n">
        <f aca="false">IF(N170="základní",J170,0)</f>
        <v>0</v>
      </c>
      <c r="BF170" s="137" t="n">
        <f aca="false">IF(N170="snížená",J170,0)</f>
        <v>0</v>
      </c>
      <c r="BG170" s="137" t="n">
        <f aca="false">IF(N170="zákl. přenesená",J170,0)</f>
        <v>0</v>
      </c>
      <c r="BH170" s="137" t="n">
        <f aca="false">IF(N170="sníž. přenesená",J170,0)</f>
        <v>0</v>
      </c>
      <c r="BI170" s="137" t="n">
        <f aca="false">IF(N170="nulová",J170,0)</f>
        <v>0</v>
      </c>
      <c r="BJ170" s="3" t="s">
        <v>81</v>
      </c>
      <c r="BK170" s="137" t="n">
        <f aca="false">ROUND(I170*H170,2)</f>
        <v>0</v>
      </c>
      <c r="BL170" s="3" t="s">
        <v>254</v>
      </c>
      <c r="BM170" s="258" t="s">
        <v>1513</v>
      </c>
    </row>
    <row r="171" s="30" customFormat="true" ht="10.2" hidden="false" customHeight="false" outlineLevel="0" collapsed="false">
      <c r="A171" s="26"/>
      <c r="B171" s="27"/>
      <c r="C171" s="28"/>
      <c r="D171" s="259" t="s">
        <v>256</v>
      </c>
      <c r="E171" s="28"/>
      <c r="F171" s="260" t="s">
        <v>1194</v>
      </c>
      <c r="G171" s="28"/>
      <c r="H171" s="28"/>
      <c r="I171" s="211"/>
      <c r="J171" s="28"/>
      <c r="K171" s="28"/>
      <c r="L171" s="29"/>
      <c r="M171" s="261"/>
      <c r="N171" s="262"/>
      <c r="O171" s="76"/>
      <c r="P171" s="76"/>
      <c r="Q171" s="76"/>
      <c r="R171" s="76"/>
      <c r="S171" s="76"/>
      <c r="T171" s="77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T171" s="3" t="s">
        <v>256</v>
      </c>
      <c r="AU171" s="3" t="s">
        <v>83</v>
      </c>
    </row>
    <row r="172" s="30" customFormat="true" ht="16.5" hidden="false" customHeight="true" outlineLevel="0" collapsed="false">
      <c r="A172" s="26"/>
      <c r="B172" s="27"/>
      <c r="C172" s="246" t="s">
        <v>321</v>
      </c>
      <c r="D172" s="246" t="s">
        <v>250</v>
      </c>
      <c r="E172" s="247" t="s">
        <v>1195</v>
      </c>
      <c r="F172" s="248" t="s">
        <v>1196</v>
      </c>
      <c r="G172" s="249" t="s">
        <v>253</v>
      </c>
      <c r="H172" s="250" t="n">
        <v>1</v>
      </c>
      <c r="I172" s="251"/>
      <c r="J172" s="252" t="n">
        <f aca="false">ROUND(I172*H172,2)</f>
        <v>0</v>
      </c>
      <c r="K172" s="253"/>
      <c r="L172" s="29"/>
      <c r="M172" s="254"/>
      <c r="N172" s="255" t="s">
        <v>39</v>
      </c>
      <c r="O172" s="76"/>
      <c r="P172" s="256" t="n">
        <f aca="false">O172*H172</f>
        <v>0</v>
      </c>
      <c r="Q172" s="256" t="n">
        <v>0</v>
      </c>
      <c r="R172" s="256" t="n">
        <f aca="false">Q172*H172</f>
        <v>0</v>
      </c>
      <c r="S172" s="256" t="n">
        <v>0</v>
      </c>
      <c r="T172" s="257" t="n">
        <f aca="false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258" t="s">
        <v>254</v>
      </c>
      <c r="AT172" s="258" t="s">
        <v>250</v>
      </c>
      <c r="AU172" s="258" t="s">
        <v>83</v>
      </c>
      <c r="AY172" s="3" t="s">
        <v>247</v>
      </c>
      <c r="BE172" s="137" t="n">
        <f aca="false">IF(N172="základní",J172,0)</f>
        <v>0</v>
      </c>
      <c r="BF172" s="137" t="n">
        <f aca="false">IF(N172="snížená",J172,0)</f>
        <v>0</v>
      </c>
      <c r="BG172" s="137" t="n">
        <f aca="false">IF(N172="zákl. přenesená",J172,0)</f>
        <v>0</v>
      </c>
      <c r="BH172" s="137" t="n">
        <f aca="false">IF(N172="sníž. přenesená",J172,0)</f>
        <v>0</v>
      </c>
      <c r="BI172" s="137" t="n">
        <f aca="false">IF(N172="nulová",J172,0)</f>
        <v>0</v>
      </c>
      <c r="BJ172" s="3" t="s">
        <v>81</v>
      </c>
      <c r="BK172" s="137" t="n">
        <f aca="false">ROUND(I172*H172,2)</f>
        <v>0</v>
      </c>
      <c r="BL172" s="3" t="s">
        <v>254</v>
      </c>
      <c r="BM172" s="258" t="s">
        <v>1197</v>
      </c>
    </row>
    <row r="173" s="30" customFormat="true" ht="10.2" hidden="false" customHeight="false" outlineLevel="0" collapsed="false">
      <c r="A173" s="26"/>
      <c r="B173" s="27"/>
      <c r="C173" s="28"/>
      <c r="D173" s="259" t="s">
        <v>256</v>
      </c>
      <c r="E173" s="28"/>
      <c r="F173" s="260" t="s">
        <v>1477</v>
      </c>
      <c r="G173" s="28"/>
      <c r="H173" s="28"/>
      <c r="I173" s="211"/>
      <c r="J173" s="28"/>
      <c r="K173" s="28"/>
      <c r="L173" s="29"/>
      <c r="M173" s="261"/>
      <c r="N173" s="262"/>
      <c r="O173" s="76"/>
      <c r="P173" s="76"/>
      <c r="Q173" s="76"/>
      <c r="R173" s="76"/>
      <c r="S173" s="76"/>
      <c r="T173" s="77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T173" s="3" t="s">
        <v>256</v>
      </c>
      <c r="AU173" s="3" t="s">
        <v>83</v>
      </c>
    </row>
    <row r="174" s="229" customFormat="true" ht="22.8" hidden="false" customHeight="true" outlineLevel="0" collapsed="false">
      <c r="B174" s="230"/>
      <c r="C174" s="231"/>
      <c r="D174" s="232" t="s">
        <v>73</v>
      </c>
      <c r="E174" s="244" t="s">
        <v>314</v>
      </c>
      <c r="F174" s="244" t="s">
        <v>315</v>
      </c>
      <c r="G174" s="231"/>
      <c r="H174" s="231"/>
      <c r="I174" s="234"/>
      <c r="J174" s="245" t="n">
        <f aca="false">BK174</f>
        <v>0</v>
      </c>
      <c r="K174" s="231"/>
      <c r="L174" s="236"/>
      <c r="M174" s="237"/>
      <c r="N174" s="238"/>
      <c r="O174" s="238"/>
      <c r="P174" s="239" t="n">
        <f aca="false">SUM(P175:P195)</f>
        <v>0</v>
      </c>
      <c r="Q174" s="238"/>
      <c r="R174" s="239" t="n">
        <f aca="false">SUM(R175:R195)</f>
        <v>0.32371996</v>
      </c>
      <c r="S174" s="238"/>
      <c r="T174" s="240" t="n">
        <f aca="false">SUM(T175:T195)</f>
        <v>0</v>
      </c>
      <c r="AR174" s="241" t="s">
        <v>83</v>
      </c>
      <c r="AT174" s="242" t="s">
        <v>73</v>
      </c>
      <c r="AU174" s="242" t="s">
        <v>81</v>
      </c>
      <c r="AY174" s="241" t="s">
        <v>247</v>
      </c>
      <c r="BK174" s="243" t="n">
        <f aca="false">SUM(BK175:BK195)</f>
        <v>0</v>
      </c>
    </row>
    <row r="175" s="30" customFormat="true" ht="33" hidden="false" customHeight="true" outlineLevel="0" collapsed="false">
      <c r="A175" s="26"/>
      <c r="B175" s="27"/>
      <c r="C175" s="246" t="s">
        <v>329</v>
      </c>
      <c r="D175" s="246" t="s">
        <v>250</v>
      </c>
      <c r="E175" s="247" t="s">
        <v>317</v>
      </c>
      <c r="F175" s="248" t="s">
        <v>318</v>
      </c>
      <c r="G175" s="249" t="s">
        <v>301</v>
      </c>
      <c r="H175" s="250" t="n">
        <v>29</v>
      </c>
      <c r="I175" s="251"/>
      <c r="J175" s="252" t="n">
        <f aca="false">ROUND(I175*H175,2)</f>
        <v>0</v>
      </c>
      <c r="K175" s="253"/>
      <c r="L175" s="29"/>
      <c r="M175" s="254"/>
      <c r="N175" s="255" t="s">
        <v>39</v>
      </c>
      <c r="O175" s="76"/>
      <c r="P175" s="256" t="n">
        <f aca="false">O175*H175</f>
        <v>0</v>
      </c>
      <c r="Q175" s="256" t="n">
        <v>0.00125</v>
      </c>
      <c r="R175" s="256" t="n">
        <f aca="false">Q175*H175</f>
        <v>0.03625</v>
      </c>
      <c r="S175" s="256" t="n">
        <v>0</v>
      </c>
      <c r="T175" s="257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258" t="s">
        <v>302</v>
      </c>
      <c r="AT175" s="258" t="s">
        <v>250</v>
      </c>
      <c r="AU175" s="258" t="s">
        <v>83</v>
      </c>
      <c r="AY175" s="3" t="s">
        <v>247</v>
      </c>
      <c r="BE175" s="137" t="n">
        <f aca="false">IF(N175="základní",J175,0)</f>
        <v>0</v>
      </c>
      <c r="BF175" s="137" t="n">
        <f aca="false">IF(N175="snížená",J175,0)</f>
        <v>0</v>
      </c>
      <c r="BG175" s="137" t="n">
        <f aca="false">IF(N175="zákl. přenesená",J175,0)</f>
        <v>0</v>
      </c>
      <c r="BH175" s="137" t="n">
        <f aca="false">IF(N175="sníž. přenesená",J175,0)</f>
        <v>0</v>
      </c>
      <c r="BI175" s="137" t="n">
        <f aca="false">IF(N175="nulová",J175,0)</f>
        <v>0</v>
      </c>
      <c r="BJ175" s="3" t="s">
        <v>81</v>
      </c>
      <c r="BK175" s="137" t="n">
        <f aca="false">ROUND(I175*H175,2)</f>
        <v>0</v>
      </c>
      <c r="BL175" s="3" t="s">
        <v>302</v>
      </c>
      <c r="BM175" s="258" t="s">
        <v>319</v>
      </c>
    </row>
    <row r="176" s="30" customFormat="true" ht="28.8" hidden="false" customHeight="false" outlineLevel="0" collapsed="false">
      <c r="A176" s="26"/>
      <c r="B176" s="27"/>
      <c r="C176" s="28"/>
      <c r="D176" s="259" t="s">
        <v>256</v>
      </c>
      <c r="E176" s="28"/>
      <c r="F176" s="260" t="s">
        <v>320</v>
      </c>
      <c r="G176" s="28"/>
      <c r="H176" s="28"/>
      <c r="I176" s="211"/>
      <c r="J176" s="28"/>
      <c r="K176" s="28"/>
      <c r="L176" s="29"/>
      <c r="M176" s="261"/>
      <c r="N176" s="262"/>
      <c r="O176" s="76"/>
      <c r="P176" s="76"/>
      <c r="Q176" s="76"/>
      <c r="R176" s="76"/>
      <c r="S176" s="76"/>
      <c r="T176" s="7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T176" s="3" t="s">
        <v>256</v>
      </c>
      <c r="AU176" s="3" t="s">
        <v>83</v>
      </c>
    </row>
    <row r="177" s="30" customFormat="true" ht="16.5" hidden="false" customHeight="true" outlineLevel="0" collapsed="false">
      <c r="A177" s="26"/>
      <c r="B177" s="27"/>
      <c r="C177" s="263" t="s">
        <v>336</v>
      </c>
      <c r="D177" s="263" t="s">
        <v>288</v>
      </c>
      <c r="E177" s="264" t="s">
        <v>322</v>
      </c>
      <c r="F177" s="265" t="s">
        <v>323</v>
      </c>
      <c r="G177" s="266" t="s">
        <v>301</v>
      </c>
      <c r="H177" s="267" t="n">
        <v>38.886</v>
      </c>
      <c r="I177" s="268"/>
      <c r="J177" s="269" t="n">
        <f aca="false">ROUND(I177*H177,2)</f>
        <v>0</v>
      </c>
      <c r="K177" s="270"/>
      <c r="L177" s="271"/>
      <c r="M177" s="272"/>
      <c r="N177" s="273" t="s">
        <v>39</v>
      </c>
      <c r="O177" s="76"/>
      <c r="P177" s="256" t="n">
        <f aca="false">O177*H177</f>
        <v>0</v>
      </c>
      <c r="Q177" s="256" t="n">
        <v>0.006</v>
      </c>
      <c r="R177" s="256" t="n">
        <f aca="false">Q177*H177</f>
        <v>0.233316</v>
      </c>
      <c r="S177" s="256" t="n">
        <v>0</v>
      </c>
      <c r="T177" s="257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258" t="s">
        <v>324</v>
      </c>
      <c r="AT177" s="258" t="s">
        <v>288</v>
      </c>
      <c r="AU177" s="258" t="s">
        <v>83</v>
      </c>
      <c r="AY177" s="3" t="s">
        <v>247</v>
      </c>
      <c r="BE177" s="137" t="n">
        <f aca="false">IF(N177="základní",J177,0)</f>
        <v>0</v>
      </c>
      <c r="BF177" s="137" t="n">
        <f aca="false">IF(N177="snížená",J177,0)</f>
        <v>0</v>
      </c>
      <c r="BG177" s="137" t="n">
        <f aca="false">IF(N177="zákl. přenesená",J177,0)</f>
        <v>0</v>
      </c>
      <c r="BH177" s="137" t="n">
        <f aca="false">IF(N177="sníž. přenesená",J177,0)</f>
        <v>0</v>
      </c>
      <c r="BI177" s="137" t="n">
        <f aca="false">IF(N177="nulová",J177,0)</f>
        <v>0</v>
      </c>
      <c r="BJ177" s="3" t="s">
        <v>81</v>
      </c>
      <c r="BK177" s="137" t="n">
        <f aca="false">ROUND(I177*H177,2)</f>
        <v>0</v>
      </c>
      <c r="BL177" s="3" t="s">
        <v>302</v>
      </c>
      <c r="BM177" s="258" t="s">
        <v>325</v>
      </c>
    </row>
    <row r="178" s="30" customFormat="true" ht="10.2" hidden="false" customHeight="false" outlineLevel="0" collapsed="false">
      <c r="A178" s="26"/>
      <c r="B178" s="27"/>
      <c r="C178" s="28"/>
      <c r="D178" s="259" t="s">
        <v>256</v>
      </c>
      <c r="E178" s="28"/>
      <c r="F178" s="260" t="s">
        <v>326</v>
      </c>
      <c r="G178" s="28"/>
      <c r="H178" s="28"/>
      <c r="I178" s="211"/>
      <c r="J178" s="28"/>
      <c r="K178" s="28"/>
      <c r="L178" s="29"/>
      <c r="M178" s="261"/>
      <c r="N178" s="262"/>
      <c r="O178" s="76"/>
      <c r="P178" s="76"/>
      <c r="Q178" s="76"/>
      <c r="R178" s="76"/>
      <c r="S178" s="76"/>
      <c r="T178" s="77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T178" s="3" t="s">
        <v>256</v>
      </c>
      <c r="AU178" s="3" t="s">
        <v>83</v>
      </c>
    </row>
    <row r="179" s="274" customFormat="true" ht="10.2" hidden="false" customHeight="false" outlineLevel="0" collapsed="false">
      <c r="B179" s="275"/>
      <c r="C179" s="276"/>
      <c r="D179" s="259" t="s">
        <v>327</v>
      </c>
      <c r="E179" s="276"/>
      <c r="F179" s="277" t="s">
        <v>1514</v>
      </c>
      <c r="G179" s="276"/>
      <c r="H179" s="278" t="n">
        <v>38.886</v>
      </c>
      <c r="I179" s="279"/>
      <c r="J179" s="276"/>
      <c r="K179" s="276"/>
      <c r="L179" s="280"/>
      <c r="M179" s="281"/>
      <c r="N179" s="282"/>
      <c r="O179" s="282"/>
      <c r="P179" s="282"/>
      <c r="Q179" s="282"/>
      <c r="R179" s="282"/>
      <c r="S179" s="282"/>
      <c r="T179" s="283"/>
      <c r="AT179" s="284" t="s">
        <v>327</v>
      </c>
      <c r="AU179" s="284" t="s">
        <v>83</v>
      </c>
      <c r="AV179" s="274" t="s">
        <v>83</v>
      </c>
      <c r="AW179" s="274" t="s">
        <v>3</v>
      </c>
      <c r="AX179" s="274" t="s">
        <v>81</v>
      </c>
      <c r="AY179" s="284" t="s">
        <v>247</v>
      </c>
    </row>
    <row r="180" s="30" customFormat="true" ht="16.5" hidden="false" customHeight="true" outlineLevel="0" collapsed="false">
      <c r="A180" s="26"/>
      <c r="B180" s="27"/>
      <c r="C180" s="263" t="s">
        <v>7</v>
      </c>
      <c r="D180" s="263" t="s">
        <v>288</v>
      </c>
      <c r="E180" s="264" t="s">
        <v>330</v>
      </c>
      <c r="F180" s="265" t="s">
        <v>331</v>
      </c>
      <c r="G180" s="266" t="s">
        <v>332</v>
      </c>
      <c r="H180" s="267" t="n">
        <v>29.38</v>
      </c>
      <c r="I180" s="268"/>
      <c r="J180" s="269" t="n">
        <f aca="false">ROUND(I180*H180,2)</f>
        <v>0</v>
      </c>
      <c r="K180" s="270"/>
      <c r="L180" s="271"/>
      <c r="M180" s="272"/>
      <c r="N180" s="273" t="s">
        <v>39</v>
      </c>
      <c r="O180" s="76"/>
      <c r="P180" s="256" t="n">
        <f aca="false">O180*H180</f>
        <v>0</v>
      </c>
      <c r="Q180" s="256" t="n">
        <v>0.00038</v>
      </c>
      <c r="R180" s="256" t="n">
        <f aca="false">Q180*H180</f>
        <v>0.0111644</v>
      </c>
      <c r="S180" s="256" t="n">
        <v>0</v>
      </c>
      <c r="T180" s="257" t="n">
        <f aca="false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258" t="s">
        <v>324</v>
      </c>
      <c r="AT180" s="258" t="s">
        <v>288</v>
      </c>
      <c r="AU180" s="258" t="s">
        <v>83</v>
      </c>
      <c r="AY180" s="3" t="s">
        <v>247</v>
      </c>
      <c r="BE180" s="137" t="n">
        <f aca="false">IF(N180="základní",J180,0)</f>
        <v>0</v>
      </c>
      <c r="BF180" s="137" t="n">
        <f aca="false">IF(N180="snížená",J180,0)</f>
        <v>0</v>
      </c>
      <c r="BG180" s="137" t="n">
        <f aca="false">IF(N180="zákl. přenesená",J180,0)</f>
        <v>0</v>
      </c>
      <c r="BH180" s="137" t="n">
        <f aca="false">IF(N180="sníž. přenesená",J180,0)</f>
        <v>0</v>
      </c>
      <c r="BI180" s="137" t="n">
        <f aca="false">IF(N180="nulová",J180,0)</f>
        <v>0</v>
      </c>
      <c r="BJ180" s="3" t="s">
        <v>81</v>
      </c>
      <c r="BK180" s="137" t="n">
        <f aca="false">ROUND(I180*H180,2)</f>
        <v>0</v>
      </c>
      <c r="BL180" s="3" t="s">
        <v>302</v>
      </c>
      <c r="BM180" s="258" t="s">
        <v>333</v>
      </c>
    </row>
    <row r="181" s="30" customFormat="true" ht="10.2" hidden="false" customHeight="false" outlineLevel="0" collapsed="false">
      <c r="A181" s="26"/>
      <c r="B181" s="27"/>
      <c r="C181" s="28"/>
      <c r="D181" s="259" t="s">
        <v>256</v>
      </c>
      <c r="E181" s="28"/>
      <c r="F181" s="260" t="s">
        <v>334</v>
      </c>
      <c r="G181" s="28"/>
      <c r="H181" s="28"/>
      <c r="I181" s="211"/>
      <c r="J181" s="28"/>
      <c r="K181" s="28"/>
      <c r="L181" s="29"/>
      <c r="M181" s="261"/>
      <c r="N181" s="262"/>
      <c r="O181" s="76"/>
      <c r="P181" s="76"/>
      <c r="Q181" s="76"/>
      <c r="R181" s="76"/>
      <c r="S181" s="76"/>
      <c r="T181" s="77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T181" s="3" t="s">
        <v>256</v>
      </c>
      <c r="AU181" s="3" t="s">
        <v>83</v>
      </c>
    </row>
    <row r="182" s="274" customFormat="true" ht="10.2" hidden="false" customHeight="false" outlineLevel="0" collapsed="false">
      <c r="B182" s="275"/>
      <c r="C182" s="276"/>
      <c r="D182" s="259" t="s">
        <v>327</v>
      </c>
      <c r="E182" s="276"/>
      <c r="F182" s="277" t="s">
        <v>1515</v>
      </c>
      <c r="G182" s="276"/>
      <c r="H182" s="278" t="n">
        <v>29.38</v>
      </c>
      <c r="I182" s="279"/>
      <c r="J182" s="276"/>
      <c r="K182" s="276"/>
      <c r="L182" s="280"/>
      <c r="M182" s="281"/>
      <c r="N182" s="282"/>
      <c r="O182" s="282"/>
      <c r="P182" s="282"/>
      <c r="Q182" s="282"/>
      <c r="R182" s="282"/>
      <c r="S182" s="282"/>
      <c r="T182" s="283"/>
      <c r="AT182" s="284" t="s">
        <v>327</v>
      </c>
      <c r="AU182" s="284" t="s">
        <v>83</v>
      </c>
      <c r="AV182" s="274" t="s">
        <v>83</v>
      </c>
      <c r="AW182" s="274" t="s">
        <v>3</v>
      </c>
      <c r="AX182" s="274" t="s">
        <v>81</v>
      </c>
      <c r="AY182" s="284" t="s">
        <v>247</v>
      </c>
    </row>
    <row r="183" s="30" customFormat="true" ht="16.5" hidden="false" customHeight="true" outlineLevel="0" collapsed="false">
      <c r="A183" s="26"/>
      <c r="B183" s="27"/>
      <c r="C183" s="263" t="s">
        <v>302</v>
      </c>
      <c r="D183" s="263" t="s">
        <v>288</v>
      </c>
      <c r="E183" s="264" t="s">
        <v>337</v>
      </c>
      <c r="F183" s="265" t="s">
        <v>338</v>
      </c>
      <c r="G183" s="266" t="s">
        <v>332</v>
      </c>
      <c r="H183" s="267" t="n">
        <v>60.488</v>
      </c>
      <c r="I183" s="268"/>
      <c r="J183" s="269" t="n">
        <f aca="false">ROUND(I183*H183,2)</f>
        <v>0</v>
      </c>
      <c r="K183" s="270"/>
      <c r="L183" s="271"/>
      <c r="M183" s="272"/>
      <c r="N183" s="273" t="s">
        <v>39</v>
      </c>
      <c r="O183" s="76"/>
      <c r="P183" s="256" t="n">
        <f aca="false">O183*H183</f>
        <v>0</v>
      </c>
      <c r="Q183" s="256" t="n">
        <v>0.00035</v>
      </c>
      <c r="R183" s="256" t="n">
        <f aca="false">Q183*H183</f>
        <v>0.0211708</v>
      </c>
      <c r="S183" s="256" t="n">
        <v>0</v>
      </c>
      <c r="T183" s="257" t="n">
        <f aca="false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258" t="s">
        <v>324</v>
      </c>
      <c r="AT183" s="258" t="s">
        <v>288</v>
      </c>
      <c r="AU183" s="258" t="s">
        <v>83</v>
      </c>
      <c r="AY183" s="3" t="s">
        <v>247</v>
      </c>
      <c r="BE183" s="137" t="n">
        <f aca="false">IF(N183="základní",J183,0)</f>
        <v>0</v>
      </c>
      <c r="BF183" s="137" t="n">
        <f aca="false">IF(N183="snížená",J183,0)</f>
        <v>0</v>
      </c>
      <c r="BG183" s="137" t="n">
        <f aca="false">IF(N183="zákl. přenesená",J183,0)</f>
        <v>0</v>
      </c>
      <c r="BH183" s="137" t="n">
        <f aca="false">IF(N183="sníž. přenesená",J183,0)</f>
        <v>0</v>
      </c>
      <c r="BI183" s="137" t="n">
        <f aca="false">IF(N183="nulová",J183,0)</f>
        <v>0</v>
      </c>
      <c r="BJ183" s="3" t="s">
        <v>81</v>
      </c>
      <c r="BK183" s="137" t="n">
        <f aca="false">ROUND(I183*H183,2)</f>
        <v>0</v>
      </c>
      <c r="BL183" s="3" t="s">
        <v>302</v>
      </c>
      <c r="BM183" s="258" t="s">
        <v>339</v>
      </c>
    </row>
    <row r="184" s="30" customFormat="true" ht="10.2" hidden="false" customHeight="false" outlineLevel="0" collapsed="false">
      <c r="A184" s="26"/>
      <c r="B184" s="27"/>
      <c r="C184" s="28"/>
      <c r="D184" s="259" t="s">
        <v>256</v>
      </c>
      <c r="E184" s="28"/>
      <c r="F184" s="260" t="s">
        <v>340</v>
      </c>
      <c r="G184" s="28"/>
      <c r="H184" s="28"/>
      <c r="I184" s="211"/>
      <c r="J184" s="28"/>
      <c r="K184" s="28"/>
      <c r="L184" s="29"/>
      <c r="M184" s="261"/>
      <c r="N184" s="262"/>
      <c r="O184" s="76"/>
      <c r="P184" s="76"/>
      <c r="Q184" s="76"/>
      <c r="R184" s="76"/>
      <c r="S184" s="76"/>
      <c r="T184" s="77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T184" s="3" t="s">
        <v>256</v>
      </c>
      <c r="AU184" s="3" t="s">
        <v>83</v>
      </c>
    </row>
    <row r="185" s="274" customFormat="true" ht="10.2" hidden="false" customHeight="false" outlineLevel="0" collapsed="false">
      <c r="B185" s="275"/>
      <c r="C185" s="276"/>
      <c r="D185" s="259" t="s">
        <v>327</v>
      </c>
      <c r="E185" s="276"/>
      <c r="F185" s="277" t="s">
        <v>1516</v>
      </c>
      <c r="G185" s="276"/>
      <c r="H185" s="278" t="n">
        <v>60.488</v>
      </c>
      <c r="I185" s="279"/>
      <c r="J185" s="276"/>
      <c r="K185" s="276"/>
      <c r="L185" s="280"/>
      <c r="M185" s="281"/>
      <c r="N185" s="282"/>
      <c r="O185" s="282"/>
      <c r="P185" s="282"/>
      <c r="Q185" s="282"/>
      <c r="R185" s="282"/>
      <c r="S185" s="282"/>
      <c r="T185" s="283"/>
      <c r="AT185" s="284" t="s">
        <v>327</v>
      </c>
      <c r="AU185" s="284" t="s">
        <v>83</v>
      </c>
      <c r="AV185" s="274" t="s">
        <v>83</v>
      </c>
      <c r="AW185" s="274" t="s">
        <v>3</v>
      </c>
      <c r="AX185" s="274" t="s">
        <v>81</v>
      </c>
      <c r="AY185" s="284" t="s">
        <v>247</v>
      </c>
    </row>
    <row r="186" s="30" customFormat="true" ht="16.5" hidden="false" customHeight="true" outlineLevel="0" collapsed="false">
      <c r="A186" s="26"/>
      <c r="B186" s="27"/>
      <c r="C186" s="263" t="s">
        <v>350</v>
      </c>
      <c r="D186" s="263" t="s">
        <v>288</v>
      </c>
      <c r="E186" s="264" t="s">
        <v>342</v>
      </c>
      <c r="F186" s="265" t="s">
        <v>343</v>
      </c>
      <c r="G186" s="266" t="s">
        <v>332</v>
      </c>
      <c r="H186" s="267" t="n">
        <v>30.244</v>
      </c>
      <c r="I186" s="268"/>
      <c r="J186" s="269" t="n">
        <f aca="false">ROUND(I186*H186,2)</f>
        <v>0</v>
      </c>
      <c r="K186" s="270"/>
      <c r="L186" s="271"/>
      <c r="M186" s="272"/>
      <c r="N186" s="273" t="s">
        <v>39</v>
      </c>
      <c r="O186" s="76"/>
      <c r="P186" s="256" t="n">
        <f aca="false">O186*H186</f>
        <v>0</v>
      </c>
      <c r="Q186" s="256" t="n">
        <v>0.00035</v>
      </c>
      <c r="R186" s="256" t="n">
        <f aca="false">Q186*H186</f>
        <v>0.0105854</v>
      </c>
      <c r="S186" s="256" t="n">
        <v>0</v>
      </c>
      <c r="T186" s="257" t="n">
        <f aca="false"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258" t="s">
        <v>324</v>
      </c>
      <c r="AT186" s="258" t="s">
        <v>288</v>
      </c>
      <c r="AU186" s="258" t="s">
        <v>83</v>
      </c>
      <c r="AY186" s="3" t="s">
        <v>247</v>
      </c>
      <c r="BE186" s="137" t="n">
        <f aca="false">IF(N186="základní",J186,0)</f>
        <v>0</v>
      </c>
      <c r="BF186" s="137" t="n">
        <f aca="false">IF(N186="snížená",J186,0)</f>
        <v>0</v>
      </c>
      <c r="BG186" s="137" t="n">
        <f aca="false">IF(N186="zákl. přenesená",J186,0)</f>
        <v>0</v>
      </c>
      <c r="BH186" s="137" t="n">
        <f aca="false">IF(N186="sníž. přenesená",J186,0)</f>
        <v>0</v>
      </c>
      <c r="BI186" s="137" t="n">
        <f aca="false">IF(N186="nulová",J186,0)</f>
        <v>0</v>
      </c>
      <c r="BJ186" s="3" t="s">
        <v>81</v>
      </c>
      <c r="BK186" s="137" t="n">
        <f aca="false">ROUND(I186*H186,2)</f>
        <v>0</v>
      </c>
      <c r="BL186" s="3" t="s">
        <v>302</v>
      </c>
      <c r="BM186" s="258" t="s">
        <v>344</v>
      </c>
    </row>
    <row r="187" s="274" customFormat="true" ht="10.2" hidden="false" customHeight="false" outlineLevel="0" collapsed="false">
      <c r="B187" s="275"/>
      <c r="C187" s="276"/>
      <c r="D187" s="259" t="s">
        <v>327</v>
      </c>
      <c r="E187" s="276"/>
      <c r="F187" s="277" t="s">
        <v>1517</v>
      </c>
      <c r="G187" s="276"/>
      <c r="H187" s="278" t="n">
        <v>30.244</v>
      </c>
      <c r="I187" s="279"/>
      <c r="J187" s="276"/>
      <c r="K187" s="276"/>
      <c r="L187" s="280"/>
      <c r="M187" s="281"/>
      <c r="N187" s="282"/>
      <c r="O187" s="282"/>
      <c r="P187" s="282"/>
      <c r="Q187" s="282"/>
      <c r="R187" s="282"/>
      <c r="S187" s="282"/>
      <c r="T187" s="283"/>
      <c r="AT187" s="284" t="s">
        <v>327</v>
      </c>
      <c r="AU187" s="284" t="s">
        <v>83</v>
      </c>
      <c r="AV187" s="274" t="s">
        <v>83</v>
      </c>
      <c r="AW187" s="274" t="s">
        <v>3</v>
      </c>
      <c r="AX187" s="274" t="s">
        <v>81</v>
      </c>
      <c r="AY187" s="284" t="s">
        <v>247</v>
      </c>
    </row>
    <row r="188" s="30" customFormat="true" ht="16.5" hidden="false" customHeight="true" outlineLevel="0" collapsed="false">
      <c r="A188" s="26"/>
      <c r="B188" s="27"/>
      <c r="C188" s="263" t="s">
        <v>355</v>
      </c>
      <c r="D188" s="263" t="s">
        <v>288</v>
      </c>
      <c r="E188" s="264" t="s">
        <v>346</v>
      </c>
      <c r="F188" s="265" t="s">
        <v>347</v>
      </c>
      <c r="G188" s="266" t="s">
        <v>332</v>
      </c>
      <c r="H188" s="267" t="n">
        <v>17.282</v>
      </c>
      <c r="I188" s="268"/>
      <c r="J188" s="269" t="n">
        <f aca="false">ROUND(I188*H188,2)</f>
        <v>0</v>
      </c>
      <c r="K188" s="270"/>
      <c r="L188" s="271"/>
      <c r="M188" s="272"/>
      <c r="N188" s="273" t="s">
        <v>39</v>
      </c>
      <c r="O188" s="76"/>
      <c r="P188" s="256" t="n">
        <f aca="false">O188*H188</f>
        <v>0</v>
      </c>
      <c r="Q188" s="256" t="n">
        <v>0.0005</v>
      </c>
      <c r="R188" s="256" t="n">
        <f aca="false">Q188*H188</f>
        <v>0.008641</v>
      </c>
      <c r="S188" s="256" t="n">
        <v>0</v>
      </c>
      <c r="T188" s="257" t="n">
        <f aca="false"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258" t="s">
        <v>324</v>
      </c>
      <c r="AT188" s="258" t="s">
        <v>288</v>
      </c>
      <c r="AU188" s="258" t="s">
        <v>83</v>
      </c>
      <c r="AY188" s="3" t="s">
        <v>247</v>
      </c>
      <c r="BE188" s="137" t="n">
        <f aca="false">IF(N188="základní",J188,0)</f>
        <v>0</v>
      </c>
      <c r="BF188" s="137" t="n">
        <f aca="false">IF(N188="snížená",J188,0)</f>
        <v>0</v>
      </c>
      <c r="BG188" s="137" t="n">
        <f aca="false">IF(N188="zákl. přenesená",J188,0)</f>
        <v>0</v>
      </c>
      <c r="BH188" s="137" t="n">
        <f aca="false">IF(N188="sníž. přenesená",J188,0)</f>
        <v>0</v>
      </c>
      <c r="BI188" s="137" t="n">
        <f aca="false">IF(N188="nulová",J188,0)</f>
        <v>0</v>
      </c>
      <c r="BJ188" s="3" t="s">
        <v>81</v>
      </c>
      <c r="BK188" s="137" t="n">
        <f aca="false">ROUND(I188*H188,2)</f>
        <v>0</v>
      </c>
      <c r="BL188" s="3" t="s">
        <v>302</v>
      </c>
      <c r="BM188" s="258" t="s">
        <v>348</v>
      </c>
    </row>
    <row r="189" s="30" customFormat="true" ht="10.2" hidden="false" customHeight="false" outlineLevel="0" collapsed="false">
      <c r="A189" s="26"/>
      <c r="B189" s="27"/>
      <c r="C189" s="28"/>
      <c r="D189" s="259" t="s">
        <v>256</v>
      </c>
      <c r="E189" s="28"/>
      <c r="F189" s="260" t="s">
        <v>347</v>
      </c>
      <c r="G189" s="28"/>
      <c r="H189" s="28"/>
      <c r="I189" s="211"/>
      <c r="J189" s="28"/>
      <c r="K189" s="28"/>
      <c r="L189" s="29"/>
      <c r="M189" s="261"/>
      <c r="N189" s="262"/>
      <c r="O189" s="76"/>
      <c r="P189" s="76"/>
      <c r="Q189" s="76"/>
      <c r="R189" s="76"/>
      <c r="S189" s="76"/>
      <c r="T189" s="77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T189" s="3" t="s">
        <v>256</v>
      </c>
      <c r="AU189" s="3" t="s">
        <v>83</v>
      </c>
    </row>
    <row r="190" s="274" customFormat="true" ht="10.2" hidden="false" customHeight="false" outlineLevel="0" collapsed="false">
      <c r="B190" s="275"/>
      <c r="C190" s="276"/>
      <c r="D190" s="259" t="s">
        <v>327</v>
      </c>
      <c r="E190" s="276"/>
      <c r="F190" s="277" t="s">
        <v>1518</v>
      </c>
      <c r="G190" s="276"/>
      <c r="H190" s="278" t="n">
        <v>17.282</v>
      </c>
      <c r="I190" s="279"/>
      <c r="J190" s="276"/>
      <c r="K190" s="276"/>
      <c r="L190" s="280"/>
      <c r="M190" s="281"/>
      <c r="N190" s="282"/>
      <c r="O190" s="282"/>
      <c r="P190" s="282"/>
      <c r="Q190" s="282"/>
      <c r="R190" s="282"/>
      <c r="S190" s="282"/>
      <c r="T190" s="283"/>
      <c r="AT190" s="284" t="s">
        <v>327</v>
      </c>
      <c r="AU190" s="284" t="s">
        <v>83</v>
      </c>
      <c r="AV190" s="274" t="s">
        <v>83</v>
      </c>
      <c r="AW190" s="274" t="s">
        <v>3</v>
      </c>
      <c r="AX190" s="274" t="s">
        <v>81</v>
      </c>
      <c r="AY190" s="284" t="s">
        <v>247</v>
      </c>
    </row>
    <row r="191" s="30" customFormat="true" ht="16.5" hidden="false" customHeight="true" outlineLevel="0" collapsed="false">
      <c r="A191" s="26"/>
      <c r="B191" s="27"/>
      <c r="C191" s="263" t="s">
        <v>359</v>
      </c>
      <c r="D191" s="263" t="s">
        <v>288</v>
      </c>
      <c r="E191" s="264" t="s">
        <v>351</v>
      </c>
      <c r="F191" s="265" t="s">
        <v>352</v>
      </c>
      <c r="G191" s="266" t="s">
        <v>291</v>
      </c>
      <c r="H191" s="267" t="n">
        <v>43.206</v>
      </c>
      <c r="I191" s="268"/>
      <c r="J191" s="269" t="n">
        <f aca="false">ROUND(I191*H191,2)</f>
        <v>0</v>
      </c>
      <c r="K191" s="270"/>
      <c r="L191" s="271"/>
      <c r="M191" s="272"/>
      <c r="N191" s="273" t="s">
        <v>39</v>
      </c>
      <c r="O191" s="76"/>
      <c r="P191" s="256" t="n">
        <f aca="false">O191*H191</f>
        <v>0</v>
      </c>
      <c r="Q191" s="256" t="n">
        <v>4E-005</v>
      </c>
      <c r="R191" s="256" t="n">
        <f aca="false">Q191*H191</f>
        <v>0.00172824</v>
      </c>
      <c r="S191" s="256" t="n">
        <v>0</v>
      </c>
      <c r="T191" s="257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258" t="s">
        <v>324</v>
      </c>
      <c r="AT191" s="258" t="s">
        <v>288</v>
      </c>
      <c r="AU191" s="258" t="s">
        <v>83</v>
      </c>
      <c r="AY191" s="3" t="s">
        <v>247</v>
      </c>
      <c r="BE191" s="137" t="n">
        <f aca="false">IF(N191="základní",J191,0)</f>
        <v>0</v>
      </c>
      <c r="BF191" s="137" t="n">
        <f aca="false">IF(N191="snížená",J191,0)</f>
        <v>0</v>
      </c>
      <c r="BG191" s="137" t="n">
        <f aca="false">IF(N191="zákl. přenesená",J191,0)</f>
        <v>0</v>
      </c>
      <c r="BH191" s="137" t="n">
        <f aca="false">IF(N191="sníž. přenesená",J191,0)</f>
        <v>0</v>
      </c>
      <c r="BI191" s="137" t="n">
        <f aca="false">IF(N191="nulová",J191,0)</f>
        <v>0</v>
      </c>
      <c r="BJ191" s="3" t="s">
        <v>81</v>
      </c>
      <c r="BK191" s="137" t="n">
        <f aca="false">ROUND(I191*H191,2)</f>
        <v>0</v>
      </c>
      <c r="BL191" s="3" t="s">
        <v>302</v>
      </c>
      <c r="BM191" s="258" t="s">
        <v>353</v>
      </c>
    </row>
    <row r="192" s="274" customFormat="true" ht="10.2" hidden="false" customHeight="false" outlineLevel="0" collapsed="false">
      <c r="B192" s="275"/>
      <c r="C192" s="276"/>
      <c r="D192" s="259" t="s">
        <v>327</v>
      </c>
      <c r="E192" s="276"/>
      <c r="F192" s="277" t="s">
        <v>1519</v>
      </c>
      <c r="G192" s="276"/>
      <c r="H192" s="278" t="n">
        <v>43.206</v>
      </c>
      <c r="I192" s="279"/>
      <c r="J192" s="276"/>
      <c r="K192" s="276"/>
      <c r="L192" s="280"/>
      <c r="M192" s="281"/>
      <c r="N192" s="282"/>
      <c r="O192" s="282"/>
      <c r="P192" s="282"/>
      <c r="Q192" s="282"/>
      <c r="R192" s="282"/>
      <c r="S192" s="282"/>
      <c r="T192" s="283"/>
      <c r="AT192" s="284" t="s">
        <v>327</v>
      </c>
      <c r="AU192" s="284" t="s">
        <v>83</v>
      </c>
      <c r="AV192" s="274" t="s">
        <v>83</v>
      </c>
      <c r="AW192" s="274" t="s">
        <v>3</v>
      </c>
      <c r="AX192" s="274" t="s">
        <v>81</v>
      </c>
      <c r="AY192" s="284" t="s">
        <v>247</v>
      </c>
    </row>
    <row r="193" s="30" customFormat="true" ht="16.5" hidden="false" customHeight="true" outlineLevel="0" collapsed="false">
      <c r="A193" s="26"/>
      <c r="B193" s="27"/>
      <c r="C193" s="263" t="s">
        <v>365</v>
      </c>
      <c r="D193" s="263" t="s">
        <v>288</v>
      </c>
      <c r="E193" s="264" t="s">
        <v>356</v>
      </c>
      <c r="F193" s="265" t="s">
        <v>357</v>
      </c>
      <c r="G193" s="266" t="s">
        <v>291</v>
      </c>
      <c r="H193" s="267" t="n">
        <v>43.206</v>
      </c>
      <c r="I193" s="268"/>
      <c r="J193" s="269" t="n">
        <f aca="false">ROUND(I193*H193,2)</f>
        <v>0</v>
      </c>
      <c r="K193" s="270"/>
      <c r="L193" s="271"/>
      <c r="M193" s="272"/>
      <c r="N193" s="273" t="s">
        <v>39</v>
      </c>
      <c r="O193" s="76"/>
      <c r="P193" s="256" t="n">
        <f aca="false">O193*H193</f>
        <v>0</v>
      </c>
      <c r="Q193" s="256" t="n">
        <v>2E-005</v>
      </c>
      <c r="R193" s="256" t="n">
        <f aca="false">Q193*H193</f>
        <v>0.00086412</v>
      </c>
      <c r="S193" s="256" t="n">
        <v>0</v>
      </c>
      <c r="T193" s="257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324</v>
      </c>
      <c r="AT193" s="258" t="s">
        <v>288</v>
      </c>
      <c r="AU193" s="258" t="s">
        <v>83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358</v>
      </c>
    </row>
    <row r="194" s="30" customFormat="true" ht="10.2" hidden="false" customHeight="false" outlineLevel="0" collapsed="false">
      <c r="A194" s="26"/>
      <c r="B194" s="27"/>
      <c r="C194" s="28"/>
      <c r="D194" s="259" t="s">
        <v>256</v>
      </c>
      <c r="E194" s="28"/>
      <c r="F194" s="260" t="s">
        <v>357</v>
      </c>
      <c r="G194" s="28"/>
      <c r="H194" s="28"/>
      <c r="I194" s="211"/>
      <c r="J194" s="28"/>
      <c r="K194" s="28"/>
      <c r="L194" s="29"/>
      <c r="M194" s="261"/>
      <c r="N194" s="262"/>
      <c r="O194" s="76"/>
      <c r="P194" s="76"/>
      <c r="Q194" s="76"/>
      <c r="R194" s="76"/>
      <c r="S194" s="76"/>
      <c r="T194" s="77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T194" s="3" t="s">
        <v>256</v>
      </c>
      <c r="AU194" s="3" t="s">
        <v>83</v>
      </c>
    </row>
    <row r="195" s="274" customFormat="true" ht="10.2" hidden="false" customHeight="false" outlineLevel="0" collapsed="false">
      <c r="B195" s="275"/>
      <c r="C195" s="276"/>
      <c r="D195" s="259" t="s">
        <v>327</v>
      </c>
      <c r="E195" s="276"/>
      <c r="F195" s="277" t="s">
        <v>1519</v>
      </c>
      <c r="G195" s="276"/>
      <c r="H195" s="278" t="n">
        <v>43.206</v>
      </c>
      <c r="I195" s="279"/>
      <c r="J195" s="276"/>
      <c r="K195" s="276"/>
      <c r="L195" s="280"/>
      <c r="M195" s="281"/>
      <c r="N195" s="282"/>
      <c r="O195" s="282"/>
      <c r="P195" s="282"/>
      <c r="Q195" s="282"/>
      <c r="R195" s="282"/>
      <c r="S195" s="282"/>
      <c r="T195" s="283"/>
      <c r="AT195" s="284" t="s">
        <v>327</v>
      </c>
      <c r="AU195" s="284" t="s">
        <v>83</v>
      </c>
      <c r="AV195" s="274" t="s">
        <v>83</v>
      </c>
      <c r="AW195" s="274" t="s">
        <v>3</v>
      </c>
      <c r="AX195" s="274" t="s">
        <v>81</v>
      </c>
      <c r="AY195" s="284" t="s">
        <v>247</v>
      </c>
    </row>
    <row r="196" s="229" customFormat="true" ht="22.8" hidden="false" customHeight="true" outlineLevel="0" collapsed="false">
      <c r="B196" s="230"/>
      <c r="C196" s="231"/>
      <c r="D196" s="232" t="s">
        <v>73</v>
      </c>
      <c r="E196" s="244" t="s">
        <v>363</v>
      </c>
      <c r="F196" s="244" t="s">
        <v>364</v>
      </c>
      <c r="G196" s="231"/>
      <c r="H196" s="231"/>
      <c r="I196" s="234"/>
      <c r="J196" s="245" t="n">
        <f aca="false">BK196</f>
        <v>0</v>
      </c>
      <c r="K196" s="231"/>
      <c r="L196" s="236"/>
      <c r="M196" s="237"/>
      <c r="N196" s="238"/>
      <c r="O196" s="238"/>
      <c r="P196" s="239" t="n">
        <f aca="false">SUM(P197:P223)</f>
        <v>0</v>
      </c>
      <c r="Q196" s="238"/>
      <c r="R196" s="239" t="n">
        <f aca="false">SUM(R197:R223)</f>
        <v>0.45456</v>
      </c>
      <c r="S196" s="238"/>
      <c r="T196" s="240" t="n">
        <f aca="false">SUM(T197:T223)</f>
        <v>0.0791</v>
      </c>
      <c r="AR196" s="241" t="s">
        <v>83</v>
      </c>
      <c r="AT196" s="242" t="s">
        <v>73</v>
      </c>
      <c r="AU196" s="242" t="s">
        <v>81</v>
      </c>
      <c r="AY196" s="241" t="s">
        <v>247</v>
      </c>
      <c r="BK196" s="243" t="n">
        <f aca="false">SUM(BK197:BK223)</f>
        <v>0</v>
      </c>
    </row>
    <row r="197" s="30" customFormat="true" ht="24.15" hidden="false" customHeight="true" outlineLevel="0" collapsed="false">
      <c r="A197" s="26"/>
      <c r="B197" s="27"/>
      <c r="C197" s="246" t="s">
        <v>6</v>
      </c>
      <c r="D197" s="246" t="s">
        <v>250</v>
      </c>
      <c r="E197" s="247" t="s">
        <v>366</v>
      </c>
      <c r="F197" s="248" t="s">
        <v>367</v>
      </c>
      <c r="G197" s="249" t="s">
        <v>301</v>
      </c>
      <c r="H197" s="250" t="n">
        <v>29</v>
      </c>
      <c r="I197" s="251"/>
      <c r="J197" s="252" t="n">
        <f aca="false">ROUND(I197*H197,2)</f>
        <v>0</v>
      </c>
      <c r="K197" s="253"/>
      <c r="L197" s="29"/>
      <c r="M197" s="254"/>
      <c r="N197" s="255" t="s">
        <v>39</v>
      </c>
      <c r="O197" s="76"/>
      <c r="P197" s="256" t="n">
        <f aca="false">O197*H197</f>
        <v>0</v>
      </c>
      <c r="Q197" s="256" t="n">
        <v>0</v>
      </c>
      <c r="R197" s="256" t="n">
        <f aca="false">Q197*H197</f>
        <v>0</v>
      </c>
      <c r="S197" s="256" t="n">
        <v>0</v>
      </c>
      <c r="T197" s="257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258" t="s">
        <v>302</v>
      </c>
      <c r="AT197" s="258" t="s">
        <v>250</v>
      </c>
      <c r="AU197" s="258" t="s">
        <v>83</v>
      </c>
      <c r="AY197" s="3" t="s">
        <v>247</v>
      </c>
      <c r="BE197" s="137" t="n">
        <f aca="false">IF(N197="základní",J197,0)</f>
        <v>0</v>
      </c>
      <c r="BF197" s="137" t="n">
        <f aca="false">IF(N197="snížená",J197,0)</f>
        <v>0</v>
      </c>
      <c r="BG197" s="137" t="n">
        <f aca="false">IF(N197="zákl. přenesená",J197,0)</f>
        <v>0</v>
      </c>
      <c r="BH197" s="137" t="n">
        <f aca="false">IF(N197="sníž. přenesená",J197,0)</f>
        <v>0</v>
      </c>
      <c r="BI197" s="137" t="n">
        <f aca="false">IF(N197="nulová",J197,0)</f>
        <v>0</v>
      </c>
      <c r="BJ197" s="3" t="s">
        <v>81</v>
      </c>
      <c r="BK197" s="137" t="n">
        <f aca="false">ROUND(I197*H197,2)</f>
        <v>0</v>
      </c>
      <c r="BL197" s="3" t="s">
        <v>302</v>
      </c>
      <c r="BM197" s="258" t="s">
        <v>368</v>
      </c>
    </row>
    <row r="198" s="30" customFormat="true" ht="19.2" hidden="false" customHeight="false" outlineLevel="0" collapsed="false">
      <c r="A198" s="26"/>
      <c r="B198" s="27"/>
      <c r="C198" s="28"/>
      <c r="D198" s="259" t="s">
        <v>256</v>
      </c>
      <c r="E198" s="28"/>
      <c r="F198" s="260" t="s">
        <v>369</v>
      </c>
      <c r="G198" s="28"/>
      <c r="H198" s="28"/>
      <c r="I198" s="211"/>
      <c r="J198" s="28"/>
      <c r="K198" s="28"/>
      <c r="L198" s="29"/>
      <c r="M198" s="261"/>
      <c r="N198" s="262"/>
      <c r="O198" s="76"/>
      <c r="P198" s="76"/>
      <c r="Q198" s="76"/>
      <c r="R198" s="76"/>
      <c r="S198" s="76"/>
      <c r="T198" s="7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3" t="s">
        <v>256</v>
      </c>
      <c r="AU198" s="3" t="s">
        <v>83</v>
      </c>
    </row>
    <row r="199" s="30" customFormat="true" ht="16.5" hidden="false" customHeight="true" outlineLevel="0" collapsed="false">
      <c r="A199" s="26"/>
      <c r="B199" s="27"/>
      <c r="C199" s="246" t="s">
        <v>374</v>
      </c>
      <c r="D199" s="246" t="s">
        <v>250</v>
      </c>
      <c r="E199" s="247" t="s">
        <v>370</v>
      </c>
      <c r="F199" s="248" t="s">
        <v>371</v>
      </c>
      <c r="G199" s="249" t="s">
        <v>301</v>
      </c>
      <c r="H199" s="250" t="n">
        <v>29</v>
      </c>
      <c r="I199" s="251"/>
      <c r="J199" s="252" t="n">
        <f aca="false">ROUND(I199*H199,2)</f>
        <v>0</v>
      </c>
      <c r="K199" s="253"/>
      <c r="L199" s="29"/>
      <c r="M199" s="254"/>
      <c r="N199" s="255" t="s">
        <v>39</v>
      </c>
      <c r="O199" s="76"/>
      <c r="P199" s="256" t="n">
        <f aca="false">O199*H199</f>
        <v>0</v>
      </c>
      <c r="Q199" s="256" t="n">
        <v>0</v>
      </c>
      <c r="R199" s="256" t="n">
        <f aca="false">Q199*H199</f>
        <v>0</v>
      </c>
      <c r="S199" s="256" t="n">
        <v>0</v>
      </c>
      <c r="T199" s="257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258" t="s">
        <v>302</v>
      </c>
      <c r="AT199" s="258" t="s">
        <v>250</v>
      </c>
      <c r="AU199" s="258" t="s">
        <v>83</v>
      </c>
      <c r="AY199" s="3" t="s">
        <v>247</v>
      </c>
      <c r="BE199" s="137" t="n">
        <f aca="false">IF(N199="základní",J199,0)</f>
        <v>0</v>
      </c>
      <c r="BF199" s="137" t="n">
        <f aca="false">IF(N199="snížená",J199,0)</f>
        <v>0</v>
      </c>
      <c r="BG199" s="137" t="n">
        <f aca="false">IF(N199="zákl. přenesená",J199,0)</f>
        <v>0</v>
      </c>
      <c r="BH199" s="137" t="n">
        <f aca="false">IF(N199="sníž. přenesená",J199,0)</f>
        <v>0</v>
      </c>
      <c r="BI199" s="137" t="n">
        <f aca="false">IF(N199="nulová",J199,0)</f>
        <v>0</v>
      </c>
      <c r="BJ199" s="3" t="s">
        <v>81</v>
      </c>
      <c r="BK199" s="137" t="n">
        <f aca="false">ROUND(I199*H199,2)</f>
        <v>0</v>
      </c>
      <c r="BL199" s="3" t="s">
        <v>302</v>
      </c>
      <c r="BM199" s="258" t="s">
        <v>372</v>
      </c>
    </row>
    <row r="200" s="30" customFormat="true" ht="10.2" hidden="false" customHeight="false" outlineLevel="0" collapsed="false">
      <c r="A200" s="26"/>
      <c r="B200" s="27"/>
      <c r="C200" s="28"/>
      <c r="D200" s="259" t="s">
        <v>256</v>
      </c>
      <c r="E200" s="28"/>
      <c r="F200" s="260" t="s">
        <v>373</v>
      </c>
      <c r="G200" s="28"/>
      <c r="H200" s="28"/>
      <c r="I200" s="211"/>
      <c r="J200" s="28"/>
      <c r="K200" s="28"/>
      <c r="L200" s="29"/>
      <c r="M200" s="261"/>
      <c r="N200" s="262"/>
      <c r="O200" s="76"/>
      <c r="P200" s="76"/>
      <c r="Q200" s="76"/>
      <c r="R200" s="76"/>
      <c r="S200" s="76"/>
      <c r="T200" s="7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3" t="s">
        <v>256</v>
      </c>
      <c r="AU200" s="3" t="s">
        <v>83</v>
      </c>
    </row>
    <row r="201" s="30" customFormat="true" ht="24.15" hidden="false" customHeight="true" outlineLevel="0" collapsed="false">
      <c r="A201" s="26"/>
      <c r="B201" s="27"/>
      <c r="C201" s="246" t="s">
        <v>379</v>
      </c>
      <c r="D201" s="246" t="s">
        <v>250</v>
      </c>
      <c r="E201" s="247" t="s">
        <v>375</v>
      </c>
      <c r="F201" s="248" t="s">
        <v>376</v>
      </c>
      <c r="G201" s="249" t="s">
        <v>301</v>
      </c>
      <c r="H201" s="250" t="n">
        <v>29</v>
      </c>
      <c r="I201" s="251"/>
      <c r="J201" s="252" t="n">
        <f aca="false">ROUND(I201*H201,2)</f>
        <v>0</v>
      </c>
      <c r="K201" s="253"/>
      <c r="L201" s="29"/>
      <c r="M201" s="254"/>
      <c r="N201" s="255" t="s">
        <v>39</v>
      </c>
      <c r="O201" s="76"/>
      <c r="P201" s="256" t="n">
        <f aca="false">O201*H201</f>
        <v>0</v>
      </c>
      <c r="Q201" s="256" t="n">
        <v>0.0002</v>
      </c>
      <c r="R201" s="256" t="n">
        <f aca="false">Q201*H201</f>
        <v>0.0058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302</v>
      </c>
      <c r="AT201" s="258" t="s">
        <v>250</v>
      </c>
      <c r="AU201" s="258" t="s">
        <v>83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377</v>
      </c>
    </row>
    <row r="202" s="30" customFormat="true" ht="10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378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83</v>
      </c>
    </row>
    <row r="203" s="30" customFormat="true" ht="16.5" hidden="false" customHeight="true" outlineLevel="0" collapsed="false">
      <c r="A203" s="26"/>
      <c r="B203" s="27"/>
      <c r="C203" s="246" t="s">
        <v>383</v>
      </c>
      <c r="D203" s="246" t="s">
        <v>250</v>
      </c>
      <c r="E203" s="247" t="s">
        <v>380</v>
      </c>
      <c r="F203" s="248" t="s">
        <v>1499</v>
      </c>
      <c r="G203" s="249" t="s">
        <v>301</v>
      </c>
      <c r="H203" s="250" t="n">
        <v>29</v>
      </c>
      <c r="I203" s="251"/>
      <c r="J203" s="252" t="n">
        <f aca="false">ROUND(I203*H203,2)</f>
        <v>0</v>
      </c>
      <c r="K203" s="253"/>
      <c r="L203" s="29"/>
      <c r="M203" s="254"/>
      <c r="N203" s="255" t="s">
        <v>39</v>
      </c>
      <c r="O203" s="76"/>
      <c r="P203" s="256" t="n">
        <f aca="false">O203*H203</f>
        <v>0</v>
      </c>
      <c r="Q203" s="256" t="n">
        <v>0.015</v>
      </c>
      <c r="R203" s="256" t="n">
        <f aca="false">Q203*H203</f>
        <v>0.435</v>
      </c>
      <c r="S203" s="256" t="n">
        <v>0</v>
      </c>
      <c r="T203" s="257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302</v>
      </c>
      <c r="AT203" s="258" t="s">
        <v>250</v>
      </c>
      <c r="AU203" s="258" t="s">
        <v>83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382</v>
      </c>
    </row>
    <row r="204" s="30" customFormat="true" ht="10.2" hidden="false" customHeight="false" outlineLevel="0" collapsed="false">
      <c r="A204" s="26"/>
      <c r="B204" s="27"/>
      <c r="C204" s="28"/>
      <c r="D204" s="259" t="s">
        <v>256</v>
      </c>
      <c r="E204" s="28"/>
      <c r="F204" s="260" t="s">
        <v>1499</v>
      </c>
      <c r="G204" s="28"/>
      <c r="H204" s="28"/>
      <c r="I204" s="211"/>
      <c r="J204" s="28"/>
      <c r="K204" s="28"/>
      <c r="L204" s="29"/>
      <c r="M204" s="261"/>
      <c r="N204" s="262"/>
      <c r="O204" s="76"/>
      <c r="P204" s="76"/>
      <c r="Q204" s="76"/>
      <c r="R204" s="76"/>
      <c r="S204" s="76"/>
      <c r="T204" s="7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3" t="s">
        <v>256</v>
      </c>
      <c r="AU204" s="3" t="s">
        <v>83</v>
      </c>
    </row>
    <row r="205" s="30" customFormat="true" ht="21.75" hidden="false" customHeight="true" outlineLevel="0" collapsed="false">
      <c r="A205" s="26"/>
      <c r="B205" s="27"/>
      <c r="C205" s="246" t="s">
        <v>388</v>
      </c>
      <c r="D205" s="246" t="s">
        <v>250</v>
      </c>
      <c r="E205" s="247" t="s">
        <v>384</v>
      </c>
      <c r="F205" s="248" t="s">
        <v>385</v>
      </c>
      <c r="G205" s="249" t="s">
        <v>332</v>
      </c>
      <c r="H205" s="250" t="n">
        <v>22</v>
      </c>
      <c r="I205" s="251"/>
      <c r="J205" s="252" t="n">
        <f aca="false">ROUND(I205*H205,2)</f>
        <v>0</v>
      </c>
      <c r="K205" s="253"/>
      <c r="L205" s="29"/>
      <c r="M205" s="254"/>
      <c r="N205" s="255" t="s">
        <v>39</v>
      </c>
      <c r="O205" s="76"/>
      <c r="P205" s="256" t="n">
        <f aca="false">O205*H205</f>
        <v>0</v>
      </c>
      <c r="Q205" s="256" t="n">
        <v>0</v>
      </c>
      <c r="R205" s="256" t="n">
        <f aca="false">Q205*H205</f>
        <v>0</v>
      </c>
      <c r="S205" s="256" t="n">
        <v>0.0003</v>
      </c>
      <c r="T205" s="257" t="n">
        <f aca="false">S205*H205</f>
        <v>0.0066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302</v>
      </c>
      <c r="AT205" s="258" t="s">
        <v>250</v>
      </c>
      <c r="AU205" s="258" t="s">
        <v>83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302</v>
      </c>
      <c r="BM205" s="258" t="s">
        <v>386</v>
      </c>
    </row>
    <row r="206" s="30" customFormat="true" ht="10.2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387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83</v>
      </c>
    </row>
    <row r="207" s="30" customFormat="true" ht="66.75" hidden="false" customHeight="true" outlineLevel="0" collapsed="false">
      <c r="A207" s="26"/>
      <c r="B207" s="27"/>
      <c r="C207" s="263" t="s">
        <v>392</v>
      </c>
      <c r="D207" s="263" t="s">
        <v>288</v>
      </c>
      <c r="E207" s="264" t="s">
        <v>389</v>
      </c>
      <c r="F207" s="265" t="s">
        <v>390</v>
      </c>
      <c r="G207" s="266" t="s">
        <v>301</v>
      </c>
      <c r="H207" s="267" t="n">
        <v>32</v>
      </c>
      <c r="I207" s="268"/>
      <c r="J207" s="269" t="n">
        <f aca="false">ROUND(I207*H207,2)</f>
        <v>0</v>
      </c>
      <c r="K207" s="270"/>
      <c r="L207" s="271"/>
      <c r="M207" s="272"/>
      <c r="N207" s="273" t="s">
        <v>39</v>
      </c>
      <c r="O207" s="76"/>
      <c r="P207" s="256" t="n">
        <f aca="false">O207*H207</f>
        <v>0</v>
      </c>
      <c r="Q207" s="256" t="n">
        <v>0</v>
      </c>
      <c r="R207" s="256" t="n">
        <f aca="false">Q207*H207</f>
        <v>0</v>
      </c>
      <c r="S207" s="256" t="n">
        <v>0</v>
      </c>
      <c r="T207" s="257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58" t="s">
        <v>254</v>
      </c>
      <c r="AT207" s="258" t="s">
        <v>288</v>
      </c>
      <c r="AU207" s="258" t="s">
        <v>83</v>
      </c>
      <c r="AY207" s="3" t="s">
        <v>247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81</v>
      </c>
      <c r="BK207" s="137" t="n">
        <f aca="false">ROUND(I207*H207,2)</f>
        <v>0</v>
      </c>
      <c r="BL207" s="3" t="s">
        <v>254</v>
      </c>
      <c r="BM207" s="258" t="s">
        <v>391</v>
      </c>
    </row>
    <row r="208" s="30" customFormat="true" ht="48" hidden="false" customHeight="false" outlineLevel="0" collapsed="false">
      <c r="A208" s="26"/>
      <c r="B208" s="27"/>
      <c r="C208" s="28"/>
      <c r="D208" s="259" t="s">
        <v>256</v>
      </c>
      <c r="E208" s="28"/>
      <c r="F208" s="260" t="s">
        <v>390</v>
      </c>
      <c r="G208" s="28"/>
      <c r="H208" s="28"/>
      <c r="I208" s="211"/>
      <c r="J208" s="28"/>
      <c r="K208" s="28"/>
      <c r="L208" s="29"/>
      <c r="M208" s="261"/>
      <c r="N208" s="262"/>
      <c r="O208" s="76"/>
      <c r="P208" s="76"/>
      <c r="Q208" s="76"/>
      <c r="R208" s="76"/>
      <c r="S208" s="76"/>
      <c r="T208" s="7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3" t="s">
        <v>256</v>
      </c>
      <c r="AU208" s="3" t="s">
        <v>83</v>
      </c>
    </row>
    <row r="209" s="30" customFormat="true" ht="24.15" hidden="false" customHeight="true" outlineLevel="0" collapsed="false">
      <c r="A209" s="26"/>
      <c r="B209" s="27"/>
      <c r="C209" s="246" t="s">
        <v>397</v>
      </c>
      <c r="D209" s="246" t="s">
        <v>250</v>
      </c>
      <c r="E209" s="247" t="s">
        <v>393</v>
      </c>
      <c r="F209" s="248" t="s">
        <v>394</v>
      </c>
      <c r="G209" s="249" t="s">
        <v>301</v>
      </c>
      <c r="H209" s="250" t="n">
        <v>29</v>
      </c>
      <c r="I209" s="251"/>
      <c r="J209" s="252" t="n">
        <f aca="false">ROUND(I209*H209,2)</f>
        <v>0</v>
      </c>
      <c r="K209" s="253"/>
      <c r="L209" s="29"/>
      <c r="M209" s="254"/>
      <c r="N209" s="255" t="s">
        <v>39</v>
      </c>
      <c r="O209" s="76"/>
      <c r="P209" s="256" t="n">
        <f aca="false">O209*H209</f>
        <v>0</v>
      </c>
      <c r="Q209" s="256" t="n">
        <v>0</v>
      </c>
      <c r="R209" s="256" t="n">
        <f aca="false">Q209*H209</f>
        <v>0</v>
      </c>
      <c r="S209" s="256" t="n">
        <v>0.0025</v>
      </c>
      <c r="T209" s="257" t="n">
        <f aca="false">S209*H209</f>
        <v>0.0725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258" t="s">
        <v>302</v>
      </c>
      <c r="AT209" s="258" t="s">
        <v>250</v>
      </c>
      <c r="AU209" s="258" t="s">
        <v>83</v>
      </c>
      <c r="AY209" s="3" t="s">
        <v>247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81</v>
      </c>
      <c r="BK209" s="137" t="n">
        <f aca="false">ROUND(I209*H209,2)</f>
        <v>0</v>
      </c>
      <c r="BL209" s="3" t="s">
        <v>302</v>
      </c>
      <c r="BM209" s="258" t="s">
        <v>395</v>
      </c>
    </row>
    <row r="210" s="30" customFormat="true" ht="19.2" hidden="false" customHeight="false" outlineLevel="0" collapsed="false">
      <c r="A210" s="26"/>
      <c r="B210" s="27"/>
      <c r="C210" s="28"/>
      <c r="D210" s="259" t="s">
        <v>256</v>
      </c>
      <c r="E210" s="28"/>
      <c r="F210" s="260" t="s">
        <v>396</v>
      </c>
      <c r="G210" s="28"/>
      <c r="H210" s="28"/>
      <c r="I210" s="211"/>
      <c r="J210" s="28"/>
      <c r="K210" s="28"/>
      <c r="L210" s="29"/>
      <c r="M210" s="261"/>
      <c r="N210" s="262"/>
      <c r="O210" s="76"/>
      <c r="P210" s="76"/>
      <c r="Q210" s="76"/>
      <c r="R210" s="76"/>
      <c r="S210" s="76"/>
      <c r="T210" s="7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3" t="s">
        <v>256</v>
      </c>
      <c r="AU210" s="3" t="s">
        <v>83</v>
      </c>
    </row>
    <row r="211" s="30" customFormat="true" ht="16.5" hidden="false" customHeight="true" outlineLevel="0" collapsed="false">
      <c r="A211" s="26"/>
      <c r="B211" s="27"/>
      <c r="C211" s="246" t="s">
        <v>402</v>
      </c>
      <c r="D211" s="246" t="s">
        <v>250</v>
      </c>
      <c r="E211" s="247" t="s">
        <v>398</v>
      </c>
      <c r="F211" s="248" t="s">
        <v>399</v>
      </c>
      <c r="G211" s="249" t="s">
        <v>301</v>
      </c>
      <c r="H211" s="250" t="n">
        <v>29</v>
      </c>
      <c r="I211" s="251"/>
      <c r="J211" s="252" t="n">
        <f aca="false">ROUND(I211*H211,2)</f>
        <v>0</v>
      </c>
      <c r="K211" s="253"/>
      <c r="L211" s="29"/>
      <c r="M211" s="254"/>
      <c r="N211" s="255" t="s">
        <v>39</v>
      </c>
      <c r="O211" s="76"/>
      <c r="P211" s="256" t="n">
        <f aca="false">O211*H211</f>
        <v>0</v>
      </c>
      <c r="Q211" s="256" t="n">
        <v>0.0003</v>
      </c>
      <c r="R211" s="256" t="n">
        <f aca="false">Q211*H211</f>
        <v>0.0087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302</v>
      </c>
      <c r="AT211" s="258" t="s">
        <v>250</v>
      </c>
      <c r="AU211" s="258" t="s">
        <v>83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302</v>
      </c>
      <c r="BM211" s="258" t="s">
        <v>400</v>
      </c>
    </row>
    <row r="212" s="30" customFormat="true" ht="19.2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401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83</v>
      </c>
    </row>
    <row r="213" s="30" customFormat="true" ht="16.5" hidden="false" customHeight="true" outlineLevel="0" collapsed="false">
      <c r="A213" s="26"/>
      <c r="B213" s="27"/>
      <c r="C213" s="263" t="s">
        <v>408</v>
      </c>
      <c r="D213" s="263" t="s">
        <v>288</v>
      </c>
      <c r="E213" s="264" t="s">
        <v>403</v>
      </c>
      <c r="F213" s="265" t="s">
        <v>1206</v>
      </c>
      <c r="G213" s="266" t="s">
        <v>332</v>
      </c>
      <c r="H213" s="267" t="n">
        <v>22</v>
      </c>
      <c r="I213" s="268"/>
      <c r="J213" s="269" t="n">
        <f aca="false">ROUND(I213*H213,2)</f>
        <v>0</v>
      </c>
      <c r="K213" s="270"/>
      <c r="L213" s="271"/>
      <c r="M213" s="272"/>
      <c r="N213" s="273" t="s">
        <v>39</v>
      </c>
      <c r="O213" s="76"/>
      <c r="P213" s="256" t="n">
        <f aca="false">O213*H213</f>
        <v>0</v>
      </c>
      <c r="Q213" s="256" t="n">
        <v>0.00022</v>
      </c>
      <c r="R213" s="256" t="n">
        <f aca="false">Q213*H213</f>
        <v>0.00484</v>
      </c>
      <c r="S213" s="256" t="n">
        <v>0</v>
      </c>
      <c r="T213" s="257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324</v>
      </c>
      <c r="AT213" s="258" t="s">
        <v>288</v>
      </c>
      <c r="AU213" s="258" t="s">
        <v>83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405</v>
      </c>
    </row>
    <row r="214" s="30" customFormat="true" ht="10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1206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83</v>
      </c>
    </row>
    <row r="215" s="274" customFormat="true" ht="10.2" hidden="false" customHeight="false" outlineLevel="0" collapsed="false">
      <c r="B215" s="275"/>
      <c r="C215" s="276"/>
      <c r="D215" s="259" t="s">
        <v>327</v>
      </c>
      <c r="E215" s="276"/>
      <c r="F215" s="277" t="s">
        <v>1520</v>
      </c>
      <c r="G215" s="276"/>
      <c r="H215" s="278" t="n">
        <v>22</v>
      </c>
      <c r="I215" s="279"/>
      <c r="J215" s="276"/>
      <c r="K215" s="276"/>
      <c r="L215" s="280"/>
      <c r="M215" s="281"/>
      <c r="N215" s="282"/>
      <c r="O215" s="282"/>
      <c r="P215" s="282"/>
      <c r="Q215" s="282"/>
      <c r="R215" s="282"/>
      <c r="S215" s="282"/>
      <c r="T215" s="283"/>
      <c r="AT215" s="284" t="s">
        <v>327</v>
      </c>
      <c r="AU215" s="284" t="s">
        <v>83</v>
      </c>
      <c r="AV215" s="274" t="s">
        <v>83</v>
      </c>
      <c r="AW215" s="274" t="s">
        <v>3</v>
      </c>
      <c r="AX215" s="274" t="s">
        <v>81</v>
      </c>
      <c r="AY215" s="284" t="s">
        <v>247</v>
      </c>
    </row>
    <row r="216" s="30" customFormat="true" ht="24.15" hidden="false" customHeight="true" outlineLevel="0" collapsed="false">
      <c r="A216" s="26"/>
      <c r="B216" s="27"/>
      <c r="C216" s="246" t="s">
        <v>413</v>
      </c>
      <c r="D216" s="246" t="s">
        <v>250</v>
      </c>
      <c r="E216" s="247" t="s">
        <v>409</v>
      </c>
      <c r="F216" s="248" t="s">
        <v>410</v>
      </c>
      <c r="G216" s="249" t="s">
        <v>332</v>
      </c>
      <c r="H216" s="250" t="n">
        <v>17</v>
      </c>
      <c r="I216" s="251"/>
      <c r="J216" s="252" t="n">
        <f aca="false">ROUND(I216*H216,2)</f>
        <v>0</v>
      </c>
      <c r="K216" s="253"/>
      <c r="L216" s="29"/>
      <c r="M216" s="254"/>
      <c r="N216" s="255" t="s">
        <v>39</v>
      </c>
      <c r="O216" s="76"/>
      <c r="P216" s="256" t="n">
        <f aca="false">O216*H216</f>
        <v>0</v>
      </c>
      <c r="Q216" s="256" t="n">
        <v>0</v>
      </c>
      <c r="R216" s="256" t="n">
        <f aca="false">Q216*H216</f>
        <v>0</v>
      </c>
      <c r="S216" s="256" t="n">
        <v>0</v>
      </c>
      <c r="T216" s="257" t="n">
        <f aca="false"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258" t="s">
        <v>302</v>
      </c>
      <c r="AT216" s="258" t="s">
        <v>250</v>
      </c>
      <c r="AU216" s="258" t="s">
        <v>83</v>
      </c>
      <c r="AY216" s="3" t="s">
        <v>247</v>
      </c>
      <c r="BE216" s="137" t="n">
        <f aca="false">IF(N216="základní",J216,0)</f>
        <v>0</v>
      </c>
      <c r="BF216" s="137" t="n">
        <f aca="false">IF(N216="snížená",J216,0)</f>
        <v>0</v>
      </c>
      <c r="BG216" s="137" t="n">
        <f aca="false">IF(N216="zákl. přenesená",J216,0)</f>
        <v>0</v>
      </c>
      <c r="BH216" s="137" t="n">
        <f aca="false">IF(N216="sníž. přenesená",J216,0)</f>
        <v>0</v>
      </c>
      <c r="BI216" s="137" t="n">
        <f aca="false">IF(N216="nulová",J216,0)</f>
        <v>0</v>
      </c>
      <c r="BJ216" s="3" t="s">
        <v>81</v>
      </c>
      <c r="BK216" s="137" t="n">
        <f aca="false">ROUND(I216*H216,2)</f>
        <v>0</v>
      </c>
      <c r="BL216" s="3" t="s">
        <v>302</v>
      </c>
      <c r="BM216" s="258" t="s">
        <v>411</v>
      </c>
    </row>
    <row r="217" s="30" customFormat="true" ht="10.2" hidden="false" customHeight="false" outlineLevel="0" collapsed="false">
      <c r="A217" s="26"/>
      <c r="B217" s="27"/>
      <c r="C217" s="28"/>
      <c r="D217" s="259" t="s">
        <v>256</v>
      </c>
      <c r="E217" s="28"/>
      <c r="F217" s="260" t="s">
        <v>412</v>
      </c>
      <c r="G217" s="28"/>
      <c r="H217" s="28"/>
      <c r="I217" s="211"/>
      <c r="J217" s="28"/>
      <c r="K217" s="28"/>
      <c r="L217" s="29"/>
      <c r="M217" s="261"/>
      <c r="N217" s="262"/>
      <c r="O217" s="76"/>
      <c r="P217" s="76"/>
      <c r="Q217" s="76"/>
      <c r="R217" s="76"/>
      <c r="S217" s="76"/>
      <c r="T217" s="77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T217" s="3" t="s">
        <v>256</v>
      </c>
      <c r="AU217" s="3" t="s">
        <v>83</v>
      </c>
    </row>
    <row r="218" s="30" customFormat="true" ht="16.5" hidden="false" customHeight="true" outlineLevel="0" collapsed="false">
      <c r="A218" s="26"/>
      <c r="B218" s="27"/>
      <c r="C218" s="246" t="s">
        <v>418</v>
      </c>
      <c r="D218" s="246" t="s">
        <v>250</v>
      </c>
      <c r="E218" s="247" t="s">
        <v>414</v>
      </c>
      <c r="F218" s="248" t="s">
        <v>415</v>
      </c>
      <c r="G218" s="249" t="s">
        <v>332</v>
      </c>
      <c r="H218" s="250" t="n">
        <v>22</v>
      </c>
      <c r="I218" s="251"/>
      <c r="J218" s="252" t="n">
        <f aca="false">ROUND(I218*H218,2)</f>
        <v>0</v>
      </c>
      <c r="K218" s="253"/>
      <c r="L218" s="29"/>
      <c r="M218" s="254"/>
      <c r="N218" s="255" t="s">
        <v>39</v>
      </c>
      <c r="O218" s="76"/>
      <c r="P218" s="256" t="n">
        <f aca="false">O218*H218</f>
        <v>0</v>
      </c>
      <c r="Q218" s="256" t="n">
        <v>1E-005</v>
      </c>
      <c r="R218" s="256" t="n">
        <f aca="false">Q218*H218</f>
        <v>0.00022</v>
      </c>
      <c r="S218" s="256" t="n">
        <v>0</v>
      </c>
      <c r="T218" s="257" t="n">
        <f aca="false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258" t="s">
        <v>302</v>
      </c>
      <c r="AT218" s="258" t="s">
        <v>250</v>
      </c>
      <c r="AU218" s="258" t="s">
        <v>83</v>
      </c>
      <c r="AY218" s="3" t="s">
        <v>247</v>
      </c>
      <c r="BE218" s="137" t="n">
        <f aca="false">IF(N218="základní",J218,0)</f>
        <v>0</v>
      </c>
      <c r="BF218" s="137" t="n">
        <f aca="false">IF(N218="snížená",J218,0)</f>
        <v>0</v>
      </c>
      <c r="BG218" s="137" t="n">
        <f aca="false">IF(N218="zákl. přenesená",J218,0)</f>
        <v>0</v>
      </c>
      <c r="BH218" s="137" t="n">
        <f aca="false">IF(N218="sníž. přenesená",J218,0)</f>
        <v>0</v>
      </c>
      <c r="BI218" s="137" t="n">
        <f aca="false">IF(N218="nulová",J218,0)</f>
        <v>0</v>
      </c>
      <c r="BJ218" s="3" t="s">
        <v>81</v>
      </c>
      <c r="BK218" s="137" t="n">
        <f aca="false">ROUND(I218*H218,2)</f>
        <v>0</v>
      </c>
      <c r="BL218" s="3" t="s">
        <v>302</v>
      </c>
      <c r="BM218" s="258" t="s">
        <v>416</v>
      </c>
    </row>
    <row r="219" s="30" customFormat="true" ht="10.2" hidden="false" customHeight="false" outlineLevel="0" collapsed="false">
      <c r="A219" s="26"/>
      <c r="B219" s="27"/>
      <c r="C219" s="28"/>
      <c r="D219" s="259" t="s">
        <v>256</v>
      </c>
      <c r="E219" s="28"/>
      <c r="F219" s="260" t="s">
        <v>417</v>
      </c>
      <c r="G219" s="28"/>
      <c r="H219" s="28"/>
      <c r="I219" s="211"/>
      <c r="J219" s="28"/>
      <c r="K219" s="28"/>
      <c r="L219" s="29"/>
      <c r="M219" s="261"/>
      <c r="N219" s="262"/>
      <c r="O219" s="76"/>
      <c r="P219" s="76"/>
      <c r="Q219" s="76"/>
      <c r="R219" s="76"/>
      <c r="S219" s="76"/>
      <c r="T219" s="77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T219" s="3" t="s">
        <v>256</v>
      </c>
      <c r="AU219" s="3" t="s">
        <v>83</v>
      </c>
    </row>
    <row r="220" s="30" customFormat="true" ht="24.15" hidden="false" customHeight="true" outlineLevel="0" collapsed="false">
      <c r="A220" s="26"/>
      <c r="B220" s="27"/>
      <c r="C220" s="246" t="s">
        <v>324</v>
      </c>
      <c r="D220" s="246" t="s">
        <v>250</v>
      </c>
      <c r="E220" s="247" t="s">
        <v>419</v>
      </c>
      <c r="F220" s="248" t="s">
        <v>420</v>
      </c>
      <c r="G220" s="249" t="s">
        <v>301</v>
      </c>
      <c r="H220" s="250" t="n">
        <v>29</v>
      </c>
      <c r="I220" s="251"/>
      <c r="J220" s="252" t="n">
        <f aca="false">ROUND(I220*H220,2)</f>
        <v>0</v>
      </c>
      <c r="K220" s="253"/>
      <c r="L220" s="29"/>
      <c r="M220" s="254"/>
      <c r="N220" s="255" t="s">
        <v>39</v>
      </c>
      <c r="O220" s="76"/>
      <c r="P220" s="256" t="n">
        <f aca="false">O220*H220</f>
        <v>0</v>
      </c>
      <c r="Q220" s="256" t="n">
        <v>0</v>
      </c>
      <c r="R220" s="256" t="n">
        <f aca="false">Q220*H220</f>
        <v>0</v>
      </c>
      <c r="S220" s="256" t="n">
        <v>0</v>
      </c>
      <c r="T220" s="257" t="n">
        <f aca="false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258" t="s">
        <v>302</v>
      </c>
      <c r="AT220" s="258" t="s">
        <v>250</v>
      </c>
      <c r="AU220" s="258" t="s">
        <v>83</v>
      </c>
      <c r="AY220" s="3" t="s">
        <v>247</v>
      </c>
      <c r="BE220" s="137" t="n">
        <f aca="false">IF(N220="základní",J220,0)</f>
        <v>0</v>
      </c>
      <c r="BF220" s="137" t="n">
        <f aca="false">IF(N220="snížená",J220,0)</f>
        <v>0</v>
      </c>
      <c r="BG220" s="137" t="n">
        <f aca="false">IF(N220="zákl. přenesená",J220,0)</f>
        <v>0</v>
      </c>
      <c r="BH220" s="137" t="n">
        <f aca="false">IF(N220="sníž. přenesená",J220,0)</f>
        <v>0</v>
      </c>
      <c r="BI220" s="137" t="n">
        <f aca="false">IF(N220="nulová",J220,0)</f>
        <v>0</v>
      </c>
      <c r="BJ220" s="3" t="s">
        <v>81</v>
      </c>
      <c r="BK220" s="137" t="n">
        <f aca="false">ROUND(I220*H220,2)</f>
        <v>0</v>
      </c>
      <c r="BL220" s="3" t="s">
        <v>302</v>
      </c>
      <c r="BM220" s="258" t="s">
        <v>421</v>
      </c>
    </row>
    <row r="221" s="30" customFormat="true" ht="19.2" hidden="false" customHeight="false" outlineLevel="0" collapsed="false">
      <c r="A221" s="26"/>
      <c r="B221" s="27"/>
      <c r="C221" s="28"/>
      <c r="D221" s="259" t="s">
        <v>256</v>
      </c>
      <c r="E221" s="28"/>
      <c r="F221" s="260" t="s">
        <v>422</v>
      </c>
      <c r="G221" s="28"/>
      <c r="H221" s="28"/>
      <c r="I221" s="211"/>
      <c r="J221" s="28"/>
      <c r="K221" s="28"/>
      <c r="L221" s="29"/>
      <c r="M221" s="261"/>
      <c r="N221" s="262"/>
      <c r="O221" s="76"/>
      <c r="P221" s="76"/>
      <c r="Q221" s="76"/>
      <c r="R221" s="76"/>
      <c r="S221" s="76"/>
      <c r="T221" s="77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T221" s="3" t="s">
        <v>256</v>
      </c>
      <c r="AU221" s="3" t="s">
        <v>83</v>
      </c>
    </row>
    <row r="222" s="30" customFormat="true" ht="16.5" hidden="false" customHeight="true" outlineLevel="0" collapsed="false">
      <c r="A222" s="26"/>
      <c r="B222" s="27"/>
      <c r="C222" s="246" t="s">
        <v>1235</v>
      </c>
      <c r="D222" s="246" t="s">
        <v>250</v>
      </c>
      <c r="E222" s="247" t="s">
        <v>424</v>
      </c>
      <c r="F222" s="248" t="s">
        <v>425</v>
      </c>
      <c r="G222" s="249" t="s">
        <v>253</v>
      </c>
      <c r="H222" s="250" t="n">
        <v>1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0</v>
      </c>
      <c r="R222" s="256" t="n">
        <f aca="false">Q222*H222</f>
        <v>0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254</v>
      </c>
      <c r="AT222" s="258" t="s">
        <v>250</v>
      </c>
      <c r="AU222" s="258" t="s">
        <v>83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254</v>
      </c>
      <c r="BM222" s="258" t="s">
        <v>1521</v>
      </c>
    </row>
    <row r="223" s="30" customFormat="true" ht="10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425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83</v>
      </c>
    </row>
    <row r="224" s="229" customFormat="true" ht="22.8" hidden="false" customHeight="true" outlineLevel="0" collapsed="false">
      <c r="B224" s="230"/>
      <c r="C224" s="231"/>
      <c r="D224" s="232" t="s">
        <v>73</v>
      </c>
      <c r="E224" s="244" t="s">
        <v>1210</v>
      </c>
      <c r="F224" s="244" t="s">
        <v>1211</v>
      </c>
      <c r="G224" s="231"/>
      <c r="H224" s="231"/>
      <c r="I224" s="234"/>
      <c r="J224" s="245" t="n">
        <f aca="false">BK224</f>
        <v>0</v>
      </c>
      <c r="K224" s="231"/>
      <c r="L224" s="236"/>
      <c r="M224" s="237"/>
      <c r="N224" s="238"/>
      <c r="O224" s="238"/>
      <c r="P224" s="239" t="n">
        <f aca="false">SUM(P225:P232)</f>
        <v>0</v>
      </c>
      <c r="Q224" s="238"/>
      <c r="R224" s="239" t="n">
        <f aca="false">SUM(R225:R232)</f>
        <v>0.02786</v>
      </c>
      <c r="S224" s="238"/>
      <c r="T224" s="240" t="n">
        <f aca="false">SUM(T225:T232)</f>
        <v>0</v>
      </c>
      <c r="AR224" s="241" t="s">
        <v>83</v>
      </c>
      <c r="AT224" s="242" t="s">
        <v>73</v>
      </c>
      <c r="AU224" s="242" t="s">
        <v>81</v>
      </c>
      <c r="AY224" s="241" t="s">
        <v>247</v>
      </c>
      <c r="BK224" s="243" t="n">
        <f aca="false">SUM(BK225:BK232)</f>
        <v>0</v>
      </c>
    </row>
    <row r="225" s="30" customFormat="true" ht="16.5" hidden="false" customHeight="true" outlineLevel="0" collapsed="false">
      <c r="A225" s="26"/>
      <c r="B225" s="27"/>
      <c r="C225" s="246" t="s">
        <v>433</v>
      </c>
      <c r="D225" s="246" t="s">
        <v>250</v>
      </c>
      <c r="E225" s="247" t="s">
        <v>1212</v>
      </c>
      <c r="F225" s="248" t="s">
        <v>1213</v>
      </c>
      <c r="G225" s="249" t="s">
        <v>301</v>
      </c>
      <c r="H225" s="250" t="n">
        <v>1.5</v>
      </c>
      <c r="I225" s="251"/>
      <c r="J225" s="252" t="n">
        <f aca="false">ROUND(I225*H225,2)</f>
        <v>0</v>
      </c>
      <c r="K225" s="253"/>
      <c r="L225" s="29"/>
      <c r="M225" s="254"/>
      <c r="N225" s="255" t="s">
        <v>39</v>
      </c>
      <c r="O225" s="76"/>
      <c r="P225" s="256" t="n">
        <f aca="false">O225*H225</f>
        <v>0</v>
      </c>
      <c r="Q225" s="256" t="n">
        <v>0.0003</v>
      </c>
      <c r="R225" s="256" t="n">
        <f aca="false">Q225*H225</f>
        <v>0.00045</v>
      </c>
      <c r="S225" s="256" t="n">
        <v>0</v>
      </c>
      <c r="T225" s="257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258" t="s">
        <v>302</v>
      </c>
      <c r="AT225" s="258" t="s">
        <v>250</v>
      </c>
      <c r="AU225" s="258" t="s">
        <v>83</v>
      </c>
      <c r="AY225" s="3" t="s">
        <v>247</v>
      </c>
      <c r="BE225" s="137" t="n">
        <f aca="false">IF(N225="základní",J225,0)</f>
        <v>0</v>
      </c>
      <c r="BF225" s="137" t="n">
        <f aca="false">IF(N225="snížená",J225,0)</f>
        <v>0</v>
      </c>
      <c r="BG225" s="137" t="n">
        <f aca="false">IF(N225="zákl. přenesená",J225,0)</f>
        <v>0</v>
      </c>
      <c r="BH225" s="137" t="n">
        <f aca="false">IF(N225="sníž. přenesená",J225,0)</f>
        <v>0</v>
      </c>
      <c r="BI225" s="137" t="n">
        <f aca="false">IF(N225="nulová",J225,0)</f>
        <v>0</v>
      </c>
      <c r="BJ225" s="3" t="s">
        <v>81</v>
      </c>
      <c r="BK225" s="137" t="n">
        <f aca="false">ROUND(I225*H225,2)</f>
        <v>0</v>
      </c>
      <c r="BL225" s="3" t="s">
        <v>302</v>
      </c>
      <c r="BM225" s="258" t="s">
        <v>1214</v>
      </c>
    </row>
    <row r="226" s="30" customFormat="true" ht="19.2" hidden="false" customHeight="false" outlineLevel="0" collapsed="false">
      <c r="A226" s="26"/>
      <c r="B226" s="27"/>
      <c r="C226" s="28"/>
      <c r="D226" s="259" t="s">
        <v>256</v>
      </c>
      <c r="E226" s="28"/>
      <c r="F226" s="260" t="s">
        <v>1215</v>
      </c>
      <c r="G226" s="28"/>
      <c r="H226" s="28"/>
      <c r="I226" s="211"/>
      <c r="J226" s="28"/>
      <c r="K226" s="28"/>
      <c r="L226" s="29"/>
      <c r="M226" s="261"/>
      <c r="N226" s="262"/>
      <c r="O226" s="76"/>
      <c r="P226" s="76"/>
      <c r="Q226" s="76"/>
      <c r="R226" s="76"/>
      <c r="S226" s="76"/>
      <c r="T226" s="77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T226" s="3" t="s">
        <v>256</v>
      </c>
      <c r="AU226" s="3" t="s">
        <v>83</v>
      </c>
    </row>
    <row r="227" s="30" customFormat="true" ht="24.15" hidden="false" customHeight="true" outlineLevel="0" collapsed="false">
      <c r="A227" s="26"/>
      <c r="B227" s="27"/>
      <c r="C227" s="246" t="s">
        <v>438</v>
      </c>
      <c r="D227" s="246" t="s">
        <v>250</v>
      </c>
      <c r="E227" s="247" t="s">
        <v>1220</v>
      </c>
      <c r="F227" s="248" t="s">
        <v>1221</v>
      </c>
      <c r="G227" s="249" t="s">
        <v>301</v>
      </c>
      <c r="H227" s="250" t="n">
        <v>1.5</v>
      </c>
      <c r="I227" s="251"/>
      <c r="J227" s="252" t="n">
        <f aca="false">ROUND(I227*H227,2)</f>
        <v>0</v>
      </c>
      <c r="K227" s="253"/>
      <c r="L227" s="29"/>
      <c r="M227" s="254"/>
      <c r="N227" s="255" t="s">
        <v>39</v>
      </c>
      <c r="O227" s="76"/>
      <c r="P227" s="256" t="n">
        <f aca="false">O227*H227</f>
        <v>0</v>
      </c>
      <c r="Q227" s="256" t="n">
        <v>0.0049</v>
      </c>
      <c r="R227" s="256" t="n">
        <f aca="false">Q227*H227</f>
        <v>0.00735</v>
      </c>
      <c r="S227" s="256" t="n">
        <v>0</v>
      </c>
      <c r="T227" s="257" t="n">
        <f aca="false"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258" t="s">
        <v>302</v>
      </c>
      <c r="AT227" s="258" t="s">
        <v>250</v>
      </c>
      <c r="AU227" s="258" t="s">
        <v>83</v>
      </c>
      <c r="AY227" s="3" t="s">
        <v>247</v>
      </c>
      <c r="BE227" s="137" t="n">
        <f aca="false">IF(N227="základní",J227,0)</f>
        <v>0</v>
      </c>
      <c r="BF227" s="137" t="n">
        <f aca="false">IF(N227="snížená",J227,0)</f>
        <v>0</v>
      </c>
      <c r="BG227" s="137" t="n">
        <f aca="false">IF(N227="zákl. přenesená",J227,0)</f>
        <v>0</v>
      </c>
      <c r="BH227" s="137" t="n">
        <f aca="false">IF(N227="sníž. přenesená",J227,0)</f>
        <v>0</v>
      </c>
      <c r="BI227" s="137" t="n">
        <f aca="false">IF(N227="nulová",J227,0)</f>
        <v>0</v>
      </c>
      <c r="BJ227" s="3" t="s">
        <v>81</v>
      </c>
      <c r="BK227" s="137" t="n">
        <f aca="false">ROUND(I227*H227,2)</f>
        <v>0</v>
      </c>
      <c r="BL227" s="3" t="s">
        <v>302</v>
      </c>
      <c r="BM227" s="258" t="s">
        <v>1222</v>
      </c>
    </row>
    <row r="228" s="30" customFormat="true" ht="28.8" hidden="false" customHeight="false" outlineLevel="0" collapsed="false">
      <c r="A228" s="26"/>
      <c r="B228" s="27"/>
      <c r="C228" s="28"/>
      <c r="D228" s="259" t="s">
        <v>256</v>
      </c>
      <c r="E228" s="28"/>
      <c r="F228" s="260" t="s">
        <v>1223</v>
      </c>
      <c r="G228" s="28"/>
      <c r="H228" s="28"/>
      <c r="I228" s="211"/>
      <c r="J228" s="28"/>
      <c r="K228" s="28"/>
      <c r="L228" s="29"/>
      <c r="M228" s="261"/>
      <c r="N228" s="262"/>
      <c r="O228" s="76"/>
      <c r="P228" s="76"/>
      <c r="Q228" s="76"/>
      <c r="R228" s="76"/>
      <c r="S228" s="76"/>
      <c r="T228" s="77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T228" s="3" t="s">
        <v>256</v>
      </c>
      <c r="AU228" s="3" t="s">
        <v>83</v>
      </c>
    </row>
    <row r="229" s="30" customFormat="true" ht="16.5" hidden="false" customHeight="true" outlineLevel="0" collapsed="false">
      <c r="A229" s="26"/>
      <c r="B229" s="27"/>
      <c r="C229" s="263" t="s">
        <v>443</v>
      </c>
      <c r="D229" s="263" t="s">
        <v>288</v>
      </c>
      <c r="E229" s="264" t="s">
        <v>1224</v>
      </c>
      <c r="F229" s="265" t="s">
        <v>1225</v>
      </c>
      <c r="G229" s="266" t="s">
        <v>301</v>
      </c>
      <c r="H229" s="267" t="n">
        <v>1.7</v>
      </c>
      <c r="I229" s="268"/>
      <c r="J229" s="269" t="n">
        <f aca="false">ROUND(I229*H229,2)</f>
        <v>0</v>
      </c>
      <c r="K229" s="270"/>
      <c r="L229" s="271"/>
      <c r="M229" s="272"/>
      <c r="N229" s="273" t="s">
        <v>39</v>
      </c>
      <c r="O229" s="76"/>
      <c r="P229" s="256" t="n">
        <f aca="false">O229*H229</f>
        <v>0</v>
      </c>
      <c r="Q229" s="256" t="n">
        <v>0.0118</v>
      </c>
      <c r="R229" s="256" t="n">
        <f aca="false">Q229*H229</f>
        <v>0.02006</v>
      </c>
      <c r="S229" s="256" t="n">
        <v>0</v>
      </c>
      <c r="T229" s="257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58" t="s">
        <v>324</v>
      </c>
      <c r="AT229" s="258" t="s">
        <v>288</v>
      </c>
      <c r="AU229" s="258" t="s">
        <v>83</v>
      </c>
      <c r="AY229" s="3" t="s">
        <v>247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81</v>
      </c>
      <c r="BK229" s="137" t="n">
        <f aca="false">ROUND(I229*H229,2)</f>
        <v>0</v>
      </c>
      <c r="BL229" s="3" t="s">
        <v>302</v>
      </c>
      <c r="BM229" s="258" t="s">
        <v>1226</v>
      </c>
    </row>
    <row r="230" s="30" customFormat="true" ht="10.2" hidden="false" customHeight="false" outlineLevel="0" collapsed="false">
      <c r="A230" s="26"/>
      <c r="B230" s="27"/>
      <c r="C230" s="28"/>
      <c r="D230" s="259" t="s">
        <v>256</v>
      </c>
      <c r="E230" s="28"/>
      <c r="F230" s="260" t="s">
        <v>1225</v>
      </c>
      <c r="G230" s="28"/>
      <c r="H230" s="28"/>
      <c r="I230" s="211"/>
      <c r="J230" s="28"/>
      <c r="K230" s="28"/>
      <c r="L230" s="29"/>
      <c r="M230" s="261"/>
      <c r="N230" s="262"/>
      <c r="O230" s="76"/>
      <c r="P230" s="76"/>
      <c r="Q230" s="76"/>
      <c r="R230" s="76"/>
      <c r="S230" s="76"/>
      <c r="T230" s="7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3" t="s">
        <v>256</v>
      </c>
      <c r="AU230" s="3" t="s">
        <v>83</v>
      </c>
    </row>
    <row r="231" s="30" customFormat="true" ht="24.15" hidden="false" customHeight="true" outlineLevel="0" collapsed="false">
      <c r="A231" s="26"/>
      <c r="B231" s="27"/>
      <c r="C231" s="246" t="s">
        <v>448</v>
      </c>
      <c r="D231" s="246" t="s">
        <v>250</v>
      </c>
      <c r="E231" s="247" t="s">
        <v>1227</v>
      </c>
      <c r="F231" s="248" t="s">
        <v>1228</v>
      </c>
      <c r="G231" s="249" t="s">
        <v>301</v>
      </c>
      <c r="H231" s="250" t="n">
        <v>1.5</v>
      </c>
      <c r="I231" s="251"/>
      <c r="J231" s="252" t="n">
        <f aca="false">ROUND(I231*H231,2)</f>
        <v>0</v>
      </c>
      <c r="K231" s="253"/>
      <c r="L231" s="29"/>
      <c r="M231" s="254"/>
      <c r="N231" s="255" t="s">
        <v>39</v>
      </c>
      <c r="O231" s="76"/>
      <c r="P231" s="256" t="n">
        <f aca="false">O231*H231</f>
        <v>0</v>
      </c>
      <c r="Q231" s="256" t="n">
        <v>0</v>
      </c>
      <c r="R231" s="256" t="n">
        <f aca="false">Q231*H231</f>
        <v>0</v>
      </c>
      <c r="S231" s="256" t="n">
        <v>0</v>
      </c>
      <c r="T231" s="257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302</v>
      </c>
      <c r="AT231" s="258" t="s">
        <v>250</v>
      </c>
      <c r="AU231" s="258" t="s">
        <v>83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1229</v>
      </c>
    </row>
    <row r="232" s="30" customFormat="true" ht="19.2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1230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83</v>
      </c>
    </row>
    <row r="233" s="229" customFormat="true" ht="22.8" hidden="false" customHeight="true" outlineLevel="0" collapsed="false">
      <c r="B233" s="230"/>
      <c r="C233" s="231"/>
      <c r="D233" s="232" t="s">
        <v>73</v>
      </c>
      <c r="E233" s="244" t="s">
        <v>427</v>
      </c>
      <c r="F233" s="244" t="s">
        <v>428</v>
      </c>
      <c r="G233" s="231"/>
      <c r="H233" s="231"/>
      <c r="I233" s="234"/>
      <c r="J233" s="245" t="n">
        <f aca="false">BK233</f>
        <v>0</v>
      </c>
      <c r="K233" s="231"/>
      <c r="L233" s="236"/>
      <c r="M233" s="237"/>
      <c r="N233" s="238"/>
      <c r="O233" s="238"/>
      <c r="P233" s="239" t="n">
        <f aca="false">SUM(P234:P249)</f>
        <v>0</v>
      </c>
      <c r="Q233" s="238"/>
      <c r="R233" s="239" t="n">
        <f aca="false">SUM(R234:R249)</f>
        <v>0.02409</v>
      </c>
      <c r="S233" s="238"/>
      <c r="T233" s="240" t="n">
        <f aca="false">SUM(T234:T249)</f>
        <v>0</v>
      </c>
      <c r="AR233" s="241" t="s">
        <v>83</v>
      </c>
      <c r="AT233" s="242" t="s">
        <v>73</v>
      </c>
      <c r="AU233" s="242" t="s">
        <v>81</v>
      </c>
      <c r="AY233" s="241" t="s">
        <v>247</v>
      </c>
      <c r="BK233" s="243" t="n">
        <f aca="false">SUM(BK234:BK249)</f>
        <v>0</v>
      </c>
    </row>
    <row r="234" s="30" customFormat="true" ht="33" hidden="false" customHeight="true" outlineLevel="0" collapsed="false">
      <c r="A234" s="26"/>
      <c r="B234" s="27"/>
      <c r="C234" s="246" t="s">
        <v>453</v>
      </c>
      <c r="D234" s="246" t="s">
        <v>250</v>
      </c>
      <c r="E234" s="247" t="s">
        <v>429</v>
      </c>
      <c r="F234" s="248" t="s">
        <v>430</v>
      </c>
      <c r="G234" s="249" t="s">
        <v>301</v>
      </c>
      <c r="H234" s="250" t="n">
        <v>25</v>
      </c>
      <c r="I234" s="251"/>
      <c r="J234" s="252" t="n">
        <f aca="false">ROUND(I234*H234,2)</f>
        <v>0</v>
      </c>
      <c r="K234" s="253"/>
      <c r="L234" s="29"/>
      <c r="M234" s="254"/>
      <c r="N234" s="255" t="s">
        <v>39</v>
      </c>
      <c r="O234" s="76"/>
      <c r="P234" s="256" t="n">
        <f aca="false">O234*H234</f>
        <v>0</v>
      </c>
      <c r="Q234" s="256" t="n">
        <v>0.00023</v>
      </c>
      <c r="R234" s="256" t="n">
        <f aca="false">Q234*H234</f>
        <v>0.00575</v>
      </c>
      <c r="S234" s="256" t="n">
        <v>0</v>
      </c>
      <c r="T234" s="257" t="n">
        <f aca="false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258" t="s">
        <v>302</v>
      </c>
      <c r="AT234" s="258" t="s">
        <v>250</v>
      </c>
      <c r="AU234" s="258" t="s">
        <v>83</v>
      </c>
      <c r="AY234" s="3" t="s">
        <v>247</v>
      </c>
      <c r="BE234" s="137" t="n">
        <f aca="false">IF(N234="základní",J234,0)</f>
        <v>0</v>
      </c>
      <c r="BF234" s="137" t="n">
        <f aca="false">IF(N234="snížená",J234,0)</f>
        <v>0</v>
      </c>
      <c r="BG234" s="137" t="n">
        <f aca="false">IF(N234="zákl. přenesená",J234,0)</f>
        <v>0</v>
      </c>
      <c r="BH234" s="137" t="n">
        <f aca="false">IF(N234="sníž. přenesená",J234,0)</f>
        <v>0</v>
      </c>
      <c r="BI234" s="137" t="n">
        <f aca="false">IF(N234="nulová",J234,0)</f>
        <v>0</v>
      </c>
      <c r="BJ234" s="3" t="s">
        <v>81</v>
      </c>
      <c r="BK234" s="137" t="n">
        <f aca="false">ROUND(I234*H234,2)</f>
        <v>0</v>
      </c>
      <c r="BL234" s="3" t="s">
        <v>302</v>
      </c>
      <c r="BM234" s="258" t="s">
        <v>431</v>
      </c>
    </row>
    <row r="235" s="30" customFormat="true" ht="19.2" hidden="false" customHeight="false" outlineLevel="0" collapsed="false">
      <c r="A235" s="26"/>
      <c r="B235" s="27"/>
      <c r="C235" s="28"/>
      <c r="D235" s="259" t="s">
        <v>256</v>
      </c>
      <c r="E235" s="28"/>
      <c r="F235" s="260" t="s">
        <v>432</v>
      </c>
      <c r="G235" s="28"/>
      <c r="H235" s="28"/>
      <c r="I235" s="211"/>
      <c r="J235" s="28"/>
      <c r="K235" s="28"/>
      <c r="L235" s="29"/>
      <c r="M235" s="261"/>
      <c r="N235" s="262"/>
      <c r="O235" s="76"/>
      <c r="P235" s="76"/>
      <c r="Q235" s="76"/>
      <c r="R235" s="76"/>
      <c r="S235" s="76"/>
      <c r="T235" s="77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T235" s="3" t="s">
        <v>256</v>
      </c>
      <c r="AU235" s="3" t="s">
        <v>83</v>
      </c>
    </row>
    <row r="236" s="30" customFormat="true" ht="24.15" hidden="false" customHeight="true" outlineLevel="0" collapsed="false">
      <c r="A236" s="26"/>
      <c r="B236" s="27"/>
      <c r="C236" s="246" t="s">
        <v>458</v>
      </c>
      <c r="D236" s="246" t="s">
        <v>250</v>
      </c>
      <c r="E236" s="247" t="s">
        <v>434</v>
      </c>
      <c r="F236" s="248" t="s">
        <v>435</v>
      </c>
      <c r="G236" s="249" t="s">
        <v>301</v>
      </c>
      <c r="H236" s="250" t="n">
        <v>25</v>
      </c>
      <c r="I236" s="251"/>
      <c r="J236" s="252" t="n">
        <f aca="false">ROUND(I236*H236,2)</f>
        <v>0</v>
      </c>
      <c r="K236" s="253"/>
      <c r="L236" s="29"/>
      <c r="M236" s="254"/>
      <c r="N236" s="255" t="s">
        <v>39</v>
      </c>
      <c r="O236" s="76"/>
      <c r="P236" s="256" t="n">
        <f aca="false">O236*H236</f>
        <v>0</v>
      </c>
      <c r="Q236" s="256" t="n">
        <v>0</v>
      </c>
      <c r="R236" s="256" t="n">
        <f aca="false">Q236*H236</f>
        <v>0</v>
      </c>
      <c r="S236" s="256" t="n">
        <v>0</v>
      </c>
      <c r="T236" s="257" t="n">
        <f aca="false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258" t="s">
        <v>302</v>
      </c>
      <c r="AT236" s="258" t="s">
        <v>250</v>
      </c>
      <c r="AU236" s="258" t="s">
        <v>83</v>
      </c>
      <c r="AY236" s="3" t="s">
        <v>247</v>
      </c>
      <c r="BE236" s="137" t="n">
        <f aca="false">IF(N236="základní",J236,0)</f>
        <v>0</v>
      </c>
      <c r="BF236" s="137" t="n">
        <f aca="false">IF(N236="snížená",J236,0)</f>
        <v>0</v>
      </c>
      <c r="BG236" s="137" t="n">
        <f aca="false">IF(N236="zákl. přenesená",J236,0)</f>
        <v>0</v>
      </c>
      <c r="BH236" s="137" t="n">
        <f aca="false">IF(N236="sníž. přenesená",J236,0)</f>
        <v>0</v>
      </c>
      <c r="BI236" s="137" t="n">
        <f aca="false">IF(N236="nulová",J236,0)</f>
        <v>0</v>
      </c>
      <c r="BJ236" s="3" t="s">
        <v>81</v>
      </c>
      <c r="BK236" s="137" t="n">
        <f aca="false">ROUND(I236*H236,2)</f>
        <v>0</v>
      </c>
      <c r="BL236" s="3" t="s">
        <v>302</v>
      </c>
      <c r="BM236" s="258" t="s">
        <v>436</v>
      </c>
    </row>
    <row r="237" s="30" customFormat="true" ht="19.2" hidden="false" customHeight="false" outlineLevel="0" collapsed="false">
      <c r="A237" s="26"/>
      <c r="B237" s="27"/>
      <c r="C237" s="28"/>
      <c r="D237" s="259" t="s">
        <v>256</v>
      </c>
      <c r="E237" s="28"/>
      <c r="F237" s="260" t="s">
        <v>437</v>
      </c>
      <c r="G237" s="28"/>
      <c r="H237" s="28"/>
      <c r="I237" s="211"/>
      <c r="J237" s="28"/>
      <c r="K237" s="28"/>
      <c r="L237" s="29"/>
      <c r="M237" s="261"/>
      <c r="N237" s="262"/>
      <c r="O237" s="76"/>
      <c r="P237" s="76"/>
      <c r="Q237" s="76"/>
      <c r="R237" s="76"/>
      <c r="S237" s="76"/>
      <c r="T237" s="77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T237" s="3" t="s">
        <v>256</v>
      </c>
      <c r="AU237" s="3" t="s">
        <v>83</v>
      </c>
    </row>
    <row r="238" s="30" customFormat="true" ht="24.15" hidden="false" customHeight="true" outlineLevel="0" collapsed="false">
      <c r="A238" s="26"/>
      <c r="B238" s="27"/>
      <c r="C238" s="246" t="s">
        <v>463</v>
      </c>
      <c r="D238" s="246" t="s">
        <v>250</v>
      </c>
      <c r="E238" s="247" t="s">
        <v>439</v>
      </c>
      <c r="F238" s="248" t="s">
        <v>440</v>
      </c>
      <c r="G238" s="249" t="s">
        <v>332</v>
      </c>
      <c r="H238" s="250" t="n">
        <v>7</v>
      </c>
      <c r="I238" s="251"/>
      <c r="J238" s="252" t="n">
        <f aca="false">ROUND(I238*H238,2)</f>
        <v>0</v>
      </c>
      <c r="K238" s="253"/>
      <c r="L238" s="29"/>
      <c r="M238" s="254"/>
      <c r="N238" s="255" t="s">
        <v>39</v>
      </c>
      <c r="O238" s="76"/>
      <c r="P238" s="256" t="n">
        <f aca="false">O238*H238</f>
        <v>0</v>
      </c>
      <c r="Q238" s="256" t="n">
        <v>2E-005</v>
      </c>
      <c r="R238" s="256" t="n">
        <f aca="false">Q238*H238</f>
        <v>0.00014</v>
      </c>
      <c r="S238" s="256" t="n">
        <v>0</v>
      </c>
      <c r="T238" s="257" t="n">
        <f aca="false"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258" t="s">
        <v>302</v>
      </c>
      <c r="AT238" s="258" t="s">
        <v>250</v>
      </c>
      <c r="AU238" s="258" t="s">
        <v>83</v>
      </c>
      <c r="AY238" s="3" t="s">
        <v>247</v>
      </c>
      <c r="BE238" s="137" t="n">
        <f aca="false">IF(N238="základní",J238,0)</f>
        <v>0</v>
      </c>
      <c r="BF238" s="137" t="n">
        <f aca="false">IF(N238="snížená",J238,0)</f>
        <v>0</v>
      </c>
      <c r="BG238" s="137" t="n">
        <f aca="false">IF(N238="zákl. přenesená",J238,0)</f>
        <v>0</v>
      </c>
      <c r="BH238" s="137" t="n">
        <f aca="false">IF(N238="sníž. přenesená",J238,0)</f>
        <v>0</v>
      </c>
      <c r="BI238" s="137" t="n">
        <f aca="false">IF(N238="nulová",J238,0)</f>
        <v>0</v>
      </c>
      <c r="BJ238" s="3" t="s">
        <v>81</v>
      </c>
      <c r="BK238" s="137" t="n">
        <f aca="false">ROUND(I238*H238,2)</f>
        <v>0</v>
      </c>
      <c r="BL238" s="3" t="s">
        <v>302</v>
      </c>
      <c r="BM238" s="258" t="s">
        <v>441</v>
      </c>
    </row>
    <row r="239" s="30" customFormat="true" ht="28.8" hidden="false" customHeight="false" outlineLevel="0" collapsed="false">
      <c r="A239" s="26"/>
      <c r="B239" s="27"/>
      <c r="C239" s="28"/>
      <c r="D239" s="259" t="s">
        <v>256</v>
      </c>
      <c r="E239" s="28"/>
      <c r="F239" s="260" t="s">
        <v>442</v>
      </c>
      <c r="G239" s="28"/>
      <c r="H239" s="28"/>
      <c r="I239" s="211"/>
      <c r="J239" s="28"/>
      <c r="K239" s="28"/>
      <c r="L239" s="29"/>
      <c r="M239" s="261"/>
      <c r="N239" s="262"/>
      <c r="O239" s="76"/>
      <c r="P239" s="76"/>
      <c r="Q239" s="76"/>
      <c r="R239" s="76"/>
      <c r="S239" s="76"/>
      <c r="T239" s="77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T239" s="3" t="s">
        <v>256</v>
      </c>
      <c r="AU239" s="3" t="s">
        <v>83</v>
      </c>
    </row>
    <row r="240" s="30" customFormat="true" ht="24.15" hidden="false" customHeight="true" outlineLevel="0" collapsed="false">
      <c r="A240" s="26"/>
      <c r="B240" s="27"/>
      <c r="C240" s="246" t="s">
        <v>469</v>
      </c>
      <c r="D240" s="246" t="s">
        <v>250</v>
      </c>
      <c r="E240" s="247" t="s">
        <v>444</v>
      </c>
      <c r="F240" s="248" t="s">
        <v>445</v>
      </c>
      <c r="G240" s="249" t="s">
        <v>301</v>
      </c>
      <c r="H240" s="250" t="n">
        <v>25</v>
      </c>
      <c r="I240" s="251"/>
      <c r="J240" s="252" t="n">
        <f aca="false">ROUND(I240*H240,2)</f>
        <v>0</v>
      </c>
      <c r="K240" s="253"/>
      <c r="L240" s="29"/>
      <c r="M240" s="254"/>
      <c r="N240" s="255" t="s">
        <v>39</v>
      </c>
      <c r="O240" s="76"/>
      <c r="P240" s="256" t="n">
        <f aca="false">O240*H240</f>
        <v>0</v>
      </c>
      <c r="Q240" s="256" t="n">
        <v>0.00041</v>
      </c>
      <c r="R240" s="256" t="n">
        <f aca="false">Q240*H240</f>
        <v>0.01025</v>
      </c>
      <c r="S240" s="256" t="n">
        <v>0</v>
      </c>
      <c r="T240" s="257" t="n">
        <f aca="false"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258" t="s">
        <v>302</v>
      </c>
      <c r="AT240" s="258" t="s">
        <v>250</v>
      </c>
      <c r="AU240" s="258" t="s">
        <v>83</v>
      </c>
      <c r="AY240" s="3" t="s">
        <v>247</v>
      </c>
      <c r="BE240" s="137" t="n">
        <f aca="false">IF(N240="základní",J240,0)</f>
        <v>0</v>
      </c>
      <c r="BF240" s="137" t="n">
        <f aca="false">IF(N240="snížená",J240,0)</f>
        <v>0</v>
      </c>
      <c r="BG240" s="137" t="n">
        <f aca="false">IF(N240="zákl. přenesená",J240,0)</f>
        <v>0</v>
      </c>
      <c r="BH240" s="137" t="n">
        <f aca="false">IF(N240="sníž. přenesená",J240,0)</f>
        <v>0</v>
      </c>
      <c r="BI240" s="137" t="n">
        <f aca="false">IF(N240="nulová",J240,0)</f>
        <v>0</v>
      </c>
      <c r="BJ240" s="3" t="s">
        <v>81</v>
      </c>
      <c r="BK240" s="137" t="n">
        <f aca="false">ROUND(I240*H240,2)</f>
        <v>0</v>
      </c>
      <c r="BL240" s="3" t="s">
        <v>302</v>
      </c>
      <c r="BM240" s="258" t="s">
        <v>446</v>
      </c>
    </row>
    <row r="241" s="30" customFormat="true" ht="19.2" hidden="false" customHeight="false" outlineLevel="0" collapsed="false">
      <c r="A241" s="26"/>
      <c r="B241" s="27"/>
      <c r="C241" s="28"/>
      <c r="D241" s="259" t="s">
        <v>256</v>
      </c>
      <c r="E241" s="28"/>
      <c r="F241" s="260" t="s">
        <v>447</v>
      </c>
      <c r="G241" s="28"/>
      <c r="H241" s="28"/>
      <c r="I241" s="211"/>
      <c r="J241" s="28"/>
      <c r="K241" s="28"/>
      <c r="L241" s="29"/>
      <c r="M241" s="261"/>
      <c r="N241" s="262"/>
      <c r="O241" s="76"/>
      <c r="P241" s="76"/>
      <c r="Q241" s="76"/>
      <c r="R241" s="76"/>
      <c r="S241" s="76"/>
      <c r="T241" s="77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T241" s="3" t="s">
        <v>256</v>
      </c>
      <c r="AU241" s="3" t="s">
        <v>83</v>
      </c>
    </row>
    <row r="242" s="30" customFormat="true" ht="24.15" hidden="false" customHeight="true" outlineLevel="0" collapsed="false">
      <c r="A242" s="26"/>
      <c r="B242" s="27"/>
      <c r="C242" s="246" t="s">
        <v>474</v>
      </c>
      <c r="D242" s="246" t="s">
        <v>250</v>
      </c>
      <c r="E242" s="247" t="s">
        <v>449</v>
      </c>
      <c r="F242" s="248" t="s">
        <v>450</v>
      </c>
      <c r="G242" s="249" t="s">
        <v>301</v>
      </c>
      <c r="H242" s="250" t="n">
        <v>25</v>
      </c>
      <c r="I242" s="251"/>
      <c r="J242" s="252" t="n">
        <f aca="false">ROUND(I242*H242,2)</f>
        <v>0</v>
      </c>
      <c r="K242" s="253"/>
      <c r="L242" s="29"/>
      <c r="M242" s="254"/>
      <c r="N242" s="255" t="s">
        <v>39</v>
      </c>
      <c r="O242" s="76"/>
      <c r="P242" s="256" t="n">
        <f aca="false">O242*H242</f>
        <v>0</v>
      </c>
      <c r="Q242" s="256" t="n">
        <v>0.00029</v>
      </c>
      <c r="R242" s="256" t="n">
        <f aca="false">Q242*H242</f>
        <v>0.00725</v>
      </c>
      <c r="S242" s="256" t="n">
        <v>0</v>
      </c>
      <c r="T242" s="257" t="n">
        <f aca="false"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258" t="s">
        <v>302</v>
      </c>
      <c r="AT242" s="258" t="s">
        <v>250</v>
      </c>
      <c r="AU242" s="258" t="s">
        <v>83</v>
      </c>
      <c r="AY242" s="3" t="s">
        <v>247</v>
      </c>
      <c r="BE242" s="137" t="n">
        <f aca="false">IF(N242="základní",J242,0)</f>
        <v>0</v>
      </c>
      <c r="BF242" s="137" t="n">
        <f aca="false">IF(N242="snížená",J242,0)</f>
        <v>0</v>
      </c>
      <c r="BG242" s="137" t="n">
        <f aca="false">IF(N242="zákl. přenesená",J242,0)</f>
        <v>0</v>
      </c>
      <c r="BH242" s="137" t="n">
        <f aca="false">IF(N242="sníž. přenesená",J242,0)</f>
        <v>0</v>
      </c>
      <c r="BI242" s="137" t="n">
        <f aca="false">IF(N242="nulová",J242,0)</f>
        <v>0</v>
      </c>
      <c r="BJ242" s="3" t="s">
        <v>81</v>
      </c>
      <c r="BK242" s="137" t="n">
        <f aca="false">ROUND(I242*H242,2)</f>
        <v>0</v>
      </c>
      <c r="BL242" s="3" t="s">
        <v>302</v>
      </c>
      <c r="BM242" s="258" t="s">
        <v>451</v>
      </c>
    </row>
    <row r="243" s="30" customFormat="true" ht="19.2" hidden="false" customHeight="false" outlineLevel="0" collapsed="false">
      <c r="A243" s="26"/>
      <c r="B243" s="27"/>
      <c r="C243" s="28"/>
      <c r="D243" s="259" t="s">
        <v>256</v>
      </c>
      <c r="E243" s="28"/>
      <c r="F243" s="260" t="s">
        <v>452</v>
      </c>
      <c r="G243" s="28"/>
      <c r="H243" s="28"/>
      <c r="I243" s="211"/>
      <c r="J243" s="28"/>
      <c r="K243" s="28"/>
      <c r="L243" s="29"/>
      <c r="M243" s="261"/>
      <c r="N243" s="262"/>
      <c r="O243" s="76"/>
      <c r="P243" s="76"/>
      <c r="Q243" s="76"/>
      <c r="R243" s="76"/>
      <c r="S243" s="76"/>
      <c r="T243" s="77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T243" s="3" t="s">
        <v>256</v>
      </c>
      <c r="AU243" s="3" t="s">
        <v>83</v>
      </c>
    </row>
    <row r="244" s="30" customFormat="true" ht="24.15" hidden="false" customHeight="true" outlineLevel="0" collapsed="false">
      <c r="A244" s="26"/>
      <c r="B244" s="27"/>
      <c r="C244" s="246" t="s">
        <v>478</v>
      </c>
      <c r="D244" s="246" t="s">
        <v>250</v>
      </c>
      <c r="E244" s="247" t="s">
        <v>454</v>
      </c>
      <c r="F244" s="248" t="s">
        <v>455</v>
      </c>
      <c r="G244" s="249" t="s">
        <v>332</v>
      </c>
      <c r="H244" s="250" t="n">
        <v>7</v>
      </c>
      <c r="I244" s="251"/>
      <c r="J244" s="252" t="n">
        <f aca="false">ROUND(I244*H244,2)</f>
        <v>0</v>
      </c>
      <c r="K244" s="253"/>
      <c r="L244" s="29"/>
      <c r="M244" s="254"/>
      <c r="N244" s="255" t="s">
        <v>39</v>
      </c>
      <c r="O244" s="76"/>
      <c r="P244" s="256" t="n">
        <f aca="false">O244*H244</f>
        <v>0</v>
      </c>
      <c r="Q244" s="256" t="n">
        <v>4E-005</v>
      </c>
      <c r="R244" s="256" t="n">
        <f aca="false">Q244*H244</f>
        <v>0.00028</v>
      </c>
      <c r="S244" s="256" t="n">
        <v>0</v>
      </c>
      <c r="T244" s="257" t="n">
        <f aca="false"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258" t="s">
        <v>302</v>
      </c>
      <c r="AT244" s="258" t="s">
        <v>250</v>
      </c>
      <c r="AU244" s="258" t="s">
        <v>83</v>
      </c>
      <c r="AY244" s="3" t="s">
        <v>247</v>
      </c>
      <c r="BE244" s="137" t="n">
        <f aca="false">IF(N244="základní",J244,0)</f>
        <v>0</v>
      </c>
      <c r="BF244" s="137" t="n">
        <f aca="false">IF(N244="snížená",J244,0)</f>
        <v>0</v>
      </c>
      <c r="BG244" s="137" t="n">
        <f aca="false">IF(N244="zákl. přenesená",J244,0)</f>
        <v>0</v>
      </c>
      <c r="BH244" s="137" t="n">
        <f aca="false">IF(N244="sníž. přenesená",J244,0)</f>
        <v>0</v>
      </c>
      <c r="BI244" s="137" t="n">
        <f aca="false">IF(N244="nulová",J244,0)</f>
        <v>0</v>
      </c>
      <c r="BJ244" s="3" t="s">
        <v>81</v>
      </c>
      <c r="BK244" s="137" t="n">
        <f aca="false">ROUND(I244*H244,2)</f>
        <v>0</v>
      </c>
      <c r="BL244" s="3" t="s">
        <v>302</v>
      </c>
      <c r="BM244" s="258" t="s">
        <v>456</v>
      </c>
    </row>
    <row r="245" s="30" customFormat="true" ht="19.2" hidden="false" customHeight="false" outlineLevel="0" collapsed="false">
      <c r="A245" s="26"/>
      <c r="B245" s="27"/>
      <c r="C245" s="28"/>
      <c r="D245" s="259" t="s">
        <v>256</v>
      </c>
      <c r="E245" s="28"/>
      <c r="F245" s="260" t="s">
        <v>457</v>
      </c>
      <c r="G245" s="28"/>
      <c r="H245" s="28"/>
      <c r="I245" s="211"/>
      <c r="J245" s="28"/>
      <c r="K245" s="28"/>
      <c r="L245" s="29"/>
      <c r="M245" s="261"/>
      <c r="N245" s="262"/>
      <c r="O245" s="76"/>
      <c r="P245" s="76"/>
      <c r="Q245" s="76"/>
      <c r="R245" s="76"/>
      <c r="S245" s="76"/>
      <c r="T245" s="77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T245" s="3" t="s">
        <v>256</v>
      </c>
      <c r="AU245" s="3" t="s">
        <v>83</v>
      </c>
    </row>
    <row r="246" s="30" customFormat="true" ht="21.75" hidden="false" customHeight="true" outlineLevel="0" collapsed="false">
      <c r="A246" s="26"/>
      <c r="B246" s="27"/>
      <c r="C246" s="246" t="s">
        <v>483</v>
      </c>
      <c r="D246" s="246" t="s">
        <v>250</v>
      </c>
      <c r="E246" s="247" t="s">
        <v>459</v>
      </c>
      <c r="F246" s="248" t="s">
        <v>460</v>
      </c>
      <c r="G246" s="249" t="s">
        <v>332</v>
      </c>
      <c r="H246" s="250" t="n">
        <v>7</v>
      </c>
      <c r="I246" s="251"/>
      <c r="J246" s="252" t="n">
        <f aca="false">ROUND(I246*H246,2)</f>
        <v>0</v>
      </c>
      <c r="K246" s="253"/>
      <c r="L246" s="29"/>
      <c r="M246" s="254"/>
      <c r="N246" s="255" t="s">
        <v>39</v>
      </c>
      <c r="O246" s="76"/>
      <c r="P246" s="256" t="n">
        <f aca="false">O246*H246</f>
        <v>0</v>
      </c>
      <c r="Q246" s="256" t="n">
        <v>6E-005</v>
      </c>
      <c r="R246" s="256" t="n">
        <f aca="false">Q246*H246</f>
        <v>0.00042</v>
      </c>
      <c r="S246" s="256" t="n">
        <v>0</v>
      </c>
      <c r="T246" s="257" t="n">
        <f aca="false"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258" t="s">
        <v>302</v>
      </c>
      <c r="AT246" s="258" t="s">
        <v>250</v>
      </c>
      <c r="AU246" s="258" t="s">
        <v>83</v>
      </c>
      <c r="AY246" s="3" t="s">
        <v>247</v>
      </c>
      <c r="BE246" s="137" t="n">
        <f aca="false">IF(N246="základní",J246,0)</f>
        <v>0</v>
      </c>
      <c r="BF246" s="137" t="n">
        <f aca="false">IF(N246="snížená",J246,0)</f>
        <v>0</v>
      </c>
      <c r="BG246" s="137" t="n">
        <f aca="false">IF(N246="zákl. přenesená",J246,0)</f>
        <v>0</v>
      </c>
      <c r="BH246" s="137" t="n">
        <f aca="false">IF(N246="sníž. přenesená",J246,0)</f>
        <v>0</v>
      </c>
      <c r="BI246" s="137" t="n">
        <f aca="false">IF(N246="nulová",J246,0)</f>
        <v>0</v>
      </c>
      <c r="BJ246" s="3" t="s">
        <v>81</v>
      </c>
      <c r="BK246" s="137" t="n">
        <f aca="false">ROUND(I246*H246,2)</f>
        <v>0</v>
      </c>
      <c r="BL246" s="3" t="s">
        <v>302</v>
      </c>
      <c r="BM246" s="258" t="s">
        <v>461</v>
      </c>
    </row>
    <row r="247" s="30" customFormat="true" ht="19.2" hidden="false" customHeight="false" outlineLevel="0" collapsed="false">
      <c r="A247" s="26"/>
      <c r="B247" s="27"/>
      <c r="C247" s="28"/>
      <c r="D247" s="259" t="s">
        <v>256</v>
      </c>
      <c r="E247" s="28"/>
      <c r="F247" s="260" t="s">
        <v>462</v>
      </c>
      <c r="G247" s="28"/>
      <c r="H247" s="28"/>
      <c r="I247" s="211"/>
      <c r="J247" s="28"/>
      <c r="K247" s="28"/>
      <c r="L247" s="29"/>
      <c r="M247" s="261"/>
      <c r="N247" s="262"/>
      <c r="O247" s="76"/>
      <c r="P247" s="76"/>
      <c r="Q247" s="76"/>
      <c r="R247" s="76"/>
      <c r="S247" s="76"/>
      <c r="T247" s="77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T247" s="3" t="s">
        <v>256</v>
      </c>
      <c r="AU247" s="3" t="s">
        <v>83</v>
      </c>
    </row>
    <row r="248" s="30" customFormat="true" ht="16.5" hidden="false" customHeight="true" outlineLevel="0" collapsed="false">
      <c r="A248" s="26"/>
      <c r="B248" s="27"/>
      <c r="C248" s="246" t="s">
        <v>488</v>
      </c>
      <c r="D248" s="246" t="s">
        <v>250</v>
      </c>
      <c r="E248" s="247" t="s">
        <v>464</v>
      </c>
      <c r="F248" s="248" t="s">
        <v>465</v>
      </c>
      <c r="G248" s="249" t="s">
        <v>307</v>
      </c>
      <c r="H248" s="250" t="n">
        <v>1</v>
      </c>
      <c r="I248" s="251"/>
      <c r="J248" s="252" t="n">
        <f aca="false">ROUND(I248*H248,2)</f>
        <v>0</v>
      </c>
      <c r="K248" s="253"/>
      <c r="L248" s="29"/>
      <c r="M248" s="254"/>
      <c r="N248" s="255" t="s">
        <v>39</v>
      </c>
      <c r="O248" s="76"/>
      <c r="P248" s="256" t="n">
        <f aca="false">O248*H248</f>
        <v>0</v>
      </c>
      <c r="Q248" s="256" t="n">
        <v>0</v>
      </c>
      <c r="R248" s="256" t="n">
        <f aca="false">Q248*H248</f>
        <v>0</v>
      </c>
      <c r="S248" s="256" t="n">
        <v>0</v>
      </c>
      <c r="T248" s="257" t="n">
        <f aca="false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258" t="s">
        <v>254</v>
      </c>
      <c r="AT248" s="258" t="s">
        <v>250</v>
      </c>
      <c r="AU248" s="258" t="s">
        <v>83</v>
      </c>
      <c r="AY248" s="3" t="s">
        <v>247</v>
      </c>
      <c r="BE248" s="137" t="n">
        <f aca="false">IF(N248="základní",J248,0)</f>
        <v>0</v>
      </c>
      <c r="BF248" s="137" t="n">
        <f aca="false">IF(N248="snížená",J248,0)</f>
        <v>0</v>
      </c>
      <c r="BG248" s="137" t="n">
        <f aca="false">IF(N248="zákl. přenesená",J248,0)</f>
        <v>0</v>
      </c>
      <c r="BH248" s="137" t="n">
        <f aca="false">IF(N248="sníž. přenesená",J248,0)</f>
        <v>0</v>
      </c>
      <c r="BI248" s="137" t="n">
        <f aca="false">IF(N248="nulová",J248,0)</f>
        <v>0</v>
      </c>
      <c r="BJ248" s="3" t="s">
        <v>81</v>
      </c>
      <c r="BK248" s="137" t="n">
        <f aca="false">ROUND(I248*H248,2)</f>
        <v>0</v>
      </c>
      <c r="BL248" s="3" t="s">
        <v>254</v>
      </c>
      <c r="BM248" s="258" t="s">
        <v>466</v>
      </c>
    </row>
    <row r="249" s="30" customFormat="true" ht="10.2" hidden="false" customHeight="false" outlineLevel="0" collapsed="false">
      <c r="A249" s="26"/>
      <c r="B249" s="27"/>
      <c r="C249" s="28"/>
      <c r="D249" s="259" t="s">
        <v>256</v>
      </c>
      <c r="E249" s="28"/>
      <c r="F249" s="260" t="s">
        <v>465</v>
      </c>
      <c r="G249" s="28"/>
      <c r="H249" s="28"/>
      <c r="I249" s="211"/>
      <c r="J249" s="28"/>
      <c r="K249" s="28"/>
      <c r="L249" s="29"/>
      <c r="M249" s="261"/>
      <c r="N249" s="262"/>
      <c r="O249" s="76"/>
      <c r="P249" s="76"/>
      <c r="Q249" s="76"/>
      <c r="R249" s="76"/>
      <c r="S249" s="76"/>
      <c r="T249" s="77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T249" s="3" t="s">
        <v>256</v>
      </c>
      <c r="AU249" s="3" t="s">
        <v>83</v>
      </c>
    </row>
    <row r="250" s="229" customFormat="true" ht="22.8" hidden="false" customHeight="true" outlineLevel="0" collapsed="false">
      <c r="B250" s="230"/>
      <c r="C250" s="231"/>
      <c r="D250" s="232" t="s">
        <v>73</v>
      </c>
      <c r="E250" s="244" t="s">
        <v>467</v>
      </c>
      <c r="F250" s="244" t="s">
        <v>468</v>
      </c>
      <c r="G250" s="231"/>
      <c r="H250" s="231"/>
      <c r="I250" s="234"/>
      <c r="J250" s="245" t="n">
        <f aca="false">BK250</f>
        <v>0</v>
      </c>
      <c r="K250" s="231"/>
      <c r="L250" s="236"/>
      <c r="M250" s="237"/>
      <c r="N250" s="238"/>
      <c r="O250" s="238"/>
      <c r="P250" s="239" t="n">
        <f aca="false">SUM(P251:P266)</f>
        <v>0</v>
      </c>
      <c r="Q250" s="238"/>
      <c r="R250" s="239" t="n">
        <f aca="false">SUM(R251:R266)</f>
        <v>0.11999</v>
      </c>
      <c r="S250" s="238"/>
      <c r="T250" s="240" t="n">
        <f aca="false">SUM(T251:T266)</f>
        <v>0.02201</v>
      </c>
      <c r="AR250" s="241" t="s">
        <v>83</v>
      </c>
      <c r="AT250" s="242" t="s">
        <v>73</v>
      </c>
      <c r="AU250" s="242" t="s">
        <v>81</v>
      </c>
      <c r="AY250" s="241" t="s">
        <v>247</v>
      </c>
      <c r="BK250" s="243" t="n">
        <f aca="false">SUM(BK251:BK266)</f>
        <v>0</v>
      </c>
    </row>
    <row r="251" s="30" customFormat="true" ht="24.15" hidden="false" customHeight="true" outlineLevel="0" collapsed="false">
      <c r="A251" s="26"/>
      <c r="B251" s="27"/>
      <c r="C251" s="246" t="s">
        <v>492</v>
      </c>
      <c r="D251" s="246" t="s">
        <v>250</v>
      </c>
      <c r="E251" s="247" t="s">
        <v>470</v>
      </c>
      <c r="F251" s="248" t="s">
        <v>471</v>
      </c>
      <c r="G251" s="249" t="s">
        <v>301</v>
      </c>
      <c r="H251" s="250" t="n">
        <v>71</v>
      </c>
      <c r="I251" s="251"/>
      <c r="J251" s="252" t="n">
        <f aca="false">ROUND(I251*H251,2)</f>
        <v>0</v>
      </c>
      <c r="K251" s="253"/>
      <c r="L251" s="29"/>
      <c r="M251" s="254"/>
      <c r="N251" s="255" t="s">
        <v>39</v>
      </c>
      <c r="O251" s="76"/>
      <c r="P251" s="256" t="n">
        <f aca="false">O251*H251</f>
        <v>0</v>
      </c>
      <c r="Q251" s="256" t="n">
        <v>0</v>
      </c>
      <c r="R251" s="256" t="n">
        <f aca="false">Q251*H251</f>
        <v>0</v>
      </c>
      <c r="S251" s="256" t="n">
        <v>0</v>
      </c>
      <c r="T251" s="257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258" t="s">
        <v>302</v>
      </c>
      <c r="AT251" s="258" t="s">
        <v>250</v>
      </c>
      <c r="AU251" s="258" t="s">
        <v>83</v>
      </c>
      <c r="AY251" s="3" t="s">
        <v>247</v>
      </c>
      <c r="BE251" s="137" t="n">
        <f aca="false">IF(N251="základní",J251,0)</f>
        <v>0</v>
      </c>
      <c r="BF251" s="137" t="n">
        <f aca="false">IF(N251="snížená",J251,0)</f>
        <v>0</v>
      </c>
      <c r="BG251" s="137" t="n">
        <f aca="false">IF(N251="zákl. přenesená",J251,0)</f>
        <v>0</v>
      </c>
      <c r="BH251" s="137" t="n">
        <f aca="false">IF(N251="sníž. přenesená",J251,0)</f>
        <v>0</v>
      </c>
      <c r="BI251" s="137" t="n">
        <f aca="false">IF(N251="nulová",J251,0)</f>
        <v>0</v>
      </c>
      <c r="BJ251" s="3" t="s">
        <v>81</v>
      </c>
      <c r="BK251" s="137" t="n">
        <f aca="false">ROUND(I251*H251,2)</f>
        <v>0</v>
      </c>
      <c r="BL251" s="3" t="s">
        <v>302</v>
      </c>
      <c r="BM251" s="258" t="s">
        <v>472</v>
      </c>
    </row>
    <row r="252" s="30" customFormat="true" ht="10.2" hidden="false" customHeight="false" outlineLevel="0" collapsed="false">
      <c r="A252" s="26"/>
      <c r="B252" s="27"/>
      <c r="C252" s="28"/>
      <c r="D252" s="259" t="s">
        <v>256</v>
      </c>
      <c r="E252" s="28"/>
      <c r="F252" s="260" t="s">
        <v>473</v>
      </c>
      <c r="G252" s="28"/>
      <c r="H252" s="28"/>
      <c r="I252" s="211"/>
      <c r="J252" s="28"/>
      <c r="K252" s="28"/>
      <c r="L252" s="29"/>
      <c r="M252" s="261"/>
      <c r="N252" s="262"/>
      <c r="O252" s="76"/>
      <c r="P252" s="76"/>
      <c r="Q252" s="76"/>
      <c r="R252" s="76"/>
      <c r="S252" s="76"/>
      <c r="T252" s="7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T252" s="3" t="s">
        <v>256</v>
      </c>
      <c r="AU252" s="3" t="s">
        <v>83</v>
      </c>
    </row>
    <row r="253" s="30" customFormat="true" ht="16.5" hidden="false" customHeight="true" outlineLevel="0" collapsed="false">
      <c r="A253" s="26"/>
      <c r="B253" s="27"/>
      <c r="C253" s="246" t="s">
        <v>494</v>
      </c>
      <c r="D253" s="246" t="s">
        <v>250</v>
      </c>
      <c r="E253" s="247" t="s">
        <v>475</v>
      </c>
      <c r="F253" s="248" t="s">
        <v>476</v>
      </c>
      <c r="G253" s="249" t="s">
        <v>301</v>
      </c>
      <c r="H253" s="250" t="n">
        <v>71</v>
      </c>
      <c r="I253" s="251"/>
      <c r="J253" s="252" t="n">
        <f aca="false">ROUND(I253*H253,2)</f>
        <v>0</v>
      </c>
      <c r="K253" s="253"/>
      <c r="L253" s="29"/>
      <c r="M253" s="254"/>
      <c r="N253" s="255" t="s">
        <v>39</v>
      </c>
      <c r="O253" s="76"/>
      <c r="P253" s="256" t="n">
        <f aca="false">O253*H253</f>
        <v>0</v>
      </c>
      <c r="Q253" s="256" t="n">
        <v>0</v>
      </c>
      <c r="R253" s="256" t="n">
        <f aca="false">Q253*H253</f>
        <v>0</v>
      </c>
      <c r="S253" s="256" t="n">
        <v>0</v>
      </c>
      <c r="T253" s="257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258" t="s">
        <v>302</v>
      </c>
      <c r="AT253" s="258" t="s">
        <v>250</v>
      </c>
      <c r="AU253" s="258" t="s">
        <v>83</v>
      </c>
      <c r="AY253" s="3" t="s">
        <v>247</v>
      </c>
      <c r="BE253" s="137" t="n">
        <f aca="false">IF(N253="základní",J253,0)</f>
        <v>0</v>
      </c>
      <c r="BF253" s="137" t="n">
        <f aca="false">IF(N253="snížená",J253,0)</f>
        <v>0</v>
      </c>
      <c r="BG253" s="137" t="n">
        <f aca="false">IF(N253="zákl. přenesená",J253,0)</f>
        <v>0</v>
      </c>
      <c r="BH253" s="137" t="n">
        <f aca="false">IF(N253="sníž. přenesená",J253,0)</f>
        <v>0</v>
      </c>
      <c r="BI253" s="137" t="n">
        <f aca="false">IF(N253="nulová",J253,0)</f>
        <v>0</v>
      </c>
      <c r="BJ253" s="3" t="s">
        <v>81</v>
      </c>
      <c r="BK253" s="137" t="n">
        <f aca="false">ROUND(I253*H253,2)</f>
        <v>0</v>
      </c>
      <c r="BL253" s="3" t="s">
        <v>302</v>
      </c>
      <c r="BM253" s="258" t="s">
        <v>477</v>
      </c>
    </row>
    <row r="254" s="30" customFormat="true" ht="10.2" hidden="false" customHeight="false" outlineLevel="0" collapsed="false">
      <c r="A254" s="26"/>
      <c r="B254" s="27"/>
      <c r="C254" s="28"/>
      <c r="D254" s="259" t="s">
        <v>256</v>
      </c>
      <c r="E254" s="28"/>
      <c r="F254" s="260" t="s">
        <v>476</v>
      </c>
      <c r="G254" s="28"/>
      <c r="H254" s="28"/>
      <c r="I254" s="211"/>
      <c r="J254" s="28"/>
      <c r="K254" s="28"/>
      <c r="L254" s="29"/>
      <c r="M254" s="261"/>
      <c r="N254" s="262"/>
      <c r="O254" s="76"/>
      <c r="P254" s="76"/>
      <c r="Q254" s="76"/>
      <c r="R254" s="76"/>
      <c r="S254" s="76"/>
      <c r="T254" s="77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T254" s="3" t="s">
        <v>256</v>
      </c>
      <c r="AU254" s="3" t="s">
        <v>83</v>
      </c>
    </row>
    <row r="255" s="30" customFormat="true" ht="16.5" hidden="false" customHeight="true" outlineLevel="0" collapsed="false">
      <c r="A255" s="26"/>
      <c r="B255" s="27"/>
      <c r="C255" s="246" t="s">
        <v>499</v>
      </c>
      <c r="D255" s="246" t="s">
        <v>250</v>
      </c>
      <c r="E255" s="247" t="s">
        <v>479</v>
      </c>
      <c r="F255" s="248" t="s">
        <v>480</v>
      </c>
      <c r="G255" s="249" t="s">
        <v>301</v>
      </c>
      <c r="H255" s="250" t="n">
        <v>71</v>
      </c>
      <c r="I255" s="251"/>
      <c r="J255" s="252" t="n">
        <f aca="false">ROUND(I255*H255,2)</f>
        <v>0</v>
      </c>
      <c r="K255" s="253"/>
      <c r="L255" s="29"/>
      <c r="M255" s="254"/>
      <c r="N255" s="255" t="s">
        <v>39</v>
      </c>
      <c r="O255" s="76"/>
      <c r="P255" s="256" t="n">
        <f aca="false">O255*H255</f>
        <v>0</v>
      </c>
      <c r="Q255" s="256" t="n">
        <v>0.001</v>
      </c>
      <c r="R255" s="256" t="n">
        <f aca="false">Q255*H255</f>
        <v>0.071</v>
      </c>
      <c r="S255" s="256" t="n">
        <v>0.00031</v>
      </c>
      <c r="T255" s="257" t="n">
        <f aca="false">S255*H255</f>
        <v>0.02201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258" t="s">
        <v>302</v>
      </c>
      <c r="AT255" s="258" t="s">
        <v>250</v>
      </c>
      <c r="AU255" s="258" t="s">
        <v>83</v>
      </c>
      <c r="AY255" s="3" t="s">
        <v>247</v>
      </c>
      <c r="BE255" s="137" t="n">
        <f aca="false">IF(N255="základní",J255,0)</f>
        <v>0</v>
      </c>
      <c r="BF255" s="137" t="n">
        <f aca="false">IF(N255="snížená",J255,0)</f>
        <v>0</v>
      </c>
      <c r="BG255" s="137" t="n">
        <f aca="false">IF(N255="zákl. přenesená",J255,0)</f>
        <v>0</v>
      </c>
      <c r="BH255" s="137" t="n">
        <f aca="false">IF(N255="sníž. přenesená",J255,0)</f>
        <v>0</v>
      </c>
      <c r="BI255" s="137" t="n">
        <f aca="false">IF(N255="nulová",J255,0)</f>
        <v>0</v>
      </c>
      <c r="BJ255" s="3" t="s">
        <v>81</v>
      </c>
      <c r="BK255" s="137" t="n">
        <f aca="false">ROUND(I255*H255,2)</f>
        <v>0</v>
      </c>
      <c r="BL255" s="3" t="s">
        <v>302</v>
      </c>
      <c r="BM255" s="258" t="s">
        <v>481</v>
      </c>
    </row>
    <row r="256" s="30" customFormat="true" ht="10.2" hidden="false" customHeight="false" outlineLevel="0" collapsed="false">
      <c r="A256" s="26"/>
      <c r="B256" s="27"/>
      <c r="C256" s="28"/>
      <c r="D256" s="259" t="s">
        <v>256</v>
      </c>
      <c r="E256" s="28"/>
      <c r="F256" s="260" t="s">
        <v>482</v>
      </c>
      <c r="G256" s="28"/>
      <c r="H256" s="28"/>
      <c r="I256" s="211"/>
      <c r="J256" s="28"/>
      <c r="K256" s="28"/>
      <c r="L256" s="29"/>
      <c r="M256" s="261"/>
      <c r="N256" s="262"/>
      <c r="O256" s="76"/>
      <c r="P256" s="76"/>
      <c r="Q256" s="76"/>
      <c r="R256" s="76"/>
      <c r="S256" s="76"/>
      <c r="T256" s="77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T256" s="3" t="s">
        <v>256</v>
      </c>
      <c r="AU256" s="3" t="s">
        <v>83</v>
      </c>
    </row>
    <row r="257" s="30" customFormat="true" ht="24.15" hidden="false" customHeight="true" outlineLevel="0" collapsed="false">
      <c r="A257" s="26"/>
      <c r="B257" s="27"/>
      <c r="C257" s="246" t="s">
        <v>507</v>
      </c>
      <c r="D257" s="246" t="s">
        <v>250</v>
      </c>
      <c r="E257" s="247" t="s">
        <v>484</v>
      </c>
      <c r="F257" s="248" t="s">
        <v>485</v>
      </c>
      <c r="G257" s="249" t="s">
        <v>301</v>
      </c>
      <c r="H257" s="250" t="n">
        <v>71</v>
      </c>
      <c r="I257" s="251"/>
      <c r="J257" s="252" t="n">
        <f aca="false">ROUND(I257*H257,2)</f>
        <v>0</v>
      </c>
      <c r="K257" s="253"/>
      <c r="L257" s="29"/>
      <c r="M257" s="254"/>
      <c r="N257" s="255" t="s">
        <v>39</v>
      </c>
      <c r="O257" s="76"/>
      <c r="P257" s="256" t="n">
        <f aca="false">O257*H257</f>
        <v>0</v>
      </c>
      <c r="Q257" s="256" t="n">
        <v>0.0002</v>
      </c>
      <c r="R257" s="256" t="n">
        <f aca="false">Q257*H257</f>
        <v>0.0142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302</v>
      </c>
      <c r="AT257" s="258" t="s">
        <v>250</v>
      </c>
      <c r="AU257" s="258" t="s">
        <v>83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302</v>
      </c>
      <c r="BM257" s="258" t="s">
        <v>486</v>
      </c>
    </row>
    <row r="258" s="30" customFormat="true" ht="19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487</v>
      </c>
      <c r="G258" s="28"/>
      <c r="H258" s="28"/>
      <c r="I258" s="211"/>
      <c r="J258" s="28"/>
      <c r="K258" s="28"/>
      <c r="L258" s="29"/>
      <c r="M258" s="261"/>
      <c r="N258" s="262"/>
      <c r="O258" s="76"/>
      <c r="P258" s="76"/>
      <c r="Q258" s="76"/>
      <c r="R258" s="76"/>
      <c r="S258" s="76"/>
      <c r="T258" s="77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83</v>
      </c>
    </row>
    <row r="259" s="30" customFormat="true" ht="16.5" hidden="false" customHeight="true" outlineLevel="0" collapsed="false">
      <c r="A259" s="26"/>
      <c r="B259" s="27"/>
      <c r="C259" s="246" t="s">
        <v>511</v>
      </c>
      <c r="D259" s="246" t="s">
        <v>250</v>
      </c>
      <c r="E259" s="247" t="s">
        <v>489</v>
      </c>
      <c r="F259" s="248" t="s">
        <v>490</v>
      </c>
      <c r="G259" s="249" t="s">
        <v>301</v>
      </c>
      <c r="H259" s="250" t="n">
        <v>71</v>
      </c>
      <c r="I259" s="251"/>
      <c r="J259" s="252" t="n">
        <f aca="false">ROUND(I259*H259,2)</f>
        <v>0</v>
      </c>
      <c r="K259" s="253"/>
      <c r="L259" s="29"/>
      <c r="M259" s="254"/>
      <c r="N259" s="255" t="s">
        <v>39</v>
      </c>
      <c r="O259" s="76"/>
      <c r="P259" s="256" t="n">
        <f aca="false">O259*H259</f>
        <v>0</v>
      </c>
      <c r="Q259" s="256" t="n">
        <v>0</v>
      </c>
      <c r="R259" s="256" t="n">
        <f aca="false">Q259*H259</f>
        <v>0</v>
      </c>
      <c r="S259" s="256" t="n">
        <v>0</v>
      </c>
      <c r="T259" s="257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258" t="s">
        <v>254</v>
      </c>
      <c r="AT259" s="258" t="s">
        <v>250</v>
      </c>
      <c r="AU259" s="258" t="s">
        <v>83</v>
      </c>
      <c r="AY259" s="3" t="s">
        <v>247</v>
      </c>
      <c r="BE259" s="137" t="n">
        <f aca="false">IF(N259="základní",J259,0)</f>
        <v>0</v>
      </c>
      <c r="BF259" s="137" t="n">
        <f aca="false">IF(N259="snížená",J259,0)</f>
        <v>0</v>
      </c>
      <c r="BG259" s="137" t="n">
        <f aca="false">IF(N259="zákl. přenesená",J259,0)</f>
        <v>0</v>
      </c>
      <c r="BH259" s="137" t="n">
        <f aca="false">IF(N259="sníž. přenesená",J259,0)</f>
        <v>0</v>
      </c>
      <c r="BI259" s="137" t="n">
        <f aca="false">IF(N259="nulová",J259,0)</f>
        <v>0</v>
      </c>
      <c r="BJ259" s="3" t="s">
        <v>81</v>
      </c>
      <c r="BK259" s="137" t="n">
        <f aca="false">ROUND(I259*H259,2)</f>
        <v>0</v>
      </c>
      <c r="BL259" s="3" t="s">
        <v>254</v>
      </c>
      <c r="BM259" s="258" t="s">
        <v>491</v>
      </c>
    </row>
    <row r="260" s="30" customFormat="true" ht="10.2" hidden="false" customHeight="false" outlineLevel="0" collapsed="false">
      <c r="A260" s="26"/>
      <c r="B260" s="27"/>
      <c r="C260" s="28"/>
      <c r="D260" s="259" t="s">
        <v>256</v>
      </c>
      <c r="E260" s="28"/>
      <c r="F260" s="260" t="s">
        <v>490</v>
      </c>
      <c r="G260" s="28"/>
      <c r="H260" s="28"/>
      <c r="I260" s="211"/>
      <c r="J260" s="28"/>
      <c r="K260" s="28"/>
      <c r="L260" s="29"/>
      <c r="M260" s="261"/>
      <c r="N260" s="262"/>
      <c r="O260" s="76"/>
      <c r="P260" s="76"/>
      <c r="Q260" s="76"/>
      <c r="R260" s="76"/>
      <c r="S260" s="76"/>
      <c r="T260" s="7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T260" s="3" t="s">
        <v>256</v>
      </c>
      <c r="AU260" s="3" t="s">
        <v>83</v>
      </c>
    </row>
    <row r="261" s="30" customFormat="true" ht="24.15" hidden="false" customHeight="true" outlineLevel="0" collapsed="false">
      <c r="A261" s="26"/>
      <c r="B261" s="27"/>
      <c r="C261" s="246" t="s">
        <v>515</v>
      </c>
      <c r="D261" s="246" t="s">
        <v>250</v>
      </c>
      <c r="E261" s="247" t="s">
        <v>484</v>
      </c>
      <c r="F261" s="248" t="s">
        <v>485</v>
      </c>
      <c r="G261" s="249" t="s">
        <v>301</v>
      </c>
      <c r="H261" s="250" t="n">
        <v>71</v>
      </c>
      <c r="I261" s="251"/>
      <c r="J261" s="252" t="n">
        <f aca="false">ROUND(I261*H261,2)</f>
        <v>0</v>
      </c>
      <c r="K261" s="253"/>
      <c r="L261" s="29"/>
      <c r="M261" s="254"/>
      <c r="N261" s="255" t="s">
        <v>39</v>
      </c>
      <c r="O261" s="76"/>
      <c r="P261" s="256" t="n">
        <f aca="false">O261*H261</f>
        <v>0</v>
      </c>
      <c r="Q261" s="256" t="n">
        <v>0.0002</v>
      </c>
      <c r="R261" s="256" t="n">
        <f aca="false">Q261*H261</f>
        <v>0.0142</v>
      </c>
      <c r="S261" s="256" t="n">
        <v>0</v>
      </c>
      <c r="T261" s="257" t="n">
        <f aca="false"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258" t="s">
        <v>302</v>
      </c>
      <c r="AT261" s="258" t="s">
        <v>250</v>
      </c>
      <c r="AU261" s="258" t="s">
        <v>83</v>
      </c>
      <c r="AY261" s="3" t="s">
        <v>247</v>
      </c>
      <c r="BE261" s="137" t="n">
        <f aca="false">IF(N261="základní",J261,0)</f>
        <v>0</v>
      </c>
      <c r="BF261" s="137" t="n">
        <f aca="false">IF(N261="snížená",J261,0)</f>
        <v>0</v>
      </c>
      <c r="BG261" s="137" t="n">
        <f aca="false">IF(N261="zákl. přenesená",J261,0)</f>
        <v>0</v>
      </c>
      <c r="BH261" s="137" t="n">
        <f aca="false">IF(N261="sníž. přenesená",J261,0)</f>
        <v>0</v>
      </c>
      <c r="BI261" s="137" t="n">
        <f aca="false">IF(N261="nulová",J261,0)</f>
        <v>0</v>
      </c>
      <c r="BJ261" s="3" t="s">
        <v>81</v>
      </c>
      <c r="BK261" s="137" t="n">
        <f aca="false">ROUND(I261*H261,2)</f>
        <v>0</v>
      </c>
      <c r="BL261" s="3" t="s">
        <v>302</v>
      </c>
      <c r="BM261" s="258" t="s">
        <v>493</v>
      </c>
    </row>
    <row r="262" s="30" customFormat="true" ht="19.2" hidden="false" customHeight="false" outlineLevel="0" collapsed="false">
      <c r="A262" s="26"/>
      <c r="B262" s="27"/>
      <c r="C262" s="28"/>
      <c r="D262" s="259" t="s">
        <v>256</v>
      </c>
      <c r="E262" s="28"/>
      <c r="F262" s="260" t="s">
        <v>487</v>
      </c>
      <c r="G262" s="28"/>
      <c r="H262" s="28"/>
      <c r="I262" s="211"/>
      <c r="J262" s="28"/>
      <c r="K262" s="28"/>
      <c r="L262" s="29"/>
      <c r="M262" s="261"/>
      <c r="N262" s="262"/>
      <c r="O262" s="76"/>
      <c r="P262" s="76"/>
      <c r="Q262" s="76"/>
      <c r="R262" s="76"/>
      <c r="S262" s="76"/>
      <c r="T262" s="7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T262" s="3" t="s">
        <v>256</v>
      </c>
      <c r="AU262" s="3" t="s">
        <v>83</v>
      </c>
    </row>
    <row r="263" s="30" customFormat="true" ht="24.15" hidden="false" customHeight="true" outlineLevel="0" collapsed="false">
      <c r="A263" s="26"/>
      <c r="B263" s="27"/>
      <c r="C263" s="246" t="s">
        <v>520</v>
      </c>
      <c r="D263" s="246" t="s">
        <v>250</v>
      </c>
      <c r="E263" s="247" t="s">
        <v>495</v>
      </c>
      <c r="F263" s="248" t="s">
        <v>496</v>
      </c>
      <c r="G263" s="249" t="s">
        <v>301</v>
      </c>
      <c r="H263" s="250" t="n">
        <v>71</v>
      </c>
      <c r="I263" s="251"/>
      <c r="J263" s="252" t="n">
        <f aca="false">ROUND(I263*H263,2)</f>
        <v>0</v>
      </c>
      <c r="K263" s="253"/>
      <c r="L263" s="29"/>
      <c r="M263" s="254"/>
      <c r="N263" s="255" t="s">
        <v>39</v>
      </c>
      <c r="O263" s="76"/>
      <c r="P263" s="256" t="n">
        <f aca="false">O263*H263</f>
        <v>0</v>
      </c>
      <c r="Q263" s="256" t="n">
        <v>0.00029</v>
      </c>
      <c r="R263" s="256" t="n">
        <f aca="false">Q263*H263</f>
        <v>0.02059</v>
      </c>
      <c r="S263" s="256" t="n">
        <v>0</v>
      </c>
      <c r="T263" s="257" t="n">
        <f aca="false"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258" t="s">
        <v>302</v>
      </c>
      <c r="AT263" s="258" t="s">
        <v>250</v>
      </c>
      <c r="AU263" s="258" t="s">
        <v>83</v>
      </c>
      <c r="AY263" s="3" t="s">
        <v>247</v>
      </c>
      <c r="BE263" s="137" t="n">
        <f aca="false">IF(N263="základní",J263,0)</f>
        <v>0</v>
      </c>
      <c r="BF263" s="137" t="n">
        <f aca="false">IF(N263="snížená",J263,0)</f>
        <v>0</v>
      </c>
      <c r="BG263" s="137" t="n">
        <f aca="false">IF(N263="zákl. přenesená",J263,0)</f>
        <v>0</v>
      </c>
      <c r="BH263" s="137" t="n">
        <f aca="false">IF(N263="sníž. přenesená",J263,0)</f>
        <v>0</v>
      </c>
      <c r="BI263" s="137" t="n">
        <f aca="false">IF(N263="nulová",J263,0)</f>
        <v>0</v>
      </c>
      <c r="BJ263" s="3" t="s">
        <v>81</v>
      </c>
      <c r="BK263" s="137" t="n">
        <f aca="false">ROUND(I263*H263,2)</f>
        <v>0</v>
      </c>
      <c r="BL263" s="3" t="s">
        <v>302</v>
      </c>
      <c r="BM263" s="258" t="s">
        <v>497</v>
      </c>
    </row>
    <row r="264" s="30" customFormat="true" ht="28.8" hidden="false" customHeight="false" outlineLevel="0" collapsed="false">
      <c r="A264" s="26"/>
      <c r="B264" s="27"/>
      <c r="C264" s="28"/>
      <c r="D264" s="259" t="s">
        <v>256</v>
      </c>
      <c r="E264" s="28"/>
      <c r="F264" s="260" t="s">
        <v>498</v>
      </c>
      <c r="G264" s="28"/>
      <c r="H264" s="28"/>
      <c r="I264" s="211"/>
      <c r="J264" s="28"/>
      <c r="K264" s="28"/>
      <c r="L264" s="29"/>
      <c r="M264" s="261"/>
      <c r="N264" s="262"/>
      <c r="O264" s="76"/>
      <c r="P264" s="76"/>
      <c r="Q264" s="76"/>
      <c r="R264" s="76"/>
      <c r="S264" s="76"/>
      <c r="T264" s="77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T264" s="3" t="s">
        <v>256</v>
      </c>
      <c r="AU264" s="3" t="s">
        <v>83</v>
      </c>
    </row>
    <row r="265" s="30" customFormat="true" ht="16.5" hidden="false" customHeight="true" outlineLevel="0" collapsed="false">
      <c r="A265" s="26"/>
      <c r="B265" s="27"/>
      <c r="C265" s="246" t="s">
        <v>423</v>
      </c>
      <c r="D265" s="246" t="s">
        <v>250</v>
      </c>
      <c r="E265" s="247" t="s">
        <v>500</v>
      </c>
      <c r="F265" s="248" t="s">
        <v>501</v>
      </c>
      <c r="G265" s="249" t="s">
        <v>253</v>
      </c>
      <c r="H265" s="250" t="n">
        <v>1</v>
      </c>
      <c r="I265" s="251"/>
      <c r="J265" s="252" t="n">
        <f aca="false">ROUND(I265*H265,2)</f>
        <v>0</v>
      </c>
      <c r="K265" s="253"/>
      <c r="L265" s="29"/>
      <c r="M265" s="254"/>
      <c r="N265" s="255" t="s">
        <v>39</v>
      </c>
      <c r="O265" s="76"/>
      <c r="P265" s="256" t="n">
        <f aca="false">O265*H265</f>
        <v>0</v>
      </c>
      <c r="Q265" s="256" t="n">
        <v>0</v>
      </c>
      <c r="R265" s="256" t="n">
        <f aca="false">Q265*H265</f>
        <v>0</v>
      </c>
      <c r="S265" s="256" t="n">
        <v>0</v>
      </c>
      <c r="T265" s="257" t="n">
        <f aca="false"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258" t="s">
        <v>254</v>
      </c>
      <c r="AT265" s="258" t="s">
        <v>250</v>
      </c>
      <c r="AU265" s="258" t="s">
        <v>83</v>
      </c>
      <c r="AY265" s="3" t="s">
        <v>247</v>
      </c>
      <c r="BE265" s="137" t="n">
        <f aca="false">IF(N265="základní",J265,0)</f>
        <v>0</v>
      </c>
      <c r="BF265" s="137" t="n">
        <f aca="false">IF(N265="snížená",J265,0)</f>
        <v>0</v>
      </c>
      <c r="BG265" s="137" t="n">
        <f aca="false">IF(N265="zákl. přenesená",J265,0)</f>
        <v>0</v>
      </c>
      <c r="BH265" s="137" t="n">
        <f aca="false">IF(N265="sníž. přenesená",J265,0)</f>
        <v>0</v>
      </c>
      <c r="BI265" s="137" t="n">
        <f aca="false">IF(N265="nulová",J265,0)</f>
        <v>0</v>
      </c>
      <c r="BJ265" s="3" t="s">
        <v>81</v>
      </c>
      <c r="BK265" s="137" t="n">
        <f aca="false">ROUND(I265*H265,2)</f>
        <v>0</v>
      </c>
      <c r="BL265" s="3" t="s">
        <v>254</v>
      </c>
      <c r="BM265" s="258" t="s">
        <v>502</v>
      </c>
    </row>
    <row r="266" s="30" customFormat="true" ht="10.2" hidden="false" customHeight="false" outlineLevel="0" collapsed="false">
      <c r="A266" s="26"/>
      <c r="B266" s="27"/>
      <c r="C266" s="28"/>
      <c r="D266" s="259" t="s">
        <v>256</v>
      </c>
      <c r="E266" s="28"/>
      <c r="F266" s="260" t="s">
        <v>501</v>
      </c>
      <c r="G266" s="28"/>
      <c r="H266" s="28"/>
      <c r="I266" s="211"/>
      <c r="J266" s="28"/>
      <c r="K266" s="28"/>
      <c r="L266" s="29"/>
      <c r="M266" s="261"/>
      <c r="N266" s="262"/>
      <c r="O266" s="76"/>
      <c r="P266" s="76"/>
      <c r="Q266" s="76"/>
      <c r="R266" s="76"/>
      <c r="S266" s="76"/>
      <c r="T266" s="77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T266" s="3" t="s">
        <v>256</v>
      </c>
      <c r="AU266" s="3" t="s">
        <v>83</v>
      </c>
    </row>
    <row r="267" s="229" customFormat="true" ht="25.95" hidden="false" customHeight="true" outlineLevel="0" collapsed="false">
      <c r="B267" s="230"/>
      <c r="C267" s="231"/>
      <c r="D267" s="232" t="s">
        <v>73</v>
      </c>
      <c r="E267" s="233" t="s">
        <v>503</v>
      </c>
      <c r="F267" s="233" t="s">
        <v>506</v>
      </c>
      <c r="G267" s="231"/>
      <c r="H267" s="231"/>
      <c r="I267" s="234"/>
      <c r="J267" s="235" t="n">
        <f aca="false">BK267</f>
        <v>0</v>
      </c>
      <c r="K267" s="231"/>
      <c r="L267" s="236"/>
      <c r="M267" s="237"/>
      <c r="N267" s="238"/>
      <c r="O267" s="238"/>
      <c r="P267" s="239" t="n">
        <f aca="false">P268</f>
        <v>0</v>
      </c>
      <c r="Q267" s="238"/>
      <c r="R267" s="239" t="n">
        <f aca="false">R268</f>
        <v>0</v>
      </c>
      <c r="S267" s="238"/>
      <c r="T267" s="240" t="n">
        <f aca="false">T268</f>
        <v>0</v>
      </c>
      <c r="AR267" s="241" t="s">
        <v>272</v>
      </c>
      <c r="AT267" s="242" t="s">
        <v>73</v>
      </c>
      <c r="AU267" s="242" t="s">
        <v>74</v>
      </c>
      <c r="AY267" s="241" t="s">
        <v>247</v>
      </c>
      <c r="BK267" s="243" t="n">
        <f aca="false">BK268</f>
        <v>0</v>
      </c>
    </row>
    <row r="268" s="229" customFormat="true" ht="22.8" hidden="false" customHeight="true" outlineLevel="0" collapsed="false">
      <c r="B268" s="230"/>
      <c r="C268" s="231"/>
      <c r="D268" s="232" t="s">
        <v>73</v>
      </c>
      <c r="E268" s="244" t="s">
        <v>505</v>
      </c>
      <c r="F268" s="244" t="s">
        <v>506</v>
      </c>
      <c r="G268" s="231"/>
      <c r="H268" s="231"/>
      <c r="I268" s="234"/>
      <c r="J268" s="245" t="n">
        <f aca="false">BK268</f>
        <v>0</v>
      </c>
      <c r="K268" s="231"/>
      <c r="L268" s="236"/>
      <c r="M268" s="237"/>
      <c r="N268" s="238"/>
      <c r="O268" s="238"/>
      <c r="P268" s="239" t="n">
        <f aca="false">SUM(P269:P270)</f>
        <v>0</v>
      </c>
      <c r="Q268" s="238"/>
      <c r="R268" s="239" t="n">
        <f aca="false">SUM(R269:R270)</f>
        <v>0</v>
      </c>
      <c r="S268" s="238"/>
      <c r="T268" s="240" t="n">
        <f aca="false">SUM(T269:T270)</f>
        <v>0</v>
      </c>
      <c r="AR268" s="241" t="s">
        <v>272</v>
      </c>
      <c r="AT268" s="242" t="s">
        <v>73</v>
      </c>
      <c r="AU268" s="242" t="s">
        <v>81</v>
      </c>
      <c r="AY268" s="241" t="s">
        <v>247</v>
      </c>
      <c r="BK268" s="243" t="n">
        <f aca="false">SUM(BK269:BK270)</f>
        <v>0</v>
      </c>
    </row>
    <row r="269" s="30" customFormat="true" ht="16.5" hidden="false" customHeight="true" outlineLevel="0" collapsed="false">
      <c r="A269" s="26"/>
      <c r="B269" s="27"/>
      <c r="C269" s="246" t="s">
        <v>1234</v>
      </c>
      <c r="D269" s="246" t="s">
        <v>250</v>
      </c>
      <c r="E269" s="247" t="s">
        <v>508</v>
      </c>
      <c r="F269" s="248" t="s">
        <v>509</v>
      </c>
      <c r="G269" s="249" t="s">
        <v>253</v>
      </c>
      <c r="H269" s="250" t="n">
        <v>2</v>
      </c>
      <c r="I269" s="251"/>
      <c r="J269" s="252" t="n">
        <f aca="false">ROUND(I269*H269,2)</f>
        <v>0</v>
      </c>
      <c r="K269" s="253"/>
      <c r="L269" s="29"/>
      <c r="M269" s="254"/>
      <c r="N269" s="255" t="s">
        <v>39</v>
      </c>
      <c r="O269" s="76"/>
      <c r="P269" s="256" t="n">
        <f aca="false">O269*H269</f>
        <v>0</v>
      </c>
      <c r="Q269" s="256" t="n">
        <v>0</v>
      </c>
      <c r="R269" s="256" t="n">
        <f aca="false">Q269*H269</f>
        <v>0</v>
      </c>
      <c r="S269" s="256" t="n">
        <v>0</v>
      </c>
      <c r="T269" s="257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258" t="s">
        <v>254</v>
      </c>
      <c r="AT269" s="258" t="s">
        <v>250</v>
      </c>
      <c r="AU269" s="258" t="s">
        <v>83</v>
      </c>
      <c r="AY269" s="3" t="s">
        <v>247</v>
      </c>
      <c r="BE269" s="137" t="n">
        <f aca="false">IF(N269="základní",J269,0)</f>
        <v>0</v>
      </c>
      <c r="BF269" s="137" t="n">
        <f aca="false">IF(N269="snížená",J269,0)</f>
        <v>0</v>
      </c>
      <c r="BG269" s="137" t="n">
        <f aca="false">IF(N269="zákl. přenesená",J269,0)</f>
        <v>0</v>
      </c>
      <c r="BH269" s="137" t="n">
        <f aca="false">IF(N269="sníž. přenesená",J269,0)</f>
        <v>0</v>
      </c>
      <c r="BI269" s="137" t="n">
        <f aca="false">IF(N269="nulová",J269,0)</f>
        <v>0</v>
      </c>
      <c r="BJ269" s="3" t="s">
        <v>81</v>
      </c>
      <c r="BK269" s="137" t="n">
        <f aca="false">ROUND(I269*H269,2)</f>
        <v>0</v>
      </c>
      <c r="BL269" s="3" t="s">
        <v>254</v>
      </c>
      <c r="BM269" s="258" t="s">
        <v>1522</v>
      </c>
    </row>
    <row r="270" s="30" customFormat="true" ht="10.2" hidden="false" customHeight="false" outlineLevel="0" collapsed="false">
      <c r="A270" s="26"/>
      <c r="B270" s="27"/>
      <c r="C270" s="28"/>
      <c r="D270" s="259" t="s">
        <v>256</v>
      </c>
      <c r="E270" s="28"/>
      <c r="F270" s="260" t="s">
        <v>509</v>
      </c>
      <c r="G270" s="28"/>
      <c r="H270" s="28"/>
      <c r="I270" s="211"/>
      <c r="J270" s="28"/>
      <c r="K270" s="28"/>
      <c r="L270" s="29"/>
      <c r="M270" s="285"/>
      <c r="N270" s="286"/>
      <c r="O270" s="287"/>
      <c r="P270" s="287"/>
      <c r="Q270" s="287"/>
      <c r="R270" s="287"/>
      <c r="S270" s="287"/>
      <c r="T270" s="288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T270" s="3" t="s">
        <v>256</v>
      </c>
      <c r="AU270" s="3" t="s">
        <v>83</v>
      </c>
    </row>
    <row r="271" s="30" customFormat="true" ht="6.9" hidden="false" customHeight="true" outlineLevel="0" collapsed="false">
      <c r="A271" s="26"/>
      <c r="B271" s="54"/>
      <c r="C271" s="55"/>
      <c r="D271" s="55"/>
      <c r="E271" s="55"/>
      <c r="F271" s="55"/>
      <c r="G271" s="55"/>
      <c r="H271" s="55"/>
      <c r="I271" s="55"/>
      <c r="J271" s="55"/>
      <c r="K271" s="55"/>
      <c r="L271" s="29"/>
      <c r="M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</row>
  </sheetData>
  <autoFilter ref="C142:K270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43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136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1509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1523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J114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ROUND((SUM(BE114:BE121) + SUM(BE143:BE430)),  2)</f>
        <v>0</v>
      </c>
      <c r="G37" s="26"/>
      <c r="H37" s="26"/>
      <c r="I37" s="166" t="n">
        <v>0.21</v>
      </c>
      <c r="J37" s="165" t="n">
        <f aca="false">ROUND(((SUM(BE114:BE121) + SUM(BE143:BE430))*I37),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ROUND((SUM(BF114:BF121) + SUM(BF143:BF430)),  2)</f>
        <v>0</v>
      </c>
      <c r="G38" s="26"/>
      <c r="H38" s="26"/>
      <c r="I38" s="166" t="n">
        <v>0.15</v>
      </c>
      <c r="J38" s="165" t="n">
        <f aca="false">ROUND(((SUM(BF114:BF121) + SUM(BF143:BF430))*I38),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ROUND((SUM(BG114:BG121) + SUM(BG143:BG430)),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ROUND((SUM(BH114:BH121) + SUM(BH143:BH430)),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ROUND((SUM(BI114:BI121) + SUM(BI143:BI430)),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1509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51.6.2 - kabinet AJ, II.A-1 - elektro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J143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J144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525</v>
      </c>
      <c r="E100" s="202"/>
      <c r="F100" s="202"/>
      <c r="G100" s="202"/>
      <c r="H100" s="202"/>
      <c r="I100" s="202"/>
      <c r="J100" s="203" t="n">
        <f aca="false">J145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J150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J167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J176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526</v>
      </c>
      <c r="E104" s="202"/>
      <c r="F104" s="202"/>
      <c r="G104" s="202"/>
      <c r="H104" s="202"/>
      <c r="I104" s="202"/>
      <c r="J104" s="203" t="n">
        <f aca="false">J177</f>
        <v>0</v>
      </c>
      <c r="K104" s="119"/>
      <c r="L104" s="204"/>
    </row>
    <row r="105" s="199" customFormat="true" ht="14.85" hidden="false" customHeight="true" outlineLevel="0" collapsed="false">
      <c r="B105" s="200"/>
      <c r="C105" s="119"/>
      <c r="D105" s="201" t="s">
        <v>527</v>
      </c>
      <c r="E105" s="202"/>
      <c r="F105" s="202"/>
      <c r="G105" s="202"/>
      <c r="H105" s="202"/>
      <c r="I105" s="202"/>
      <c r="J105" s="203" t="n">
        <f aca="false">J178</f>
        <v>0</v>
      </c>
      <c r="K105" s="119"/>
      <c r="L105" s="204"/>
    </row>
    <row r="106" s="199" customFormat="true" ht="14.85" hidden="false" customHeight="true" outlineLevel="0" collapsed="false">
      <c r="B106" s="200"/>
      <c r="C106" s="119"/>
      <c r="D106" s="201" t="s">
        <v>528</v>
      </c>
      <c r="E106" s="202"/>
      <c r="F106" s="202"/>
      <c r="G106" s="202"/>
      <c r="H106" s="202"/>
      <c r="I106" s="202"/>
      <c r="J106" s="203" t="n">
        <f aca="false">J273</f>
        <v>0</v>
      </c>
      <c r="K106" s="119"/>
      <c r="L106" s="204"/>
    </row>
    <row r="107" s="199" customFormat="true" ht="14.85" hidden="false" customHeight="true" outlineLevel="0" collapsed="false">
      <c r="B107" s="200"/>
      <c r="C107" s="119"/>
      <c r="D107" s="201" t="s">
        <v>1524</v>
      </c>
      <c r="E107" s="202"/>
      <c r="F107" s="202"/>
      <c r="G107" s="202"/>
      <c r="H107" s="202"/>
      <c r="I107" s="202"/>
      <c r="J107" s="203" t="n">
        <f aca="false">J292</f>
        <v>0</v>
      </c>
      <c r="K107" s="119"/>
      <c r="L107" s="204"/>
    </row>
    <row r="108" s="199" customFormat="true" ht="14.85" hidden="false" customHeight="true" outlineLevel="0" collapsed="false">
      <c r="B108" s="200"/>
      <c r="C108" s="119"/>
      <c r="D108" s="201" t="s">
        <v>530</v>
      </c>
      <c r="E108" s="202"/>
      <c r="F108" s="202"/>
      <c r="G108" s="202"/>
      <c r="H108" s="202"/>
      <c r="I108" s="202"/>
      <c r="J108" s="203" t="n">
        <f aca="false">J325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531</v>
      </c>
      <c r="E109" s="202"/>
      <c r="F109" s="202"/>
      <c r="G109" s="202"/>
      <c r="H109" s="202"/>
      <c r="I109" s="202"/>
      <c r="J109" s="203" t="n">
        <f aca="false">J350</f>
        <v>0</v>
      </c>
      <c r="K109" s="119"/>
      <c r="L109" s="204"/>
    </row>
    <row r="110" s="199" customFormat="true" ht="14.85" hidden="false" customHeight="true" outlineLevel="0" collapsed="false">
      <c r="B110" s="200"/>
      <c r="C110" s="119"/>
      <c r="D110" s="201" t="s">
        <v>532</v>
      </c>
      <c r="E110" s="202"/>
      <c r="F110" s="202"/>
      <c r="G110" s="202"/>
      <c r="H110" s="202"/>
      <c r="I110" s="202"/>
      <c r="J110" s="203" t="n">
        <f aca="false">J351</f>
        <v>0</v>
      </c>
      <c r="K110" s="119"/>
      <c r="L110" s="204"/>
    </row>
    <row r="111" s="199" customFormat="true" ht="19.95" hidden="false" customHeight="true" outlineLevel="0" collapsed="false">
      <c r="B111" s="200"/>
      <c r="C111" s="119"/>
      <c r="D111" s="201" t="s">
        <v>534</v>
      </c>
      <c r="E111" s="202"/>
      <c r="F111" s="202"/>
      <c r="G111" s="202"/>
      <c r="H111" s="202"/>
      <c r="I111" s="202"/>
      <c r="J111" s="203" t="n">
        <f aca="false">J410</f>
        <v>0</v>
      </c>
      <c r="K111" s="119"/>
      <c r="L111" s="204"/>
    </row>
    <row r="112" s="30" customFormat="true" ht="21.75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6.9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29.25" hidden="false" customHeight="true" outlineLevel="0" collapsed="false">
      <c r="A114" s="26"/>
      <c r="B114" s="27"/>
      <c r="C114" s="190" t="s">
        <v>223</v>
      </c>
      <c r="D114" s="28"/>
      <c r="E114" s="28"/>
      <c r="F114" s="28"/>
      <c r="G114" s="28"/>
      <c r="H114" s="28"/>
      <c r="I114" s="28"/>
      <c r="J114" s="205" t="n">
        <f aca="false">ROUND(J115 + J116 + J117 + J118 + J119 + J120,2)</f>
        <v>0</v>
      </c>
      <c r="K114" s="28"/>
      <c r="L114" s="51"/>
      <c r="N114" s="206" t="s">
        <v>38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18" hidden="false" customHeight="true" outlineLevel="0" collapsed="false">
      <c r="A115" s="26"/>
      <c r="B115" s="27"/>
      <c r="C115" s="28"/>
      <c r="D115" s="138" t="s">
        <v>224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226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227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228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229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214" t="s">
        <v>230</v>
      </c>
      <c r="E120" s="28"/>
      <c r="F120" s="28"/>
      <c r="G120" s="28"/>
      <c r="H120" s="28"/>
      <c r="I120" s="28"/>
      <c r="J120" s="207" t="n">
        <f aca="false">ROUND(J32*T120,2)</f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231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0.2" hidden="false" customHeight="false" outlineLevel="0" collapsed="false">
      <c r="A121" s="26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29.25" hidden="false" customHeight="true" outlineLevel="0" collapsed="false">
      <c r="A122" s="26"/>
      <c r="B122" s="27"/>
      <c r="C122" s="141" t="s">
        <v>199</v>
      </c>
      <c r="D122" s="142"/>
      <c r="E122" s="142"/>
      <c r="F122" s="142"/>
      <c r="G122" s="142"/>
      <c r="H122" s="142"/>
      <c r="I122" s="142"/>
      <c r="J122" s="215" t="n">
        <f aca="false">ROUND(J98+J114,2)</f>
        <v>0</v>
      </c>
      <c r="K122" s="142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6.9" hidden="false" customHeight="true" outlineLevel="0" collapsed="false">
      <c r="A123" s="26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="30" customFormat="true" ht="6.9" hidden="false" customHeight="true" outlineLevel="0" collapsed="false">
      <c r="A127" s="2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24.9" hidden="false" customHeight="true" outlineLevel="0" collapsed="false">
      <c r="A128" s="26"/>
      <c r="B128" s="27"/>
      <c r="C128" s="9" t="s">
        <v>232</v>
      </c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2" hidden="false" customHeight="true" outlineLevel="0" collapsed="false">
      <c r="A130" s="26"/>
      <c r="B130" s="27"/>
      <c r="C130" s="17" t="s">
        <v>15</v>
      </c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6.5" hidden="false" customHeight="true" outlineLevel="0" collapsed="false">
      <c r="A131" s="26"/>
      <c r="B131" s="27"/>
      <c r="C131" s="28"/>
      <c r="D131" s="28"/>
      <c r="E131" s="185" t="str">
        <f aca="false">E7</f>
        <v>Zlepšování kvality a dostupnosti vzdělávání  ZŠ Ivančická 218, Moravský Krumlov</v>
      </c>
      <c r="F131" s="185"/>
      <c r="G131" s="185"/>
      <c r="H131" s="185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customFormat="false" ht="12" hidden="false" customHeight="true" outlineLevel="0" collapsed="false">
      <c r="B132" s="7"/>
      <c r="C132" s="17" t="s">
        <v>201</v>
      </c>
      <c r="D132" s="8"/>
      <c r="E132" s="8"/>
      <c r="F132" s="8"/>
      <c r="G132" s="8"/>
      <c r="H132" s="8"/>
      <c r="I132" s="8"/>
      <c r="J132" s="8"/>
      <c r="K132" s="8"/>
      <c r="L132" s="6"/>
    </row>
    <row r="133" s="30" customFormat="true" ht="16.5" hidden="false" customHeight="true" outlineLevel="0" collapsed="false">
      <c r="A133" s="26"/>
      <c r="B133" s="27"/>
      <c r="C133" s="28"/>
      <c r="D133" s="28"/>
      <c r="E133" s="185" t="s">
        <v>1509</v>
      </c>
      <c r="F133" s="185"/>
      <c r="G133" s="185"/>
      <c r="H133" s="185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2" hidden="false" customHeight="true" outlineLevel="0" collapsed="false">
      <c r="A134" s="26"/>
      <c r="B134" s="27"/>
      <c r="C134" s="17" t="s">
        <v>203</v>
      </c>
      <c r="D134" s="28"/>
      <c r="E134" s="28"/>
      <c r="F134" s="28"/>
      <c r="G134" s="28"/>
      <c r="H134" s="28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6.5" hidden="false" customHeight="true" outlineLevel="0" collapsed="false">
      <c r="A135" s="26"/>
      <c r="B135" s="27"/>
      <c r="C135" s="28"/>
      <c r="D135" s="28"/>
      <c r="E135" s="66" t="str">
        <f aca="false">E11</f>
        <v>51.6.2 - kabinet AJ, II.A-1 - elektro</v>
      </c>
      <c r="F135" s="66"/>
      <c r="G135" s="66"/>
      <c r="H135" s="66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6.9" hidden="false" customHeight="true" outlineLevel="0" collapsed="false">
      <c r="A136" s="26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12" hidden="false" customHeight="true" outlineLevel="0" collapsed="false">
      <c r="A137" s="26"/>
      <c r="B137" s="27"/>
      <c r="C137" s="17" t="s">
        <v>19</v>
      </c>
      <c r="D137" s="28"/>
      <c r="E137" s="28"/>
      <c r="F137" s="18" t="str">
        <f aca="false">F14</f>
        <v> </v>
      </c>
      <c r="G137" s="28"/>
      <c r="H137" s="28"/>
      <c r="I137" s="17" t="s">
        <v>21</v>
      </c>
      <c r="J137" s="186" t="str">
        <f aca="false">IF(J14="","",J14)</f>
        <v>14. 8. 2023</v>
      </c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6.9" hidden="false" customHeight="true" outlineLevel="0" collapsed="false">
      <c r="A138" s="26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23</v>
      </c>
      <c r="D139" s="28"/>
      <c r="E139" s="28"/>
      <c r="F139" s="18" t="str">
        <f aca="false">E17</f>
        <v> </v>
      </c>
      <c r="G139" s="28"/>
      <c r="H139" s="28"/>
      <c r="I139" s="17" t="s">
        <v>28</v>
      </c>
      <c r="J139" s="187" t="str">
        <f aca="false">E23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26</v>
      </c>
      <c r="D140" s="28"/>
      <c r="E140" s="28"/>
      <c r="F140" s="18" t="str">
        <f aca="false">IF(E20="","",E20)</f>
        <v>Vyplň údaj</v>
      </c>
      <c r="G140" s="28"/>
      <c r="H140" s="28"/>
      <c r="I140" s="17" t="s">
        <v>30</v>
      </c>
      <c r="J140" s="187" t="str">
        <f aca="false">E26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0.35" hidden="false" customHeight="true" outlineLevel="0" collapsed="false">
      <c r="A141" s="26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223" customFormat="true" ht="29.25" hidden="false" customHeight="true" outlineLevel="0" collapsed="false">
      <c r="A142" s="216"/>
      <c r="B142" s="217"/>
      <c r="C142" s="218" t="s">
        <v>233</v>
      </c>
      <c r="D142" s="219" t="s">
        <v>59</v>
      </c>
      <c r="E142" s="219" t="s">
        <v>55</v>
      </c>
      <c r="F142" s="219" t="s">
        <v>56</v>
      </c>
      <c r="G142" s="219" t="s">
        <v>234</v>
      </c>
      <c r="H142" s="219" t="s">
        <v>235</v>
      </c>
      <c r="I142" s="219" t="s">
        <v>236</v>
      </c>
      <c r="J142" s="220" t="s">
        <v>208</v>
      </c>
      <c r="K142" s="221" t="s">
        <v>237</v>
      </c>
      <c r="L142" s="222"/>
      <c r="M142" s="84"/>
      <c r="N142" s="85" t="s">
        <v>38</v>
      </c>
      <c r="O142" s="85" t="s">
        <v>238</v>
      </c>
      <c r="P142" s="85" t="s">
        <v>239</v>
      </c>
      <c r="Q142" s="85" t="s">
        <v>240</v>
      </c>
      <c r="R142" s="85" t="s">
        <v>241</v>
      </c>
      <c r="S142" s="85" t="s">
        <v>242</v>
      </c>
      <c r="T142" s="86" t="s">
        <v>243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30" customFormat="true" ht="22.8" hidden="false" customHeight="true" outlineLevel="0" collapsed="false">
      <c r="A143" s="26"/>
      <c r="B143" s="27"/>
      <c r="C143" s="92" t="s">
        <v>244</v>
      </c>
      <c r="D143" s="28"/>
      <c r="E143" s="28"/>
      <c r="F143" s="28"/>
      <c r="G143" s="28"/>
      <c r="H143" s="28"/>
      <c r="I143" s="28"/>
      <c r="J143" s="224" t="n">
        <f aca="false">BK143</f>
        <v>0</v>
      </c>
      <c r="K143" s="28"/>
      <c r="L143" s="29"/>
      <c r="M143" s="87"/>
      <c r="N143" s="225"/>
      <c r="O143" s="88"/>
      <c r="P143" s="226" t="n">
        <f aca="false">P144+P176</f>
        <v>0</v>
      </c>
      <c r="Q143" s="88"/>
      <c r="R143" s="226" t="n">
        <f aca="false">R144+R176</f>
        <v>0.14267</v>
      </c>
      <c r="S143" s="88"/>
      <c r="T143" s="227" t="n">
        <f aca="false">T144+T176</f>
        <v>0.4917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3" t="s">
        <v>73</v>
      </c>
      <c r="AU143" s="3" t="s">
        <v>210</v>
      </c>
      <c r="BK143" s="228" t="n">
        <f aca="false">BK144+BK176</f>
        <v>0</v>
      </c>
    </row>
    <row r="144" s="229" customFormat="true" ht="25.95" hidden="false" customHeight="true" outlineLevel="0" collapsed="false">
      <c r="B144" s="230"/>
      <c r="C144" s="231"/>
      <c r="D144" s="232" t="s">
        <v>73</v>
      </c>
      <c r="E144" s="233" t="s">
        <v>245</v>
      </c>
      <c r="F144" s="233" t="s">
        <v>246</v>
      </c>
      <c r="G144" s="231"/>
      <c r="H144" s="231"/>
      <c r="I144" s="234"/>
      <c r="J144" s="235" t="n">
        <f aca="false">BK144</f>
        <v>0</v>
      </c>
      <c r="K144" s="231"/>
      <c r="L144" s="236"/>
      <c r="M144" s="237"/>
      <c r="N144" s="238"/>
      <c r="O144" s="238"/>
      <c r="P144" s="239" t="n">
        <f aca="false">P145+P150+P167</f>
        <v>0</v>
      </c>
      <c r="Q144" s="238"/>
      <c r="R144" s="239" t="n">
        <f aca="false">R145+R150+R167</f>
        <v>0</v>
      </c>
      <c r="S144" s="238"/>
      <c r="T144" s="240" t="n">
        <f aca="false">T145+T150+T167</f>
        <v>0.475</v>
      </c>
      <c r="AR144" s="241" t="s">
        <v>81</v>
      </c>
      <c r="AT144" s="242" t="s">
        <v>73</v>
      </c>
      <c r="AU144" s="242" t="s">
        <v>74</v>
      </c>
      <c r="AY144" s="241" t="s">
        <v>247</v>
      </c>
      <c r="BK144" s="243" t="n">
        <f aca="false">BK145+BK150+BK167</f>
        <v>0</v>
      </c>
    </row>
    <row r="145" s="229" customFormat="true" ht="22.8" hidden="false" customHeight="true" outlineLevel="0" collapsed="false">
      <c r="B145" s="230"/>
      <c r="C145" s="231"/>
      <c r="D145" s="232" t="s">
        <v>73</v>
      </c>
      <c r="E145" s="244" t="s">
        <v>265</v>
      </c>
      <c r="F145" s="244" t="s">
        <v>535</v>
      </c>
      <c r="G145" s="231"/>
      <c r="H145" s="231"/>
      <c r="I145" s="234"/>
      <c r="J145" s="245" t="n">
        <f aca="false">BK145</f>
        <v>0</v>
      </c>
      <c r="K145" s="231"/>
      <c r="L145" s="236"/>
      <c r="M145" s="237"/>
      <c r="N145" s="238"/>
      <c r="O145" s="238"/>
      <c r="P145" s="239" t="n">
        <f aca="false">SUM(P146:P149)</f>
        <v>0</v>
      </c>
      <c r="Q145" s="238"/>
      <c r="R145" s="239" t="n">
        <f aca="false">SUM(R146:R149)</f>
        <v>0</v>
      </c>
      <c r="S145" s="238"/>
      <c r="T145" s="240" t="n">
        <f aca="false">SUM(T146:T149)</f>
        <v>0</v>
      </c>
      <c r="AR145" s="241" t="s">
        <v>81</v>
      </c>
      <c r="AT145" s="242" t="s">
        <v>73</v>
      </c>
      <c r="AU145" s="242" t="s">
        <v>81</v>
      </c>
      <c r="AY145" s="241" t="s">
        <v>247</v>
      </c>
      <c r="BK145" s="243" t="n">
        <f aca="false">SUM(BK146:BK149)</f>
        <v>0</v>
      </c>
    </row>
    <row r="146" s="30" customFormat="true" ht="24.15" hidden="false" customHeight="true" outlineLevel="0" collapsed="false">
      <c r="A146" s="26"/>
      <c r="B146" s="27"/>
      <c r="C146" s="246" t="s">
        <v>536</v>
      </c>
      <c r="D146" s="246" t="s">
        <v>250</v>
      </c>
      <c r="E146" s="247" t="s">
        <v>537</v>
      </c>
      <c r="F146" s="248" t="s">
        <v>538</v>
      </c>
      <c r="G146" s="249" t="s">
        <v>539</v>
      </c>
      <c r="H146" s="250" t="n">
        <v>10</v>
      </c>
      <c r="I146" s="251"/>
      <c r="J146" s="252" t="n">
        <f aca="false">ROUND(I146*H146,2)</f>
        <v>0</v>
      </c>
      <c r="K146" s="253"/>
      <c r="L146" s="29"/>
      <c r="M146" s="254"/>
      <c r="N146" s="255" t="s">
        <v>39</v>
      </c>
      <c r="O146" s="76"/>
      <c r="P146" s="256" t="n">
        <f aca="false">O146*H146</f>
        <v>0</v>
      </c>
      <c r="Q146" s="256" t="n">
        <v>0</v>
      </c>
      <c r="R146" s="256" t="n">
        <f aca="false">Q146*H146</f>
        <v>0</v>
      </c>
      <c r="S146" s="256" t="n">
        <v>0</v>
      </c>
      <c r="T146" s="257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58" t="s">
        <v>272</v>
      </c>
      <c r="AT146" s="258" t="s">
        <v>250</v>
      </c>
      <c r="AU146" s="258" t="s">
        <v>83</v>
      </c>
      <c r="AY146" s="3" t="s">
        <v>247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81</v>
      </c>
      <c r="BK146" s="137" t="n">
        <f aca="false">ROUND(I146*H146,2)</f>
        <v>0</v>
      </c>
      <c r="BL146" s="3" t="s">
        <v>272</v>
      </c>
      <c r="BM146" s="258" t="s">
        <v>540</v>
      </c>
    </row>
    <row r="147" s="30" customFormat="true" ht="19.2" hidden="false" customHeight="false" outlineLevel="0" collapsed="false">
      <c r="A147" s="26"/>
      <c r="B147" s="27"/>
      <c r="C147" s="28"/>
      <c r="D147" s="259" t="s">
        <v>256</v>
      </c>
      <c r="E147" s="28"/>
      <c r="F147" s="260" t="s">
        <v>541</v>
      </c>
      <c r="G147" s="28"/>
      <c r="H147" s="28"/>
      <c r="I147" s="211"/>
      <c r="J147" s="28"/>
      <c r="K147" s="28"/>
      <c r="L147" s="29"/>
      <c r="M147" s="261"/>
      <c r="N147" s="262"/>
      <c r="O147" s="76"/>
      <c r="P147" s="76"/>
      <c r="Q147" s="76"/>
      <c r="R147" s="76"/>
      <c r="S147" s="76"/>
      <c r="T147" s="7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3" t="s">
        <v>256</v>
      </c>
      <c r="AU147" s="3" t="s">
        <v>83</v>
      </c>
    </row>
    <row r="148" s="30" customFormat="true" ht="24.15" hidden="false" customHeight="true" outlineLevel="0" collapsed="false">
      <c r="A148" s="26"/>
      <c r="B148" s="27"/>
      <c r="C148" s="246" t="s">
        <v>542</v>
      </c>
      <c r="D148" s="246" t="s">
        <v>250</v>
      </c>
      <c r="E148" s="247" t="s">
        <v>543</v>
      </c>
      <c r="F148" s="248" t="s">
        <v>544</v>
      </c>
      <c r="G148" s="249" t="s">
        <v>539</v>
      </c>
      <c r="H148" s="250" t="n">
        <v>90</v>
      </c>
      <c r="I148" s="251"/>
      <c r="J148" s="252" t="n">
        <f aca="false">ROUND(I148*H148,2)</f>
        <v>0</v>
      </c>
      <c r="K148" s="253"/>
      <c r="L148" s="29"/>
      <c r="M148" s="254"/>
      <c r="N148" s="255" t="s">
        <v>39</v>
      </c>
      <c r="O148" s="76"/>
      <c r="P148" s="256" t="n">
        <f aca="false">O148*H148</f>
        <v>0</v>
      </c>
      <c r="Q148" s="256" t="n">
        <v>0</v>
      </c>
      <c r="R148" s="256" t="n">
        <f aca="false">Q148*H148</f>
        <v>0</v>
      </c>
      <c r="S148" s="256" t="n">
        <v>0</v>
      </c>
      <c r="T148" s="257" t="n">
        <f aca="false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258" t="s">
        <v>272</v>
      </c>
      <c r="AT148" s="258" t="s">
        <v>250</v>
      </c>
      <c r="AU148" s="258" t="s">
        <v>83</v>
      </c>
      <c r="AY148" s="3" t="s">
        <v>247</v>
      </c>
      <c r="BE148" s="137" t="n">
        <f aca="false">IF(N148="základní",J148,0)</f>
        <v>0</v>
      </c>
      <c r="BF148" s="137" t="n">
        <f aca="false">IF(N148="snížená",J148,0)</f>
        <v>0</v>
      </c>
      <c r="BG148" s="137" t="n">
        <f aca="false">IF(N148="zákl. přenesená",J148,0)</f>
        <v>0</v>
      </c>
      <c r="BH148" s="137" t="n">
        <f aca="false">IF(N148="sníž. přenesená",J148,0)</f>
        <v>0</v>
      </c>
      <c r="BI148" s="137" t="n">
        <f aca="false">IF(N148="nulová",J148,0)</f>
        <v>0</v>
      </c>
      <c r="BJ148" s="3" t="s">
        <v>81</v>
      </c>
      <c r="BK148" s="137" t="n">
        <f aca="false">ROUND(I148*H148,2)</f>
        <v>0</v>
      </c>
      <c r="BL148" s="3" t="s">
        <v>272</v>
      </c>
      <c r="BM148" s="258" t="s">
        <v>545</v>
      </c>
    </row>
    <row r="149" s="30" customFormat="true" ht="28.8" hidden="false" customHeight="false" outlineLevel="0" collapsed="false">
      <c r="A149" s="26"/>
      <c r="B149" s="27"/>
      <c r="C149" s="28"/>
      <c r="D149" s="259" t="s">
        <v>256</v>
      </c>
      <c r="E149" s="28"/>
      <c r="F149" s="260" t="s">
        <v>546</v>
      </c>
      <c r="G149" s="28"/>
      <c r="H149" s="28"/>
      <c r="I149" s="211"/>
      <c r="J149" s="28"/>
      <c r="K149" s="28"/>
      <c r="L149" s="29"/>
      <c r="M149" s="261"/>
      <c r="N149" s="262"/>
      <c r="O149" s="76"/>
      <c r="P149" s="76"/>
      <c r="Q149" s="76"/>
      <c r="R149" s="76"/>
      <c r="S149" s="76"/>
      <c r="T149" s="77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3" t="s">
        <v>256</v>
      </c>
      <c r="AU149" s="3" t="s">
        <v>83</v>
      </c>
    </row>
    <row r="150" s="229" customFormat="true" ht="22.8" hidden="false" customHeight="true" outlineLevel="0" collapsed="false">
      <c r="B150" s="230"/>
      <c r="C150" s="231"/>
      <c r="D150" s="232" t="s">
        <v>73</v>
      </c>
      <c r="E150" s="244" t="s">
        <v>258</v>
      </c>
      <c r="F150" s="244" t="s">
        <v>259</v>
      </c>
      <c r="G150" s="231"/>
      <c r="H150" s="231"/>
      <c r="I150" s="234"/>
      <c r="J150" s="245" t="n">
        <f aca="false">BK150</f>
        <v>0</v>
      </c>
      <c r="K150" s="231"/>
      <c r="L150" s="236"/>
      <c r="M150" s="237"/>
      <c r="N150" s="238"/>
      <c r="O150" s="238"/>
      <c r="P150" s="239" t="n">
        <f aca="false">SUM(P151:P166)</f>
        <v>0</v>
      </c>
      <c r="Q150" s="238"/>
      <c r="R150" s="239" t="n">
        <f aca="false">SUM(R151:R166)</f>
        <v>0</v>
      </c>
      <c r="S150" s="238"/>
      <c r="T150" s="240" t="n">
        <f aca="false">SUM(T151:T166)</f>
        <v>0.475</v>
      </c>
      <c r="AR150" s="241" t="s">
        <v>81</v>
      </c>
      <c r="AT150" s="242" t="s">
        <v>73</v>
      </c>
      <c r="AU150" s="242" t="s">
        <v>81</v>
      </c>
      <c r="AY150" s="241" t="s">
        <v>247</v>
      </c>
      <c r="BK150" s="243" t="n">
        <f aca="false">SUM(BK151:BK166)</f>
        <v>0</v>
      </c>
    </row>
    <row r="151" s="30" customFormat="true" ht="33" hidden="false" customHeight="true" outlineLevel="0" collapsed="false">
      <c r="A151" s="26"/>
      <c r="B151" s="27"/>
      <c r="C151" s="246" t="s">
        <v>547</v>
      </c>
      <c r="D151" s="246" t="s">
        <v>250</v>
      </c>
      <c r="E151" s="247" t="s">
        <v>548</v>
      </c>
      <c r="F151" s="248" t="s">
        <v>549</v>
      </c>
      <c r="G151" s="249" t="s">
        <v>291</v>
      </c>
      <c r="H151" s="250" t="n">
        <v>1</v>
      </c>
      <c r="I151" s="251"/>
      <c r="J151" s="252" t="n">
        <f aca="false">ROUND(I151*H151,2)</f>
        <v>0</v>
      </c>
      <c r="K151" s="253"/>
      <c r="L151" s="29"/>
      <c r="M151" s="254"/>
      <c r="N151" s="255" t="s">
        <v>39</v>
      </c>
      <c r="O151" s="76"/>
      <c r="P151" s="256" t="n">
        <f aca="false">O151*H151</f>
        <v>0</v>
      </c>
      <c r="Q151" s="256" t="n">
        <v>0</v>
      </c>
      <c r="R151" s="256" t="n">
        <f aca="false">Q151*H151</f>
        <v>0</v>
      </c>
      <c r="S151" s="256" t="n">
        <v>0</v>
      </c>
      <c r="T151" s="257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58" t="s">
        <v>272</v>
      </c>
      <c r="AT151" s="258" t="s">
        <v>250</v>
      </c>
      <c r="AU151" s="258" t="s">
        <v>83</v>
      </c>
      <c r="AY151" s="3" t="s">
        <v>247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81</v>
      </c>
      <c r="BK151" s="137" t="n">
        <f aca="false">ROUND(I151*H151,2)</f>
        <v>0</v>
      </c>
      <c r="BL151" s="3" t="s">
        <v>272</v>
      </c>
      <c r="BM151" s="258" t="s">
        <v>550</v>
      </c>
    </row>
    <row r="152" s="30" customFormat="true" ht="28.8" hidden="false" customHeight="false" outlineLevel="0" collapsed="false">
      <c r="A152" s="26"/>
      <c r="B152" s="27"/>
      <c r="C152" s="28"/>
      <c r="D152" s="259" t="s">
        <v>256</v>
      </c>
      <c r="E152" s="28"/>
      <c r="F152" s="260" t="s">
        <v>551</v>
      </c>
      <c r="G152" s="28"/>
      <c r="H152" s="28"/>
      <c r="I152" s="211"/>
      <c r="J152" s="28"/>
      <c r="K152" s="28"/>
      <c r="L152" s="29"/>
      <c r="M152" s="261"/>
      <c r="N152" s="262"/>
      <c r="O152" s="76"/>
      <c r="P152" s="76"/>
      <c r="Q152" s="76"/>
      <c r="R152" s="76"/>
      <c r="S152" s="76"/>
      <c r="T152" s="7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3" t="s">
        <v>256</v>
      </c>
      <c r="AU152" s="3" t="s">
        <v>83</v>
      </c>
    </row>
    <row r="153" s="30" customFormat="true" ht="33" hidden="false" customHeight="true" outlineLevel="0" collapsed="false">
      <c r="A153" s="26"/>
      <c r="B153" s="27"/>
      <c r="C153" s="246" t="s">
        <v>552</v>
      </c>
      <c r="D153" s="246" t="s">
        <v>250</v>
      </c>
      <c r="E153" s="247" t="s">
        <v>553</v>
      </c>
      <c r="F153" s="248" t="s">
        <v>554</v>
      </c>
      <c r="G153" s="249" t="s">
        <v>291</v>
      </c>
      <c r="H153" s="250" t="n">
        <v>3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272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272</v>
      </c>
      <c r="BM153" s="258" t="s">
        <v>555</v>
      </c>
    </row>
    <row r="154" s="30" customFormat="true" ht="28.8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556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30" customFormat="true" ht="33" hidden="false" customHeight="true" outlineLevel="0" collapsed="false">
      <c r="A155" s="26"/>
      <c r="B155" s="27"/>
      <c r="C155" s="246" t="s">
        <v>557</v>
      </c>
      <c r="D155" s="246" t="s">
        <v>250</v>
      </c>
      <c r="E155" s="247" t="s">
        <v>558</v>
      </c>
      <c r="F155" s="248" t="s">
        <v>559</v>
      </c>
      <c r="G155" s="249" t="s">
        <v>291</v>
      </c>
      <c r="H155" s="250" t="n">
        <v>1</v>
      </c>
      <c r="I155" s="251"/>
      <c r="J155" s="252" t="n">
        <f aca="false">ROUND(I155*H155,2)</f>
        <v>0</v>
      </c>
      <c r="K155" s="253"/>
      <c r="L155" s="29"/>
      <c r="M155" s="254"/>
      <c r="N155" s="255" t="s">
        <v>39</v>
      </c>
      <c r="O155" s="76"/>
      <c r="P155" s="256" t="n">
        <f aca="false">O155*H155</f>
        <v>0</v>
      </c>
      <c r="Q155" s="256" t="n">
        <v>0</v>
      </c>
      <c r="R155" s="256" t="n">
        <f aca="false">Q155*H155</f>
        <v>0</v>
      </c>
      <c r="S155" s="256" t="n">
        <v>0</v>
      </c>
      <c r="T155" s="257" t="n">
        <f aca="false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258" t="s">
        <v>272</v>
      </c>
      <c r="AT155" s="258" t="s">
        <v>250</v>
      </c>
      <c r="AU155" s="258" t="s">
        <v>83</v>
      </c>
      <c r="AY155" s="3" t="s">
        <v>247</v>
      </c>
      <c r="BE155" s="137" t="n">
        <f aca="false">IF(N155="základní",J155,0)</f>
        <v>0</v>
      </c>
      <c r="BF155" s="137" t="n">
        <f aca="false">IF(N155="snížená",J155,0)</f>
        <v>0</v>
      </c>
      <c r="BG155" s="137" t="n">
        <f aca="false">IF(N155="zákl. přenesená",J155,0)</f>
        <v>0</v>
      </c>
      <c r="BH155" s="137" t="n">
        <f aca="false">IF(N155="sníž. přenesená",J155,0)</f>
        <v>0</v>
      </c>
      <c r="BI155" s="137" t="n">
        <f aca="false">IF(N155="nulová",J155,0)</f>
        <v>0</v>
      </c>
      <c r="BJ155" s="3" t="s">
        <v>81</v>
      </c>
      <c r="BK155" s="137" t="n">
        <f aca="false">ROUND(I155*H155,2)</f>
        <v>0</v>
      </c>
      <c r="BL155" s="3" t="s">
        <v>272</v>
      </c>
      <c r="BM155" s="258" t="s">
        <v>560</v>
      </c>
    </row>
    <row r="156" s="30" customFormat="true" ht="28.8" hidden="false" customHeight="false" outlineLevel="0" collapsed="false">
      <c r="A156" s="26"/>
      <c r="B156" s="27"/>
      <c r="C156" s="28"/>
      <c r="D156" s="259" t="s">
        <v>256</v>
      </c>
      <c r="E156" s="28"/>
      <c r="F156" s="260" t="s">
        <v>561</v>
      </c>
      <c r="G156" s="28"/>
      <c r="H156" s="28"/>
      <c r="I156" s="211"/>
      <c r="J156" s="28"/>
      <c r="K156" s="28"/>
      <c r="L156" s="29"/>
      <c r="M156" s="261"/>
      <c r="N156" s="262"/>
      <c r="O156" s="76"/>
      <c r="P156" s="76"/>
      <c r="Q156" s="76"/>
      <c r="R156" s="76"/>
      <c r="S156" s="76"/>
      <c r="T156" s="77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T156" s="3" t="s">
        <v>256</v>
      </c>
      <c r="AU156" s="3" t="s">
        <v>83</v>
      </c>
    </row>
    <row r="157" s="30" customFormat="true" ht="24.15" hidden="false" customHeight="true" outlineLevel="0" collapsed="false">
      <c r="A157" s="26"/>
      <c r="B157" s="27"/>
      <c r="C157" s="246" t="s">
        <v>1525</v>
      </c>
      <c r="D157" s="246" t="s">
        <v>250</v>
      </c>
      <c r="E157" s="247" t="s">
        <v>1526</v>
      </c>
      <c r="F157" s="248" t="s">
        <v>1527</v>
      </c>
      <c r="G157" s="249" t="s">
        <v>291</v>
      </c>
      <c r="H157" s="250" t="n">
        <v>8</v>
      </c>
      <c r="I157" s="251"/>
      <c r="J157" s="252" t="n">
        <f aca="false">ROUND(I157*H157,2)</f>
        <v>0</v>
      </c>
      <c r="K157" s="253"/>
      <c r="L157" s="29"/>
      <c r="M157" s="254"/>
      <c r="N157" s="255" t="s">
        <v>39</v>
      </c>
      <c r="O157" s="76"/>
      <c r="P157" s="256" t="n">
        <f aca="false">O157*H157</f>
        <v>0</v>
      </c>
      <c r="Q157" s="256" t="n">
        <v>0</v>
      </c>
      <c r="R157" s="256" t="n">
        <f aca="false">Q157*H157</f>
        <v>0</v>
      </c>
      <c r="S157" s="256" t="n">
        <v>0.018</v>
      </c>
      <c r="T157" s="257" t="n">
        <f aca="false">S157*H157</f>
        <v>0.144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258" t="s">
        <v>272</v>
      </c>
      <c r="AT157" s="258" t="s">
        <v>250</v>
      </c>
      <c r="AU157" s="258" t="s">
        <v>83</v>
      </c>
      <c r="AY157" s="3" t="s">
        <v>247</v>
      </c>
      <c r="BE157" s="137" t="n">
        <f aca="false">IF(N157="základní",J157,0)</f>
        <v>0</v>
      </c>
      <c r="BF157" s="137" t="n">
        <f aca="false">IF(N157="snížená",J157,0)</f>
        <v>0</v>
      </c>
      <c r="BG157" s="137" t="n">
        <f aca="false">IF(N157="zákl. přenesená",J157,0)</f>
        <v>0</v>
      </c>
      <c r="BH157" s="137" t="n">
        <f aca="false">IF(N157="sníž. přenesená",J157,0)</f>
        <v>0</v>
      </c>
      <c r="BI157" s="137" t="n">
        <f aca="false">IF(N157="nulová",J157,0)</f>
        <v>0</v>
      </c>
      <c r="BJ157" s="3" t="s">
        <v>81</v>
      </c>
      <c r="BK157" s="137" t="n">
        <f aca="false">ROUND(I157*H157,2)</f>
        <v>0</v>
      </c>
      <c r="BL157" s="3" t="s">
        <v>272</v>
      </c>
      <c r="BM157" s="258" t="s">
        <v>1528</v>
      </c>
    </row>
    <row r="158" s="30" customFormat="true" ht="19.2" hidden="false" customHeight="false" outlineLevel="0" collapsed="false">
      <c r="A158" s="26"/>
      <c r="B158" s="27"/>
      <c r="C158" s="28"/>
      <c r="D158" s="259" t="s">
        <v>256</v>
      </c>
      <c r="E158" s="28"/>
      <c r="F158" s="260" t="s">
        <v>1529</v>
      </c>
      <c r="G158" s="28"/>
      <c r="H158" s="28"/>
      <c r="I158" s="211"/>
      <c r="J158" s="28"/>
      <c r="K158" s="28"/>
      <c r="L158" s="29"/>
      <c r="M158" s="261"/>
      <c r="N158" s="262"/>
      <c r="O158" s="76"/>
      <c r="P158" s="76"/>
      <c r="Q158" s="76"/>
      <c r="R158" s="76"/>
      <c r="S158" s="76"/>
      <c r="T158" s="7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3" t="s">
        <v>256</v>
      </c>
      <c r="AU158" s="3" t="s">
        <v>83</v>
      </c>
    </row>
    <row r="159" s="30" customFormat="true" ht="24.15" hidden="false" customHeight="true" outlineLevel="0" collapsed="false">
      <c r="A159" s="26"/>
      <c r="B159" s="27"/>
      <c r="C159" s="246" t="s">
        <v>81</v>
      </c>
      <c r="D159" s="246" t="s">
        <v>250</v>
      </c>
      <c r="E159" s="247" t="s">
        <v>567</v>
      </c>
      <c r="F159" s="248" t="s">
        <v>568</v>
      </c>
      <c r="G159" s="249" t="s">
        <v>332</v>
      </c>
      <c r="H159" s="250" t="n">
        <v>15</v>
      </c>
      <c r="I159" s="251"/>
      <c r="J159" s="252" t="n">
        <f aca="false">ROUND(I159*H159,2)</f>
        <v>0</v>
      </c>
      <c r="K159" s="253"/>
      <c r="L159" s="29"/>
      <c r="M159" s="254"/>
      <c r="N159" s="255" t="s">
        <v>39</v>
      </c>
      <c r="O159" s="76"/>
      <c r="P159" s="256" t="n">
        <f aca="false">O159*H159</f>
        <v>0</v>
      </c>
      <c r="Q159" s="256" t="n">
        <v>0</v>
      </c>
      <c r="R159" s="256" t="n">
        <f aca="false">Q159*H159</f>
        <v>0</v>
      </c>
      <c r="S159" s="256" t="n">
        <v>0.002</v>
      </c>
      <c r="T159" s="257" t="n">
        <f aca="false">S159*H159</f>
        <v>0.03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258" t="s">
        <v>272</v>
      </c>
      <c r="AT159" s="258" t="s">
        <v>250</v>
      </c>
      <c r="AU159" s="258" t="s">
        <v>83</v>
      </c>
      <c r="AY159" s="3" t="s">
        <v>247</v>
      </c>
      <c r="BE159" s="137" t="n">
        <f aca="false">IF(N159="základní",J159,0)</f>
        <v>0</v>
      </c>
      <c r="BF159" s="137" t="n">
        <f aca="false">IF(N159="snížená",J159,0)</f>
        <v>0</v>
      </c>
      <c r="BG159" s="137" t="n">
        <f aca="false">IF(N159="zákl. přenesená",J159,0)</f>
        <v>0</v>
      </c>
      <c r="BH159" s="137" t="n">
        <f aca="false">IF(N159="sníž. přenesená",J159,0)</f>
        <v>0</v>
      </c>
      <c r="BI159" s="137" t="n">
        <f aca="false">IF(N159="nulová",J159,0)</f>
        <v>0</v>
      </c>
      <c r="BJ159" s="3" t="s">
        <v>81</v>
      </c>
      <c r="BK159" s="137" t="n">
        <f aca="false">ROUND(I159*H159,2)</f>
        <v>0</v>
      </c>
      <c r="BL159" s="3" t="s">
        <v>272</v>
      </c>
      <c r="BM159" s="258" t="s">
        <v>569</v>
      </c>
    </row>
    <row r="160" s="30" customFormat="true" ht="19.2" hidden="false" customHeight="false" outlineLevel="0" collapsed="false">
      <c r="A160" s="26"/>
      <c r="B160" s="27"/>
      <c r="C160" s="28"/>
      <c r="D160" s="259" t="s">
        <v>256</v>
      </c>
      <c r="E160" s="28"/>
      <c r="F160" s="260" t="s">
        <v>570</v>
      </c>
      <c r="G160" s="28"/>
      <c r="H160" s="28"/>
      <c r="I160" s="211"/>
      <c r="J160" s="28"/>
      <c r="K160" s="28"/>
      <c r="L160" s="29"/>
      <c r="M160" s="261"/>
      <c r="N160" s="262"/>
      <c r="O160" s="76"/>
      <c r="P160" s="76"/>
      <c r="Q160" s="76"/>
      <c r="R160" s="76"/>
      <c r="S160" s="76"/>
      <c r="T160" s="7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3" t="s">
        <v>256</v>
      </c>
      <c r="AU160" s="3" t="s">
        <v>83</v>
      </c>
    </row>
    <row r="161" s="30" customFormat="true" ht="24.15" hidden="false" customHeight="true" outlineLevel="0" collapsed="false">
      <c r="A161" s="26"/>
      <c r="B161" s="27"/>
      <c r="C161" s="246" t="s">
        <v>83</v>
      </c>
      <c r="D161" s="246" t="s">
        <v>250</v>
      </c>
      <c r="E161" s="247" t="s">
        <v>571</v>
      </c>
      <c r="F161" s="248" t="s">
        <v>572</v>
      </c>
      <c r="G161" s="249" t="s">
        <v>332</v>
      </c>
      <c r="H161" s="250" t="n">
        <v>15</v>
      </c>
      <c r="I161" s="251"/>
      <c r="J161" s="252" t="n">
        <f aca="false">ROUND(I161*H161,2)</f>
        <v>0</v>
      </c>
      <c r="K161" s="253"/>
      <c r="L161" s="29"/>
      <c r="M161" s="254"/>
      <c r="N161" s="255" t="s">
        <v>39</v>
      </c>
      <c r="O161" s="76"/>
      <c r="P161" s="256" t="n">
        <f aca="false">O161*H161</f>
        <v>0</v>
      </c>
      <c r="Q161" s="256" t="n">
        <v>0</v>
      </c>
      <c r="R161" s="256" t="n">
        <f aca="false">Q161*H161</f>
        <v>0</v>
      </c>
      <c r="S161" s="256" t="n">
        <v>0.011</v>
      </c>
      <c r="T161" s="257" t="n">
        <f aca="false">S161*H161</f>
        <v>0.165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258" t="s">
        <v>272</v>
      </c>
      <c r="AT161" s="258" t="s">
        <v>250</v>
      </c>
      <c r="AU161" s="258" t="s">
        <v>83</v>
      </c>
      <c r="AY161" s="3" t="s">
        <v>247</v>
      </c>
      <c r="BE161" s="137" t="n">
        <f aca="false">IF(N161="základní",J161,0)</f>
        <v>0</v>
      </c>
      <c r="BF161" s="137" t="n">
        <f aca="false">IF(N161="snížená",J161,0)</f>
        <v>0</v>
      </c>
      <c r="BG161" s="137" t="n">
        <f aca="false">IF(N161="zákl. přenesená",J161,0)</f>
        <v>0</v>
      </c>
      <c r="BH161" s="137" t="n">
        <f aca="false">IF(N161="sníž. přenesená",J161,0)</f>
        <v>0</v>
      </c>
      <c r="BI161" s="137" t="n">
        <f aca="false">IF(N161="nulová",J161,0)</f>
        <v>0</v>
      </c>
      <c r="BJ161" s="3" t="s">
        <v>81</v>
      </c>
      <c r="BK161" s="137" t="n">
        <f aca="false">ROUND(I161*H161,2)</f>
        <v>0</v>
      </c>
      <c r="BL161" s="3" t="s">
        <v>272</v>
      </c>
      <c r="BM161" s="258" t="s">
        <v>573</v>
      </c>
    </row>
    <row r="162" s="30" customFormat="true" ht="19.2" hidden="false" customHeight="false" outlineLevel="0" collapsed="false">
      <c r="A162" s="26"/>
      <c r="B162" s="27"/>
      <c r="C162" s="28"/>
      <c r="D162" s="259" t="s">
        <v>256</v>
      </c>
      <c r="E162" s="28"/>
      <c r="F162" s="260" t="s">
        <v>574</v>
      </c>
      <c r="G162" s="28"/>
      <c r="H162" s="28"/>
      <c r="I162" s="211"/>
      <c r="J162" s="28"/>
      <c r="K162" s="28"/>
      <c r="L162" s="29"/>
      <c r="M162" s="261"/>
      <c r="N162" s="262"/>
      <c r="O162" s="76"/>
      <c r="P162" s="76"/>
      <c r="Q162" s="76"/>
      <c r="R162" s="76"/>
      <c r="S162" s="76"/>
      <c r="T162" s="77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T162" s="3" t="s">
        <v>256</v>
      </c>
      <c r="AU162" s="3" t="s">
        <v>83</v>
      </c>
    </row>
    <row r="163" s="30" customFormat="true" ht="24.15" hidden="false" customHeight="true" outlineLevel="0" collapsed="false">
      <c r="A163" s="26"/>
      <c r="B163" s="27"/>
      <c r="C163" s="246" t="s">
        <v>272</v>
      </c>
      <c r="D163" s="246" t="s">
        <v>250</v>
      </c>
      <c r="E163" s="247" t="s">
        <v>575</v>
      </c>
      <c r="F163" s="248" t="s">
        <v>576</v>
      </c>
      <c r="G163" s="249" t="s">
        <v>291</v>
      </c>
      <c r="H163" s="250" t="n">
        <v>8</v>
      </c>
      <c r="I163" s="251"/>
      <c r="J163" s="252" t="n">
        <f aca="false">ROUND(I163*H163,2)</f>
        <v>0</v>
      </c>
      <c r="K163" s="253"/>
      <c r="L163" s="29"/>
      <c r="M163" s="254"/>
      <c r="N163" s="255" t="s">
        <v>39</v>
      </c>
      <c r="O163" s="76"/>
      <c r="P163" s="256" t="n">
        <f aca="false">O163*H163</f>
        <v>0</v>
      </c>
      <c r="Q163" s="256" t="n">
        <v>0</v>
      </c>
      <c r="R163" s="256" t="n">
        <f aca="false">Q163*H163</f>
        <v>0</v>
      </c>
      <c r="S163" s="256" t="n">
        <v>0.017</v>
      </c>
      <c r="T163" s="257" t="n">
        <f aca="false">S163*H163</f>
        <v>0.136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258" t="s">
        <v>272</v>
      </c>
      <c r="AT163" s="258" t="s">
        <v>250</v>
      </c>
      <c r="AU163" s="258" t="s">
        <v>83</v>
      </c>
      <c r="AY163" s="3" t="s">
        <v>247</v>
      </c>
      <c r="BE163" s="137" t="n">
        <f aca="false">IF(N163="základní",J163,0)</f>
        <v>0</v>
      </c>
      <c r="BF163" s="137" t="n">
        <f aca="false">IF(N163="snížená",J163,0)</f>
        <v>0</v>
      </c>
      <c r="BG163" s="137" t="n">
        <f aca="false">IF(N163="zákl. přenesená",J163,0)</f>
        <v>0</v>
      </c>
      <c r="BH163" s="137" t="n">
        <f aca="false">IF(N163="sníž. přenesená",J163,0)</f>
        <v>0</v>
      </c>
      <c r="BI163" s="137" t="n">
        <f aca="false">IF(N163="nulová",J163,0)</f>
        <v>0</v>
      </c>
      <c r="BJ163" s="3" t="s">
        <v>81</v>
      </c>
      <c r="BK163" s="137" t="n">
        <f aca="false">ROUND(I163*H163,2)</f>
        <v>0</v>
      </c>
      <c r="BL163" s="3" t="s">
        <v>272</v>
      </c>
      <c r="BM163" s="258" t="s">
        <v>577</v>
      </c>
    </row>
    <row r="164" s="30" customFormat="true" ht="28.8" hidden="false" customHeight="false" outlineLevel="0" collapsed="false">
      <c r="A164" s="26"/>
      <c r="B164" s="27"/>
      <c r="C164" s="28"/>
      <c r="D164" s="259" t="s">
        <v>256</v>
      </c>
      <c r="E164" s="28"/>
      <c r="F164" s="260" t="s">
        <v>578</v>
      </c>
      <c r="G164" s="28"/>
      <c r="H164" s="28"/>
      <c r="I164" s="211"/>
      <c r="J164" s="28"/>
      <c r="K164" s="28"/>
      <c r="L164" s="29"/>
      <c r="M164" s="261"/>
      <c r="N164" s="262"/>
      <c r="O164" s="76"/>
      <c r="P164" s="76"/>
      <c r="Q164" s="76"/>
      <c r="R164" s="76"/>
      <c r="S164" s="76"/>
      <c r="T164" s="77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3" t="s">
        <v>256</v>
      </c>
      <c r="AU164" s="3" t="s">
        <v>83</v>
      </c>
    </row>
    <row r="165" s="30" customFormat="true" ht="24.15" hidden="false" customHeight="true" outlineLevel="0" collapsed="false">
      <c r="A165" s="26"/>
      <c r="B165" s="27"/>
      <c r="C165" s="246" t="s">
        <v>579</v>
      </c>
      <c r="D165" s="246" t="s">
        <v>250</v>
      </c>
      <c r="E165" s="247" t="s">
        <v>580</v>
      </c>
      <c r="F165" s="248" t="s">
        <v>581</v>
      </c>
      <c r="G165" s="249" t="s">
        <v>307</v>
      </c>
      <c r="H165" s="250" t="n">
        <v>160</v>
      </c>
      <c r="I165" s="251"/>
      <c r="J165" s="252" t="n">
        <f aca="false">ROUND(I165*H165,2)</f>
        <v>0</v>
      </c>
      <c r="K165" s="253"/>
      <c r="L165" s="29"/>
      <c r="M165" s="254"/>
      <c r="N165" s="255" t="s">
        <v>39</v>
      </c>
      <c r="O165" s="76"/>
      <c r="P165" s="256" t="n">
        <f aca="false">O165*H165</f>
        <v>0</v>
      </c>
      <c r="Q165" s="256" t="n">
        <v>0</v>
      </c>
      <c r="R165" s="256" t="n">
        <f aca="false">Q165*H165</f>
        <v>0</v>
      </c>
      <c r="S165" s="256" t="n">
        <v>0</v>
      </c>
      <c r="T165" s="257" t="n">
        <f aca="false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258" t="s">
        <v>272</v>
      </c>
      <c r="AT165" s="258" t="s">
        <v>250</v>
      </c>
      <c r="AU165" s="258" t="s">
        <v>83</v>
      </c>
      <c r="AY165" s="3" t="s">
        <v>247</v>
      </c>
      <c r="BE165" s="137" t="n">
        <f aca="false">IF(N165="základní",J165,0)</f>
        <v>0</v>
      </c>
      <c r="BF165" s="137" t="n">
        <f aca="false">IF(N165="snížená",J165,0)</f>
        <v>0</v>
      </c>
      <c r="BG165" s="137" t="n">
        <f aca="false">IF(N165="zákl. přenesená",J165,0)</f>
        <v>0</v>
      </c>
      <c r="BH165" s="137" t="n">
        <f aca="false">IF(N165="sníž. přenesená",J165,0)</f>
        <v>0</v>
      </c>
      <c r="BI165" s="137" t="n">
        <f aca="false">IF(N165="nulová",J165,0)</f>
        <v>0</v>
      </c>
      <c r="BJ165" s="3" t="s">
        <v>81</v>
      </c>
      <c r="BK165" s="137" t="n">
        <f aca="false">ROUND(I165*H165,2)</f>
        <v>0</v>
      </c>
      <c r="BL165" s="3" t="s">
        <v>272</v>
      </c>
      <c r="BM165" s="258" t="s">
        <v>582</v>
      </c>
    </row>
    <row r="166" s="30" customFormat="true" ht="19.2" hidden="false" customHeight="false" outlineLevel="0" collapsed="false">
      <c r="A166" s="26"/>
      <c r="B166" s="27"/>
      <c r="C166" s="28"/>
      <c r="D166" s="259" t="s">
        <v>256</v>
      </c>
      <c r="E166" s="28"/>
      <c r="F166" s="260" t="s">
        <v>583</v>
      </c>
      <c r="G166" s="28"/>
      <c r="H166" s="28"/>
      <c r="I166" s="211"/>
      <c r="J166" s="28"/>
      <c r="K166" s="28"/>
      <c r="L166" s="29"/>
      <c r="M166" s="261"/>
      <c r="N166" s="262"/>
      <c r="O166" s="76"/>
      <c r="P166" s="76"/>
      <c r="Q166" s="76"/>
      <c r="R166" s="76"/>
      <c r="S166" s="76"/>
      <c r="T166" s="77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T166" s="3" t="s">
        <v>256</v>
      </c>
      <c r="AU166" s="3" t="s">
        <v>83</v>
      </c>
    </row>
    <row r="167" s="229" customFormat="true" ht="22.8" hidden="false" customHeight="true" outlineLevel="0" collapsed="false">
      <c r="B167" s="230"/>
      <c r="C167" s="231"/>
      <c r="D167" s="232" t="s">
        <v>73</v>
      </c>
      <c r="E167" s="244" t="s">
        <v>270</v>
      </c>
      <c r="F167" s="244" t="s">
        <v>271</v>
      </c>
      <c r="G167" s="231"/>
      <c r="H167" s="231"/>
      <c r="I167" s="234"/>
      <c r="J167" s="245" t="n">
        <f aca="false">BK167</f>
        <v>0</v>
      </c>
      <c r="K167" s="231"/>
      <c r="L167" s="236"/>
      <c r="M167" s="237"/>
      <c r="N167" s="238"/>
      <c r="O167" s="238"/>
      <c r="P167" s="239" t="n">
        <f aca="false">SUM(P168:P175)</f>
        <v>0</v>
      </c>
      <c r="Q167" s="238"/>
      <c r="R167" s="239" t="n">
        <f aca="false">SUM(R168:R175)</f>
        <v>0</v>
      </c>
      <c r="S167" s="238"/>
      <c r="T167" s="240" t="n">
        <f aca="false">SUM(T168:T175)</f>
        <v>0</v>
      </c>
      <c r="AR167" s="241" t="s">
        <v>81</v>
      </c>
      <c r="AT167" s="242" t="s">
        <v>73</v>
      </c>
      <c r="AU167" s="242" t="s">
        <v>81</v>
      </c>
      <c r="AY167" s="241" t="s">
        <v>247</v>
      </c>
      <c r="BK167" s="243" t="n">
        <f aca="false">SUM(BK168:BK175)</f>
        <v>0</v>
      </c>
    </row>
    <row r="168" s="30" customFormat="true" ht="24.15" hidden="false" customHeight="true" outlineLevel="0" collapsed="false">
      <c r="A168" s="26"/>
      <c r="B168" s="27"/>
      <c r="C168" s="246" t="s">
        <v>278</v>
      </c>
      <c r="D168" s="246" t="s">
        <v>250</v>
      </c>
      <c r="E168" s="247" t="s">
        <v>273</v>
      </c>
      <c r="F168" s="248" t="s">
        <v>584</v>
      </c>
      <c r="G168" s="249" t="s">
        <v>275</v>
      </c>
      <c r="H168" s="250" t="n">
        <v>0.492</v>
      </c>
      <c r="I168" s="251"/>
      <c r="J168" s="252" t="n">
        <f aca="false">ROUND(I168*H168,2)</f>
        <v>0</v>
      </c>
      <c r="K168" s="253"/>
      <c r="L168" s="29"/>
      <c r="M168" s="254"/>
      <c r="N168" s="255" t="s">
        <v>39</v>
      </c>
      <c r="O168" s="76"/>
      <c r="P168" s="256" t="n">
        <f aca="false">O168*H168</f>
        <v>0</v>
      </c>
      <c r="Q168" s="256" t="n">
        <v>0</v>
      </c>
      <c r="R168" s="256" t="n">
        <f aca="false">Q168*H168</f>
        <v>0</v>
      </c>
      <c r="S168" s="256" t="n">
        <v>0</v>
      </c>
      <c r="T168" s="257" t="n">
        <f aca="false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272</v>
      </c>
      <c r="AT168" s="258" t="s">
        <v>250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272</v>
      </c>
      <c r="BM168" s="258" t="s">
        <v>585</v>
      </c>
    </row>
    <row r="169" s="30" customFormat="true" ht="19.2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586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30" customFormat="true" ht="24.15" hidden="false" customHeight="true" outlineLevel="0" collapsed="false">
      <c r="A170" s="26"/>
      <c r="B170" s="27"/>
      <c r="C170" s="246" t="s">
        <v>248</v>
      </c>
      <c r="D170" s="246" t="s">
        <v>250</v>
      </c>
      <c r="E170" s="247" t="s">
        <v>279</v>
      </c>
      <c r="F170" s="248" t="s">
        <v>280</v>
      </c>
      <c r="G170" s="249" t="s">
        <v>275</v>
      </c>
      <c r="H170" s="250" t="n">
        <v>0.492</v>
      </c>
      <c r="I170" s="251"/>
      <c r="J170" s="252" t="n">
        <f aca="false">ROUND(I170*H170,2)</f>
        <v>0</v>
      </c>
      <c r="K170" s="253"/>
      <c r="L170" s="29"/>
      <c r="M170" s="254"/>
      <c r="N170" s="255" t="s">
        <v>39</v>
      </c>
      <c r="O170" s="76"/>
      <c r="P170" s="256" t="n">
        <f aca="false">O170*H170</f>
        <v>0</v>
      </c>
      <c r="Q170" s="256" t="n">
        <v>0</v>
      </c>
      <c r="R170" s="256" t="n">
        <f aca="false">Q170*H170</f>
        <v>0</v>
      </c>
      <c r="S170" s="256" t="n">
        <v>0</v>
      </c>
      <c r="T170" s="257" t="n">
        <f aca="false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258" t="s">
        <v>272</v>
      </c>
      <c r="AT170" s="258" t="s">
        <v>250</v>
      </c>
      <c r="AU170" s="258" t="s">
        <v>83</v>
      </c>
      <c r="AY170" s="3" t="s">
        <v>247</v>
      </c>
      <c r="BE170" s="137" t="n">
        <f aca="false">IF(N170="základní",J170,0)</f>
        <v>0</v>
      </c>
      <c r="BF170" s="137" t="n">
        <f aca="false">IF(N170="snížená",J170,0)</f>
        <v>0</v>
      </c>
      <c r="BG170" s="137" t="n">
        <f aca="false">IF(N170="zákl. přenesená",J170,0)</f>
        <v>0</v>
      </c>
      <c r="BH170" s="137" t="n">
        <f aca="false">IF(N170="sníž. přenesená",J170,0)</f>
        <v>0</v>
      </c>
      <c r="BI170" s="137" t="n">
        <f aca="false">IF(N170="nulová",J170,0)</f>
        <v>0</v>
      </c>
      <c r="BJ170" s="3" t="s">
        <v>81</v>
      </c>
      <c r="BK170" s="137" t="n">
        <f aca="false">ROUND(I170*H170,2)</f>
        <v>0</v>
      </c>
      <c r="BL170" s="3" t="s">
        <v>272</v>
      </c>
      <c r="BM170" s="258" t="s">
        <v>587</v>
      </c>
    </row>
    <row r="171" s="30" customFormat="true" ht="19.2" hidden="false" customHeight="false" outlineLevel="0" collapsed="false">
      <c r="A171" s="26"/>
      <c r="B171" s="27"/>
      <c r="C171" s="28"/>
      <c r="D171" s="259" t="s">
        <v>256</v>
      </c>
      <c r="E171" s="28"/>
      <c r="F171" s="260" t="s">
        <v>282</v>
      </c>
      <c r="G171" s="28"/>
      <c r="H171" s="28"/>
      <c r="I171" s="211"/>
      <c r="J171" s="28"/>
      <c r="K171" s="28"/>
      <c r="L171" s="29"/>
      <c r="M171" s="261"/>
      <c r="N171" s="262"/>
      <c r="O171" s="76"/>
      <c r="P171" s="76"/>
      <c r="Q171" s="76"/>
      <c r="R171" s="76"/>
      <c r="S171" s="76"/>
      <c r="T171" s="77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T171" s="3" t="s">
        <v>256</v>
      </c>
      <c r="AU171" s="3" t="s">
        <v>83</v>
      </c>
    </row>
    <row r="172" s="30" customFormat="true" ht="24.15" hidden="false" customHeight="true" outlineLevel="0" collapsed="false">
      <c r="A172" s="26"/>
      <c r="B172" s="27"/>
      <c r="C172" s="246" t="s">
        <v>287</v>
      </c>
      <c r="D172" s="246" t="s">
        <v>250</v>
      </c>
      <c r="E172" s="247" t="s">
        <v>588</v>
      </c>
      <c r="F172" s="248" t="s">
        <v>589</v>
      </c>
      <c r="G172" s="249" t="s">
        <v>275</v>
      </c>
      <c r="H172" s="250" t="n">
        <v>75.67</v>
      </c>
      <c r="I172" s="251"/>
      <c r="J172" s="252" t="n">
        <f aca="false">ROUND(I172*H172,2)</f>
        <v>0</v>
      </c>
      <c r="K172" s="253"/>
      <c r="L172" s="29"/>
      <c r="M172" s="254"/>
      <c r="N172" s="255" t="s">
        <v>39</v>
      </c>
      <c r="O172" s="76"/>
      <c r="P172" s="256" t="n">
        <f aca="false">O172*H172</f>
        <v>0</v>
      </c>
      <c r="Q172" s="256" t="n">
        <v>0</v>
      </c>
      <c r="R172" s="256" t="n">
        <f aca="false">Q172*H172</f>
        <v>0</v>
      </c>
      <c r="S172" s="256" t="n">
        <v>0</v>
      </c>
      <c r="T172" s="257" t="n">
        <f aca="false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258" t="s">
        <v>272</v>
      </c>
      <c r="AT172" s="258" t="s">
        <v>250</v>
      </c>
      <c r="AU172" s="258" t="s">
        <v>83</v>
      </c>
      <c r="AY172" s="3" t="s">
        <v>247</v>
      </c>
      <c r="BE172" s="137" t="n">
        <f aca="false">IF(N172="základní",J172,0)</f>
        <v>0</v>
      </c>
      <c r="BF172" s="137" t="n">
        <f aca="false">IF(N172="snížená",J172,0)</f>
        <v>0</v>
      </c>
      <c r="BG172" s="137" t="n">
        <f aca="false">IF(N172="zákl. přenesená",J172,0)</f>
        <v>0</v>
      </c>
      <c r="BH172" s="137" t="n">
        <f aca="false">IF(N172="sníž. přenesená",J172,0)</f>
        <v>0</v>
      </c>
      <c r="BI172" s="137" t="n">
        <f aca="false">IF(N172="nulová",J172,0)</f>
        <v>0</v>
      </c>
      <c r="BJ172" s="3" t="s">
        <v>81</v>
      </c>
      <c r="BK172" s="137" t="n">
        <f aca="false">ROUND(I172*H172,2)</f>
        <v>0</v>
      </c>
      <c r="BL172" s="3" t="s">
        <v>272</v>
      </c>
      <c r="BM172" s="258" t="s">
        <v>590</v>
      </c>
    </row>
    <row r="173" s="30" customFormat="true" ht="28.8" hidden="false" customHeight="false" outlineLevel="0" collapsed="false">
      <c r="A173" s="26"/>
      <c r="B173" s="27"/>
      <c r="C173" s="28"/>
      <c r="D173" s="259" t="s">
        <v>256</v>
      </c>
      <c r="E173" s="28"/>
      <c r="F173" s="260" t="s">
        <v>591</v>
      </c>
      <c r="G173" s="28"/>
      <c r="H173" s="28"/>
      <c r="I173" s="211"/>
      <c r="J173" s="28"/>
      <c r="K173" s="28"/>
      <c r="L173" s="29"/>
      <c r="M173" s="261"/>
      <c r="N173" s="262"/>
      <c r="O173" s="76"/>
      <c r="P173" s="76"/>
      <c r="Q173" s="76"/>
      <c r="R173" s="76"/>
      <c r="S173" s="76"/>
      <c r="T173" s="77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T173" s="3" t="s">
        <v>256</v>
      </c>
      <c r="AU173" s="3" t="s">
        <v>83</v>
      </c>
    </row>
    <row r="174" s="30" customFormat="true" ht="49.05" hidden="false" customHeight="true" outlineLevel="0" collapsed="false">
      <c r="A174" s="26"/>
      <c r="B174" s="27"/>
      <c r="C174" s="246" t="s">
        <v>292</v>
      </c>
      <c r="D174" s="246" t="s">
        <v>250</v>
      </c>
      <c r="E174" s="247" t="s">
        <v>592</v>
      </c>
      <c r="F174" s="248" t="s">
        <v>593</v>
      </c>
      <c r="G174" s="249" t="s">
        <v>275</v>
      </c>
      <c r="H174" s="250" t="n">
        <v>1.081</v>
      </c>
      <c r="I174" s="251"/>
      <c r="J174" s="252" t="n">
        <f aca="false">ROUND(I174*H174,2)</f>
        <v>0</v>
      </c>
      <c r="K174" s="253"/>
      <c r="L174" s="29"/>
      <c r="M174" s="254"/>
      <c r="N174" s="255" t="s">
        <v>39</v>
      </c>
      <c r="O174" s="76"/>
      <c r="P174" s="256" t="n">
        <f aca="false">O174*H174</f>
        <v>0</v>
      </c>
      <c r="Q174" s="256" t="n">
        <v>0</v>
      </c>
      <c r="R174" s="256" t="n">
        <f aca="false">Q174*H174</f>
        <v>0</v>
      </c>
      <c r="S174" s="256" t="n">
        <v>0</v>
      </c>
      <c r="T174" s="257" t="n">
        <f aca="false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258" t="s">
        <v>272</v>
      </c>
      <c r="AT174" s="258" t="s">
        <v>250</v>
      </c>
      <c r="AU174" s="258" t="s">
        <v>83</v>
      </c>
      <c r="AY174" s="3" t="s">
        <v>247</v>
      </c>
      <c r="BE174" s="137" t="n">
        <f aca="false">IF(N174="základní",J174,0)</f>
        <v>0</v>
      </c>
      <c r="BF174" s="137" t="n">
        <f aca="false">IF(N174="snížená",J174,0)</f>
        <v>0</v>
      </c>
      <c r="BG174" s="137" t="n">
        <f aca="false">IF(N174="zákl. přenesená",J174,0)</f>
        <v>0</v>
      </c>
      <c r="BH174" s="137" t="n">
        <f aca="false">IF(N174="sníž. přenesená",J174,0)</f>
        <v>0</v>
      </c>
      <c r="BI174" s="137" t="n">
        <f aca="false">IF(N174="nulová",J174,0)</f>
        <v>0</v>
      </c>
      <c r="BJ174" s="3" t="s">
        <v>81</v>
      </c>
      <c r="BK174" s="137" t="n">
        <f aca="false">ROUND(I174*H174,2)</f>
        <v>0</v>
      </c>
      <c r="BL174" s="3" t="s">
        <v>272</v>
      </c>
      <c r="BM174" s="258" t="s">
        <v>594</v>
      </c>
    </row>
    <row r="175" s="30" customFormat="true" ht="38.4" hidden="false" customHeight="false" outlineLevel="0" collapsed="false">
      <c r="A175" s="26"/>
      <c r="B175" s="27"/>
      <c r="C175" s="28"/>
      <c r="D175" s="259" t="s">
        <v>256</v>
      </c>
      <c r="E175" s="28"/>
      <c r="F175" s="260" t="s">
        <v>595</v>
      </c>
      <c r="G175" s="28"/>
      <c r="H175" s="28"/>
      <c r="I175" s="211"/>
      <c r="J175" s="28"/>
      <c r="K175" s="28"/>
      <c r="L175" s="29"/>
      <c r="M175" s="261"/>
      <c r="N175" s="262"/>
      <c r="O175" s="76"/>
      <c r="P175" s="76"/>
      <c r="Q175" s="76"/>
      <c r="R175" s="76"/>
      <c r="S175" s="76"/>
      <c r="T175" s="77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T175" s="3" t="s">
        <v>256</v>
      </c>
      <c r="AU175" s="3" t="s">
        <v>83</v>
      </c>
    </row>
    <row r="176" s="229" customFormat="true" ht="25.95" hidden="false" customHeight="true" outlineLevel="0" collapsed="false">
      <c r="B176" s="230"/>
      <c r="C176" s="231"/>
      <c r="D176" s="232" t="s">
        <v>73</v>
      </c>
      <c r="E176" s="233" t="s">
        <v>295</v>
      </c>
      <c r="F176" s="233" t="s">
        <v>296</v>
      </c>
      <c r="G176" s="231"/>
      <c r="H176" s="231"/>
      <c r="I176" s="234"/>
      <c r="J176" s="235" t="n">
        <f aca="false">BK176</f>
        <v>0</v>
      </c>
      <c r="K176" s="231"/>
      <c r="L176" s="236"/>
      <c r="M176" s="237"/>
      <c r="N176" s="238"/>
      <c r="O176" s="238"/>
      <c r="P176" s="239" t="n">
        <f aca="false">P177+P350+P410</f>
        <v>0</v>
      </c>
      <c r="Q176" s="238"/>
      <c r="R176" s="239" t="n">
        <f aca="false">R177+R350+R410</f>
        <v>0.14267</v>
      </c>
      <c r="S176" s="238"/>
      <c r="T176" s="240" t="n">
        <f aca="false">T177+T350+T410</f>
        <v>0.0167</v>
      </c>
      <c r="AR176" s="241" t="s">
        <v>83</v>
      </c>
      <c r="AT176" s="242" t="s">
        <v>73</v>
      </c>
      <c r="AU176" s="242" t="s">
        <v>74</v>
      </c>
      <c r="AY176" s="241" t="s">
        <v>247</v>
      </c>
      <c r="BK176" s="243" t="n">
        <f aca="false">BK177+BK350+BK410</f>
        <v>0</v>
      </c>
    </row>
    <row r="177" s="229" customFormat="true" ht="22.8" hidden="false" customHeight="true" outlineLevel="0" collapsed="false">
      <c r="B177" s="230"/>
      <c r="C177" s="231"/>
      <c r="D177" s="232" t="s">
        <v>73</v>
      </c>
      <c r="E177" s="244" t="s">
        <v>596</v>
      </c>
      <c r="F177" s="244" t="s">
        <v>597</v>
      </c>
      <c r="G177" s="231"/>
      <c r="H177" s="231"/>
      <c r="I177" s="234"/>
      <c r="J177" s="245" t="n">
        <f aca="false">BK177</f>
        <v>0</v>
      </c>
      <c r="K177" s="231"/>
      <c r="L177" s="236"/>
      <c r="M177" s="237"/>
      <c r="N177" s="238"/>
      <c r="O177" s="238"/>
      <c r="P177" s="239" t="n">
        <f aca="false">P178+P273+P292+P325</f>
        <v>0</v>
      </c>
      <c r="Q177" s="238"/>
      <c r="R177" s="239" t="n">
        <f aca="false">R178+R273+R292+R325</f>
        <v>0.08234</v>
      </c>
      <c r="S177" s="238"/>
      <c r="T177" s="240" t="n">
        <f aca="false">T178+T273+T292+T325</f>
        <v>0.00915</v>
      </c>
      <c r="AR177" s="241" t="s">
        <v>83</v>
      </c>
      <c r="AT177" s="242" t="s">
        <v>73</v>
      </c>
      <c r="AU177" s="242" t="s">
        <v>81</v>
      </c>
      <c r="AY177" s="241" t="s">
        <v>247</v>
      </c>
      <c r="BK177" s="243" t="n">
        <f aca="false">BK178+BK273+BK292+BK325</f>
        <v>0</v>
      </c>
    </row>
    <row r="178" s="229" customFormat="true" ht="20.85" hidden="false" customHeight="true" outlineLevel="0" collapsed="false">
      <c r="B178" s="230"/>
      <c r="C178" s="231"/>
      <c r="D178" s="232" t="s">
        <v>73</v>
      </c>
      <c r="E178" s="244" t="s">
        <v>598</v>
      </c>
      <c r="F178" s="244" t="s">
        <v>599</v>
      </c>
      <c r="G178" s="231"/>
      <c r="H178" s="231"/>
      <c r="I178" s="234"/>
      <c r="J178" s="245" t="n">
        <f aca="false">BK178</f>
        <v>0</v>
      </c>
      <c r="K178" s="231"/>
      <c r="L178" s="236"/>
      <c r="M178" s="237"/>
      <c r="N178" s="238"/>
      <c r="O178" s="238"/>
      <c r="P178" s="239" t="n">
        <f aca="false">SUM(P179:P272)</f>
        <v>0</v>
      </c>
      <c r="Q178" s="238"/>
      <c r="R178" s="239" t="n">
        <f aca="false">SUM(R179:R272)</f>
        <v>0.02797</v>
      </c>
      <c r="S178" s="238"/>
      <c r="T178" s="240" t="n">
        <f aca="false">SUM(T179:T272)</f>
        <v>0.00015</v>
      </c>
      <c r="AR178" s="241" t="s">
        <v>83</v>
      </c>
      <c r="AT178" s="242" t="s">
        <v>73</v>
      </c>
      <c r="AU178" s="242" t="s">
        <v>83</v>
      </c>
      <c r="AY178" s="241" t="s">
        <v>247</v>
      </c>
      <c r="BK178" s="243" t="n">
        <f aca="false">SUM(BK179:BK272)</f>
        <v>0</v>
      </c>
    </row>
    <row r="179" s="30" customFormat="true" ht="24.15" hidden="false" customHeight="true" outlineLevel="0" collapsed="false">
      <c r="A179" s="26"/>
      <c r="B179" s="27"/>
      <c r="C179" s="246" t="s">
        <v>600</v>
      </c>
      <c r="D179" s="246" t="s">
        <v>250</v>
      </c>
      <c r="E179" s="247" t="s">
        <v>601</v>
      </c>
      <c r="F179" s="248" t="s">
        <v>602</v>
      </c>
      <c r="G179" s="249" t="s">
        <v>291</v>
      </c>
      <c r="H179" s="250" t="n">
        <v>1</v>
      </c>
      <c r="I179" s="251"/>
      <c r="J179" s="252" t="n">
        <f aca="false">ROUND(I179*H179,2)</f>
        <v>0</v>
      </c>
      <c r="K179" s="253"/>
      <c r="L179" s="29"/>
      <c r="M179" s="254"/>
      <c r="N179" s="255" t="s">
        <v>39</v>
      </c>
      <c r="O179" s="76"/>
      <c r="P179" s="256" t="n">
        <f aca="false">O179*H179</f>
        <v>0</v>
      </c>
      <c r="Q179" s="256" t="n">
        <v>0</v>
      </c>
      <c r="R179" s="256" t="n">
        <f aca="false">Q179*H179</f>
        <v>0</v>
      </c>
      <c r="S179" s="256" t="n">
        <v>0</v>
      </c>
      <c r="T179" s="257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258" t="s">
        <v>302</v>
      </c>
      <c r="AT179" s="258" t="s">
        <v>250</v>
      </c>
      <c r="AU179" s="258" t="s">
        <v>265</v>
      </c>
      <c r="AY179" s="3" t="s">
        <v>247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81</v>
      </c>
      <c r="BK179" s="137" t="n">
        <f aca="false">ROUND(I179*H179,2)</f>
        <v>0</v>
      </c>
      <c r="BL179" s="3" t="s">
        <v>302</v>
      </c>
      <c r="BM179" s="258" t="s">
        <v>603</v>
      </c>
    </row>
    <row r="180" s="30" customFormat="true" ht="19.2" hidden="false" customHeight="false" outlineLevel="0" collapsed="false">
      <c r="A180" s="26"/>
      <c r="B180" s="27"/>
      <c r="C180" s="28"/>
      <c r="D180" s="259" t="s">
        <v>256</v>
      </c>
      <c r="E180" s="28"/>
      <c r="F180" s="260" t="s">
        <v>604</v>
      </c>
      <c r="G180" s="28"/>
      <c r="H180" s="28"/>
      <c r="I180" s="211"/>
      <c r="J180" s="28"/>
      <c r="K180" s="28"/>
      <c r="L180" s="29"/>
      <c r="M180" s="261"/>
      <c r="N180" s="262"/>
      <c r="O180" s="76"/>
      <c r="P180" s="76"/>
      <c r="Q180" s="76"/>
      <c r="R180" s="76"/>
      <c r="S180" s="76"/>
      <c r="T180" s="77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T180" s="3" t="s">
        <v>256</v>
      </c>
      <c r="AU180" s="3" t="s">
        <v>265</v>
      </c>
    </row>
    <row r="181" s="30" customFormat="true" ht="16.5" hidden="false" customHeight="true" outlineLevel="0" collapsed="false">
      <c r="A181" s="26"/>
      <c r="B181" s="27"/>
      <c r="C181" s="263" t="s">
        <v>605</v>
      </c>
      <c r="D181" s="263" t="s">
        <v>288</v>
      </c>
      <c r="E181" s="264" t="s">
        <v>606</v>
      </c>
      <c r="F181" s="265" t="s">
        <v>607</v>
      </c>
      <c r="G181" s="266" t="s">
        <v>291</v>
      </c>
      <c r="H181" s="267" t="n">
        <v>1</v>
      </c>
      <c r="I181" s="268"/>
      <c r="J181" s="269" t="n">
        <f aca="false">ROUND(I181*H181,2)</f>
        <v>0</v>
      </c>
      <c r="K181" s="270"/>
      <c r="L181" s="271"/>
      <c r="M181" s="272"/>
      <c r="N181" s="273" t="s">
        <v>39</v>
      </c>
      <c r="O181" s="76"/>
      <c r="P181" s="256" t="n">
        <f aca="false">O181*H181</f>
        <v>0</v>
      </c>
      <c r="Q181" s="256" t="n">
        <v>0.00023</v>
      </c>
      <c r="R181" s="256" t="n">
        <f aca="false">Q181*H181</f>
        <v>0.00023</v>
      </c>
      <c r="S181" s="256" t="n">
        <v>0</v>
      </c>
      <c r="T181" s="257" t="n">
        <f aca="false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258" t="s">
        <v>324</v>
      </c>
      <c r="AT181" s="258" t="s">
        <v>288</v>
      </c>
      <c r="AU181" s="258" t="s">
        <v>265</v>
      </c>
      <c r="AY181" s="3" t="s">
        <v>247</v>
      </c>
      <c r="BE181" s="137" t="n">
        <f aca="false">IF(N181="základní",J181,0)</f>
        <v>0</v>
      </c>
      <c r="BF181" s="137" t="n">
        <f aca="false">IF(N181="snížená",J181,0)</f>
        <v>0</v>
      </c>
      <c r="BG181" s="137" t="n">
        <f aca="false">IF(N181="zákl. přenesená",J181,0)</f>
        <v>0</v>
      </c>
      <c r="BH181" s="137" t="n">
        <f aca="false">IF(N181="sníž. přenesená",J181,0)</f>
        <v>0</v>
      </c>
      <c r="BI181" s="137" t="n">
        <f aca="false">IF(N181="nulová",J181,0)</f>
        <v>0</v>
      </c>
      <c r="BJ181" s="3" t="s">
        <v>81</v>
      </c>
      <c r="BK181" s="137" t="n">
        <f aca="false">ROUND(I181*H181,2)</f>
        <v>0</v>
      </c>
      <c r="BL181" s="3" t="s">
        <v>302</v>
      </c>
      <c r="BM181" s="258" t="s">
        <v>608</v>
      </c>
    </row>
    <row r="182" s="30" customFormat="true" ht="10.2" hidden="false" customHeight="false" outlineLevel="0" collapsed="false">
      <c r="A182" s="26"/>
      <c r="B182" s="27"/>
      <c r="C182" s="28"/>
      <c r="D182" s="259" t="s">
        <v>256</v>
      </c>
      <c r="E182" s="28"/>
      <c r="F182" s="260" t="s">
        <v>607</v>
      </c>
      <c r="G182" s="28"/>
      <c r="H182" s="28"/>
      <c r="I182" s="211"/>
      <c r="J182" s="28"/>
      <c r="K182" s="28"/>
      <c r="L182" s="29"/>
      <c r="M182" s="261"/>
      <c r="N182" s="262"/>
      <c r="O182" s="76"/>
      <c r="P182" s="76"/>
      <c r="Q182" s="76"/>
      <c r="R182" s="76"/>
      <c r="S182" s="76"/>
      <c r="T182" s="77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T182" s="3" t="s">
        <v>256</v>
      </c>
      <c r="AU182" s="3" t="s">
        <v>265</v>
      </c>
    </row>
    <row r="183" s="30" customFormat="true" ht="24.15" hidden="false" customHeight="true" outlineLevel="0" collapsed="false">
      <c r="A183" s="26"/>
      <c r="B183" s="27"/>
      <c r="C183" s="246" t="s">
        <v>609</v>
      </c>
      <c r="D183" s="246" t="s">
        <v>250</v>
      </c>
      <c r="E183" s="247" t="s">
        <v>610</v>
      </c>
      <c r="F183" s="248" t="s">
        <v>611</v>
      </c>
      <c r="G183" s="249" t="s">
        <v>291</v>
      </c>
      <c r="H183" s="250" t="n">
        <v>1</v>
      </c>
      <c r="I183" s="251"/>
      <c r="J183" s="252" t="n">
        <f aca="false">ROUND(I183*H183,2)</f>
        <v>0</v>
      </c>
      <c r="K183" s="253"/>
      <c r="L183" s="29"/>
      <c r="M183" s="254"/>
      <c r="N183" s="255" t="s">
        <v>39</v>
      </c>
      <c r="O183" s="76"/>
      <c r="P183" s="256" t="n">
        <f aca="false">O183*H183</f>
        <v>0</v>
      </c>
      <c r="Q183" s="256" t="n">
        <v>0</v>
      </c>
      <c r="R183" s="256" t="n">
        <f aca="false">Q183*H183</f>
        <v>0</v>
      </c>
      <c r="S183" s="256" t="n">
        <v>0</v>
      </c>
      <c r="T183" s="257" t="n">
        <f aca="false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258" t="s">
        <v>302</v>
      </c>
      <c r="AT183" s="258" t="s">
        <v>250</v>
      </c>
      <c r="AU183" s="258" t="s">
        <v>265</v>
      </c>
      <c r="AY183" s="3" t="s">
        <v>247</v>
      </c>
      <c r="BE183" s="137" t="n">
        <f aca="false">IF(N183="základní",J183,0)</f>
        <v>0</v>
      </c>
      <c r="BF183" s="137" t="n">
        <f aca="false">IF(N183="snížená",J183,0)</f>
        <v>0</v>
      </c>
      <c r="BG183" s="137" t="n">
        <f aca="false">IF(N183="zákl. přenesená",J183,0)</f>
        <v>0</v>
      </c>
      <c r="BH183" s="137" t="n">
        <f aca="false">IF(N183="sníž. přenesená",J183,0)</f>
        <v>0</v>
      </c>
      <c r="BI183" s="137" t="n">
        <f aca="false">IF(N183="nulová",J183,0)</f>
        <v>0</v>
      </c>
      <c r="BJ183" s="3" t="s">
        <v>81</v>
      </c>
      <c r="BK183" s="137" t="n">
        <f aca="false">ROUND(I183*H183,2)</f>
        <v>0</v>
      </c>
      <c r="BL183" s="3" t="s">
        <v>302</v>
      </c>
      <c r="BM183" s="258" t="s">
        <v>612</v>
      </c>
    </row>
    <row r="184" s="30" customFormat="true" ht="19.2" hidden="false" customHeight="false" outlineLevel="0" collapsed="false">
      <c r="A184" s="26"/>
      <c r="B184" s="27"/>
      <c r="C184" s="28"/>
      <c r="D184" s="259" t="s">
        <v>256</v>
      </c>
      <c r="E184" s="28"/>
      <c r="F184" s="260" t="s">
        <v>613</v>
      </c>
      <c r="G184" s="28"/>
      <c r="H184" s="28"/>
      <c r="I184" s="211"/>
      <c r="J184" s="28"/>
      <c r="K184" s="28"/>
      <c r="L184" s="29"/>
      <c r="M184" s="261"/>
      <c r="N184" s="262"/>
      <c r="O184" s="76"/>
      <c r="P184" s="76"/>
      <c r="Q184" s="76"/>
      <c r="R184" s="76"/>
      <c r="S184" s="76"/>
      <c r="T184" s="77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T184" s="3" t="s">
        <v>256</v>
      </c>
      <c r="AU184" s="3" t="s">
        <v>265</v>
      </c>
    </row>
    <row r="185" s="30" customFormat="true" ht="24.15" hidden="false" customHeight="true" outlineLevel="0" collapsed="false">
      <c r="A185" s="26"/>
      <c r="B185" s="27"/>
      <c r="C185" s="263" t="s">
        <v>1530</v>
      </c>
      <c r="D185" s="263" t="s">
        <v>288</v>
      </c>
      <c r="E185" s="264" t="s">
        <v>1531</v>
      </c>
      <c r="F185" s="265" t="s">
        <v>1532</v>
      </c>
      <c r="G185" s="266" t="s">
        <v>291</v>
      </c>
      <c r="H185" s="267" t="n">
        <v>1</v>
      </c>
      <c r="I185" s="268"/>
      <c r="J185" s="269" t="n">
        <f aca="false">ROUND(I185*H185,2)</f>
        <v>0</v>
      </c>
      <c r="K185" s="270"/>
      <c r="L185" s="271"/>
      <c r="M185" s="272"/>
      <c r="N185" s="273" t="s">
        <v>39</v>
      </c>
      <c r="O185" s="76"/>
      <c r="P185" s="256" t="n">
        <f aca="false">O185*H185</f>
        <v>0</v>
      </c>
      <c r="Q185" s="256" t="n">
        <v>0.00503</v>
      </c>
      <c r="R185" s="256" t="n">
        <f aca="false">Q185*H185</f>
        <v>0.00503</v>
      </c>
      <c r="S185" s="256" t="n">
        <v>0</v>
      </c>
      <c r="T185" s="257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258" t="s">
        <v>324</v>
      </c>
      <c r="AT185" s="258" t="s">
        <v>288</v>
      </c>
      <c r="AU185" s="258" t="s">
        <v>265</v>
      </c>
      <c r="AY185" s="3" t="s">
        <v>247</v>
      </c>
      <c r="BE185" s="137" t="n">
        <f aca="false">IF(N185="základní",J185,0)</f>
        <v>0</v>
      </c>
      <c r="BF185" s="137" t="n">
        <f aca="false">IF(N185="snížená",J185,0)</f>
        <v>0</v>
      </c>
      <c r="BG185" s="137" t="n">
        <f aca="false">IF(N185="zákl. přenesená",J185,0)</f>
        <v>0</v>
      </c>
      <c r="BH185" s="137" t="n">
        <f aca="false">IF(N185="sníž. přenesená",J185,0)</f>
        <v>0</v>
      </c>
      <c r="BI185" s="137" t="n">
        <f aca="false">IF(N185="nulová",J185,0)</f>
        <v>0</v>
      </c>
      <c r="BJ185" s="3" t="s">
        <v>81</v>
      </c>
      <c r="BK185" s="137" t="n">
        <f aca="false">ROUND(I185*H185,2)</f>
        <v>0</v>
      </c>
      <c r="BL185" s="3" t="s">
        <v>302</v>
      </c>
      <c r="BM185" s="258" t="s">
        <v>1533</v>
      </c>
    </row>
    <row r="186" s="30" customFormat="true" ht="10.2" hidden="false" customHeight="false" outlineLevel="0" collapsed="false">
      <c r="A186" s="26"/>
      <c r="B186" s="27"/>
      <c r="C186" s="28"/>
      <c r="D186" s="259" t="s">
        <v>256</v>
      </c>
      <c r="E186" s="28"/>
      <c r="F186" s="260" t="s">
        <v>1532</v>
      </c>
      <c r="G186" s="28"/>
      <c r="H186" s="28"/>
      <c r="I186" s="211"/>
      <c r="J186" s="28"/>
      <c r="K186" s="28"/>
      <c r="L186" s="29"/>
      <c r="M186" s="261"/>
      <c r="N186" s="262"/>
      <c r="O186" s="76"/>
      <c r="P186" s="76"/>
      <c r="Q186" s="76"/>
      <c r="R186" s="76"/>
      <c r="S186" s="76"/>
      <c r="T186" s="7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T186" s="3" t="s">
        <v>256</v>
      </c>
      <c r="AU186" s="3" t="s">
        <v>265</v>
      </c>
    </row>
    <row r="187" s="30" customFormat="true" ht="24.15" hidden="false" customHeight="true" outlineLevel="0" collapsed="false">
      <c r="A187" s="26"/>
      <c r="B187" s="27"/>
      <c r="C187" s="263" t="s">
        <v>1534</v>
      </c>
      <c r="D187" s="263" t="s">
        <v>288</v>
      </c>
      <c r="E187" s="264" t="s">
        <v>1535</v>
      </c>
      <c r="F187" s="265" t="s">
        <v>1536</v>
      </c>
      <c r="G187" s="266" t="s">
        <v>291</v>
      </c>
      <c r="H187" s="267" t="n">
        <v>1</v>
      </c>
      <c r="I187" s="268"/>
      <c r="J187" s="269" t="n">
        <f aca="false">ROUND(I187*H187,2)</f>
        <v>0</v>
      </c>
      <c r="K187" s="270"/>
      <c r="L187" s="271"/>
      <c r="M187" s="272"/>
      <c r="N187" s="273" t="s">
        <v>39</v>
      </c>
      <c r="O187" s="76"/>
      <c r="P187" s="256" t="n">
        <f aca="false">O187*H187</f>
        <v>0</v>
      </c>
      <c r="Q187" s="256" t="n">
        <v>0.00503</v>
      </c>
      <c r="R187" s="256" t="n">
        <f aca="false">Q187*H187</f>
        <v>0.00503</v>
      </c>
      <c r="S187" s="256" t="n">
        <v>0</v>
      </c>
      <c r="T187" s="257" t="n">
        <f aca="false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258" t="s">
        <v>324</v>
      </c>
      <c r="AT187" s="258" t="s">
        <v>288</v>
      </c>
      <c r="AU187" s="258" t="s">
        <v>265</v>
      </c>
      <c r="AY187" s="3" t="s">
        <v>247</v>
      </c>
      <c r="BE187" s="137" t="n">
        <f aca="false">IF(N187="základní",J187,0)</f>
        <v>0</v>
      </c>
      <c r="BF187" s="137" t="n">
        <f aca="false">IF(N187="snížená",J187,0)</f>
        <v>0</v>
      </c>
      <c r="BG187" s="137" t="n">
        <f aca="false">IF(N187="zákl. přenesená",J187,0)</f>
        <v>0</v>
      </c>
      <c r="BH187" s="137" t="n">
        <f aca="false">IF(N187="sníž. přenesená",J187,0)</f>
        <v>0</v>
      </c>
      <c r="BI187" s="137" t="n">
        <f aca="false">IF(N187="nulová",J187,0)</f>
        <v>0</v>
      </c>
      <c r="BJ187" s="3" t="s">
        <v>81</v>
      </c>
      <c r="BK187" s="137" t="n">
        <f aca="false">ROUND(I187*H187,2)</f>
        <v>0</v>
      </c>
      <c r="BL187" s="3" t="s">
        <v>302</v>
      </c>
      <c r="BM187" s="258" t="s">
        <v>1537</v>
      </c>
    </row>
    <row r="188" s="30" customFormat="true" ht="19.2" hidden="false" customHeight="false" outlineLevel="0" collapsed="false">
      <c r="A188" s="26"/>
      <c r="B188" s="27"/>
      <c r="C188" s="28"/>
      <c r="D188" s="259" t="s">
        <v>256</v>
      </c>
      <c r="E188" s="28"/>
      <c r="F188" s="260" t="s">
        <v>1536</v>
      </c>
      <c r="G188" s="28"/>
      <c r="H188" s="28"/>
      <c r="I188" s="211"/>
      <c r="J188" s="28"/>
      <c r="K188" s="28"/>
      <c r="L188" s="29"/>
      <c r="M188" s="261"/>
      <c r="N188" s="262"/>
      <c r="O188" s="76"/>
      <c r="P188" s="76"/>
      <c r="Q188" s="76"/>
      <c r="R188" s="76"/>
      <c r="S188" s="76"/>
      <c r="T188" s="77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T188" s="3" t="s">
        <v>256</v>
      </c>
      <c r="AU188" s="3" t="s">
        <v>265</v>
      </c>
    </row>
    <row r="189" s="30" customFormat="true" ht="33" hidden="false" customHeight="true" outlineLevel="0" collapsed="false">
      <c r="A189" s="26"/>
      <c r="B189" s="27"/>
      <c r="C189" s="246" t="s">
        <v>622</v>
      </c>
      <c r="D189" s="246" t="s">
        <v>250</v>
      </c>
      <c r="E189" s="247" t="s">
        <v>623</v>
      </c>
      <c r="F189" s="248" t="s">
        <v>624</v>
      </c>
      <c r="G189" s="249" t="s">
        <v>291</v>
      </c>
      <c r="H189" s="250" t="n">
        <v>3</v>
      </c>
      <c r="I189" s="251"/>
      <c r="J189" s="252" t="n">
        <f aca="false">ROUND(I189*H189,2)</f>
        <v>0</v>
      </c>
      <c r="K189" s="253"/>
      <c r="L189" s="29"/>
      <c r="M189" s="254"/>
      <c r="N189" s="255" t="s">
        <v>39</v>
      </c>
      <c r="O189" s="76"/>
      <c r="P189" s="256" t="n">
        <f aca="false">O189*H189</f>
        <v>0</v>
      </c>
      <c r="Q189" s="256" t="n">
        <v>0</v>
      </c>
      <c r="R189" s="256" t="n">
        <f aca="false">Q189*H189</f>
        <v>0</v>
      </c>
      <c r="S189" s="256" t="n">
        <v>0</v>
      </c>
      <c r="T189" s="257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258" t="s">
        <v>302</v>
      </c>
      <c r="AT189" s="258" t="s">
        <v>250</v>
      </c>
      <c r="AU189" s="258" t="s">
        <v>265</v>
      </c>
      <c r="AY189" s="3" t="s">
        <v>247</v>
      </c>
      <c r="BE189" s="137" t="n">
        <f aca="false">IF(N189="základní",J189,0)</f>
        <v>0</v>
      </c>
      <c r="BF189" s="137" t="n">
        <f aca="false">IF(N189="snížená",J189,0)</f>
        <v>0</v>
      </c>
      <c r="BG189" s="137" t="n">
        <f aca="false">IF(N189="zákl. přenesená",J189,0)</f>
        <v>0</v>
      </c>
      <c r="BH189" s="137" t="n">
        <f aca="false">IF(N189="sníž. přenesená",J189,0)</f>
        <v>0</v>
      </c>
      <c r="BI189" s="137" t="n">
        <f aca="false">IF(N189="nulová",J189,0)</f>
        <v>0</v>
      </c>
      <c r="BJ189" s="3" t="s">
        <v>81</v>
      </c>
      <c r="BK189" s="137" t="n">
        <f aca="false">ROUND(I189*H189,2)</f>
        <v>0</v>
      </c>
      <c r="BL189" s="3" t="s">
        <v>302</v>
      </c>
      <c r="BM189" s="258" t="s">
        <v>625</v>
      </c>
    </row>
    <row r="190" s="30" customFormat="true" ht="19.2" hidden="false" customHeight="false" outlineLevel="0" collapsed="false">
      <c r="A190" s="26"/>
      <c r="B190" s="27"/>
      <c r="C190" s="28"/>
      <c r="D190" s="259" t="s">
        <v>256</v>
      </c>
      <c r="E190" s="28"/>
      <c r="F190" s="260" t="s">
        <v>624</v>
      </c>
      <c r="G190" s="28"/>
      <c r="H190" s="28"/>
      <c r="I190" s="211"/>
      <c r="J190" s="28"/>
      <c r="K190" s="28"/>
      <c r="L190" s="29"/>
      <c r="M190" s="261"/>
      <c r="N190" s="262"/>
      <c r="O190" s="76"/>
      <c r="P190" s="76"/>
      <c r="Q190" s="76"/>
      <c r="R190" s="76"/>
      <c r="S190" s="76"/>
      <c r="T190" s="7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T190" s="3" t="s">
        <v>256</v>
      </c>
      <c r="AU190" s="3" t="s">
        <v>265</v>
      </c>
    </row>
    <row r="191" s="30" customFormat="true" ht="24.15" hidden="false" customHeight="true" outlineLevel="0" collapsed="false">
      <c r="A191" s="26"/>
      <c r="B191" s="27"/>
      <c r="C191" s="263" t="s">
        <v>626</v>
      </c>
      <c r="D191" s="263" t="s">
        <v>288</v>
      </c>
      <c r="E191" s="264" t="s">
        <v>627</v>
      </c>
      <c r="F191" s="265" t="s">
        <v>628</v>
      </c>
      <c r="G191" s="266" t="s">
        <v>291</v>
      </c>
      <c r="H191" s="267" t="n">
        <v>3</v>
      </c>
      <c r="I191" s="268"/>
      <c r="J191" s="269" t="n">
        <f aca="false">ROUND(I191*H191,2)</f>
        <v>0</v>
      </c>
      <c r="K191" s="270"/>
      <c r="L191" s="271"/>
      <c r="M191" s="272"/>
      <c r="N191" s="273" t="s">
        <v>39</v>
      </c>
      <c r="O191" s="76"/>
      <c r="P191" s="256" t="n">
        <f aca="false">O191*H191</f>
        <v>0</v>
      </c>
      <c r="Q191" s="256" t="n">
        <v>0</v>
      </c>
      <c r="R191" s="256" t="n">
        <f aca="false">Q191*H191</f>
        <v>0</v>
      </c>
      <c r="S191" s="256" t="n">
        <v>0</v>
      </c>
      <c r="T191" s="257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258" t="s">
        <v>324</v>
      </c>
      <c r="AT191" s="258" t="s">
        <v>288</v>
      </c>
      <c r="AU191" s="258" t="s">
        <v>265</v>
      </c>
      <c r="AY191" s="3" t="s">
        <v>247</v>
      </c>
      <c r="BE191" s="137" t="n">
        <f aca="false">IF(N191="základní",J191,0)</f>
        <v>0</v>
      </c>
      <c r="BF191" s="137" t="n">
        <f aca="false">IF(N191="snížená",J191,0)</f>
        <v>0</v>
      </c>
      <c r="BG191" s="137" t="n">
        <f aca="false">IF(N191="zákl. přenesená",J191,0)</f>
        <v>0</v>
      </c>
      <c r="BH191" s="137" t="n">
        <f aca="false">IF(N191="sníž. přenesená",J191,0)</f>
        <v>0</v>
      </c>
      <c r="BI191" s="137" t="n">
        <f aca="false">IF(N191="nulová",J191,0)</f>
        <v>0</v>
      </c>
      <c r="BJ191" s="3" t="s">
        <v>81</v>
      </c>
      <c r="BK191" s="137" t="n">
        <f aca="false">ROUND(I191*H191,2)</f>
        <v>0</v>
      </c>
      <c r="BL191" s="3" t="s">
        <v>302</v>
      </c>
      <c r="BM191" s="258" t="s">
        <v>629</v>
      </c>
    </row>
    <row r="192" s="30" customFormat="true" ht="19.2" hidden="false" customHeight="false" outlineLevel="0" collapsed="false">
      <c r="A192" s="26"/>
      <c r="B192" s="27"/>
      <c r="C192" s="28"/>
      <c r="D192" s="259" t="s">
        <v>256</v>
      </c>
      <c r="E192" s="28"/>
      <c r="F192" s="260" t="s">
        <v>628</v>
      </c>
      <c r="G192" s="28"/>
      <c r="H192" s="28"/>
      <c r="I192" s="211"/>
      <c r="J192" s="28"/>
      <c r="K192" s="28"/>
      <c r="L192" s="29"/>
      <c r="M192" s="261"/>
      <c r="N192" s="262"/>
      <c r="O192" s="76"/>
      <c r="P192" s="76"/>
      <c r="Q192" s="76"/>
      <c r="R192" s="76"/>
      <c r="S192" s="76"/>
      <c r="T192" s="77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T192" s="3" t="s">
        <v>256</v>
      </c>
      <c r="AU192" s="3" t="s">
        <v>265</v>
      </c>
    </row>
    <row r="193" s="30" customFormat="true" ht="33" hidden="false" customHeight="true" outlineLevel="0" collapsed="false">
      <c r="A193" s="26"/>
      <c r="B193" s="27"/>
      <c r="C193" s="246" t="s">
        <v>630</v>
      </c>
      <c r="D193" s="246" t="s">
        <v>250</v>
      </c>
      <c r="E193" s="247" t="s">
        <v>631</v>
      </c>
      <c r="F193" s="248" t="s">
        <v>632</v>
      </c>
      <c r="G193" s="249" t="s">
        <v>291</v>
      </c>
      <c r="H193" s="250" t="n">
        <v>1</v>
      </c>
      <c r="I193" s="251"/>
      <c r="J193" s="252" t="n">
        <f aca="false">ROUND(I193*H193,2)</f>
        <v>0</v>
      </c>
      <c r="K193" s="253"/>
      <c r="L193" s="29"/>
      <c r="M193" s="254"/>
      <c r="N193" s="255" t="s">
        <v>39</v>
      </c>
      <c r="O193" s="76"/>
      <c r="P193" s="256" t="n">
        <f aca="false">O193*H193</f>
        <v>0</v>
      </c>
      <c r="Q193" s="256" t="n">
        <v>0</v>
      </c>
      <c r="R193" s="256" t="n">
        <f aca="false">Q193*H193</f>
        <v>0</v>
      </c>
      <c r="S193" s="256" t="n">
        <v>0</v>
      </c>
      <c r="T193" s="257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302</v>
      </c>
      <c r="AT193" s="258" t="s">
        <v>250</v>
      </c>
      <c r="AU193" s="258" t="s">
        <v>265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633</v>
      </c>
    </row>
    <row r="194" s="30" customFormat="true" ht="19.2" hidden="false" customHeight="false" outlineLevel="0" collapsed="false">
      <c r="A194" s="26"/>
      <c r="B194" s="27"/>
      <c r="C194" s="28"/>
      <c r="D194" s="259" t="s">
        <v>256</v>
      </c>
      <c r="E194" s="28"/>
      <c r="F194" s="260" t="s">
        <v>634</v>
      </c>
      <c r="G194" s="28"/>
      <c r="H194" s="28"/>
      <c r="I194" s="211"/>
      <c r="J194" s="28"/>
      <c r="K194" s="28"/>
      <c r="L194" s="29"/>
      <c r="M194" s="261"/>
      <c r="N194" s="262"/>
      <c r="O194" s="76"/>
      <c r="P194" s="76"/>
      <c r="Q194" s="76"/>
      <c r="R194" s="76"/>
      <c r="S194" s="76"/>
      <c r="T194" s="77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T194" s="3" t="s">
        <v>256</v>
      </c>
      <c r="AU194" s="3" t="s">
        <v>265</v>
      </c>
    </row>
    <row r="195" s="30" customFormat="true" ht="24.15" hidden="false" customHeight="true" outlineLevel="0" collapsed="false">
      <c r="A195" s="26"/>
      <c r="B195" s="27"/>
      <c r="C195" s="263" t="s">
        <v>635</v>
      </c>
      <c r="D195" s="263" t="s">
        <v>288</v>
      </c>
      <c r="E195" s="264" t="s">
        <v>636</v>
      </c>
      <c r="F195" s="265" t="s">
        <v>637</v>
      </c>
      <c r="G195" s="266" t="s">
        <v>291</v>
      </c>
      <c r="H195" s="267" t="n">
        <v>1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0</v>
      </c>
      <c r="R195" s="256" t="n">
        <f aca="false">Q195*H195</f>
        <v>0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324</v>
      </c>
      <c r="AT195" s="258" t="s">
        <v>288</v>
      </c>
      <c r="AU195" s="258" t="s">
        <v>265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302</v>
      </c>
      <c r="BM195" s="258" t="s">
        <v>638</v>
      </c>
    </row>
    <row r="196" s="30" customFormat="true" ht="19.2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637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265</v>
      </c>
    </row>
    <row r="197" s="30" customFormat="true" ht="16.5" hidden="false" customHeight="true" outlineLevel="0" collapsed="false">
      <c r="A197" s="26"/>
      <c r="B197" s="27"/>
      <c r="C197" s="246" t="s">
        <v>647</v>
      </c>
      <c r="D197" s="246" t="s">
        <v>250</v>
      </c>
      <c r="E197" s="247" t="s">
        <v>648</v>
      </c>
      <c r="F197" s="248" t="s">
        <v>649</v>
      </c>
      <c r="G197" s="249" t="s">
        <v>291</v>
      </c>
      <c r="H197" s="250" t="n">
        <v>1</v>
      </c>
      <c r="I197" s="251"/>
      <c r="J197" s="252" t="n">
        <f aca="false">ROUND(I197*H197,2)</f>
        <v>0</v>
      </c>
      <c r="K197" s="253"/>
      <c r="L197" s="29"/>
      <c r="M197" s="254"/>
      <c r="N197" s="255" t="s">
        <v>39</v>
      </c>
      <c r="O197" s="76"/>
      <c r="P197" s="256" t="n">
        <f aca="false">O197*H197</f>
        <v>0</v>
      </c>
      <c r="Q197" s="256" t="n">
        <v>0</v>
      </c>
      <c r="R197" s="256" t="n">
        <f aca="false">Q197*H197</f>
        <v>0</v>
      </c>
      <c r="S197" s="256" t="n">
        <v>0</v>
      </c>
      <c r="T197" s="257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258" t="s">
        <v>302</v>
      </c>
      <c r="AT197" s="258" t="s">
        <v>250</v>
      </c>
      <c r="AU197" s="258" t="s">
        <v>265</v>
      </c>
      <c r="AY197" s="3" t="s">
        <v>247</v>
      </c>
      <c r="BE197" s="137" t="n">
        <f aca="false">IF(N197="základní",J197,0)</f>
        <v>0</v>
      </c>
      <c r="BF197" s="137" t="n">
        <f aca="false">IF(N197="snížená",J197,0)</f>
        <v>0</v>
      </c>
      <c r="BG197" s="137" t="n">
        <f aca="false">IF(N197="zákl. přenesená",J197,0)</f>
        <v>0</v>
      </c>
      <c r="BH197" s="137" t="n">
        <f aca="false">IF(N197="sníž. přenesená",J197,0)</f>
        <v>0</v>
      </c>
      <c r="BI197" s="137" t="n">
        <f aca="false">IF(N197="nulová",J197,0)</f>
        <v>0</v>
      </c>
      <c r="BJ197" s="3" t="s">
        <v>81</v>
      </c>
      <c r="BK197" s="137" t="n">
        <f aca="false">ROUND(I197*H197,2)</f>
        <v>0</v>
      </c>
      <c r="BL197" s="3" t="s">
        <v>302</v>
      </c>
      <c r="BM197" s="258" t="s">
        <v>650</v>
      </c>
    </row>
    <row r="198" s="30" customFormat="true" ht="19.2" hidden="false" customHeight="false" outlineLevel="0" collapsed="false">
      <c r="A198" s="26"/>
      <c r="B198" s="27"/>
      <c r="C198" s="28"/>
      <c r="D198" s="259" t="s">
        <v>256</v>
      </c>
      <c r="E198" s="28"/>
      <c r="F198" s="260" t="s">
        <v>651</v>
      </c>
      <c r="G198" s="28"/>
      <c r="H198" s="28"/>
      <c r="I198" s="211"/>
      <c r="J198" s="28"/>
      <c r="K198" s="28"/>
      <c r="L198" s="29"/>
      <c r="M198" s="261"/>
      <c r="N198" s="262"/>
      <c r="O198" s="76"/>
      <c r="P198" s="76"/>
      <c r="Q198" s="76"/>
      <c r="R198" s="76"/>
      <c r="S198" s="76"/>
      <c r="T198" s="7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3" t="s">
        <v>256</v>
      </c>
      <c r="AU198" s="3" t="s">
        <v>265</v>
      </c>
    </row>
    <row r="199" s="30" customFormat="true" ht="24.15" hidden="false" customHeight="true" outlineLevel="0" collapsed="false">
      <c r="A199" s="26"/>
      <c r="B199" s="27"/>
      <c r="C199" s="263" t="s">
        <v>652</v>
      </c>
      <c r="D199" s="263" t="s">
        <v>288</v>
      </c>
      <c r="E199" s="264" t="s">
        <v>653</v>
      </c>
      <c r="F199" s="265" t="s">
        <v>654</v>
      </c>
      <c r="G199" s="266" t="s">
        <v>291</v>
      </c>
      <c r="H199" s="267" t="n">
        <v>1</v>
      </c>
      <c r="I199" s="268"/>
      <c r="J199" s="269" t="n">
        <f aca="false">ROUND(I199*H199,2)</f>
        <v>0</v>
      </c>
      <c r="K199" s="270"/>
      <c r="L199" s="271"/>
      <c r="M199" s="272"/>
      <c r="N199" s="273" t="s">
        <v>39</v>
      </c>
      <c r="O199" s="76"/>
      <c r="P199" s="256" t="n">
        <f aca="false">O199*H199</f>
        <v>0</v>
      </c>
      <c r="Q199" s="256" t="n">
        <v>5E-005</v>
      </c>
      <c r="R199" s="256" t="n">
        <f aca="false">Q199*H199</f>
        <v>5E-005</v>
      </c>
      <c r="S199" s="256" t="n">
        <v>0</v>
      </c>
      <c r="T199" s="257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258" t="s">
        <v>324</v>
      </c>
      <c r="AT199" s="258" t="s">
        <v>288</v>
      </c>
      <c r="AU199" s="258" t="s">
        <v>265</v>
      </c>
      <c r="AY199" s="3" t="s">
        <v>247</v>
      </c>
      <c r="BE199" s="137" t="n">
        <f aca="false">IF(N199="základní",J199,0)</f>
        <v>0</v>
      </c>
      <c r="BF199" s="137" t="n">
        <f aca="false">IF(N199="snížená",J199,0)</f>
        <v>0</v>
      </c>
      <c r="BG199" s="137" t="n">
        <f aca="false">IF(N199="zákl. přenesená",J199,0)</f>
        <v>0</v>
      </c>
      <c r="BH199" s="137" t="n">
        <f aca="false">IF(N199="sníž. přenesená",J199,0)</f>
        <v>0</v>
      </c>
      <c r="BI199" s="137" t="n">
        <f aca="false">IF(N199="nulová",J199,0)</f>
        <v>0</v>
      </c>
      <c r="BJ199" s="3" t="s">
        <v>81</v>
      </c>
      <c r="BK199" s="137" t="n">
        <f aca="false">ROUND(I199*H199,2)</f>
        <v>0</v>
      </c>
      <c r="BL199" s="3" t="s">
        <v>302</v>
      </c>
      <c r="BM199" s="258" t="s">
        <v>655</v>
      </c>
    </row>
    <row r="200" s="30" customFormat="true" ht="19.2" hidden="false" customHeight="false" outlineLevel="0" collapsed="false">
      <c r="A200" s="26"/>
      <c r="B200" s="27"/>
      <c r="C200" s="28"/>
      <c r="D200" s="259" t="s">
        <v>256</v>
      </c>
      <c r="E200" s="28"/>
      <c r="F200" s="260" t="s">
        <v>654</v>
      </c>
      <c r="G200" s="28"/>
      <c r="H200" s="28"/>
      <c r="I200" s="211"/>
      <c r="J200" s="28"/>
      <c r="K200" s="28"/>
      <c r="L200" s="29"/>
      <c r="M200" s="261"/>
      <c r="N200" s="262"/>
      <c r="O200" s="76"/>
      <c r="P200" s="76"/>
      <c r="Q200" s="76"/>
      <c r="R200" s="76"/>
      <c r="S200" s="76"/>
      <c r="T200" s="7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3" t="s">
        <v>256</v>
      </c>
      <c r="AU200" s="3" t="s">
        <v>265</v>
      </c>
    </row>
    <row r="201" s="30" customFormat="true" ht="24.15" hidden="false" customHeight="true" outlineLevel="0" collapsed="false">
      <c r="A201" s="26"/>
      <c r="B201" s="27"/>
      <c r="C201" s="246" t="s">
        <v>656</v>
      </c>
      <c r="D201" s="246" t="s">
        <v>250</v>
      </c>
      <c r="E201" s="247" t="s">
        <v>657</v>
      </c>
      <c r="F201" s="248" t="s">
        <v>658</v>
      </c>
      <c r="G201" s="249" t="s">
        <v>291</v>
      </c>
      <c r="H201" s="250" t="n">
        <v>1</v>
      </c>
      <c r="I201" s="251"/>
      <c r="J201" s="252" t="n">
        <f aca="false">ROUND(I201*H201,2)</f>
        <v>0</v>
      </c>
      <c r="K201" s="253"/>
      <c r="L201" s="29"/>
      <c r="M201" s="254"/>
      <c r="N201" s="255" t="s">
        <v>39</v>
      </c>
      <c r="O201" s="76"/>
      <c r="P201" s="256" t="n">
        <f aca="false">O201*H201</f>
        <v>0</v>
      </c>
      <c r="Q201" s="256" t="n">
        <v>0</v>
      </c>
      <c r="R201" s="256" t="n">
        <f aca="false">Q201*H201</f>
        <v>0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302</v>
      </c>
      <c r="AT201" s="258" t="s">
        <v>250</v>
      </c>
      <c r="AU201" s="258" t="s">
        <v>265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659</v>
      </c>
    </row>
    <row r="202" s="30" customFormat="true" ht="19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658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265</v>
      </c>
    </row>
    <row r="203" s="30" customFormat="true" ht="24.15" hidden="false" customHeight="true" outlineLevel="0" collapsed="false">
      <c r="A203" s="26"/>
      <c r="B203" s="27"/>
      <c r="C203" s="263" t="s">
        <v>660</v>
      </c>
      <c r="D203" s="263" t="s">
        <v>288</v>
      </c>
      <c r="E203" s="264" t="s">
        <v>661</v>
      </c>
      <c r="F203" s="265" t="s">
        <v>662</v>
      </c>
      <c r="G203" s="266" t="s">
        <v>291</v>
      </c>
      <c r="H203" s="267" t="n">
        <v>1</v>
      </c>
      <c r="I203" s="268"/>
      <c r="J203" s="269" t="n">
        <f aca="false">ROUND(I203*H203,2)</f>
        <v>0</v>
      </c>
      <c r="K203" s="270"/>
      <c r="L203" s="271"/>
      <c r="M203" s="272"/>
      <c r="N203" s="273" t="s">
        <v>39</v>
      </c>
      <c r="O203" s="76"/>
      <c r="P203" s="256" t="n">
        <f aca="false">O203*H203</f>
        <v>0</v>
      </c>
      <c r="Q203" s="256" t="n">
        <v>5E-005</v>
      </c>
      <c r="R203" s="256" t="n">
        <f aca="false">Q203*H203</f>
        <v>5E-005</v>
      </c>
      <c r="S203" s="256" t="n">
        <v>0</v>
      </c>
      <c r="T203" s="257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324</v>
      </c>
      <c r="AT203" s="258" t="s">
        <v>288</v>
      </c>
      <c r="AU203" s="258" t="s">
        <v>265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663</v>
      </c>
    </row>
    <row r="204" s="30" customFormat="true" ht="19.2" hidden="false" customHeight="false" outlineLevel="0" collapsed="false">
      <c r="A204" s="26"/>
      <c r="B204" s="27"/>
      <c r="C204" s="28"/>
      <c r="D204" s="259" t="s">
        <v>256</v>
      </c>
      <c r="E204" s="28"/>
      <c r="F204" s="260" t="s">
        <v>662</v>
      </c>
      <c r="G204" s="28"/>
      <c r="H204" s="28"/>
      <c r="I204" s="211"/>
      <c r="J204" s="28"/>
      <c r="K204" s="28"/>
      <c r="L204" s="29"/>
      <c r="M204" s="261"/>
      <c r="N204" s="262"/>
      <c r="O204" s="76"/>
      <c r="P204" s="76"/>
      <c r="Q204" s="76"/>
      <c r="R204" s="76"/>
      <c r="S204" s="76"/>
      <c r="T204" s="7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3" t="s">
        <v>256</v>
      </c>
      <c r="AU204" s="3" t="s">
        <v>265</v>
      </c>
    </row>
    <row r="205" s="30" customFormat="true" ht="24.15" hidden="false" customHeight="true" outlineLevel="0" collapsed="false">
      <c r="A205" s="26"/>
      <c r="B205" s="27"/>
      <c r="C205" s="246" t="s">
        <v>664</v>
      </c>
      <c r="D205" s="246" t="s">
        <v>250</v>
      </c>
      <c r="E205" s="247" t="s">
        <v>665</v>
      </c>
      <c r="F205" s="248" t="s">
        <v>666</v>
      </c>
      <c r="G205" s="249" t="s">
        <v>332</v>
      </c>
      <c r="H205" s="250" t="n">
        <v>12</v>
      </c>
      <c r="I205" s="251"/>
      <c r="J205" s="252" t="n">
        <f aca="false">ROUND(I205*H205,2)</f>
        <v>0</v>
      </c>
      <c r="K205" s="253"/>
      <c r="L205" s="29"/>
      <c r="M205" s="254"/>
      <c r="N205" s="255" t="s">
        <v>39</v>
      </c>
      <c r="O205" s="76"/>
      <c r="P205" s="256" t="n">
        <f aca="false">O205*H205</f>
        <v>0</v>
      </c>
      <c r="Q205" s="256" t="n">
        <v>0</v>
      </c>
      <c r="R205" s="256" t="n">
        <f aca="false">Q205*H205</f>
        <v>0</v>
      </c>
      <c r="S205" s="256" t="n">
        <v>0</v>
      </c>
      <c r="T205" s="257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302</v>
      </c>
      <c r="AT205" s="258" t="s">
        <v>250</v>
      </c>
      <c r="AU205" s="258" t="s">
        <v>265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302</v>
      </c>
      <c r="BM205" s="258" t="s">
        <v>667</v>
      </c>
    </row>
    <row r="206" s="30" customFormat="true" ht="28.8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668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265</v>
      </c>
    </row>
    <row r="207" s="30" customFormat="true" ht="37.8" hidden="false" customHeight="true" outlineLevel="0" collapsed="false">
      <c r="A207" s="26"/>
      <c r="B207" s="27"/>
      <c r="C207" s="263" t="s">
        <v>669</v>
      </c>
      <c r="D207" s="263" t="s">
        <v>288</v>
      </c>
      <c r="E207" s="264" t="s">
        <v>670</v>
      </c>
      <c r="F207" s="265" t="s">
        <v>671</v>
      </c>
      <c r="G207" s="266" t="s">
        <v>332</v>
      </c>
      <c r="H207" s="267" t="n">
        <v>6</v>
      </c>
      <c r="I207" s="268"/>
      <c r="J207" s="269" t="n">
        <f aca="false">ROUND(I207*H207,2)</f>
        <v>0</v>
      </c>
      <c r="K207" s="270"/>
      <c r="L207" s="271"/>
      <c r="M207" s="272"/>
      <c r="N207" s="273" t="s">
        <v>39</v>
      </c>
      <c r="O207" s="76"/>
      <c r="P207" s="256" t="n">
        <f aca="false">O207*H207</f>
        <v>0</v>
      </c>
      <c r="Q207" s="256" t="n">
        <v>7E-005</v>
      </c>
      <c r="R207" s="256" t="n">
        <f aca="false">Q207*H207</f>
        <v>0.00042</v>
      </c>
      <c r="S207" s="256" t="n">
        <v>0</v>
      </c>
      <c r="T207" s="257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58" t="s">
        <v>324</v>
      </c>
      <c r="AT207" s="258" t="s">
        <v>288</v>
      </c>
      <c r="AU207" s="258" t="s">
        <v>265</v>
      </c>
      <c r="AY207" s="3" t="s">
        <v>247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81</v>
      </c>
      <c r="BK207" s="137" t="n">
        <f aca="false">ROUND(I207*H207,2)</f>
        <v>0</v>
      </c>
      <c r="BL207" s="3" t="s">
        <v>302</v>
      </c>
      <c r="BM207" s="258" t="s">
        <v>672</v>
      </c>
    </row>
    <row r="208" s="30" customFormat="true" ht="28.8" hidden="false" customHeight="false" outlineLevel="0" collapsed="false">
      <c r="A208" s="26"/>
      <c r="B208" s="27"/>
      <c r="C208" s="28"/>
      <c r="D208" s="259" t="s">
        <v>256</v>
      </c>
      <c r="E208" s="28"/>
      <c r="F208" s="260" t="s">
        <v>671</v>
      </c>
      <c r="G208" s="28"/>
      <c r="H208" s="28"/>
      <c r="I208" s="211"/>
      <c r="J208" s="28"/>
      <c r="K208" s="28"/>
      <c r="L208" s="29"/>
      <c r="M208" s="261"/>
      <c r="N208" s="262"/>
      <c r="O208" s="76"/>
      <c r="P208" s="76"/>
      <c r="Q208" s="76"/>
      <c r="R208" s="76"/>
      <c r="S208" s="76"/>
      <c r="T208" s="7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3" t="s">
        <v>256</v>
      </c>
      <c r="AU208" s="3" t="s">
        <v>265</v>
      </c>
    </row>
    <row r="209" s="30" customFormat="true" ht="33" hidden="false" customHeight="true" outlineLevel="0" collapsed="false">
      <c r="A209" s="26"/>
      <c r="B209" s="27"/>
      <c r="C209" s="263" t="s">
        <v>673</v>
      </c>
      <c r="D209" s="263" t="s">
        <v>288</v>
      </c>
      <c r="E209" s="264" t="s">
        <v>674</v>
      </c>
      <c r="F209" s="265" t="s">
        <v>675</v>
      </c>
      <c r="G209" s="266" t="s">
        <v>332</v>
      </c>
      <c r="H209" s="267" t="n">
        <v>3</v>
      </c>
      <c r="I209" s="268"/>
      <c r="J209" s="269" t="n">
        <f aca="false">ROUND(I209*H209,2)</f>
        <v>0</v>
      </c>
      <c r="K209" s="270"/>
      <c r="L209" s="271"/>
      <c r="M209" s="272"/>
      <c r="N209" s="273" t="s">
        <v>39</v>
      </c>
      <c r="O209" s="76"/>
      <c r="P209" s="256" t="n">
        <f aca="false">O209*H209</f>
        <v>0</v>
      </c>
      <c r="Q209" s="256" t="n">
        <v>7E-005</v>
      </c>
      <c r="R209" s="256" t="n">
        <f aca="false">Q209*H209</f>
        <v>0.00021</v>
      </c>
      <c r="S209" s="256" t="n">
        <v>0</v>
      </c>
      <c r="T209" s="257" t="n">
        <f aca="false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258" t="s">
        <v>324</v>
      </c>
      <c r="AT209" s="258" t="s">
        <v>288</v>
      </c>
      <c r="AU209" s="258" t="s">
        <v>265</v>
      </c>
      <c r="AY209" s="3" t="s">
        <v>247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81</v>
      </c>
      <c r="BK209" s="137" t="n">
        <f aca="false">ROUND(I209*H209,2)</f>
        <v>0</v>
      </c>
      <c r="BL209" s="3" t="s">
        <v>302</v>
      </c>
      <c r="BM209" s="258" t="s">
        <v>676</v>
      </c>
    </row>
    <row r="210" s="30" customFormat="true" ht="19.2" hidden="false" customHeight="false" outlineLevel="0" collapsed="false">
      <c r="A210" s="26"/>
      <c r="B210" s="27"/>
      <c r="C210" s="28"/>
      <c r="D210" s="259" t="s">
        <v>256</v>
      </c>
      <c r="E210" s="28"/>
      <c r="F210" s="260" t="s">
        <v>675</v>
      </c>
      <c r="G210" s="28"/>
      <c r="H210" s="28"/>
      <c r="I210" s="211"/>
      <c r="J210" s="28"/>
      <c r="K210" s="28"/>
      <c r="L210" s="29"/>
      <c r="M210" s="261"/>
      <c r="N210" s="262"/>
      <c r="O210" s="76"/>
      <c r="P210" s="76"/>
      <c r="Q210" s="76"/>
      <c r="R210" s="76"/>
      <c r="S210" s="76"/>
      <c r="T210" s="7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3" t="s">
        <v>256</v>
      </c>
      <c r="AU210" s="3" t="s">
        <v>265</v>
      </c>
    </row>
    <row r="211" s="30" customFormat="true" ht="37.8" hidden="false" customHeight="true" outlineLevel="0" collapsed="false">
      <c r="A211" s="26"/>
      <c r="B211" s="27"/>
      <c r="C211" s="263" t="s">
        <v>677</v>
      </c>
      <c r="D211" s="263" t="s">
        <v>288</v>
      </c>
      <c r="E211" s="264" t="s">
        <v>678</v>
      </c>
      <c r="F211" s="265" t="s">
        <v>679</v>
      </c>
      <c r="G211" s="266" t="s">
        <v>332</v>
      </c>
      <c r="H211" s="267" t="n">
        <v>3</v>
      </c>
      <c r="I211" s="268"/>
      <c r="J211" s="269" t="n">
        <f aca="false">ROUND(I211*H211,2)</f>
        <v>0</v>
      </c>
      <c r="K211" s="270"/>
      <c r="L211" s="271"/>
      <c r="M211" s="272"/>
      <c r="N211" s="273" t="s">
        <v>39</v>
      </c>
      <c r="O211" s="76"/>
      <c r="P211" s="256" t="n">
        <f aca="false">O211*H211</f>
        <v>0</v>
      </c>
      <c r="Q211" s="256" t="n">
        <v>7E-005</v>
      </c>
      <c r="R211" s="256" t="n">
        <f aca="false">Q211*H211</f>
        <v>0.00021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324</v>
      </c>
      <c r="AT211" s="258" t="s">
        <v>288</v>
      </c>
      <c r="AU211" s="258" t="s">
        <v>265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302</v>
      </c>
      <c r="BM211" s="258" t="s">
        <v>680</v>
      </c>
    </row>
    <row r="212" s="30" customFormat="true" ht="19.2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679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265</v>
      </c>
    </row>
    <row r="213" s="30" customFormat="true" ht="24.15" hidden="false" customHeight="true" outlineLevel="0" collapsed="false">
      <c r="A213" s="26"/>
      <c r="B213" s="27"/>
      <c r="C213" s="246" t="s">
        <v>681</v>
      </c>
      <c r="D213" s="246" t="s">
        <v>250</v>
      </c>
      <c r="E213" s="247" t="s">
        <v>682</v>
      </c>
      <c r="F213" s="248" t="s">
        <v>683</v>
      </c>
      <c r="G213" s="249" t="s">
        <v>291</v>
      </c>
      <c r="H213" s="250" t="n">
        <v>1</v>
      </c>
      <c r="I213" s="251"/>
      <c r="J213" s="252" t="n">
        <f aca="false">ROUND(I213*H213,2)</f>
        <v>0</v>
      </c>
      <c r="K213" s="253"/>
      <c r="L213" s="29"/>
      <c r="M213" s="254"/>
      <c r="N213" s="255" t="s">
        <v>39</v>
      </c>
      <c r="O213" s="76"/>
      <c r="P213" s="256" t="n">
        <f aca="false">O213*H213</f>
        <v>0</v>
      </c>
      <c r="Q213" s="256" t="n">
        <v>0</v>
      </c>
      <c r="R213" s="256" t="n">
        <f aca="false">Q213*H213</f>
        <v>0</v>
      </c>
      <c r="S213" s="256" t="n">
        <v>0</v>
      </c>
      <c r="T213" s="257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302</v>
      </c>
      <c r="AT213" s="258" t="s">
        <v>250</v>
      </c>
      <c r="AU213" s="258" t="s">
        <v>265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684</v>
      </c>
    </row>
    <row r="214" s="30" customFormat="true" ht="28.8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685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265</v>
      </c>
    </row>
    <row r="215" s="30" customFormat="true" ht="16.5" hidden="false" customHeight="true" outlineLevel="0" collapsed="false">
      <c r="A215" s="26"/>
      <c r="B215" s="27"/>
      <c r="C215" s="263" t="s">
        <v>686</v>
      </c>
      <c r="D215" s="263" t="s">
        <v>288</v>
      </c>
      <c r="E215" s="264" t="s">
        <v>687</v>
      </c>
      <c r="F215" s="265" t="s">
        <v>688</v>
      </c>
      <c r="G215" s="266" t="s">
        <v>291</v>
      </c>
      <c r="H215" s="267" t="n">
        <v>1</v>
      </c>
      <c r="I215" s="268"/>
      <c r="J215" s="269" t="n">
        <f aca="false">ROUND(I215*H215,2)</f>
        <v>0</v>
      </c>
      <c r="K215" s="270"/>
      <c r="L215" s="271"/>
      <c r="M215" s="272"/>
      <c r="N215" s="273" t="s">
        <v>39</v>
      </c>
      <c r="O215" s="76"/>
      <c r="P215" s="256" t="n">
        <f aca="false">O215*H215</f>
        <v>0</v>
      </c>
      <c r="Q215" s="256" t="n">
        <v>5E-005</v>
      </c>
      <c r="R215" s="256" t="n">
        <f aca="false">Q215*H215</f>
        <v>5E-005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324</v>
      </c>
      <c r="AT215" s="258" t="s">
        <v>288</v>
      </c>
      <c r="AU215" s="258" t="s">
        <v>265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689</v>
      </c>
    </row>
    <row r="216" s="30" customFormat="true" ht="10.2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688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265</v>
      </c>
    </row>
    <row r="217" s="30" customFormat="true" ht="37.8" hidden="false" customHeight="true" outlineLevel="0" collapsed="false">
      <c r="A217" s="26"/>
      <c r="B217" s="27"/>
      <c r="C217" s="246" t="s">
        <v>690</v>
      </c>
      <c r="D217" s="246" t="s">
        <v>250</v>
      </c>
      <c r="E217" s="247" t="s">
        <v>691</v>
      </c>
      <c r="F217" s="248" t="s">
        <v>692</v>
      </c>
      <c r="G217" s="249" t="s">
        <v>291</v>
      </c>
      <c r="H217" s="250" t="n">
        <v>4</v>
      </c>
      <c r="I217" s="251"/>
      <c r="J217" s="252" t="n">
        <f aca="false">ROUND(I217*H217,2)</f>
        <v>0</v>
      </c>
      <c r="K217" s="253"/>
      <c r="L217" s="29"/>
      <c r="M217" s="254"/>
      <c r="N217" s="255" t="s">
        <v>39</v>
      </c>
      <c r="O217" s="76"/>
      <c r="P217" s="256" t="n">
        <f aca="false">O217*H217</f>
        <v>0</v>
      </c>
      <c r="Q217" s="256" t="n">
        <v>0</v>
      </c>
      <c r="R217" s="256" t="n">
        <f aca="false">Q217*H217</f>
        <v>0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302</v>
      </c>
      <c r="AT217" s="258" t="s">
        <v>250</v>
      </c>
      <c r="AU217" s="258" t="s">
        <v>265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693</v>
      </c>
    </row>
    <row r="218" s="30" customFormat="true" ht="19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692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265</v>
      </c>
    </row>
    <row r="219" s="30" customFormat="true" ht="24.15" hidden="false" customHeight="true" outlineLevel="0" collapsed="false">
      <c r="A219" s="26"/>
      <c r="B219" s="27"/>
      <c r="C219" s="263" t="s">
        <v>694</v>
      </c>
      <c r="D219" s="263" t="s">
        <v>288</v>
      </c>
      <c r="E219" s="264" t="s">
        <v>695</v>
      </c>
      <c r="F219" s="265" t="s">
        <v>696</v>
      </c>
      <c r="G219" s="266" t="s">
        <v>291</v>
      </c>
      <c r="H219" s="267" t="n">
        <v>4</v>
      </c>
      <c r="I219" s="268"/>
      <c r="J219" s="269" t="n">
        <f aca="false">ROUND(I219*H219,2)</f>
        <v>0</v>
      </c>
      <c r="K219" s="270"/>
      <c r="L219" s="271"/>
      <c r="M219" s="272"/>
      <c r="N219" s="273" t="s">
        <v>39</v>
      </c>
      <c r="O219" s="76"/>
      <c r="P219" s="256" t="n">
        <f aca="false">O219*H219</f>
        <v>0</v>
      </c>
      <c r="Q219" s="256" t="n">
        <v>0.0001</v>
      </c>
      <c r="R219" s="256" t="n">
        <f aca="false">Q219*H219</f>
        <v>0.0004</v>
      </c>
      <c r="S219" s="256" t="n">
        <v>0</v>
      </c>
      <c r="T219" s="257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258" t="s">
        <v>324</v>
      </c>
      <c r="AT219" s="258" t="s">
        <v>288</v>
      </c>
      <c r="AU219" s="258" t="s">
        <v>265</v>
      </c>
      <c r="AY219" s="3" t="s">
        <v>247</v>
      </c>
      <c r="BE219" s="137" t="n">
        <f aca="false">IF(N219="základní",J219,0)</f>
        <v>0</v>
      </c>
      <c r="BF219" s="137" t="n">
        <f aca="false">IF(N219="snížená",J219,0)</f>
        <v>0</v>
      </c>
      <c r="BG219" s="137" t="n">
        <f aca="false">IF(N219="zákl. přenesená",J219,0)</f>
        <v>0</v>
      </c>
      <c r="BH219" s="137" t="n">
        <f aca="false">IF(N219="sníž. přenesená",J219,0)</f>
        <v>0</v>
      </c>
      <c r="BI219" s="137" t="n">
        <f aca="false">IF(N219="nulová",J219,0)</f>
        <v>0</v>
      </c>
      <c r="BJ219" s="3" t="s">
        <v>81</v>
      </c>
      <c r="BK219" s="137" t="n">
        <f aca="false">ROUND(I219*H219,2)</f>
        <v>0</v>
      </c>
      <c r="BL219" s="3" t="s">
        <v>302</v>
      </c>
      <c r="BM219" s="258" t="s">
        <v>697</v>
      </c>
    </row>
    <row r="220" s="30" customFormat="true" ht="19.2" hidden="false" customHeight="false" outlineLevel="0" collapsed="false">
      <c r="A220" s="26"/>
      <c r="B220" s="27"/>
      <c r="C220" s="28"/>
      <c r="D220" s="259" t="s">
        <v>256</v>
      </c>
      <c r="E220" s="28"/>
      <c r="F220" s="260" t="s">
        <v>696</v>
      </c>
      <c r="G220" s="28"/>
      <c r="H220" s="28"/>
      <c r="I220" s="211"/>
      <c r="J220" s="28"/>
      <c r="K220" s="28"/>
      <c r="L220" s="29"/>
      <c r="M220" s="261"/>
      <c r="N220" s="262"/>
      <c r="O220" s="76"/>
      <c r="P220" s="76"/>
      <c r="Q220" s="76"/>
      <c r="R220" s="76"/>
      <c r="S220" s="76"/>
      <c r="T220" s="77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T220" s="3" t="s">
        <v>256</v>
      </c>
      <c r="AU220" s="3" t="s">
        <v>265</v>
      </c>
    </row>
    <row r="221" s="30" customFormat="true" ht="33" hidden="false" customHeight="true" outlineLevel="0" collapsed="false">
      <c r="A221" s="26"/>
      <c r="B221" s="27"/>
      <c r="C221" s="246" t="s">
        <v>698</v>
      </c>
      <c r="D221" s="246" t="s">
        <v>250</v>
      </c>
      <c r="E221" s="247" t="s">
        <v>699</v>
      </c>
      <c r="F221" s="248" t="s">
        <v>700</v>
      </c>
      <c r="G221" s="249" t="s">
        <v>291</v>
      </c>
      <c r="H221" s="250" t="n">
        <v>6</v>
      </c>
      <c r="I221" s="251"/>
      <c r="J221" s="252" t="n">
        <f aca="false">ROUND(I221*H221,2)</f>
        <v>0</v>
      </c>
      <c r="K221" s="253"/>
      <c r="L221" s="29"/>
      <c r="M221" s="254"/>
      <c r="N221" s="255" t="s">
        <v>39</v>
      </c>
      <c r="O221" s="76"/>
      <c r="P221" s="256" t="n">
        <f aca="false">O221*H221</f>
        <v>0</v>
      </c>
      <c r="Q221" s="256" t="n">
        <v>0</v>
      </c>
      <c r="R221" s="256" t="n">
        <f aca="false">Q221*H221</f>
        <v>0</v>
      </c>
      <c r="S221" s="256" t="n">
        <v>0</v>
      </c>
      <c r="T221" s="257" t="n">
        <f aca="false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258" t="s">
        <v>302</v>
      </c>
      <c r="AT221" s="258" t="s">
        <v>250</v>
      </c>
      <c r="AU221" s="258" t="s">
        <v>265</v>
      </c>
      <c r="AY221" s="3" t="s">
        <v>247</v>
      </c>
      <c r="BE221" s="137" t="n">
        <f aca="false">IF(N221="základní",J221,0)</f>
        <v>0</v>
      </c>
      <c r="BF221" s="137" t="n">
        <f aca="false">IF(N221="snížená",J221,0)</f>
        <v>0</v>
      </c>
      <c r="BG221" s="137" t="n">
        <f aca="false">IF(N221="zákl. přenesená",J221,0)</f>
        <v>0</v>
      </c>
      <c r="BH221" s="137" t="n">
        <f aca="false">IF(N221="sníž. přenesená",J221,0)</f>
        <v>0</v>
      </c>
      <c r="BI221" s="137" t="n">
        <f aca="false">IF(N221="nulová",J221,0)</f>
        <v>0</v>
      </c>
      <c r="BJ221" s="3" t="s">
        <v>81</v>
      </c>
      <c r="BK221" s="137" t="n">
        <f aca="false">ROUND(I221*H221,2)</f>
        <v>0</v>
      </c>
      <c r="BL221" s="3" t="s">
        <v>302</v>
      </c>
      <c r="BM221" s="258" t="s">
        <v>701</v>
      </c>
    </row>
    <row r="222" s="30" customFormat="true" ht="28.8" hidden="false" customHeight="false" outlineLevel="0" collapsed="false">
      <c r="A222" s="26"/>
      <c r="B222" s="27"/>
      <c r="C222" s="28"/>
      <c r="D222" s="259" t="s">
        <v>256</v>
      </c>
      <c r="E222" s="28"/>
      <c r="F222" s="260" t="s">
        <v>702</v>
      </c>
      <c r="G222" s="28"/>
      <c r="H222" s="28"/>
      <c r="I222" s="211"/>
      <c r="J222" s="28"/>
      <c r="K222" s="28"/>
      <c r="L222" s="29"/>
      <c r="M222" s="261"/>
      <c r="N222" s="262"/>
      <c r="O222" s="76"/>
      <c r="P222" s="76"/>
      <c r="Q222" s="76"/>
      <c r="R222" s="76"/>
      <c r="S222" s="76"/>
      <c r="T222" s="77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T222" s="3" t="s">
        <v>256</v>
      </c>
      <c r="AU222" s="3" t="s">
        <v>265</v>
      </c>
    </row>
    <row r="223" s="30" customFormat="true" ht="33" hidden="false" customHeight="true" outlineLevel="0" collapsed="false">
      <c r="A223" s="26"/>
      <c r="B223" s="27"/>
      <c r="C223" s="263" t="s">
        <v>707</v>
      </c>
      <c r="D223" s="263" t="s">
        <v>288</v>
      </c>
      <c r="E223" s="264" t="s">
        <v>708</v>
      </c>
      <c r="F223" s="265" t="s">
        <v>709</v>
      </c>
      <c r="G223" s="266" t="s">
        <v>291</v>
      </c>
      <c r="H223" s="267" t="n">
        <v>2</v>
      </c>
      <c r="I223" s="268"/>
      <c r="J223" s="269" t="n">
        <f aca="false">ROUND(I223*H223,2)</f>
        <v>0</v>
      </c>
      <c r="K223" s="270"/>
      <c r="L223" s="271"/>
      <c r="M223" s="272"/>
      <c r="N223" s="273" t="s">
        <v>39</v>
      </c>
      <c r="O223" s="76"/>
      <c r="P223" s="256" t="n">
        <f aca="false">O223*H223</f>
        <v>0</v>
      </c>
      <c r="Q223" s="256" t="n">
        <v>7E-005</v>
      </c>
      <c r="R223" s="256" t="n">
        <f aca="false">Q223*H223</f>
        <v>0.00014</v>
      </c>
      <c r="S223" s="256" t="n">
        <v>0</v>
      </c>
      <c r="T223" s="257" t="n">
        <f aca="false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258" t="s">
        <v>324</v>
      </c>
      <c r="AT223" s="258" t="s">
        <v>288</v>
      </c>
      <c r="AU223" s="258" t="s">
        <v>265</v>
      </c>
      <c r="AY223" s="3" t="s">
        <v>247</v>
      </c>
      <c r="BE223" s="137" t="n">
        <f aca="false">IF(N223="základní",J223,0)</f>
        <v>0</v>
      </c>
      <c r="BF223" s="137" t="n">
        <f aca="false">IF(N223="snížená",J223,0)</f>
        <v>0</v>
      </c>
      <c r="BG223" s="137" t="n">
        <f aca="false">IF(N223="zákl. přenesená",J223,0)</f>
        <v>0</v>
      </c>
      <c r="BH223" s="137" t="n">
        <f aca="false">IF(N223="sníž. přenesená",J223,0)</f>
        <v>0</v>
      </c>
      <c r="BI223" s="137" t="n">
        <f aca="false">IF(N223="nulová",J223,0)</f>
        <v>0</v>
      </c>
      <c r="BJ223" s="3" t="s">
        <v>81</v>
      </c>
      <c r="BK223" s="137" t="n">
        <f aca="false">ROUND(I223*H223,2)</f>
        <v>0</v>
      </c>
      <c r="BL223" s="3" t="s">
        <v>302</v>
      </c>
      <c r="BM223" s="258" t="s">
        <v>710</v>
      </c>
    </row>
    <row r="224" s="30" customFormat="true" ht="19.2" hidden="false" customHeight="false" outlineLevel="0" collapsed="false">
      <c r="A224" s="26"/>
      <c r="B224" s="27"/>
      <c r="C224" s="28"/>
      <c r="D224" s="259" t="s">
        <v>256</v>
      </c>
      <c r="E224" s="28"/>
      <c r="F224" s="260" t="s">
        <v>709</v>
      </c>
      <c r="G224" s="28"/>
      <c r="H224" s="28"/>
      <c r="I224" s="211"/>
      <c r="J224" s="28"/>
      <c r="K224" s="28"/>
      <c r="L224" s="29"/>
      <c r="M224" s="261"/>
      <c r="N224" s="262"/>
      <c r="O224" s="76"/>
      <c r="P224" s="76"/>
      <c r="Q224" s="76"/>
      <c r="R224" s="76"/>
      <c r="S224" s="76"/>
      <c r="T224" s="77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T224" s="3" t="s">
        <v>256</v>
      </c>
      <c r="AU224" s="3" t="s">
        <v>265</v>
      </c>
    </row>
    <row r="225" s="30" customFormat="true" ht="33" hidden="false" customHeight="true" outlineLevel="0" collapsed="false">
      <c r="A225" s="26"/>
      <c r="B225" s="27"/>
      <c r="C225" s="263" t="s">
        <v>711</v>
      </c>
      <c r="D225" s="263" t="s">
        <v>288</v>
      </c>
      <c r="E225" s="264" t="s">
        <v>712</v>
      </c>
      <c r="F225" s="265" t="s">
        <v>713</v>
      </c>
      <c r="G225" s="266" t="s">
        <v>291</v>
      </c>
      <c r="H225" s="267" t="n">
        <v>4</v>
      </c>
      <c r="I225" s="268"/>
      <c r="J225" s="269" t="n">
        <f aca="false">ROUND(I225*H225,2)</f>
        <v>0</v>
      </c>
      <c r="K225" s="270"/>
      <c r="L225" s="271"/>
      <c r="M225" s="272"/>
      <c r="N225" s="273" t="s">
        <v>39</v>
      </c>
      <c r="O225" s="76"/>
      <c r="P225" s="256" t="n">
        <f aca="false">O225*H225</f>
        <v>0</v>
      </c>
      <c r="Q225" s="256" t="n">
        <v>0</v>
      </c>
      <c r="R225" s="256" t="n">
        <f aca="false">Q225*H225</f>
        <v>0</v>
      </c>
      <c r="S225" s="256" t="n">
        <v>0</v>
      </c>
      <c r="T225" s="257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258" t="s">
        <v>324</v>
      </c>
      <c r="AT225" s="258" t="s">
        <v>288</v>
      </c>
      <c r="AU225" s="258" t="s">
        <v>265</v>
      </c>
      <c r="AY225" s="3" t="s">
        <v>247</v>
      </c>
      <c r="BE225" s="137" t="n">
        <f aca="false">IF(N225="základní",J225,0)</f>
        <v>0</v>
      </c>
      <c r="BF225" s="137" t="n">
        <f aca="false">IF(N225="snížená",J225,0)</f>
        <v>0</v>
      </c>
      <c r="BG225" s="137" t="n">
        <f aca="false">IF(N225="zákl. přenesená",J225,0)</f>
        <v>0</v>
      </c>
      <c r="BH225" s="137" t="n">
        <f aca="false">IF(N225="sníž. přenesená",J225,0)</f>
        <v>0</v>
      </c>
      <c r="BI225" s="137" t="n">
        <f aca="false">IF(N225="nulová",J225,0)</f>
        <v>0</v>
      </c>
      <c r="BJ225" s="3" t="s">
        <v>81</v>
      </c>
      <c r="BK225" s="137" t="n">
        <f aca="false">ROUND(I225*H225,2)</f>
        <v>0</v>
      </c>
      <c r="BL225" s="3" t="s">
        <v>302</v>
      </c>
      <c r="BM225" s="258" t="s">
        <v>714</v>
      </c>
    </row>
    <row r="226" s="30" customFormat="true" ht="19.2" hidden="false" customHeight="false" outlineLevel="0" collapsed="false">
      <c r="A226" s="26"/>
      <c r="B226" s="27"/>
      <c r="C226" s="28"/>
      <c r="D226" s="259" t="s">
        <v>256</v>
      </c>
      <c r="E226" s="28"/>
      <c r="F226" s="260" t="s">
        <v>713</v>
      </c>
      <c r="G226" s="28"/>
      <c r="H226" s="28"/>
      <c r="I226" s="211"/>
      <c r="J226" s="28"/>
      <c r="K226" s="28"/>
      <c r="L226" s="29"/>
      <c r="M226" s="261"/>
      <c r="N226" s="262"/>
      <c r="O226" s="76"/>
      <c r="P226" s="76"/>
      <c r="Q226" s="76"/>
      <c r="R226" s="76"/>
      <c r="S226" s="76"/>
      <c r="T226" s="77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T226" s="3" t="s">
        <v>256</v>
      </c>
      <c r="AU226" s="3" t="s">
        <v>265</v>
      </c>
    </row>
    <row r="227" s="30" customFormat="true" ht="49.05" hidden="false" customHeight="true" outlineLevel="0" collapsed="false">
      <c r="A227" s="26"/>
      <c r="B227" s="27"/>
      <c r="C227" s="246" t="s">
        <v>715</v>
      </c>
      <c r="D227" s="246" t="s">
        <v>250</v>
      </c>
      <c r="E227" s="247" t="s">
        <v>716</v>
      </c>
      <c r="F227" s="248" t="s">
        <v>717</v>
      </c>
      <c r="G227" s="249" t="s">
        <v>291</v>
      </c>
      <c r="H227" s="250" t="n">
        <v>2</v>
      </c>
      <c r="I227" s="251"/>
      <c r="J227" s="252" t="n">
        <f aca="false">ROUND(I227*H227,2)</f>
        <v>0</v>
      </c>
      <c r="K227" s="253"/>
      <c r="L227" s="29"/>
      <c r="M227" s="254"/>
      <c r="N227" s="255" t="s">
        <v>39</v>
      </c>
      <c r="O227" s="76"/>
      <c r="P227" s="256" t="n">
        <f aca="false">O227*H227</f>
        <v>0</v>
      </c>
      <c r="Q227" s="256" t="n">
        <v>0</v>
      </c>
      <c r="R227" s="256" t="n">
        <f aca="false">Q227*H227</f>
        <v>0</v>
      </c>
      <c r="S227" s="256" t="n">
        <v>0</v>
      </c>
      <c r="T227" s="257" t="n">
        <f aca="false"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258" t="s">
        <v>302</v>
      </c>
      <c r="AT227" s="258" t="s">
        <v>250</v>
      </c>
      <c r="AU227" s="258" t="s">
        <v>265</v>
      </c>
      <c r="AY227" s="3" t="s">
        <v>247</v>
      </c>
      <c r="BE227" s="137" t="n">
        <f aca="false">IF(N227="základní",J227,0)</f>
        <v>0</v>
      </c>
      <c r="BF227" s="137" t="n">
        <f aca="false">IF(N227="snížená",J227,0)</f>
        <v>0</v>
      </c>
      <c r="BG227" s="137" t="n">
        <f aca="false">IF(N227="zákl. přenesená",J227,0)</f>
        <v>0</v>
      </c>
      <c r="BH227" s="137" t="n">
        <f aca="false">IF(N227="sníž. přenesená",J227,0)</f>
        <v>0</v>
      </c>
      <c r="BI227" s="137" t="n">
        <f aca="false">IF(N227="nulová",J227,0)</f>
        <v>0</v>
      </c>
      <c r="BJ227" s="3" t="s">
        <v>81</v>
      </c>
      <c r="BK227" s="137" t="n">
        <f aca="false">ROUND(I227*H227,2)</f>
        <v>0</v>
      </c>
      <c r="BL227" s="3" t="s">
        <v>302</v>
      </c>
      <c r="BM227" s="258" t="s">
        <v>1538</v>
      </c>
    </row>
    <row r="228" s="30" customFormat="true" ht="28.8" hidden="false" customHeight="false" outlineLevel="0" collapsed="false">
      <c r="A228" s="26"/>
      <c r="B228" s="27"/>
      <c r="C228" s="28"/>
      <c r="D228" s="259" t="s">
        <v>256</v>
      </c>
      <c r="E228" s="28"/>
      <c r="F228" s="260" t="s">
        <v>717</v>
      </c>
      <c r="G228" s="28"/>
      <c r="H228" s="28"/>
      <c r="I228" s="211"/>
      <c r="J228" s="28"/>
      <c r="K228" s="28"/>
      <c r="L228" s="29"/>
      <c r="M228" s="261"/>
      <c r="N228" s="262"/>
      <c r="O228" s="76"/>
      <c r="P228" s="76"/>
      <c r="Q228" s="76"/>
      <c r="R228" s="76"/>
      <c r="S228" s="76"/>
      <c r="T228" s="77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T228" s="3" t="s">
        <v>256</v>
      </c>
      <c r="AU228" s="3" t="s">
        <v>265</v>
      </c>
    </row>
    <row r="229" s="30" customFormat="true" ht="33" hidden="false" customHeight="true" outlineLevel="0" collapsed="false">
      <c r="A229" s="26"/>
      <c r="B229" s="27"/>
      <c r="C229" s="263" t="s">
        <v>1539</v>
      </c>
      <c r="D229" s="263" t="s">
        <v>288</v>
      </c>
      <c r="E229" s="264" t="s">
        <v>720</v>
      </c>
      <c r="F229" s="265" t="s">
        <v>721</v>
      </c>
      <c r="G229" s="266" t="s">
        <v>291</v>
      </c>
      <c r="H229" s="267" t="n">
        <v>2</v>
      </c>
      <c r="I229" s="268"/>
      <c r="J229" s="269" t="n">
        <f aca="false">ROUND(I229*H229,2)</f>
        <v>0</v>
      </c>
      <c r="K229" s="270"/>
      <c r="L229" s="271"/>
      <c r="M229" s="272"/>
      <c r="N229" s="273" t="s">
        <v>39</v>
      </c>
      <c r="O229" s="76"/>
      <c r="P229" s="256" t="n">
        <f aca="false">O229*H229</f>
        <v>0</v>
      </c>
      <c r="Q229" s="256" t="n">
        <v>0</v>
      </c>
      <c r="R229" s="256" t="n">
        <f aca="false">Q229*H229</f>
        <v>0</v>
      </c>
      <c r="S229" s="256" t="n">
        <v>0</v>
      </c>
      <c r="T229" s="257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58" t="s">
        <v>324</v>
      </c>
      <c r="AT229" s="258" t="s">
        <v>288</v>
      </c>
      <c r="AU229" s="258" t="s">
        <v>265</v>
      </c>
      <c r="AY229" s="3" t="s">
        <v>247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81</v>
      </c>
      <c r="BK229" s="137" t="n">
        <f aca="false">ROUND(I229*H229,2)</f>
        <v>0</v>
      </c>
      <c r="BL229" s="3" t="s">
        <v>302</v>
      </c>
      <c r="BM229" s="258" t="s">
        <v>1540</v>
      </c>
    </row>
    <row r="230" s="30" customFormat="true" ht="19.2" hidden="false" customHeight="false" outlineLevel="0" collapsed="false">
      <c r="A230" s="26"/>
      <c r="B230" s="27"/>
      <c r="C230" s="28"/>
      <c r="D230" s="259" t="s">
        <v>256</v>
      </c>
      <c r="E230" s="28"/>
      <c r="F230" s="260" t="s">
        <v>721</v>
      </c>
      <c r="G230" s="28"/>
      <c r="H230" s="28"/>
      <c r="I230" s="211"/>
      <c r="J230" s="28"/>
      <c r="K230" s="28"/>
      <c r="L230" s="29"/>
      <c r="M230" s="261"/>
      <c r="N230" s="262"/>
      <c r="O230" s="76"/>
      <c r="P230" s="76"/>
      <c r="Q230" s="76"/>
      <c r="R230" s="76"/>
      <c r="S230" s="76"/>
      <c r="T230" s="7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3" t="s">
        <v>256</v>
      </c>
      <c r="AU230" s="3" t="s">
        <v>265</v>
      </c>
    </row>
    <row r="231" s="30" customFormat="true" ht="24.15" hidden="false" customHeight="true" outlineLevel="0" collapsed="false">
      <c r="A231" s="26"/>
      <c r="B231" s="27"/>
      <c r="C231" s="263" t="s">
        <v>1541</v>
      </c>
      <c r="D231" s="263" t="s">
        <v>288</v>
      </c>
      <c r="E231" s="264" t="s">
        <v>1542</v>
      </c>
      <c r="F231" s="265" t="s">
        <v>1543</v>
      </c>
      <c r="G231" s="266" t="s">
        <v>291</v>
      </c>
      <c r="H231" s="267" t="n">
        <v>2</v>
      </c>
      <c r="I231" s="268"/>
      <c r="J231" s="269" t="n">
        <f aca="false">ROUND(I231*H231,2)</f>
        <v>0</v>
      </c>
      <c r="K231" s="270"/>
      <c r="L231" s="271"/>
      <c r="M231" s="272"/>
      <c r="N231" s="273" t="s">
        <v>39</v>
      </c>
      <c r="O231" s="76"/>
      <c r="P231" s="256" t="n">
        <f aca="false">O231*H231</f>
        <v>0</v>
      </c>
      <c r="Q231" s="256" t="n">
        <v>1E-005</v>
      </c>
      <c r="R231" s="256" t="n">
        <f aca="false">Q231*H231</f>
        <v>2E-005</v>
      </c>
      <c r="S231" s="256" t="n">
        <v>0</v>
      </c>
      <c r="T231" s="257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324</v>
      </c>
      <c r="AT231" s="258" t="s">
        <v>288</v>
      </c>
      <c r="AU231" s="258" t="s">
        <v>265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1544</v>
      </c>
    </row>
    <row r="232" s="30" customFormat="true" ht="10.2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1543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265</v>
      </c>
    </row>
    <row r="233" s="30" customFormat="true" ht="16.5" hidden="false" customHeight="true" outlineLevel="0" collapsed="false">
      <c r="A233" s="26"/>
      <c r="B233" s="27"/>
      <c r="C233" s="246" t="s">
        <v>752</v>
      </c>
      <c r="D233" s="246" t="s">
        <v>250</v>
      </c>
      <c r="E233" s="247" t="s">
        <v>753</v>
      </c>
      <c r="F233" s="248" t="s">
        <v>754</v>
      </c>
      <c r="G233" s="249" t="s">
        <v>291</v>
      </c>
      <c r="H233" s="250" t="n">
        <v>8</v>
      </c>
      <c r="I233" s="251"/>
      <c r="J233" s="252" t="n">
        <f aca="false">ROUND(I233*H233,2)</f>
        <v>0</v>
      </c>
      <c r="K233" s="253"/>
      <c r="L233" s="29"/>
      <c r="M233" s="254"/>
      <c r="N233" s="255" t="s">
        <v>39</v>
      </c>
      <c r="O233" s="76"/>
      <c r="P233" s="256" t="n">
        <f aca="false">O233*H233</f>
        <v>0</v>
      </c>
      <c r="Q233" s="256" t="n">
        <v>0</v>
      </c>
      <c r="R233" s="256" t="n">
        <f aca="false">Q233*H233</f>
        <v>0</v>
      </c>
      <c r="S233" s="256" t="n">
        <v>0</v>
      </c>
      <c r="T233" s="257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258" t="s">
        <v>302</v>
      </c>
      <c r="AT233" s="258" t="s">
        <v>250</v>
      </c>
      <c r="AU233" s="258" t="s">
        <v>265</v>
      </c>
      <c r="AY233" s="3" t="s">
        <v>247</v>
      </c>
      <c r="BE233" s="137" t="n">
        <f aca="false">IF(N233="základní",J233,0)</f>
        <v>0</v>
      </c>
      <c r="BF233" s="137" t="n">
        <f aca="false">IF(N233="snížená",J233,0)</f>
        <v>0</v>
      </c>
      <c r="BG233" s="137" t="n">
        <f aca="false">IF(N233="zákl. přenesená",J233,0)</f>
        <v>0</v>
      </c>
      <c r="BH233" s="137" t="n">
        <f aca="false">IF(N233="sníž. přenesená",J233,0)</f>
        <v>0</v>
      </c>
      <c r="BI233" s="137" t="n">
        <f aca="false">IF(N233="nulová",J233,0)</f>
        <v>0</v>
      </c>
      <c r="BJ233" s="3" t="s">
        <v>81</v>
      </c>
      <c r="BK233" s="137" t="n">
        <f aca="false">ROUND(I233*H233,2)</f>
        <v>0</v>
      </c>
      <c r="BL233" s="3" t="s">
        <v>302</v>
      </c>
      <c r="BM233" s="258" t="s">
        <v>755</v>
      </c>
    </row>
    <row r="234" s="30" customFormat="true" ht="28.8" hidden="false" customHeight="false" outlineLevel="0" collapsed="false">
      <c r="A234" s="26"/>
      <c r="B234" s="27"/>
      <c r="C234" s="28"/>
      <c r="D234" s="259" t="s">
        <v>256</v>
      </c>
      <c r="E234" s="28"/>
      <c r="F234" s="260" t="s">
        <v>756</v>
      </c>
      <c r="G234" s="28"/>
      <c r="H234" s="28"/>
      <c r="I234" s="211"/>
      <c r="J234" s="28"/>
      <c r="K234" s="28"/>
      <c r="L234" s="29"/>
      <c r="M234" s="261"/>
      <c r="N234" s="262"/>
      <c r="O234" s="76"/>
      <c r="P234" s="76"/>
      <c r="Q234" s="76"/>
      <c r="R234" s="76"/>
      <c r="S234" s="76"/>
      <c r="T234" s="7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T234" s="3" t="s">
        <v>256</v>
      </c>
      <c r="AU234" s="3" t="s">
        <v>265</v>
      </c>
    </row>
    <row r="235" s="30" customFormat="true" ht="21.75" hidden="false" customHeight="true" outlineLevel="0" collapsed="false">
      <c r="A235" s="26"/>
      <c r="B235" s="27"/>
      <c r="C235" s="263" t="s">
        <v>1545</v>
      </c>
      <c r="D235" s="263" t="s">
        <v>288</v>
      </c>
      <c r="E235" s="264" t="s">
        <v>1546</v>
      </c>
      <c r="F235" s="265" t="s">
        <v>1547</v>
      </c>
      <c r="G235" s="266" t="s">
        <v>291</v>
      </c>
      <c r="H235" s="267" t="n">
        <v>4</v>
      </c>
      <c r="I235" s="268"/>
      <c r="J235" s="269" t="n">
        <f aca="false">ROUND(I235*H235,2)</f>
        <v>0</v>
      </c>
      <c r="K235" s="270"/>
      <c r="L235" s="271"/>
      <c r="M235" s="272"/>
      <c r="N235" s="273" t="s">
        <v>39</v>
      </c>
      <c r="O235" s="76"/>
      <c r="P235" s="256" t="n">
        <f aca="false">O235*H235</f>
        <v>0</v>
      </c>
      <c r="Q235" s="256" t="n">
        <v>4E-005</v>
      </c>
      <c r="R235" s="256" t="n">
        <f aca="false">Q235*H235</f>
        <v>0.00016</v>
      </c>
      <c r="S235" s="256" t="n">
        <v>0</v>
      </c>
      <c r="T235" s="257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258" t="s">
        <v>324</v>
      </c>
      <c r="AT235" s="258" t="s">
        <v>288</v>
      </c>
      <c r="AU235" s="258" t="s">
        <v>265</v>
      </c>
      <c r="AY235" s="3" t="s">
        <v>247</v>
      </c>
      <c r="BE235" s="137" t="n">
        <f aca="false">IF(N235="základní",J235,0)</f>
        <v>0</v>
      </c>
      <c r="BF235" s="137" t="n">
        <f aca="false">IF(N235="snížená",J235,0)</f>
        <v>0</v>
      </c>
      <c r="BG235" s="137" t="n">
        <f aca="false">IF(N235="zákl. přenesená",J235,0)</f>
        <v>0</v>
      </c>
      <c r="BH235" s="137" t="n">
        <f aca="false">IF(N235="sníž. přenesená",J235,0)</f>
        <v>0</v>
      </c>
      <c r="BI235" s="137" t="n">
        <f aca="false">IF(N235="nulová",J235,0)</f>
        <v>0</v>
      </c>
      <c r="BJ235" s="3" t="s">
        <v>81</v>
      </c>
      <c r="BK235" s="137" t="n">
        <f aca="false">ROUND(I235*H235,2)</f>
        <v>0</v>
      </c>
      <c r="BL235" s="3" t="s">
        <v>302</v>
      </c>
      <c r="BM235" s="258" t="s">
        <v>1548</v>
      </c>
    </row>
    <row r="236" s="30" customFormat="true" ht="10.2" hidden="false" customHeight="false" outlineLevel="0" collapsed="false">
      <c r="A236" s="26"/>
      <c r="B236" s="27"/>
      <c r="C236" s="28"/>
      <c r="D236" s="259" t="s">
        <v>256</v>
      </c>
      <c r="E236" s="28"/>
      <c r="F236" s="260" t="s">
        <v>1547</v>
      </c>
      <c r="G236" s="28"/>
      <c r="H236" s="28"/>
      <c r="I236" s="211"/>
      <c r="J236" s="28"/>
      <c r="K236" s="28"/>
      <c r="L236" s="29"/>
      <c r="M236" s="261"/>
      <c r="N236" s="262"/>
      <c r="O236" s="76"/>
      <c r="P236" s="76"/>
      <c r="Q236" s="76"/>
      <c r="R236" s="76"/>
      <c r="S236" s="76"/>
      <c r="T236" s="7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T236" s="3" t="s">
        <v>256</v>
      </c>
      <c r="AU236" s="3" t="s">
        <v>265</v>
      </c>
    </row>
    <row r="237" s="30" customFormat="true" ht="24.15" hidden="false" customHeight="true" outlineLevel="0" collapsed="false">
      <c r="A237" s="26"/>
      <c r="B237" s="27"/>
      <c r="C237" s="263" t="s">
        <v>757</v>
      </c>
      <c r="D237" s="263" t="s">
        <v>288</v>
      </c>
      <c r="E237" s="264" t="s">
        <v>758</v>
      </c>
      <c r="F237" s="265" t="s">
        <v>759</v>
      </c>
      <c r="G237" s="266" t="s">
        <v>291</v>
      </c>
      <c r="H237" s="267" t="n">
        <v>4</v>
      </c>
      <c r="I237" s="268"/>
      <c r="J237" s="269" t="n">
        <f aca="false">ROUND(I237*H237,2)</f>
        <v>0</v>
      </c>
      <c r="K237" s="270"/>
      <c r="L237" s="271"/>
      <c r="M237" s="272"/>
      <c r="N237" s="273" t="s">
        <v>39</v>
      </c>
      <c r="O237" s="76"/>
      <c r="P237" s="256" t="n">
        <f aca="false">O237*H237</f>
        <v>0</v>
      </c>
      <c r="Q237" s="256" t="n">
        <v>5E-005</v>
      </c>
      <c r="R237" s="256" t="n">
        <f aca="false">Q237*H237</f>
        <v>0.0002</v>
      </c>
      <c r="S237" s="256" t="n">
        <v>0</v>
      </c>
      <c r="T237" s="257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258" t="s">
        <v>324</v>
      </c>
      <c r="AT237" s="258" t="s">
        <v>288</v>
      </c>
      <c r="AU237" s="258" t="s">
        <v>265</v>
      </c>
      <c r="AY237" s="3" t="s">
        <v>247</v>
      </c>
      <c r="BE237" s="137" t="n">
        <f aca="false">IF(N237="základní",J237,0)</f>
        <v>0</v>
      </c>
      <c r="BF237" s="137" t="n">
        <f aca="false">IF(N237="snížená",J237,0)</f>
        <v>0</v>
      </c>
      <c r="BG237" s="137" t="n">
        <f aca="false">IF(N237="zákl. přenesená",J237,0)</f>
        <v>0</v>
      </c>
      <c r="BH237" s="137" t="n">
        <f aca="false">IF(N237="sníž. přenesená",J237,0)</f>
        <v>0</v>
      </c>
      <c r="BI237" s="137" t="n">
        <f aca="false">IF(N237="nulová",J237,0)</f>
        <v>0</v>
      </c>
      <c r="BJ237" s="3" t="s">
        <v>81</v>
      </c>
      <c r="BK237" s="137" t="n">
        <f aca="false">ROUND(I237*H237,2)</f>
        <v>0</v>
      </c>
      <c r="BL237" s="3" t="s">
        <v>302</v>
      </c>
      <c r="BM237" s="258" t="s">
        <v>760</v>
      </c>
    </row>
    <row r="238" s="30" customFormat="true" ht="10.2" hidden="false" customHeight="false" outlineLevel="0" collapsed="false">
      <c r="A238" s="26"/>
      <c r="B238" s="27"/>
      <c r="C238" s="28"/>
      <c r="D238" s="259" t="s">
        <v>256</v>
      </c>
      <c r="E238" s="28"/>
      <c r="F238" s="260" t="s">
        <v>759</v>
      </c>
      <c r="G238" s="28"/>
      <c r="H238" s="28"/>
      <c r="I238" s="211"/>
      <c r="J238" s="28"/>
      <c r="K238" s="28"/>
      <c r="L238" s="29"/>
      <c r="M238" s="261"/>
      <c r="N238" s="262"/>
      <c r="O238" s="76"/>
      <c r="P238" s="76"/>
      <c r="Q238" s="76"/>
      <c r="R238" s="76"/>
      <c r="S238" s="76"/>
      <c r="T238" s="7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3" t="s">
        <v>256</v>
      </c>
      <c r="AU238" s="3" t="s">
        <v>265</v>
      </c>
    </row>
    <row r="239" s="30" customFormat="true" ht="37.8" hidden="false" customHeight="true" outlineLevel="0" collapsed="false">
      <c r="A239" s="26"/>
      <c r="B239" s="27"/>
      <c r="C239" s="246" t="s">
        <v>1549</v>
      </c>
      <c r="D239" s="246" t="s">
        <v>250</v>
      </c>
      <c r="E239" s="247" t="s">
        <v>1550</v>
      </c>
      <c r="F239" s="248" t="s">
        <v>1551</v>
      </c>
      <c r="G239" s="249" t="s">
        <v>332</v>
      </c>
      <c r="H239" s="250" t="n">
        <v>14</v>
      </c>
      <c r="I239" s="251"/>
      <c r="J239" s="252" t="n">
        <f aca="false">ROUND(I239*H239,2)</f>
        <v>0</v>
      </c>
      <c r="K239" s="253"/>
      <c r="L239" s="29"/>
      <c r="M239" s="254"/>
      <c r="N239" s="255" t="s">
        <v>39</v>
      </c>
      <c r="O239" s="76"/>
      <c r="P239" s="256" t="n">
        <f aca="false">O239*H239</f>
        <v>0</v>
      </c>
      <c r="Q239" s="256" t="n">
        <v>0</v>
      </c>
      <c r="R239" s="256" t="n">
        <f aca="false">Q239*H239</f>
        <v>0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302</v>
      </c>
      <c r="AT239" s="258" t="s">
        <v>250</v>
      </c>
      <c r="AU239" s="258" t="s">
        <v>265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302</v>
      </c>
      <c r="BM239" s="258" t="s">
        <v>1552</v>
      </c>
    </row>
    <row r="240" s="30" customFormat="true" ht="28.8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1551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265</v>
      </c>
    </row>
    <row r="241" s="30" customFormat="true" ht="16.5" hidden="false" customHeight="true" outlineLevel="0" collapsed="false">
      <c r="A241" s="26"/>
      <c r="B241" s="27"/>
      <c r="C241" s="263" t="s">
        <v>1553</v>
      </c>
      <c r="D241" s="263" t="s">
        <v>288</v>
      </c>
      <c r="E241" s="264" t="s">
        <v>780</v>
      </c>
      <c r="F241" s="265" t="s">
        <v>781</v>
      </c>
      <c r="G241" s="266" t="s">
        <v>332</v>
      </c>
      <c r="H241" s="267" t="n">
        <v>14</v>
      </c>
      <c r="I241" s="268"/>
      <c r="J241" s="269" t="n">
        <f aca="false">ROUND(I241*H241,2)</f>
        <v>0</v>
      </c>
      <c r="K241" s="270"/>
      <c r="L241" s="271"/>
      <c r="M241" s="272"/>
      <c r="N241" s="273" t="s">
        <v>39</v>
      </c>
      <c r="O241" s="76"/>
      <c r="P241" s="256" t="n">
        <f aca="false">O241*H241</f>
        <v>0</v>
      </c>
      <c r="Q241" s="256" t="n">
        <v>1E-005</v>
      </c>
      <c r="R241" s="256" t="n">
        <f aca="false">Q241*H241</f>
        <v>0.00014</v>
      </c>
      <c r="S241" s="256" t="n">
        <v>0</v>
      </c>
      <c r="T241" s="257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258" t="s">
        <v>324</v>
      </c>
      <c r="AT241" s="258" t="s">
        <v>288</v>
      </c>
      <c r="AU241" s="258" t="s">
        <v>265</v>
      </c>
      <c r="AY241" s="3" t="s">
        <v>247</v>
      </c>
      <c r="BE241" s="137" t="n">
        <f aca="false">IF(N241="základní",J241,0)</f>
        <v>0</v>
      </c>
      <c r="BF241" s="137" t="n">
        <f aca="false">IF(N241="snížená",J241,0)</f>
        <v>0</v>
      </c>
      <c r="BG241" s="137" t="n">
        <f aca="false">IF(N241="zákl. přenesená",J241,0)</f>
        <v>0</v>
      </c>
      <c r="BH241" s="137" t="n">
        <f aca="false">IF(N241="sníž. přenesená",J241,0)</f>
        <v>0</v>
      </c>
      <c r="BI241" s="137" t="n">
        <f aca="false">IF(N241="nulová",J241,0)</f>
        <v>0</v>
      </c>
      <c r="BJ241" s="3" t="s">
        <v>81</v>
      </c>
      <c r="BK241" s="137" t="n">
        <f aca="false">ROUND(I241*H241,2)</f>
        <v>0</v>
      </c>
      <c r="BL241" s="3" t="s">
        <v>302</v>
      </c>
      <c r="BM241" s="258" t="s">
        <v>1554</v>
      </c>
    </row>
    <row r="242" s="30" customFormat="true" ht="10.2" hidden="false" customHeight="false" outlineLevel="0" collapsed="false">
      <c r="A242" s="26"/>
      <c r="B242" s="27"/>
      <c r="C242" s="28"/>
      <c r="D242" s="259" t="s">
        <v>256</v>
      </c>
      <c r="E242" s="28"/>
      <c r="F242" s="260" t="s">
        <v>781</v>
      </c>
      <c r="G242" s="28"/>
      <c r="H242" s="28"/>
      <c r="I242" s="211"/>
      <c r="J242" s="28"/>
      <c r="K242" s="28"/>
      <c r="L242" s="29"/>
      <c r="M242" s="261"/>
      <c r="N242" s="262"/>
      <c r="O242" s="76"/>
      <c r="P242" s="76"/>
      <c r="Q242" s="76"/>
      <c r="R242" s="76"/>
      <c r="S242" s="76"/>
      <c r="T242" s="77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T242" s="3" t="s">
        <v>256</v>
      </c>
      <c r="AU242" s="3" t="s">
        <v>265</v>
      </c>
    </row>
    <row r="243" s="30" customFormat="true" ht="24.15" hidden="false" customHeight="true" outlineLevel="0" collapsed="false">
      <c r="A243" s="26"/>
      <c r="B243" s="27"/>
      <c r="C243" s="263" t="s">
        <v>1555</v>
      </c>
      <c r="D243" s="263" t="s">
        <v>288</v>
      </c>
      <c r="E243" s="264" t="s">
        <v>1556</v>
      </c>
      <c r="F243" s="265" t="s">
        <v>1557</v>
      </c>
      <c r="G243" s="266" t="s">
        <v>291</v>
      </c>
      <c r="H243" s="267" t="n">
        <v>1</v>
      </c>
      <c r="I243" s="268"/>
      <c r="J243" s="269" t="n">
        <f aca="false">ROUND(I243*H243,2)</f>
        <v>0</v>
      </c>
      <c r="K243" s="270"/>
      <c r="L243" s="271"/>
      <c r="M243" s="272"/>
      <c r="N243" s="273" t="s">
        <v>39</v>
      </c>
      <c r="O243" s="76"/>
      <c r="P243" s="256" t="n">
        <f aca="false">O243*H243</f>
        <v>0</v>
      </c>
      <c r="Q243" s="256" t="n">
        <v>1E-005</v>
      </c>
      <c r="R243" s="256" t="n">
        <f aca="false">Q243*H243</f>
        <v>1E-005</v>
      </c>
      <c r="S243" s="256" t="n">
        <v>0</v>
      </c>
      <c r="T243" s="257" t="n">
        <f aca="false"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258" t="s">
        <v>324</v>
      </c>
      <c r="AT243" s="258" t="s">
        <v>288</v>
      </c>
      <c r="AU243" s="258" t="s">
        <v>265</v>
      </c>
      <c r="AY243" s="3" t="s">
        <v>247</v>
      </c>
      <c r="BE243" s="137" t="n">
        <f aca="false">IF(N243="základní",J243,0)</f>
        <v>0</v>
      </c>
      <c r="BF243" s="137" t="n">
        <f aca="false">IF(N243="snížená",J243,0)</f>
        <v>0</v>
      </c>
      <c r="BG243" s="137" t="n">
        <f aca="false">IF(N243="zákl. přenesená",J243,0)</f>
        <v>0</v>
      </c>
      <c r="BH243" s="137" t="n">
        <f aca="false">IF(N243="sníž. přenesená",J243,0)</f>
        <v>0</v>
      </c>
      <c r="BI243" s="137" t="n">
        <f aca="false">IF(N243="nulová",J243,0)</f>
        <v>0</v>
      </c>
      <c r="BJ243" s="3" t="s">
        <v>81</v>
      </c>
      <c r="BK243" s="137" t="n">
        <f aca="false">ROUND(I243*H243,2)</f>
        <v>0</v>
      </c>
      <c r="BL243" s="3" t="s">
        <v>302</v>
      </c>
      <c r="BM243" s="258" t="s">
        <v>1558</v>
      </c>
    </row>
    <row r="244" s="30" customFormat="true" ht="10.2" hidden="false" customHeight="false" outlineLevel="0" collapsed="false">
      <c r="A244" s="26"/>
      <c r="B244" s="27"/>
      <c r="C244" s="28"/>
      <c r="D244" s="259" t="s">
        <v>256</v>
      </c>
      <c r="E244" s="28"/>
      <c r="F244" s="260" t="s">
        <v>1557</v>
      </c>
      <c r="G244" s="28"/>
      <c r="H244" s="28"/>
      <c r="I244" s="211"/>
      <c r="J244" s="28"/>
      <c r="K244" s="28"/>
      <c r="L244" s="29"/>
      <c r="M244" s="261"/>
      <c r="N244" s="262"/>
      <c r="O244" s="76"/>
      <c r="P244" s="76"/>
      <c r="Q244" s="76"/>
      <c r="R244" s="76"/>
      <c r="S244" s="76"/>
      <c r="T244" s="77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T244" s="3" t="s">
        <v>256</v>
      </c>
      <c r="AU244" s="3" t="s">
        <v>265</v>
      </c>
    </row>
    <row r="245" s="30" customFormat="true" ht="24.15" hidden="false" customHeight="true" outlineLevel="0" collapsed="false">
      <c r="A245" s="26"/>
      <c r="B245" s="27"/>
      <c r="C245" s="263" t="s">
        <v>1559</v>
      </c>
      <c r="D245" s="263" t="s">
        <v>288</v>
      </c>
      <c r="E245" s="264" t="s">
        <v>784</v>
      </c>
      <c r="F245" s="265" t="s">
        <v>785</v>
      </c>
      <c r="G245" s="266" t="s">
        <v>291</v>
      </c>
      <c r="H245" s="267" t="n">
        <v>6</v>
      </c>
      <c r="I245" s="268"/>
      <c r="J245" s="269" t="n">
        <f aca="false">ROUND(I245*H245,2)</f>
        <v>0</v>
      </c>
      <c r="K245" s="270"/>
      <c r="L245" s="271"/>
      <c r="M245" s="272"/>
      <c r="N245" s="273" t="s">
        <v>39</v>
      </c>
      <c r="O245" s="76"/>
      <c r="P245" s="256" t="n">
        <f aca="false">O245*H245</f>
        <v>0</v>
      </c>
      <c r="Q245" s="256" t="n">
        <v>1E-005</v>
      </c>
      <c r="R245" s="256" t="n">
        <f aca="false">Q245*H245</f>
        <v>6E-005</v>
      </c>
      <c r="S245" s="256" t="n">
        <v>0</v>
      </c>
      <c r="T245" s="257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258" t="s">
        <v>324</v>
      </c>
      <c r="AT245" s="258" t="s">
        <v>288</v>
      </c>
      <c r="AU245" s="258" t="s">
        <v>265</v>
      </c>
      <c r="AY245" s="3" t="s">
        <v>247</v>
      </c>
      <c r="BE245" s="137" t="n">
        <f aca="false">IF(N245="základní",J245,0)</f>
        <v>0</v>
      </c>
      <c r="BF245" s="137" t="n">
        <f aca="false">IF(N245="snížená",J245,0)</f>
        <v>0</v>
      </c>
      <c r="BG245" s="137" t="n">
        <f aca="false">IF(N245="zákl. přenesená",J245,0)</f>
        <v>0</v>
      </c>
      <c r="BH245" s="137" t="n">
        <f aca="false">IF(N245="sníž. přenesená",J245,0)</f>
        <v>0</v>
      </c>
      <c r="BI245" s="137" t="n">
        <f aca="false">IF(N245="nulová",J245,0)</f>
        <v>0</v>
      </c>
      <c r="BJ245" s="3" t="s">
        <v>81</v>
      </c>
      <c r="BK245" s="137" t="n">
        <f aca="false">ROUND(I245*H245,2)</f>
        <v>0</v>
      </c>
      <c r="BL245" s="3" t="s">
        <v>302</v>
      </c>
      <c r="BM245" s="258" t="s">
        <v>1560</v>
      </c>
    </row>
    <row r="246" s="30" customFormat="true" ht="10.2" hidden="false" customHeight="false" outlineLevel="0" collapsed="false">
      <c r="A246" s="26"/>
      <c r="B246" s="27"/>
      <c r="C246" s="28"/>
      <c r="D246" s="259" t="s">
        <v>256</v>
      </c>
      <c r="E246" s="28"/>
      <c r="F246" s="260" t="s">
        <v>785</v>
      </c>
      <c r="G246" s="28"/>
      <c r="H246" s="28"/>
      <c r="I246" s="211"/>
      <c r="J246" s="28"/>
      <c r="K246" s="28"/>
      <c r="L246" s="29"/>
      <c r="M246" s="261"/>
      <c r="N246" s="262"/>
      <c r="O246" s="76"/>
      <c r="P246" s="76"/>
      <c r="Q246" s="76"/>
      <c r="R246" s="76"/>
      <c r="S246" s="76"/>
      <c r="T246" s="77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T246" s="3" t="s">
        <v>256</v>
      </c>
      <c r="AU246" s="3" t="s">
        <v>265</v>
      </c>
    </row>
    <row r="247" s="30" customFormat="true" ht="24.15" hidden="false" customHeight="true" outlineLevel="0" collapsed="false">
      <c r="A247" s="26"/>
      <c r="B247" s="27"/>
      <c r="C247" s="263" t="s">
        <v>1561</v>
      </c>
      <c r="D247" s="263" t="s">
        <v>288</v>
      </c>
      <c r="E247" s="264" t="s">
        <v>1562</v>
      </c>
      <c r="F247" s="265" t="s">
        <v>1563</v>
      </c>
      <c r="G247" s="266" t="s">
        <v>291</v>
      </c>
      <c r="H247" s="267" t="n">
        <v>2</v>
      </c>
      <c r="I247" s="268"/>
      <c r="J247" s="269" t="n">
        <f aca="false">ROUND(I247*H247,2)</f>
        <v>0</v>
      </c>
      <c r="K247" s="270"/>
      <c r="L247" s="271"/>
      <c r="M247" s="272"/>
      <c r="N247" s="273" t="s">
        <v>39</v>
      </c>
      <c r="O247" s="76"/>
      <c r="P247" s="256" t="n">
        <f aca="false">O247*H247</f>
        <v>0</v>
      </c>
      <c r="Q247" s="256" t="n">
        <v>1E-005</v>
      </c>
      <c r="R247" s="256" t="n">
        <f aca="false">Q247*H247</f>
        <v>2E-005</v>
      </c>
      <c r="S247" s="256" t="n">
        <v>0</v>
      </c>
      <c r="T247" s="257" t="n">
        <f aca="false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258" t="s">
        <v>324</v>
      </c>
      <c r="AT247" s="258" t="s">
        <v>288</v>
      </c>
      <c r="AU247" s="258" t="s">
        <v>265</v>
      </c>
      <c r="AY247" s="3" t="s">
        <v>247</v>
      </c>
      <c r="BE247" s="137" t="n">
        <f aca="false">IF(N247="základní",J247,0)</f>
        <v>0</v>
      </c>
      <c r="BF247" s="137" t="n">
        <f aca="false">IF(N247="snížená",J247,0)</f>
        <v>0</v>
      </c>
      <c r="BG247" s="137" t="n">
        <f aca="false">IF(N247="zákl. přenesená",J247,0)</f>
        <v>0</v>
      </c>
      <c r="BH247" s="137" t="n">
        <f aca="false">IF(N247="sníž. přenesená",J247,0)</f>
        <v>0</v>
      </c>
      <c r="BI247" s="137" t="n">
        <f aca="false">IF(N247="nulová",J247,0)</f>
        <v>0</v>
      </c>
      <c r="BJ247" s="3" t="s">
        <v>81</v>
      </c>
      <c r="BK247" s="137" t="n">
        <f aca="false">ROUND(I247*H247,2)</f>
        <v>0</v>
      </c>
      <c r="BL247" s="3" t="s">
        <v>302</v>
      </c>
      <c r="BM247" s="258" t="s">
        <v>1564</v>
      </c>
    </row>
    <row r="248" s="30" customFormat="true" ht="10.2" hidden="false" customHeight="false" outlineLevel="0" collapsed="false">
      <c r="A248" s="26"/>
      <c r="B248" s="27"/>
      <c r="C248" s="28"/>
      <c r="D248" s="259" t="s">
        <v>256</v>
      </c>
      <c r="E248" s="28"/>
      <c r="F248" s="260" t="s">
        <v>1563</v>
      </c>
      <c r="G248" s="28"/>
      <c r="H248" s="28"/>
      <c r="I248" s="211"/>
      <c r="J248" s="28"/>
      <c r="K248" s="28"/>
      <c r="L248" s="29"/>
      <c r="M248" s="261"/>
      <c r="N248" s="262"/>
      <c r="O248" s="76"/>
      <c r="P248" s="76"/>
      <c r="Q248" s="76"/>
      <c r="R248" s="76"/>
      <c r="S248" s="76"/>
      <c r="T248" s="77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T248" s="3" t="s">
        <v>256</v>
      </c>
      <c r="AU248" s="3" t="s">
        <v>265</v>
      </c>
    </row>
    <row r="249" s="30" customFormat="true" ht="24.15" hidden="false" customHeight="true" outlineLevel="0" collapsed="false">
      <c r="A249" s="26"/>
      <c r="B249" s="27"/>
      <c r="C249" s="263" t="s">
        <v>1565</v>
      </c>
      <c r="D249" s="263" t="s">
        <v>288</v>
      </c>
      <c r="E249" s="264" t="s">
        <v>1566</v>
      </c>
      <c r="F249" s="265" t="s">
        <v>1567</v>
      </c>
      <c r="G249" s="266" t="s">
        <v>291</v>
      </c>
      <c r="H249" s="267" t="n">
        <v>2</v>
      </c>
      <c r="I249" s="268"/>
      <c r="J249" s="269" t="n">
        <f aca="false">ROUND(I249*H249,2)</f>
        <v>0</v>
      </c>
      <c r="K249" s="270"/>
      <c r="L249" s="271"/>
      <c r="M249" s="272"/>
      <c r="N249" s="273" t="s">
        <v>39</v>
      </c>
      <c r="O249" s="76"/>
      <c r="P249" s="256" t="n">
        <f aca="false">O249*H249</f>
        <v>0</v>
      </c>
      <c r="Q249" s="256" t="n">
        <v>1E-005</v>
      </c>
      <c r="R249" s="256" t="n">
        <f aca="false">Q249*H249</f>
        <v>2E-005</v>
      </c>
      <c r="S249" s="256" t="n">
        <v>0</v>
      </c>
      <c r="T249" s="257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258" t="s">
        <v>324</v>
      </c>
      <c r="AT249" s="258" t="s">
        <v>288</v>
      </c>
      <c r="AU249" s="258" t="s">
        <v>265</v>
      </c>
      <c r="AY249" s="3" t="s">
        <v>247</v>
      </c>
      <c r="BE249" s="137" t="n">
        <f aca="false">IF(N249="základní",J249,0)</f>
        <v>0</v>
      </c>
      <c r="BF249" s="137" t="n">
        <f aca="false">IF(N249="snížená",J249,0)</f>
        <v>0</v>
      </c>
      <c r="BG249" s="137" t="n">
        <f aca="false">IF(N249="zákl. přenesená",J249,0)</f>
        <v>0</v>
      </c>
      <c r="BH249" s="137" t="n">
        <f aca="false">IF(N249="sníž. přenesená",J249,0)</f>
        <v>0</v>
      </c>
      <c r="BI249" s="137" t="n">
        <f aca="false">IF(N249="nulová",J249,0)</f>
        <v>0</v>
      </c>
      <c r="BJ249" s="3" t="s">
        <v>81</v>
      </c>
      <c r="BK249" s="137" t="n">
        <f aca="false">ROUND(I249*H249,2)</f>
        <v>0</v>
      </c>
      <c r="BL249" s="3" t="s">
        <v>302</v>
      </c>
      <c r="BM249" s="258" t="s">
        <v>1568</v>
      </c>
    </row>
    <row r="250" s="30" customFormat="true" ht="10.2" hidden="false" customHeight="false" outlineLevel="0" collapsed="false">
      <c r="A250" s="26"/>
      <c r="B250" s="27"/>
      <c r="C250" s="28"/>
      <c r="D250" s="259" t="s">
        <v>256</v>
      </c>
      <c r="E250" s="28"/>
      <c r="F250" s="260" t="s">
        <v>1567</v>
      </c>
      <c r="G250" s="28"/>
      <c r="H250" s="28"/>
      <c r="I250" s="211"/>
      <c r="J250" s="28"/>
      <c r="K250" s="28"/>
      <c r="L250" s="29"/>
      <c r="M250" s="261"/>
      <c r="N250" s="262"/>
      <c r="O250" s="76"/>
      <c r="P250" s="76"/>
      <c r="Q250" s="76"/>
      <c r="R250" s="76"/>
      <c r="S250" s="76"/>
      <c r="T250" s="77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T250" s="3" t="s">
        <v>256</v>
      </c>
      <c r="AU250" s="3" t="s">
        <v>265</v>
      </c>
    </row>
    <row r="251" s="30" customFormat="true" ht="24.15" hidden="false" customHeight="true" outlineLevel="0" collapsed="false">
      <c r="A251" s="26"/>
      <c r="B251" s="27"/>
      <c r="C251" s="263" t="s">
        <v>1569</v>
      </c>
      <c r="D251" s="263" t="s">
        <v>288</v>
      </c>
      <c r="E251" s="264" t="s">
        <v>788</v>
      </c>
      <c r="F251" s="265" t="s">
        <v>789</v>
      </c>
      <c r="G251" s="266" t="s">
        <v>291</v>
      </c>
      <c r="H251" s="267" t="n">
        <v>2</v>
      </c>
      <c r="I251" s="268"/>
      <c r="J251" s="269" t="n">
        <f aca="false">ROUND(I251*H251,2)</f>
        <v>0</v>
      </c>
      <c r="K251" s="270"/>
      <c r="L251" s="271"/>
      <c r="M251" s="272"/>
      <c r="N251" s="273" t="s">
        <v>39</v>
      </c>
      <c r="O251" s="76"/>
      <c r="P251" s="256" t="n">
        <f aca="false">O251*H251</f>
        <v>0</v>
      </c>
      <c r="Q251" s="256" t="n">
        <v>1E-005</v>
      </c>
      <c r="R251" s="256" t="n">
        <f aca="false">Q251*H251</f>
        <v>2E-005</v>
      </c>
      <c r="S251" s="256" t="n">
        <v>0</v>
      </c>
      <c r="T251" s="257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258" t="s">
        <v>324</v>
      </c>
      <c r="AT251" s="258" t="s">
        <v>288</v>
      </c>
      <c r="AU251" s="258" t="s">
        <v>265</v>
      </c>
      <c r="AY251" s="3" t="s">
        <v>247</v>
      </c>
      <c r="BE251" s="137" t="n">
        <f aca="false">IF(N251="základní",J251,0)</f>
        <v>0</v>
      </c>
      <c r="BF251" s="137" t="n">
        <f aca="false">IF(N251="snížená",J251,0)</f>
        <v>0</v>
      </c>
      <c r="BG251" s="137" t="n">
        <f aca="false">IF(N251="zákl. přenesená",J251,0)</f>
        <v>0</v>
      </c>
      <c r="BH251" s="137" t="n">
        <f aca="false">IF(N251="sníž. přenesená",J251,0)</f>
        <v>0</v>
      </c>
      <c r="BI251" s="137" t="n">
        <f aca="false">IF(N251="nulová",J251,0)</f>
        <v>0</v>
      </c>
      <c r="BJ251" s="3" t="s">
        <v>81</v>
      </c>
      <c r="BK251" s="137" t="n">
        <f aca="false">ROUND(I251*H251,2)</f>
        <v>0</v>
      </c>
      <c r="BL251" s="3" t="s">
        <v>302</v>
      </c>
      <c r="BM251" s="258" t="s">
        <v>1570</v>
      </c>
    </row>
    <row r="252" s="30" customFormat="true" ht="10.2" hidden="false" customHeight="false" outlineLevel="0" collapsed="false">
      <c r="A252" s="26"/>
      <c r="B252" s="27"/>
      <c r="C252" s="28"/>
      <c r="D252" s="259" t="s">
        <v>256</v>
      </c>
      <c r="E252" s="28"/>
      <c r="F252" s="260" t="s">
        <v>789</v>
      </c>
      <c r="G252" s="28"/>
      <c r="H252" s="28"/>
      <c r="I252" s="211"/>
      <c r="J252" s="28"/>
      <c r="K252" s="28"/>
      <c r="L252" s="29"/>
      <c r="M252" s="261"/>
      <c r="N252" s="262"/>
      <c r="O252" s="76"/>
      <c r="P252" s="76"/>
      <c r="Q252" s="76"/>
      <c r="R252" s="76"/>
      <c r="S252" s="76"/>
      <c r="T252" s="7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T252" s="3" t="s">
        <v>256</v>
      </c>
      <c r="AU252" s="3" t="s">
        <v>265</v>
      </c>
    </row>
    <row r="253" s="30" customFormat="true" ht="24.15" hidden="false" customHeight="true" outlineLevel="0" collapsed="false">
      <c r="A253" s="26"/>
      <c r="B253" s="27"/>
      <c r="C253" s="263" t="s">
        <v>1571</v>
      </c>
      <c r="D253" s="263" t="s">
        <v>288</v>
      </c>
      <c r="E253" s="264" t="s">
        <v>792</v>
      </c>
      <c r="F253" s="265" t="s">
        <v>793</v>
      </c>
      <c r="G253" s="266" t="s">
        <v>291</v>
      </c>
      <c r="H253" s="267" t="n">
        <v>1</v>
      </c>
      <c r="I253" s="268"/>
      <c r="J253" s="269" t="n">
        <f aca="false">ROUND(I253*H253,2)</f>
        <v>0</v>
      </c>
      <c r="K253" s="270"/>
      <c r="L253" s="271"/>
      <c r="M253" s="272"/>
      <c r="N253" s="273" t="s">
        <v>39</v>
      </c>
      <c r="O253" s="76"/>
      <c r="P253" s="256" t="n">
        <f aca="false">O253*H253</f>
        <v>0</v>
      </c>
      <c r="Q253" s="256" t="n">
        <v>1E-005</v>
      </c>
      <c r="R253" s="256" t="n">
        <f aca="false">Q253*H253</f>
        <v>1E-005</v>
      </c>
      <c r="S253" s="256" t="n">
        <v>0</v>
      </c>
      <c r="T253" s="257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258" t="s">
        <v>324</v>
      </c>
      <c r="AT253" s="258" t="s">
        <v>288</v>
      </c>
      <c r="AU253" s="258" t="s">
        <v>265</v>
      </c>
      <c r="AY253" s="3" t="s">
        <v>247</v>
      </c>
      <c r="BE253" s="137" t="n">
        <f aca="false">IF(N253="základní",J253,0)</f>
        <v>0</v>
      </c>
      <c r="BF253" s="137" t="n">
        <f aca="false">IF(N253="snížená",J253,0)</f>
        <v>0</v>
      </c>
      <c r="BG253" s="137" t="n">
        <f aca="false">IF(N253="zákl. přenesená",J253,0)</f>
        <v>0</v>
      </c>
      <c r="BH253" s="137" t="n">
        <f aca="false">IF(N253="sníž. přenesená",J253,0)</f>
        <v>0</v>
      </c>
      <c r="BI253" s="137" t="n">
        <f aca="false">IF(N253="nulová",J253,0)</f>
        <v>0</v>
      </c>
      <c r="BJ253" s="3" t="s">
        <v>81</v>
      </c>
      <c r="BK253" s="137" t="n">
        <f aca="false">ROUND(I253*H253,2)</f>
        <v>0</v>
      </c>
      <c r="BL253" s="3" t="s">
        <v>302</v>
      </c>
      <c r="BM253" s="258" t="s">
        <v>1572</v>
      </c>
    </row>
    <row r="254" s="30" customFormat="true" ht="10.2" hidden="false" customHeight="false" outlineLevel="0" collapsed="false">
      <c r="A254" s="26"/>
      <c r="B254" s="27"/>
      <c r="C254" s="28"/>
      <c r="D254" s="259" t="s">
        <v>256</v>
      </c>
      <c r="E254" s="28"/>
      <c r="F254" s="260" t="s">
        <v>793</v>
      </c>
      <c r="G254" s="28"/>
      <c r="H254" s="28"/>
      <c r="I254" s="211"/>
      <c r="J254" s="28"/>
      <c r="K254" s="28"/>
      <c r="L254" s="29"/>
      <c r="M254" s="261"/>
      <c r="N254" s="262"/>
      <c r="O254" s="76"/>
      <c r="P254" s="76"/>
      <c r="Q254" s="76"/>
      <c r="R254" s="76"/>
      <c r="S254" s="76"/>
      <c r="T254" s="77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T254" s="3" t="s">
        <v>256</v>
      </c>
      <c r="AU254" s="3" t="s">
        <v>265</v>
      </c>
    </row>
    <row r="255" s="30" customFormat="true" ht="21.75" hidden="false" customHeight="true" outlineLevel="0" collapsed="false">
      <c r="A255" s="26"/>
      <c r="B255" s="27"/>
      <c r="C255" s="246" t="s">
        <v>1573</v>
      </c>
      <c r="D255" s="246" t="s">
        <v>250</v>
      </c>
      <c r="E255" s="247" t="s">
        <v>796</v>
      </c>
      <c r="F255" s="248" t="s">
        <v>797</v>
      </c>
      <c r="G255" s="249" t="s">
        <v>332</v>
      </c>
      <c r="H255" s="250" t="n">
        <v>12</v>
      </c>
      <c r="I255" s="251"/>
      <c r="J255" s="252" t="n">
        <f aca="false">ROUND(I255*H255,2)</f>
        <v>0</v>
      </c>
      <c r="K255" s="253"/>
      <c r="L255" s="29"/>
      <c r="M255" s="254"/>
      <c r="N255" s="255" t="s">
        <v>39</v>
      </c>
      <c r="O255" s="76"/>
      <c r="P255" s="256" t="n">
        <f aca="false">O255*H255</f>
        <v>0</v>
      </c>
      <c r="Q255" s="256" t="n">
        <v>0</v>
      </c>
      <c r="R255" s="256" t="n">
        <f aca="false">Q255*H255</f>
        <v>0</v>
      </c>
      <c r="S255" s="256" t="n">
        <v>0</v>
      </c>
      <c r="T255" s="257" t="n">
        <f aca="false">S255*H255</f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258" t="s">
        <v>302</v>
      </c>
      <c r="AT255" s="258" t="s">
        <v>250</v>
      </c>
      <c r="AU255" s="258" t="s">
        <v>265</v>
      </c>
      <c r="AY255" s="3" t="s">
        <v>247</v>
      </c>
      <c r="BE255" s="137" t="n">
        <f aca="false">IF(N255="základní",J255,0)</f>
        <v>0</v>
      </c>
      <c r="BF255" s="137" t="n">
        <f aca="false">IF(N255="snížená",J255,0)</f>
        <v>0</v>
      </c>
      <c r="BG255" s="137" t="n">
        <f aca="false">IF(N255="zákl. přenesená",J255,0)</f>
        <v>0</v>
      </c>
      <c r="BH255" s="137" t="n">
        <f aca="false">IF(N255="sníž. přenesená",J255,0)</f>
        <v>0</v>
      </c>
      <c r="BI255" s="137" t="n">
        <f aca="false">IF(N255="nulová",J255,0)</f>
        <v>0</v>
      </c>
      <c r="BJ255" s="3" t="s">
        <v>81</v>
      </c>
      <c r="BK255" s="137" t="n">
        <f aca="false">ROUND(I255*H255,2)</f>
        <v>0</v>
      </c>
      <c r="BL255" s="3" t="s">
        <v>302</v>
      </c>
      <c r="BM255" s="258" t="s">
        <v>1574</v>
      </c>
    </row>
    <row r="256" s="30" customFormat="true" ht="28.8" hidden="false" customHeight="false" outlineLevel="0" collapsed="false">
      <c r="A256" s="26"/>
      <c r="B256" s="27"/>
      <c r="C256" s="28"/>
      <c r="D256" s="259" t="s">
        <v>256</v>
      </c>
      <c r="E256" s="28"/>
      <c r="F256" s="260" t="s">
        <v>799</v>
      </c>
      <c r="G256" s="28"/>
      <c r="H256" s="28"/>
      <c r="I256" s="211"/>
      <c r="J256" s="28"/>
      <c r="K256" s="28"/>
      <c r="L256" s="29"/>
      <c r="M256" s="261"/>
      <c r="N256" s="262"/>
      <c r="O256" s="76"/>
      <c r="P256" s="76"/>
      <c r="Q256" s="76"/>
      <c r="R256" s="76"/>
      <c r="S256" s="76"/>
      <c r="T256" s="77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T256" s="3" t="s">
        <v>256</v>
      </c>
      <c r="AU256" s="3" t="s">
        <v>265</v>
      </c>
    </row>
    <row r="257" s="30" customFormat="true" ht="24.15" hidden="false" customHeight="true" outlineLevel="0" collapsed="false">
      <c r="A257" s="26"/>
      <c r="B257" s="27"/>
      <c r="C257" s="263" t="s">
        <v>1575</v>
      </c>
      <c r="D257" s="263" t="s">
        <v>288</v>
      </c>
      <c r="E257" s="264" t="s">
        <v>1576</v>
      </c>
      <c r="F257" s="265" t="s">
        <v>1577</v>
      </c>
      <c r="G257" s="266" t="s">
        <v>291</v>
      </c>
      <c r="H257" s="267" t="n">
        <v>12</v>
      </c>
      <c r="I257" s="268"/>
      <c r="J257" s="269" t="n">
        <f aca="false">ROUND(I257*H257,2)</f>
        <v>0</v>
      </c>
      <c r="K257" s="270"/>
      <c r="L257" s="271"/>
      <c r="M257" s="272"/>
      <c r="N257" s="273" t="s">
        <v>39</v>
      </c>
      <c r="O257" s="76"/>
      <c r="P257" s="256" t="n">
        <f aca="false">O257*H257</f>
        <v>0</v>
      </c>
      <c r="Q257" s="256" t="n">
        <v>1E-005</v>
      </c>
      <c r="R257" s="256" t="n">
        <f aca="false">Q257*H257</f>
        <v>0.00012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324</v>
      </c>
      <c r="AT257" s="258" t="s">
        <v>288</v>
      </c>
      <c r="AU257" s="258" t="s">
        <v>265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302</v>
      </c>
      <c r="BM257" s="258" t="s">
        <v>1578</v>
      </c>
    </row>
    <row r="258" s="30" customFormat="true" ht="19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1577</v>
      </c>
      <c r="G258" s="28"/>
      <c r="H258" s="28"/>
      <c r="I258" s="211"/>
      <c r="J258" s="28"/>
      <c r="K258" s="28"/>
      <c r="L258" s="29"/>
      <c r="M258" s="261"/>
      <c r="N258" s="262"/>
      <c r="O258" s="76"/>
      <c r="P258" s="76"/>
      <c r="Q258" s="76"/>
      <c r="R258" s="76"/>
      <c r="S258" s="76"/>
      <c r="T258" s="77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265</v>
      </c>
    </row>
    <row r="259" s="30" customFormat="true" ht="37.8" hidden="false" customHeight="true" outlineLevel="0" collapsed="false">
      <c r="A259" s="26"/>
      <c r="B259" s="27"/>
      <c r="C259" s="246" t="s">
        <v>1579</v>
      </c>
      <c r="D259" s="246" t="s">
        <v>250</v>
      </c>
      <c r="E259" s="247" t="s">
        <v>1580</v>
      </c>
      <c r="F259" s="248" t="s">
        <v>1581</v>
      </c>
      <c r="G259" s="249" t="s">
        <v>307</v>
      </c>
      <c r="H259" s="250" t="n">
        <v>1</v>
      </c>
      <c r="I259" s="251"/>
      <c r="J259" s="252" t="n">
        <f aca="false">ROUND(I259*H259,2)</f>
        <v>0</v>
      </c>
      <c r="K259" s="253"/>
      <c r="L259" s="29"/>
      <c r="M259" s="254"/>
      <c r="N259" s="255" t="s">
        <v>39</v>
      </c>
      <c r="O259" s="76"/>
      <c r="P259" s="256" t="n">
        <f aca="false">O259*H259</f>
        <v>0</v>
      </c>
      <c r="Q259" s="256" t="n">
        <v>0</v>
      </c>
      <c r="R259" s="256" t="n">
        <f aca="false">Q259*H259</f>
        <v>0</v>
      </c>
      <c r="S259" s="256" t="n">
        <v>0</v>
      </c>
      <c r="T259" s="257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258" t="s">
        <v>302</v>
      </c>
      <c r="AT259" s="258" t="s">
        <v>250</v>
      </c>
      <c r="AU259" s="258" t="s">
        <v>265</v>
      </c>
      <c r="AY259" s="3" t="s">
        <v>247</v>
      </c>
      <c r="BE259" s="137" t="n">
        <f aca="false">IF(N259="základní",J259,0)</f>
        <v>0</v>
      </c>
      <c r="BF259" s="137" t="n">
        <f aca="false">IF(N259="snížená",J259,0)</f>
        <v>0</v>
      </c>
      <c r="BG259" s="137" t="n">
        <f aca="false">IF(N259="zákl. přenesená",J259,0)</f>
        <v>0</v>
      </c>
      <c r="BH259" s="137" t="n">
        <f aca="false">IF(N259="sníž. přenesená",J259,0)</f>
        <v>0</v>
      </c>
      <c r="BI259" s="137" t="n">
        <f aca="false">IF(N259="nulová",J259,0)</f>
        <v>0</v>
      </c>
      <c r="BJ259" s="3" t="s">
        <v>81</v>
      </c>
      <c r="BK259" s="137" t="n">
        <f aca="false">ROUND(I259*H259,2)</f>
        <v>0</v>
      </c>
      <c r="BL259" s="3" t="s">
        <v>302</v>
      </c>
      <c r="BM259" s="258" t="s">
        <v>1582</v>
      </c>
    </row>
    <row r="260" s="30" customFormat="true" ht="19.2" hidden="false" customHeight="false" outlineLevel="0" collapsed="false">
      <c r="A260" s="26"/>
      <c r="B260" s="27"/>
      <c r="C260" s="28"/>
      <c r="D260" s="259" t="s">
        <v>256</v>
      </c>
      <c r="E260" s="28"/>
      <c r="F260" s="260" t="s">
        <v>1581</v>
      </c>
      <c r="G260" s="28"/>
      <c r="H260" s="28"/>
      <c r="I260" s="211"/>
      <c r="J260" s="28"/>
      <c r="K260" s="28"/>
      <c r="L260" s="29"/>
      <c r="M260" s="261"/>
      <c r="N260" s="262"/>
      <c r="O260" s="76"/>
      <c r="P260" s="76"/>
      <c r="Q260" s="76"/>
      <c r="R260" s="76"/>
      <c r="S260" s="76"/>
      <c r="T260" s="7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T260" s="3" t="s">
        <v>256</v>
      </c>
      <c r="AU260" s="3" t="s">
        <v>265</v>
      </c>
    </row>
    <row r="261" s="30" customFormat="true" ht="33" hidden="false" customHeight="true" outlineLevel="0" collapsed="false">
      <c r="A261" s="26"/>
      <c r="B261" s="27"/>
      <c r="C261" s="246" t="s">
        <v>804</v>
      </c>
      <c r="D261" s="246" t="s">
        <v>250</v>
      </c>
      <c r="E261" s="247" t="s">
        <v>805</v>
      </c>
      <c r="F261" s="248" t="s">
        <v>806</v>
      </c>
      <c r="G261" s="249" t="s">
        <v>332</v>
      </c>
      <c r="H261" s="250" t="n">
        <v>90</v>
      </c>
      <c r="I261" s="251"/>
      <c r="J261" s="252" t="n">
        <f aca="false">ROUND(I261*H261,2)</f>
        <v>0</v>
      </c>
      <c r="K261" s="253"/>
      <c r="L261" s="29"/>
      <c r="M261" s="254"/>
      <c r="N261" s="255" t="s">
        <v>39</v>
      </c>
      <c r="O261" s="76"/>
      <c r="P261" s="256" t="n">
        <f aca="false">O261*H261</f>
        <v>0</v>
      </c>
      <c r="Q261" s="256" t="n">
        <v>0</v>
      </c>
      <c r="R261" s="256" t="n">
        <f aca="false">Q261*H261</f>
        <v>0</v>
      </c>
      <c r="S261" s="256" t="n">
        <v>0</v>
      </c>
      <c r="T261" s="257" t="n">
        <f aca="false"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258" t="s">
        <v>302</v>
      </c>
      <c r="AT261" s="258" t="s">
        <v>250</v>
      </c>
      <c r="AU261" s="258" t="s">
        <v>265</v>
      </c>
      <c r="AY261" s="3" t="s">
        <v>247</v>
      </c>
      <c r="BE261" s="137" t="n">
        <f aca="false">IF(N261="základní",J261,0)</f>
        <v>0</v>
      </c>
      <c r="BF261" s="137" t="n">
        <f aca="false">IF(N261="snížená",J261,0)</f>
        <v>0</v>
      </c>
      <c r="BG261" s="137" t="n">
        <f aca="false">IF(N261="zákl. přenesená",J261,0)</f>
        <v>0</v>
      </c>
      <c r="BH261" s="137" t="n">
        <f aca="false">IF(N261="sníž. přenesená",J261,0)</f>
        <v>0</v>
      </c>
      <c r="BI261" s="137" t="n">
        <f aca="false">IF(N261="nulová",J261,0)</f>
        <v>0</v>
      </c>
      <c r="BJ261" s="3" t="s">
        <v>81</v>
      </c>
      <c r="BK261" s="137" t="n">
        <f aca="false">ROUND(I261*H261,2)</f>
        <v>0</v>
      </c>
      <c r="BL261" s="3" t="s">
        <v>302</v>
      </c>
      <c r="BM261" s="258" t="s">
        <v>807</v>
      </c>
    </row>
    <row r="262" s="30" customFormat="true" ht="48" hidden="false" customHeight="false" outlineLevel="0" collapsed="false">
      <c r="A262" s="26"/>
      <c r="B262" s="27"/>
      <c r="C262" s="28"/>
      <c r="D262" s="259" t="s">
        <v>256</v>
      </c>
      <c r="E262" s="28"/>
      <c r="F262" s="260" t="s">
        <v>808</v>
      </c>
      <c r="G262" s="28"/>
      <c r="H262" s="28"/>
      <c r="I262" s="211"/>
      <c r="J262" s="28"/>
      <c r="K262" s="28"/>
      <c r="L262" s="29"/>
      <c r="M262" s="261"/>
      <c r="N262" s="262"/>
      <c r="O262" s="76"/>
      <c r="P262" s="76"/>
      <c r="Q262" s="76"/>
      <c r="R262" s="76"/>
      <c r="S262" s="76"/>
      <c r="T262" s="7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T262" s="3" t="s">
        <v>256</v>
      </c>
      <c r="AU262" s="3" t="s">
        <v>265</v>
      </c>
    </row>
    <row r="263" s="30" customFormat="true" ht="24.15" hidden="false" customHeight="true" outlineLevel="0" collapsed="false">
      <c r="A263" s="26"/>
      <c r="B263" s="27"/>
      <c r="C263" s="263" t="s">
        <v>809</v>
      </c>
      <c r="D263" s="263" t="s">
        <v>288</v>
      </c>
      <c r="E263" s="264" t="s">
        <v>810</v>
      </c>
      <c r="F263" s="265" t="s">
        <v>811</v>
      </c>
      <c r="G263" s="266" t="s">
        <v>332</v>
      </c>
      <c r="H263" s="267" t="n">
        <v>90</v>
      </c>
      <c r="I263" s="268"/>
      <c r="J263" s="269" t="n">
        <f aca="false">ROUND(I263*H263,2)</f>
        <v>0</v>
      </c>
      <c r="K263" s="270"/>
      <c r="L263" s="271"/>
      <c r="M263" s="272"/>
      <c r="N263" s="273" t="s">
        <v>39</v>
      </c>
      <c r="O263" s="76"/>
      <c r="P263" s="256" t="n">
        <f aca="false">O263*H263</f>
        <v>0</v>
      </c>
      <c r="Q263" s="256" t="n">
        <v>0.00017</v>
      </c>
      <c r="R263" s="256" t="n">
        <f aca="false">Q263*H263</f>
        <v>0.0153</v>
      </c>
      <c r="S263" s="256" t="n">
        <v>0</v>
      </c>
      <c r="T263" s="257" t="n">
        <f aca="false"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258" t="s">
        <v>324</v>
      </c>
      <c r="AT263" s="258" t="s">
        <v>288</v>
      </c>
      <c r="AU263" s="258" t="s">
        <v>265</v>
      </c>
      <c r="AY263" s="3" t="s">
        <v>247</v>
      </c>
      <c r="BE263" s="137" t="n">
        <f aca="false">IF(N263="základní",J263,0)</f>
        <v>0</v>
      </c>
      <c r="BF263" s="137" t="n">
        <f aca="false">IF(N263="snížená",J263,0)</f>
        <v>0</v>
      </c>
      <c r="BG263" s="137" t="n">
        <f aca="false">IF(N263="zákl. přenesená",J263,0)</f>
        <v>0</v>
      </c>
      <c r="BH263" s="137" t="n">
        <f aca="false">IF(N263="sníž. přenesená",J263,0)</f>
        <v>0</v>
      </c>
      <c r="BI263" s="137" t="n">
        <f aca="false">IF(N263="nulová",J263,0)</f>
        <v>0</v>
      </c>
      <c r="BJ263" s="3" t="s">
        <v>81</v>
      </c>
      <c r="BK263" s="137" t="n">
        <f aca="false">ROUND(I263*H263,2)</f>
        <v>0</v>
      </c>
      <c r="BL263" s="3" t="s">
        <v>302</v>
      </c>
      <c r="BM263" s="258" t="s">
        <v>812</v>
      </c>
    </row>
    <row r="264" s="30" customFormat="true" ht="19.2" hidden="false" customHeight="false" outlineLevel="0" collapsed="false">
      <c r="A264" s="26"/>
      <c r="B264" s="27"/>
      <c r="C264" s="28"/>
      <c r="D264" s="259" t="s">
        <v>256</v>
      </c>
      <c r="E264" s="28"/>
      <c r="F264" s="260" t="s">
        <v>811</v>
      </c>
      <c r="G264" s="28"/>
      <c r="H264" s="28"/>
      <c r="I264" s="211"/>
      <c r="J264" s="28"/>
      <c r="K264" s="28"/>
      <c r="L264" s="29"/>
      <c r="M264" s="261"/>
      <c r="N264" s="262"/>
      <c r="O264" s="76"/>
      <c r="P264" s="76"/>
      <c r="Q264" s="76"/>
      <c r="R264" s="76"/>
      <c r="S264" s="76"/>
      <c r="T264" s="77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T264" s="3" t="s">
        <v>256</v>
      </c>
      <c r="AU264" s="3" t="s">
        <v>265</v>
      </c>
    </row>
    <row r="265" s="30" customFormat="true" ht="24.15" hidden="false" customHeight="true" outlineLevel="0" collapsed="false">
      <c r="A265" s="26"/>
      <c r="B265" s="27"/>
      <c r="C265" s="246" t="s">
        <v>822</v>
      </c>
      <c r="D265" s="246" t="s">
        <v>250</v>
      </c>
      <c r="E265" s="247" t="s">
        <v>823</v>
      </c>
      <c r="F265" s="248" t="s">
        <v>824</v>
      </c>
      <c r="G265" s="249" t="s">
        <v>291</v>
      </c>
      <c r="H265" s="250" t="n">
        <v>1</v>
      </c>
      <c r="I265" s="251"/>
      <c r="J265" s="252" t="n">
        <f aca="false">ROUND(I265*H265,2)</f>
        <v>0</v>
      </c>
      <c r="K265" s="253"/>
      <c r="L265" s="29"/>
      <c r="M265" s="254"/>
      <c r="N265" s="255" t="s">
        <v>39</v>
      </c>
      <c r="O265" s="76"/>
      <c r="P265" s="256" t="n">
        <f aca="false">O265*H265</f>
        <v>0</v>
      </c>
      <c r="Q265" s="256" t="n">
        <v>0</v>
      </c>
      <c r="R265" s="256" t="n">
        <f aca="false">Q265*H265</f>
        <v>0</v>
      </c>
      <c r="S265" s="256" t="n">
        <v>5E-005</v>
      </c>
      <c r="T265" s="257" t="n">
        <f aca="false">S265*H265</f>
        <v>5E-005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258" t="s">
        <v>302</v>
      </c>
      <c r="AT265" s="258" t="s">
        <v>250</v>
      </c>
      <c r="AU265" s="258" t="s">
        <v>265</v>
      </c>
      <c r="AY265" s="3" t="s">
        <v>247</v>
      </c>
      <c r="BE265" s="137" t="n">
        <f aca="false">IF(N265="základní",J265,0)</f>
        <v>0</v>
      </c>
      <c r="BF265" s="137" t="n">
        <f aca="false">IF(N265="snížená",J265,0)</f>
        <v>0</v>
      </c>
      <c r="BG265" s="137" t="n">
        <f aca="false">IF(N265="zákl. přenesená",J265,0)</f>
        <v>0</v>
      </c>
      <c r="BH265" s="137" t="n">
        <f aca="false">IF(N265="sníž. přenesená",J265,0)</f>
        <v>0</v>
      </c>
      <c r="BI265" s="137" t="n">
        <f aca="false">IF(N265="nulová",J265,0)</f>
        <v>0</v>
      </c>
      <c r="BJ265" s="3" t="s">
        <v>81</v>
      </c>
      <c r="BK265" s="137" t="n">
        <f aca="false">ROUND(I265*H265,2)</f>
        <v>0</v>
      </c>
      <c r="BL265" s="3" t="s">
        <v>302</v>
      </c>
      <c r="BM265" s="258" t="s">
        <v>825</v>
      </c>
    </row>
    <row r="266" s="30" customFormat="true" ht="76.8" hidden="false" customHeight="false" outlineLevel="0" collapsed="false">
      <c r="A266" s="26"/>
      <c r="B266" s="27"/>
      <c r="C266" s="28"/>
      <c r="D266" s="259" t="s">
        <v>256</v>
      </c>
      <c r="E266" s="28"/>
      <c r="F266" s="260" t="s">
        <v>826</v>
      </c>
      <c r="G266" s="28"/>
      <c r="H266" s="28"/>
      <c r="I266" s="211"/>
      <c r="J266" s="28"/>
      <c r="K266" s="28"/>
      <c r="L266" s="29"/>
      <c r="M266" s="261"/>
      <c r="N266" s="262"/>
      <c r="O266" s="76"/>
      <c r="P266" s="76"/>
      <c r="Q266" s="76"/>
      <c r="R266" s="76"/>
      <c r="S266" s="76"/>
      <c r="T266" s="77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T266" s="3" t="s">
        <v>256</v>
      </c>
      <c r="AU266" s="3" t="s">
        <v>265</v>
      </c>
    </row>
    <row r="267" s="30" customFormat="true" ht="37.8" hidden="false" customHeight="true" outlineLevel="0" collapsed="false">
      <c r="A267" s="26"/>
      <c r="B267" s="27"/>
      <c r="C267" s="246" t="s">
        <v>827</v>
      </c>
      <c r="D267" s="246" t="s">
        <v>250</v>
      </c>
      <c r="E267" s="247" t="s">
        <v>828</v>
      </c>
      <c r="F267" s="248" t="s">
        <v>829</v>
      </c>
      <c r="G267" s="249" t="s">
        <v>291</v>
      </c>
      <c r="H267" s="250" t="n">
        <v>1</v>
      </c>
      <c r="I267" s="251"/>
      <c r="J267" s="252" t="n">
        <f aca="false">ROUND(I267*H267,2)</f>
        <v>0</v>
      </c>
      <c r="K267" s="253"/>
      <c r="L267" s="29"/>
      <c r="M267" s="254"/>
      <c r="N267" s="255" t="s">
        <v>39</v>
      </c>
      <c r="O267" s="76"/>
      <c r="P267" s="256" t="n">
        <f aca="false">O267*H267</f>
        <v>0</v>
      </c>
      <c r="Q267" s="256" t="n">
        <v>0</v>
      </c>
      <c r="R267" s="256" t="n">
        <f aca="false">Q267*H267</f>
        <v>0</v>
      </c>
      <c r="S267" s="256" t="n">
        <v>5E-005</v>
      </c>
      <c r="T267" s="257" t="n">
        <f aca="false">S267*H267</f>
        <v>5E-005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258" t="s">
        <v>302</v>
      </c>
      <c r="AT267" s="258" t="s">
        <v>250</v>
      </c>
      <c r="AU267" s="258" t="s">
        <v>265</v>
      </c>
      <c r="AY267" s="3" t="s">
        <v>247</v>
      </c>
      <c r="BE267" s="137" t="n">
        <f aca="false">IF(N267="základní",J267,0)</f>
        <v>0</v>
      </c>
      <c r="BF267" s="137" t="n">
        <f aca="false">IF(N267="snížená",J267,0)</f>
        <v>0</v>
      </c>
      <c r="BG267" s="137" t="n">
        <f aca="false">IF(N267="zákl. přenesená",J267,0)</f>
        <v>0</v>
      </c>
      <c r="BH267" s="137" t="n">
        <f aca="false">IF(N267="sníž. přenesená",J267,0)</f>
        <v>0</v>
      </c>
      <c r="BI267" s="137" t="n">
        <f aca="false">IF(N267="nulová",J267,0)</f>
        <v>0</v>
      </c>
      <c r="BJ267" s="3" t="s">
        <v>81</v>
      </c>
      <c r="BK267" s="137" t="n">
        <f aca="false">ROUND(I267*H267,2)</f>
        <v>0</v>
      </c>
      <c r="BL267" s="3" t="s">
        <v>302</v>
      </c>
      <c r="BM267" s="258" t="s">
        <v>830</v>
      </c>
    </row>
    <row r="268" s="30" customFormat="true" ht="86.4" hidden="false" customHeight="false" outlineLevel="0" collapsed="false">
      <c r="A268" s="26"/>
      <c r="B268" s="27"/>
      <c r="C268" s="28"/>
      <c r="D268" s="259" t="s">
        <v>256</v>
      </c>
      <c r="E268" s="28"/>
      <c r="F268" s="260" t="s">
        <v>831</v>
      </c>
      <c r="G268" s="28"/>
      <c r="H268" s="28"/>
      <c r="I268" s="211"/>
      <c r="J268" s="28"/>
      <c r="K268" s="28"/>
      <c r="L268" s="29"/>
      <c r="M268" s="261"/>
      <c r="N268" s="262"/>
      <c r="O268" s="76"/>
      <c r="P268" s="76"/>
      <c r="Q268" s="76"/>
      <c r="R268" s="76"/>
      <c r="S268" s="76"/>
      <c r="T268" s="77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T268" s="3" t="s">
        <v>256</v>
      </c>
      <c r="AU268" s="3" t="s">
        <v>265</v>
      </c>
    </row>
    <row r="269" s="30" customFormat="true" ht="21.75" hidden="false" customHeight="true" outlineLevel="0" collapsed="false">
      <c r="A269" s="26"/>
      <c r="B269" s="27"/>
      <c r="C269" s="246" t="s">
        <v>832</v>
      </c>
      <c r="D269" s="246" t="s">
        <v>250</v>
      </c>
      <c r="E269" s="247" t="s">
        <v>833</v>
      </c>
      <c r="F269" s="248" t="s">
        <v>834</v>
      </c>
      <c r="G269" s="249" t="s">
        <v>291</v>
      </c>
      <c r="H269" s="250" t="n">
        <v>1</v>
      </c>
      <c r="I269" s="251"/>
      <c r="J269" s="252" t="n">
        <f aca="false">ROUND(I269*H269,2)</f>
        <v>0</v>
      </c>
      <c r="K269" s="253"/>
      <c r="L269" s="29"/>
      <c r="M269" s="254"/>
      <c r="N269" s="255" t="s">
        <v>39</v>
      </c>
      <c r="O269" s="76"/>
      <c r="P269" s="256" t="n">
        <f aca="false">O269*H269</f>
        <v>0</v>
      </c>
      <c r="Q269" s="256" t="n">
        <v>0</v>
      </c>
      <c r="R269" s="256" t="n">
        <f aca="false">Q269*H269</f>
        <v>0</v>
      </c>
      <c r="S269" s="256" t="n">
        <v>5E-005</v>
      </c>
      <c r="T269" s="257" t="n">
        <f aca="false">S269*H269</f>
        <v>5E-005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258" t="s">
        <v>302</v>
      </c>
      <c r="AT269" s="258" t="s">
        <v>250</v>
      </c>
      <c r="AU269" s="258" t="s">
        <v>265</v>
      </c>
      <c r="AY269" s="3" t="s">
        <v>247</v>
      </c>
      <c r="BE269" s="137" t="n">
        <f aca="false">IF(N269="základní",J269,0)</f>
        <v>0</v>
      </c>
      <c r="BF269" s="137" t="n">
        <f aca="false">IF(N269="snížená",J269,0)</f>
        <v>0</v>
      </c>
      <c r="BG269" s="137" t="n">
        <f aca="false">IF(N269="zákl. přenesená",J269,0)</f>
        <v>0</v>
      </c>
      <c r="BH269" s="137" t="n">
        <f aca="false">IF(N269="sníž. přenesená",J269,0)</f>
        <v>0</v>
      </c>
      <c r="BI269" s="137" t="n">
        <f aca="false">IF(N269="nulová",J269,0)</f>
        <v>0</v>
      </c>
      <c r="BJ269" s="3" t="s">
        <v>81</v>
      </c>
      <c r="BK269" s="137" t="n">
        <f aca="false">ROUND(I269*H269,2)</f>
        <v>0</v>
      </c>
      <c r="BL269" s="3" t="s">
        <v>302</v>
      </c>
      <c r="BM269" s="258" t="s">
        <v>835</v>
      </c>
    </row>
    <row r="270" s="30" customFormat="true" ht="10.2" hidden="false" customHeight="false" outlineLevel="0" collapsed="false">
      <c r="A270" s="26"/>
      <c r="B270" s="27"/>
      <c r="C270" s="28"/>
      <c r="D270" s="259" t="s">
        <v>256</v>
      </c>
      <c r="E270" s="28"/>
      <c r="F270" s="260" t="s">
        <v>834</v>
      </c>
      <c r="G270" s="28"/>
      <c r="H270" s="28"/>
      <c r="I270" s="211"/>
      <c r="J270" s="28"/>
      <c r="K270" s="28"/>
      <c r="L270" s="29"/>
      <c r="M270" s="261"/>
      <c r="N270" s="262"/>
      <c r="O270" s="76"/>
      <c r="P270" s="76"/>
      <c r="Q270" s="76"/>
      <c r="R270" s="76"/>
      <c r="S270" s="76"/>
      <c r="T270" s="77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T270" s="3" t="s">
        <v>256</v>
      </c>
      <c r="AU270" s="3" t="s">
        <v>265</v>
      </c>
    </row>
    <row r="271" s="30" customFormat="true" ht="16.5" hidden="false" customHeight="true" outlineLevel="0" collapsed="false">
      <c r="A271" s="26"/>
      <c r="B271" s="27"/>
      <c r="C271" s="263" t="s">
        <v>836</v>
      </c>
      <c r="D271" s="263" t="s">
        <v>288</v>
      </c>
      <c r="E271" s="264" t="s">
        <v>837</v>
      </c>
      <c r="F271" s="265" t="s">
        <v>838</v>
      </c>
      <c r="G271" s="266" t="s">
        <v>332</v>
      </c>
      <c r="H271" s="267" t="n">
        <v>1</v>
      </c>
      <c r="I271" s="268"/>
      <c r="J271" s="269" t="n">
        <f aca="false">ROUND(I271*H271,2)</f>
        <v>0</v>
      </c>
      <c r="K271" s="270"/>
      <c r="L271" s="271"/>
      <c r="M271" s="272"/>
      <c r="N271" s="273" t="s">
        <v>39</v>
      </c>
      <c r="O271" s="76"/>
      <c r="P271" s="256" t="n">
        <f aca="false">O271*H271</f>
        <v>0</v>
      </c>
      <c r="Q271" s="256" t="n">
        <v>7E-005</v>
      </c>
      <c r="R271" s="256" t="n">
        <f aca="false">Q271*H271</f>
        <v>7E-005</v>
      </c>
      <c r="S271" s="256" t="n">
        <v>0</v>
      </c>
      <c r="T271" s="257" t="n">
        <f aca="false"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258" t="s">
        <v>324</v>
      </c>
      <c r="AT271" s="258" t="s">
        <v>288</v>
      </c>
      <c r="AU271" s="258" t="s">
        <v>265</v>
      </c>
      <c r="AY271" s="3" t="s">
        <v>247</v>
      </c>
      <c r="BE271" s="137" t="n">
        <f aca="false">IF(N271="základní",J271,0)</f>
        <v>0</v>
      </c>
      <c r="BF271" s="137" t="n">
        <f aca="false">IF(N271="snížená",J271,0)</f>
        <v>0</v>
      </c>
      <c r="BG271" s="137" t="n">
        <f aca="false">IF(N271="zákl. přenesená",J271,0)</f>
        <v>0</v>
      </c>
      <c r="BH271" s="137" t="n">
        <f aca="false">IF(N271="sníž. přenesená",J271,0)</f>
        <v>0</v>
      </c>
      <c r="BI271" s="137" t="n">
        <f aca="false">IF(N271="nulová",J271,0)</f>
        <v>0</v>
      </c>
      <c r="BJ271" s="3" t="s">
        <v>81</v>
      </c>
      <c r="BK271" s="137" t="n">
        <f aca="false">ROUND(I271*H271,2)</f>
        <v>0</v>
      </c>
      <c r="BL271" s="3" t="s">
        <v>302</v>
      </c>
      <c r="BM271" s="258" t="s">
        <v>839</v>
      </c>
    </row>
    <row r="272" s="30" customFormat="true" ht="10.2" hidden="false" customHeight="false" outlineLevel="0" collapsed="false">
      <c r="A272" s="26"/>
      <c r="B272" s="27"/>
      <c r="C272" s="28"/>
      <c r="D272" s="259" t="s">
        <v>256</v>
      </c>
      <c r="E272" s="28"/>
      <c r="F272" s="260" t="s">
        <v>840</v>
      </c>
      <c r="G272" s="28"/>
      <c r="H272" s="28"/>
      <c r="I272" s="211"/>
      <c r="J272" s="28"/>
      <c r="K272" s="28"/>
      <c r="L272" s="29"/>
      <c r="M272" s="261"/>
      <c r="N272" s="262"/>
      <c r="O272" s="76"/>
      <c r="P272" s="76"/>
      <c r="Q272" s="76"/>
      <c r="R272" s="76"/>
      <c r="S272" s="76"/>
      <c r="T272" s="77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T272" s="3" t="s">
        <v>256</v>
      </c>
      <c r="AU272" s="3" t="s">
        <v>265</v>
      </c>
    </row>
    <row r="273" s="229" customFormat="true" ht="20.85" hidden="false" customHeight="true" outlineLevel="0" collapsed="false">
      <c r="B273" s="230"/>
      <c r="C273" s="231"/>
      <c r="D273" s="232" t="s">
        <v>73</v>
      </c>
      <c r="E273" s="244" t="s">
        <v>841</v>
      </c>
      <c r="F273" s="244" t="s">
        <v>842</v>
      </c>
      <c r="G273" s="231"/>
      <c r="H273" s="231"/>
      <c r="I273" s="234"/>
      <c r="J273" s="245" t="n">
        <f aca="false">BK273</f>
        <v>0</v>
      </c>
      <c r="K273" s="231"/>
      <c r="L273" s="236"/>
      <c r="M273" s="237"/>
      <c r="N273" s="238"/>
      <c r="O273" s="238"/>
      <c r="P273" s="239" t="n">
        <f aca="false">SUM(P274:P291)</f>
        <v>0</v>
      </c>
      <c r="Q273" s="238"/>
      <c r="R273" s="239" t="n">
        <f aca="false">SUM(R274:R291)</f>
        <v>0.02205</v>
      </c>
      <c r="S273" s="238"/>
      <c r="T273" s="240" t="n">
        <f aca="false">SUM(T274:T291)</f>
        <v>0</v>
      </c>
      <c r="AR273" s="241" t="s">
        <v>83</v>
      </c>
      <c r="AT273" s="242" t="s">
        <v>73</v>
      </c>
      <c r="AU273" s="242" t="s">
        <v>83</v>
      </c>
      <c r="AY273" s="241" t="s">
        <v>247</v>
      </c>
      <c r="BK273" s="243" t="n">
        <f aca="false">SUM(BK274:BK291)</f>
        <v>0</v>
      </c>
    </row>
    <row r="274" s="30" customFormat="true" ht="33" hidden="false" customHeight="true" outlineLevel="0" collapsed="false">
      <c r="A274" s="26"/>
      <c r="B274" s="27"/>
      <c r="C274" s="246" t="s">
        <v>843</v>
      </c>
      <c r="D274" s="246" t="s">
        <v>250</v>
      </c>
      <c r="E274" s="247" t="s">
        <v>844</v>
      </c>
      <c r="F274" s="248" t="s">
        <v>845</v>
      </c>
      <c r="G274" s="249" t="s">
        <v>332</v>
      </c>
      <c r="H274" s="250" t="n">
        <v>30</v>
      </c>
      <c r="I274" s="251"/>
      <c r="J274" s="252" t="n">
        <f aca="false">ROUND(I274*H274,2)</f>
        <v>0</v>
      </c>
      <c r="K274" s="253"/>
      <c r="L274" s="29"/>
      <c r="M274" s="254"/>
      <c r="N274" s="255" t="s">
        <v>39</v>
      </c>
      <c r="O274" s="76"/>
      <c r="P274" s="256" t="n">
        <f aca="false">O274*H274</f>
        <v>0</v>
      </c>
      <c r="Q274" s="256" t="n">
        <v>0</v>
      </c>
      <c r="R274" s="256" t="n">
        <f aca="false">Q274*H274</f>
        <v>0</v>
      </c>
      <c r="S274" s="256" t="n">
        <v>0</v>
      </c>
      <c r="T274" s="257" t="n">
        <f aca="false"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258" t="s">
        <v>302</v>
      </c>
      <c r="AT274" s="258" t="s">
        <v>250</v>
      </c>
      <c r="AU274" s="258" t="s">
        <v>265</v>
      </c>
      <c r="AY274" s="3" t="s">
        <v>247</v>
      </c>
      <c r="BE274" s="137" t="n">
        <f aca="false">IF(N274="základní",J274,0)</f>
        <v>0</v>
      </c>
      <c r="BF274" s="137" t="n">
        <f aca="false">IF(N274="snížená",J274,0)</f>
        <v>0</v>
      </c>
      <c r="BG274" s="137" t="n">
        <f aca="false">IF(N274="zákl. přenesená",J274,0)</f>
        <v>0</v>
      </c>
      <c r="BH274" s="137" t="n">
        <f aca="false">IF(N274="sníž. přenesená",J274,0)</f>
        <v>0</v>
      </c>
      <c r="BI274" s="137" t="n">
        <f aca="false">IF(N274="nulová",J274,0)</f>
        <v>0</v>
      </c>
      <c r="BJ274" s="3" t="s">
        <v>81</v>
      </c>
      <c r="BK274" s="137" t="n">
        <f aca="false">ROUND(I274*H274,2)</f>
        <v>0</v>
      </c>
      <c r="BL274" s="3" t="s">
        <v>302</v>
      </c>
      <c r="BM274" s="258" t="s">
        <v>846</v>
      </c>
    </row>
    <row r="275" s="30" customFormat="true" ht="38.4" hidden="false" customHeight="false" outlineLevel="0" collapsed="false">
      <c r="A275" s="26"/>
      <c r="B275" s="27"/>
      <c r="C275" s="28"/>
      <c r="D275" s="259" t="s">
        <v>256</v>
      </c>
      <c r="E275" s="28"/>
      <c r="F275" s="260" t="s">
        <v>847</v>
      </c>
      <c r="G275" s="28"/>
      <c r="H275" s="28"/>
      <c r="I275" s="211"/>
      <c r="J275" s="28"/>
      <c r="K275" s="28"/>
      <c r="L275" s="29"/>
      <c r="M275" s="261"/>
      <c r="N275" s="262"/>
      <c r="O275" s="76"/>
      <c r="P275" s="76"/>
      <c r="Q275" s="76"/>
      <c r="R275" s="76"/>
      <c r="S275" s="76"/>
      <c r="T275" s="77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T275" s="3" t="s">
        <v>256</v>
      </c>
      <c r="AU275" s="3" t="s">
        <v>265</v>
      </c>
    </row>
    <row r="276" s="30" customFormat="true" ht="33" hidden="false" customHeight="true" outlineLevel="0" collapsed="false">
      <c r="A276" s="26"/>
      <c r="B276" s="27"/>
      <c r="C276" s="263" t="s">
        <v>848</v>
      </c>
      <c r="D276" s="263" t="s">
        <v>288</v>
      </c>
      <c r="E276" s="264" t="s">
        <v>849</v>
      </c>
      <c r="F276" s="265" t="s">
        <v>850</v>
      </c>
      <c r="G276" s="266" t="s">
        <v>332</v>
      </c>
      <c r="H276" s="267" t="n">
        <v>30</v>
      </c>
      <c r="I276" s="268"/>
      <c r="J276" s="269" t="n">
        <f aca="false">ROUND(I276*H276,2)</f>
        <v>0</v>
      </c>
      <c r="K276" s="270"/>
      <c r="L276" s="271"/>
      <c r="M276" s="272"/>
      <c r="N276" s="273" t="s">
        <v>39</v>
      </c>
      <c r="O276" s="76"/>
      <c r="P276" s="256" t="n">
        <f aca="false">O276*H276</f>
        <v>0</v>
      </c>
      <c r="Q276" s="256" t="n">
        <v>0.00053</v>
      </c>
      <c r="R276" s="256" t="n">
        <f aca="false">Q276*H276</f>
        <v>0.0159</v>
      </c>
      <c r="S276" s="256" t="n">
        <v>0</v>
      </c>
      <c r="T276" s="257" t="n">
        <f aca="false">S276*H276</f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258" t="s">
        <v>324</v>
      </c>
      <c r="AT276" s="258" t="s">
        <v>288</v>
      </c>
      <c r="AU276" s="258" t="s">
        <v>265</v>
      </c>
      <c r="AY276" s="3" t="s">
        <v>247</v>
      </c>
      <c r="BE276" s="137" t="n">
        <f aca="false">IF(N276="základní",J276,0)</f>
        <v>0</v>
      </c>
      <c r="BF276" s="137" t="n">
        <f aca="false">IF(N276="snížená",J276,0)</f>
        <v>0</v>
      </c>
      <c r="BG276" s="137" t="n">
        <f aca="false">IF(N276="zákl. přenesená",J276,0)</f>
        <v>0</v>
      </c>
      <c r="BH276" s="137" t="n">
        <f aca="false">IF(N276="sníž. přenesená",J276,0)</f>
        <v>0</v>
      </c>
      <c r="BI276" s="137" t="n">
        <f aca="false">IF(N276="nulová",J276,0)</f>
        <v>0</v>
      </c>
      <c r="BJ276" s="3" t="s">
        <v>81</v>
      </c>
      <c r="BK276" s="137" t="n">
        <f aca="false">ROUND(I276*H276,2)</f>
        <v>0</v>
      </c>
      <c r="BL276" s="3" t="s">
        <v>302</v>
      </c>
      <c r="BM276" s="258" t="s">
        <v>851</v>
      </c>
    </row>
    <row r="277" s="30" customFormat="true" ht="19.2" hidden="false" customHeight="false" outlineLevel="0" collapsed="false">
      <c r="A277" s="26"/>
      <c r="B277" s="27"/>
      <c r="C277" s="28"/>
      <c r="D277" s="259" t="s">
        <v>256</v>
      </c>
      <c r="E277" s="28"/>
      <c r="F277" s="260" t="s">
        <v>850</v>
      </c>
      <c r="G277" s="28"/>
      <c r="H277" s="28"/>
      <c r="I277" s="211"/>
      <c r="J277" s="28"/>
      <c r="K277" s="28"/>
      <c r="L277" s="29"/>
      <c r="M277" s="261"/>
      <c r="N277" s="262"/>
      <c r="O277" s="76"/>
      <c r="P277" s="76"/>
      <c r="Q277" s="76"/>
      <c r="R277" s="76"/>
      <c r="S277" s="76"/>
      <c r="T277" s="77"/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T277" s="3" t="s">
        <v>256</v>
      </c>
      <c r="AU277" s="3" t="s">
        <v>265</v>
      </c>
    </row>
    <row r="278" s="274" customFormat="true" ht="20.4" hidden="false" customHeight="false" outlineLevel="0" collapsed="false">
      <c r="B278" s="275"/>
      <c r="C278" s="276"/>
      <c r="D278" s="259" t="s">
        <v>327</v>
      </c>
      <c r="E278" s="276"/>
      <c r="F278" s="277" t="s">
        <v>852</v>
      </c>
      <c r="G278" s="276"/>
      <c r="H278" s="278" t="n">
        <v>30</v>
      </c>
      <c r="I278" s="279"/>
      <c r="J278" s="276"/>
      <c r="K278" s="276"/>
      <c r="L278" s="280"/>
      <c r="M278" s="281"/>
      <c r="N278" s="282"/>
      <c r="O278" s="282"/>
      <c r="P278" s="282"/>
      <c r="Q278" s="282"/>
      <c r="R278" s="282"/>
      <c r="S278" s="282"/>
      <c r="T278" s="283"/>
      <c r="AT278" s="284" t="s">
        <v>327</v>
      </c>
      <c r="AU278" s="284" t="s">
        <v>265</v>
      </c>
      <c r="AV278" s="274" t="s">
        <v>83</v>
      </c>
      <c r="AW278" s="274" t="s">
        <v>3</v>
      </c>
      <c r="AX278" s="274" t="s">
        <v>81</v>
      </c>
      <c r="AY278" s="284" t="s">
        <v>247</v>
      </c>
    </row>
    <row r="279" s="30" customFormat="true" ht="37.8" hidden="false" customHeight="true" outlineLevel="0" collapsed="false">
      <c r="A279" s="26"/>
      <c r="B279" s="27"/>
      <c r="C279" s="246" t="s">
        <v>853</v>
      </c>
      <c r="D279" s="246" t="s">
        <v>250</v>
      </c>
      <c r="E279" s="247" t="s">
        <v>854</v>
      </c>
      <c r="F279" s="248" t="s">
        <v>855</v>
      </c>
      <c r="G279" s="249" t="s">
        <v>332</v>
      </c>
      <c r="H279" s="250" t="n">
        <v>30</v>
      </c>
      <c r="I279" s="251"/>
      <c r="J279" s="252" t="n">
        <f aca="false">ROUND(I279*H279,2)</f>
        <v>0</v>
      </c>
      <c r="K279" s="253"/>
      <c r="L279" s="29"/>
      <c r="M279" s="254"/>
      <c r="N279" s="255" t="s">
        <v>39</v>
      </c>
      <c r="O279" s="76"/>
      <c r="P279" s="256" t="n">
        <f aca="false">O279*H279</f>
        <v>0</v>
      </c>
      <c r="Q279" s="256" t="n">
        <v>0</v>
      </c>
      <c r="R279" s="256" t="n">
        <f aca="false">Q279*H279</f>
        <v>0</v>
      </c>
      <c r="S279" s="256" t="n">
        <v>0</v>
      </c>
      <c r="T279" s="257" t="n">
        <f aca="false"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258" t="s">
        <v>302</v>
      </c>
      <c r="AT279" s="258" t="s">
        <v>250</v>
      </c>
      <c r="AU279" s="258" t="s">
        <v>265</v>
      </c>
      <c r="AY279" s="3" t="s">
        <v>247</v>
      </c>
      <c r="BE279" s="137" t="n">
        <f aca="false">IF(N279="základní",J279,0)</f>
        <v>0</v>
      </c>
      <c r="BF279" s="137" t="n">
        <f aca="false">IF(N279="snížená",J279,0)</f>
        <v>0</v>
      </c>
      <c r="BG279" s="137" t="n">
        <f aca="false">IF(N279="zákl. přenesená",J279,0)</f>
        <v>0</v>
      </c>
      <c r="BH279" s="137" t="n">
        <f aca="false">IF(N279="sníž. přenesená",J279,0)</f>
        <v>0</v>
      </c>
      <c r="BI279" s="137" t="n">
        <f aca="false">IF(N279="nulová",J279,0)</f>
        <v>0</v>
      </c>
      <c r="BJ279" s="3" t="s">
        <v>81</v>
      </c>
      <c r="BK279" s="137" t="n">
        <f aca="false">ROUND(I279*H279,2)</f>
        <v>0</v>
      </c>
      <c r="BL279" s="3" t="s">
        <v>302</v>
      </c>
      <c r="BM279" s="258" t="s">
        <v>856</v>
      </c>
    </row>
    <row r="280" s="30" customFormat="true" ht="48" hidden="false" customHeight="false" outlineLevel="0" collapsed="false">
      <c r="A280" s="26"/>
      <c r="B280" s="27"/>
      <c r="C280" s="28"/>
      <c r="D280" s="259" t="s">
        <v>256</v>
      </c>
      <c r="E280" s="28"/>
      <c r="F280" s="260" t="s">
        <v>857</v>
      </c>
      <c r="G280" s="28"/>
      <c r="H280" s="28"/>
      <c r="I280" s="211"/>
      <c r="J280" s="28"/>
      <c r="K280" s="28"/>
      <c r="L280" s="29"/>
      <c r="M280" s="261"/>
      <c r="N280" s="262"/>
      <c r="O280" s="76"/>
      <c r="P280" s="76"/>
      <c r="Q280" s="76"/>
      <c r="R280" s="76"/>
      <c r="S280" s="76"/>
      <c r="T280" s="77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T280" s="3" t="s">
        <v>256</v>
      </c>
      <c r="AU280" s="3" t="s">
        <v>265</v>
      </c>
    </row>
    <row r="281" s="30" customFormat="true" ht="33" hidden="false" customHeight="true" outlineLevel="0" collapsed="false">
      <c r="A281" s="26"/>
      <c r="B281" s="27"/>
      <c r="C281" s="263" t="s">
        <v>858</v>
      </c>
      <c r="D281" s="263" t="s">
        <v>288</v>
      </c>
      <c r="E281" s="264" t="s">
        <v>859</v>
      </c>
      <c r="F281" s="265" t="s">
        <v>860</v>
      </c>
      <c r="G281" s="266" t="s">
        <v>332</v>
      </c>
      <c r="H281" s="267" t="n">
        <v>30</v>
      </c>
      <c r="I281" s="268"/>
      <c r="J281" s="269" t="n">
        <f aca="false">ROUND(I281*H281,2)</f>
        <v>0</v>
      </c>
      <c r="K281" s="270"/>
      <c r="L281" s="271"/>
      <c r="M281" s="272"/>
      <c r="N281" s="273" t="s">
        <v>39</v>
      </c>
      <c r="O281" s="76"/>
      <c r="P281" s="256" t="n">
        <f aca="false">O281*H281</f>
        <v>0</v>
      </c>
      <c r="Q281" s="256" t="n">
        <v>0.00011</v>
      </c>
      <c r="R281" s="256" t="n">
        <f aca="false">Q281*H281</f>
        <v>0.0033</v>
      </c>
      <c r="S281" s="256" t="n">
        <v>0</v>
      </c>
      <c r="T281" s="257" t="n">
        <f aca="false"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258" t="s">
        <v>324</v>
      </c>
      <c r="AT281" s="258" t="s">
        <v>288</v>
      </c>
      <c r="AU281" s="258" t="s">
        <v>265</v>
      </c>
      <c r="AY281" s="3" t="s">
        <v>247</v>
      </c>
      <c r="BE281" s="137" t="n">
        <f aca="false">IF(N281="základní",J281,0)</f>
        <v>0</v>
      </c>
      <c r="BF281" s="137" t="n">
        <f aca="false">IF(N281="snížená",J281,0)</f>
        <v>0</v>
      </c>
      <c r="BG281" s="137" t="n">
        <f aca="false">IF(N281="zákl. přenesená",J281,0)</f>
        <v>0</v>
      </c>
      <c r="BH281" s="137" t="n">
        <f aca="false">IF(N281="sníž. přenesená",J281,0)</f>
        <v>0</v>
      </c>
      <c r="BI281" s="137" t="n">
        <f aca="false">IF(N281="nulová",J281,0)</f>
        <v>0</v>
      </c>
      <c r="BJ281" s="3" t="s">
        <v>81</v>
      </c>
      <c r="BK281" s="137" t="n">
        <f aca="false">ROUND(I281*H281,2)</f>
        <v>0</v>
      </c>
      <c r="BL281" s="3" t="s">
        <v>302</v>
      </c>
      <c r="BM281" s="258" t="s">
        <v>861</v>
      </c>
    </row>
    <row r="282" s="30" customFormat="true" ht="19.2" hidden="false" customHeight="false" outlineLevel="0" collapsed="false">
      <c r="A282" s="26"/>
      <c r="B282" s="27"/>
      <c r="C282" s="28"/>
      <c r="D282" s="259" t="s">
        <v>256</v>
      </c>
      <c r="E282" s="28"/>
      <c r="F282" s="260" t="s">
        <v>860</v>
      </c>
      <c r="G282" s="28"/>
      <c r="H282" s="28"/>
      <c r="I282" s="211"/>
      <c r="J282" s="28"/>
      <c r="K282" s="28"/>
      <c r="L282" s="29"/>
      <c r="M282" s="261"/>
      <c r="N282" s="262"/>
      <c r="O282" s="76"/>
      <c r="P282" s="76"/>
      <c r="Q282" s="76"/>
      <c r="R282" s="76"/>
      <c r="S282" s="76"/>
      <c r="T282" s="77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T282" s="3" t="s">
        <v>256</v>
      </c>
      <c r="AU282" s="3" t="s">
        <v>265</v>
      </c>
    </row>
    <row r="283" s="274" customFormat="true" ht="20.4" hidden="false" customHeight="false" outlineLevel="0" collapsed="false">
      <c r="B283" s="275"/>
      <c r="C283" s="276"/>
      <c r="D283" s="259" t="s">
        <v>327</v>
      </c>
      <c r="E283" s="276"/>
      <c r="F283" s="277" t="s">
        <v>852</v>
      </c>
      <c r="G283" s="276"/>
      <c r="H283" s="278" t="n">
        <v>30</v>
      </c>
      <c r="I283" s="279"/>
      <c r="J283" s="276"/>
      <c r="K283" s="276"/>
      <c r="L283" s="280"/>
      <c r="M283" s="281"/>
      <c r="N283" s="282"/>
      <c r="O283" s="282"/>
      <c r="P283" s="282"/>
      <c r="Q283" s="282"/>
      <c r="R283" s="282"/>
      <c r="S283" s="282"/>
      <c r="T283" s="283"/>
      <c r="AT283" s="284" t="s">
        <v>327</v>
      </c>
      <c r="AU283" s="284" t="s">
        <v>265</v>
      </c>
      <c r="AV283" s="274" t="s">
        <v>83</v>
      </c>
      <c r="AW283" s="274" t="s">
        <v>3</v>
      </c>
      <c r="AX283" s="274" t="s">
        <v>81</v>
      </c>
      <c r="AY283" s="284" t="s">
        <v>247</v>
      </c>
    </row>
    <row r="284" s="30" customFormat="true" ht="24.15" hidden="false" customHeight="true" outlineLevel="0" collapsed="false">
      <c r="A284" s="26"/>
      <c r="B284" s="27"/>
      <c r="C284" s="246" t="s">
        <v>862</v>
      </c>
      <c r="D284" s="246" t="s">
        <v>250</v>
      </c>
      <c r="E284" s="247" t="s">
        <v>863</v>
      </c>
      <c r="F284" s="248" t="s">
        <v>864</v>
      </c>
      <c r="G284" s="249" t="s">
        <v>291</v>
      </c>
      <c r="H284" s="250" t="n">
        <v>1</v>
      </c>
      <c r="I284" s="251"/>
      <c r="J284" s="252" t="n">
        <f aca="false">ROUND(I284*H284,2)</f>
        <v>0</v>
      </c>
      <c r="K284" s="253"/>
      <c r="L284" s="29"/>
      <c r="M284" s="254"/>
      <c r="N284" s="255" t="s">
        <v>39</v>
      </c>
      <c r="O284" s="76"/>
      <c r="P284" s="256" t="n">
        <f aca="false">O284*H284</f>
        <v>0</v>
      </c>
      <c r="Q284" s="256" t="n">
        <v>0</v>
      </c>
      <c r="R284" s="256" t="n">
        <f aca="false">Q284*H284</f>
        <v>0</v>
      </c>
      <c r="S284" s="256" t="n">
        <v>0</v>
      </c>
      <c r="T284" s="257" t="n">
        <f aca="false">S284*H284</f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258" t="s">
        <v>302</v>
      </c>
      <c r="AT284" s="258" t="s">
        <v>250</v>
      </c>
      <c r="AU284" s="258" t="s">
        <v>265</v>
      </c>
      <c r="AY284" s="3" t="s">
        <v>247</v>
      </c>
      <c r="BE284" s="137" t="n">
        <f aca="false">IF(N284="základní",J284,0)</f>
        <v>0</v>
      </c>
      <c r="BF284" s="137" t="n">
        <f aca="false">IF(N284="snížená",J284,0)</f>
        <v>0</v>
      </c>
      <c r="BG284" s="137" t="n">
        <f aca="false">IF(N284="zákl. přenesená",J284,0)</f>
        <v>0</v>
      </c>
      <c r="BH284" s="137" t="n">
        <f aca="false">IF(N284="sníž. přenesená",J284,0)</f>
        <v>0</v>
      </c>
      <c r="BI284" s="137" t="n">
        <f aca="false">IF(N284="nulová",J284,0)</f>
        <v>0</v>
      </c>
      <c r="BJ284" s="3" t="s">
        <v>81</v>
      </c>
      <c r="BK284" s="137" t="n">
        <f aca="false">ROUND(I284*H284,2)</f>
        <v>0</v>
      </c>
      <c r="BL284" s="3" t="s">
        <v>302</v>
      </c>
      <c r="BM284" s="258" t="s">
        <v>865</v>
      </c>
    </row>
    <row r="285" s="30" customFormat="true" ht="19.2" hidden="false" customHeight="false" outlineLevel="0" collapsed="false">
      <c r="A285" s="26"/>
      <c r="B285" s="27"/>
      <c r="C285" s="28"/>
      <c r="D285" s="259" t="s">
        <v>256</v>
      </c>
      <c r="E285" s="28"/>
      <c r="F285" s="260" t="s">
        <v>866</v>
      </c>
      <c r="G285" s="28"/>
      <c r="H285" s="28"/>
      <c r="I285" s="211"/>
      <c r="J285" s="28"/>
      <c r="K285" s="28"/>
      <c r="L285" s="29"/>
      <c r="M285" s="261"/>
      <c r="N285" s="262"/>
      <c r="O285" s="76"/>
      <c r="P285" s="76"/>
      <c r="Q285" s="76"/>
      <c r="R285" s="76"/>
      <c r="S285" s="76"/>
      <c r="T285" s="77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T285" s="3" t="s">
        <v>256</v>
      </c>
      <c r="AU285" s="3" t="s">
        <v>265</v>
      </c>
    </row>
    <row r="286" s="30" customFormat="true" ht="24.15" hidden="false" customHeight="true" outlineLevel="0" collapsed="false">
      <c r="A286" s="26"/>
      <c r="B286" s="27"/>
      <c r="C286" s="263" t="s">
        <v>867</v>
      </c>
      <c r="D286" s="263" t="s">
        <v>288</v>
      </c>
      <c r="E286" s="264" t="s">
        <v>868</v>
      </c>
      <c r="F286" s="265" t="s">
        <v>869</v>
      </c>
      <c r="G286" s="266" t="s">
        <v>291</v>
      </c>
      <c r="H286" s="267" t="n">
        <v>1</v>
      </c>
      <c r="I286" s="268"/>
      <c r="J286" s="269" t="n">
        <f aca="false">ROUND(I286*H286,2)</f>
        <v>0</v>
      </c>
      <c r="K286" s="270"/>
      <c r="L286" s="271"/>
      <c r="M286" s="272"/>
      <c r="N286" s="273" t="s">
        <v>39</v>
      </c>
      <c r="O286" s="76"/>
      <c r="P286" s="256" t="n">
        <f aca="false">O286*H286</f>
        <v>0</v>
      </c>
      <c r="Q286" s="256" t="n">
        <v>0.00105</v>
      </c>
      <c r="R286" s="256" t="n">
        <f aca="false">Q286*H286</f>
        <v>0.00105</v>
      </c>
      <c r="S286" s="256" t="n">
        <v>0</v>
      </c>
      <c r="T286" s="257" t="n">
        <f aca="false">S286*H286</f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258" t="s">
        <v>324</v>
      </c>
      <c r="AT286" s="258" t="s">
        <v>288</v>
      </c>
      <c r="AU286" s="258" t="s">
        <v>265</v>
      </c>
      <c r="AY286" s="3" t="s">
        <v>247</v>
      </c>
      <c r="BE286" s="137" t="n">
        <f aca="false">IF(N286="základní",J286,0)</f>
        <v>0</v>
      </c>
      <c r="BF286" s="137" t="n">
        <f aca="false">IF(N286="snížená",J286,0)</f>
        <v>0</v>
      </c>
      <c r="BG286" s="137" t="n">
        <f aca="false">IF(N286="zákl. přenesená",J286,0)</f>
        <v>0</v>
      </c>
      <c r="BH286" s="137" t="n">
        <f aca="false">IF(N286="sníž. přenesená",J286,0)</f>
        <v>0</v>
      </c>
      <c r="BI286" s="137" t="n">
        <f aca="false">IF(N286="nulová",J286,0)</f>
        <v>0</v>
      </c>
      <c r="BJ286" s="3" t="s">
        <v>81</v>
      </c>
      <c r="BK286" s="137" t="n">
        <f aca="false">ROUND(I286*H286,2)</f>
        <v>0</v>
      </c>
      <c r="BL286" s="3" t="s">
        <v>302</v>
      </c>
      <c r="BM286" s="258" t="s">
        <v>870</v>
      </c>
    </row>
    <row r="287" s="30" customFormat="true" ht="19.2" hidden="false" customHeight="false" outlineLevel="0" collapsed="false">
      <c r="A287" s="26"/>
      <c r="B287" s="27"/>
      <c r="C287" s="28"/>
      <c r="D287" s="259" t="s">
        <v>256</v>
      </c>
      <c r="E287" s="28"/>
      <c r="F287" s="260" t="s">
        <v>869</v>
      </c>
      <c r="G287" s="28"/>
      <c r="H287" s="28"/>
      <c r="I287" s="211"/>
      <c r="J287" s="28"/>
      <c r="K287" s="28"/>
      <c r="L287" s="29"/>
      <c r="M287" s="261"/>
      <c r="N287" s="262"/>
      <c r="O287" s="76"/>
      <c r="P287" s="76"/>
      <c r="Q287" s="76"/>
      <c r="R287" s="76"/>
      <c r="S287" s="76"/>
      <c r="T287" s="77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T287" s="3" t="s">
        <v>256</v>
      </c>
      <c r="AU287" s="3" t="s">
        <v>265</v>
      </c>
    </row>
    <row r="288" s="30" customFormat="true" ht="24.15" hidden="false" customHeight="true" outlineLevel="0" collapsed="false">
      <c r="A288" s="26"/>
      <c r="B288" s="27"/>
      <c r="C288" s="246" t="s">
        <v>892</v>
      </c>
      <c r="D288" s="246" t="s">
        <v>250</v>
      </c>
      <c r="E288" s="247" t="s">
        <v>893</v>
      </c>
      <c r="F288" s="248" t="s">
        <v>894</v>
      </c>
      <c r="G288" s="249" t="s">
        <v>291</v>
      </c>
      <c r="H288" s="250" t="n">
        <v>20</v>
      </c>
      <c r="I288" s="251"/>
      <c r="J288" s="252" t="n">
        <f aca="false">ROUND(I288*H288,2)</f>
        <v>0</v>
      </c>
      <c r="K288" s="253"/>
      <c r="L288" s="29"/>
      <c r="M288" s="254"/>
      <c r="N288" s="255" t="s">
        <v>39</v>
      </c>
      <c r="O288" s="76"/>
      <c r="P288" s="256" t="n">
        <f aca="false">O288*H288</f>
        <v>0</v>
      </c>
      <c r="Q288" s="256" t="n">
        <v>0</v>
      </c>
      <c r="R288" s="256" t="n">
        <f aca="false">Q288*H288</f>
        <v>0</v>
      </c>
      <c r="S288" s="256" t="n">
        <v>0</v>
      </c>
      <c r="T288" s="257" t="n">
        <f aca="false">S288*H288</f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258" t="s">
        <v>302</v>
      </c>
      <c r="AT288" s="258" t="s">
        <v>250</v>
      </c>
      <c r="AU288" s="258" t="s">
        <v>265</v>
      </c>
      <c r="AY288" s="3" t="s">
        <v>247</v>
      </c>
      <c r="BE288" s="137" t="n">
        <f aca="false">IF(N288="základní",J288,0)</f>
        <v>0</v>
      </c>
      <c r="BF288" s="137" t="n">
        <f aca="false">IF(N288="snížená",J288,0)</f>
        <v>0</v>
      </c>
      <c r="BG288" s="137" t="n">
        <f aca="false">IF(N288="zákl. přenesená",J288,0)</f>
        <v>0</v>
      </c>
      <c r="BH288" s="137" t="n">
        <f aca="false">IF(N288="sníž. přenesená",J288,0)</f>
        <v>0</v>
      </c>
      <c r="BI288" s="137" t="n">
        <f aca="false">IF(N288="nulová",J288,0)</f>
        <v>0</v>
      </c>
      <c r="BJ288" s="3" t="s">
        <v>81</v>
      </c>
      <c r="BK288" s="137" t="n">
        <f aca="false">ROUND(I288*H288,2)</f>
        <v>0</v>
      </c>
      <c r="BL288" s="3" t="s">
        <v>302</v>
      </c>
      <c r="BM288" s="258" t="s">
        <v>895</v>
      </c>
    </row>
    <row r="289" s="30" customFormat="true" ht="19.2" hidden="false" customHeight="false" outlineLevel="0" collapsed="false">
      <c r="A289" s="26"/>
      <c r="B289" s="27"/>
      <c r="C289" s="28"/>
      <c r="D289" s="259" t="s">
        <v>256</v>
      </c>
      <c r="E289" s="28"/>
      <c r="F289" s="260" t="s">
        <v>896</v>
      </c>
      <c r="G289" s="28"/>
      <c r="H289" s="28"/>
      <c r="I289" s="211"/>
      <c r="J289" s="28"/>
      <c r="K289" s="28"/>
      <c r="L289" s="29"/>
      <c r="M289" s="261"/>
      <c r="N289" s="262"/>
      <c r="O289" s="76"/>
      <c r="P289" s="76"/>
      <c r="Q289" s="76"/>
      <c r="R289" s="76"/>
      <c r="S289" s="76"/>
      <c r="T289" s="77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T289" s="3" t="s">
        <v>256</v>
      </c>
      <c r="AU289" s="3" t="s">
        <v>265</v>
      </c>
    </row>
    <row r="290" s="30" customFormat="true" ht="16.5" hidden="false" customHeight="true" outlineLevel="0" collapsed="false">
      <c r="A290" s="26"/>
      <c r="B290" s="27"/>
      <c r="C290" s="263" t="s">
        <v>897</v>
      </c>
      <c r="D290" s="263" t="s">
        <v>288</v>
      </c>
      <c r="E290" s="264" t="s">
        <v>898</v>
      </c>
      <c r="F290" s="265" t="s">
        <v>899</v>
      </c>
      <c r="G290" s="266" t="s">
        <v>291</v>
      </c>
      <c r="H290" s="267" t="n">
        <v>20</v>
      </c>
      <c r="I290" s="268"/>
      <c r="J290" s="269" t="n">
        <f aca="false">ROUND(I290*H290,2)</f>
        <v>0</v>
      </c>
      <c r="K290" s="270"/>
      <c r="L290" s="271"/>
      <c r="M290" s="272"/>
      <c r="N290" s="273" t="s">
        <v>39</v>
      </c>
      <c r="O290" s="76"/>
      <c r="P290" s="256" t="n">
        <f aca="false">O290*H290</f>
        <v>0</v>
      </c>
      <c r="Q290" s="256" t="n">
        <v>9E-005</v>
      </c>
      <c r="R290" s="256" t="n">
        <f aca="false">Q290*H290</f>
        <v>0.0018</v>
      </c>
      <c r="S290" s="256" t="n">
        <v>0</v>
      </c>
      <c r="T290" s="257" t="n">
        <f aca="false">S290*H290</f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258" t="s">
        <v>324</v>
      </c>
      <c r="AT290" s="258" t="s">
        <v>288</v>
      </c>
      <c r="AU290" s="258" t="s">
        <v>265</v>
      </c>
      <c r="AY290" s="3" t="s">
        <v>247</v>
      </c>
      <c r="BE290" s="137" t="n">
        <f aca="false">IF(N290="základní",J290,0)</f>
        <v>0</v>
      </c>
      <c r="BF290" s="137" t="n">
        <f aca="false">IF(N290="snížená",J290,0)</f>
        <v>0</v>
      </c>
      <c r="BG290" s="137" t="n">
        <f aca="false">IF(N290="zákl. přenesená",J290,0)</f>
        <v>0</v>
      </c>
      <c r="BH290" s="137" t="n">
        <f aca="false">IF(N290="sníž. přenesená",J290,0)</f>
        <v>0</v>
      </c>
      <c r="BI290" s="137" t="n">
        <f aca="false">IF(N290="nulová",J290,0)</f>
        <v>0</v>
      </c>
      <c r="BJ290" s="3" t="s">
        <v>81</v>
      </c>
      <c r="BK290" s="137" t="n">
        <f aca="false">ROUND(I290*H290,2)</f>
        <v>0</v>
      </c>
      <c r="BL290" s="3" t="s">
        <v>302</v>
      </c>
      <c r="BM290" s="258" t="s">
        <v>900</v>
      </c>
    </row>
    <row r="291" s="30" customFormat="true" ht="10.2" hidden="false" customHeight="false" outlineLevel="0" collapsed="false">
      <c r="A291" s="26"/>
      <c r="B291" s="27"/>
      <c r="C291" s="28"/>
      <c r="D291" s="259" t="s">
        <v>256</v>
      </c>
      <c r="E291" s="28"/>
      <c r="F291" s="260" t="s">
        <v>899</v>
      </c>
      <c r="G291" s="28"/>
      <c r="H291" s="28"/>
      <c r="I291" s="211"/>
      <c r="J291" s="28"/>
      <c r="K291" s="28"/>
      <c r="L291" s="29"/>
      <c r="M291" s="261"/>
      <c r="N291" s="262"/>
      <c r="O291" s="76"/>
      <c r="P291" s="76"/>
      <c r="Q291" s="76"/>
      <c r="R291" s="76"/>
      <c r="S291" s="76"/>
      <c r="T291" s="77"/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T291" s="3" t="s">
        <v>256</v>
      </c>
      <c r="AU291" s="3" t="s">
        <v>265</v>
      </c>
    </row>
    <row r="292" s="229" customFormat="true" ht="20.85" hidden="false" customHeight="true" outlineLevel="0" collapsed="false">
      <c r="B292" s="230"/>
      <c r="C292" s="231"/>
      <c r="D292" s="232" t="s">
        <v>73</v>
      </c>
      <c r="E292" s="244" t="s">
        <v>901</v>
      </c>
      <c r="F292" s="244" t="s">
        <v>1583</v>
      </c>
      <c r="G292" s="231"/>
      <c r="H292" s="231"/>
      <c r="I292" s="234"/>
      <c r="J292" s="245" t="n">
        <f aca="false">BK292</f>
        <v>0</v>
      </c>
      <c r="K292" s="231"/>
      <c r="L292" s="236"/>
      <c r="M292" s="237"/>
      <c r="N292" s="238"/>
      <c r="O292" s="238"/>
      <c r="P292" s="239" t="n">
        <f aca="false">SUM(P293:P324)</f>
        <v>0</v>
      </c>
      <c r="Q292" s="238"/>
      <c r="R292" s="239" t="n">
        <f aca="false">SUM(R293:R324)</f>
        <v>0.01426</v>
      </c>
      <c r="S292" s="238"/>
      <c r="T292" s="240" t="n">
        <f aca="false">SUM(T293:T324)</f>
        <v>0</v>
      </c>
      <c r="AR292" s="241" t="s">
        <v>83</v>
      </c>
      <c r="AT292" s="242" t="s">
        <v>73</v>
      </c>
      <c r="AU292" s="242" t="s">
        <v>83</v>
      </c>
      <c r="AY292" s="241" t="s">
        <v>247</v>
      </c>
      <c r="BK292" s="243" t="n">
        <f aca="false">SUM(BK293:BK324)</f>
        <v>0</v>
      </c>
    </row>
    <row r="293" s="30" customFormat="true" ht="33" hidden="false" customHeight="true" outlineLevel="0" collapsed="false">
      <c r="A293" s="26"/>
      <c r="B293" s="27"/>
      <c r="C293" s="246" t="s">
        <v>903</v>
      </c>
      <c r="D293" s="246" t="s">
        <v>250</v>
      </c>
      <c r="E293" s="247" t="s">
        <v>904</v>
      </c>
      <c r="F293" s="248" t="s">
        <v>905</v>
      </c>
      <c r="G293" s="249" t="s">
        <v>291</v>
      </c>
      <c r="H293" s="250" t="n">
        <v>0.5</v>
      </c>
      <c r="I293" s="251"/>
      <c r="J293" s="252" t="n">
        <f aca="false">ROUND(I293*H293,2)</f>
        <v>0</v>
      </c>
      <c r="K293" s="253"/>
      <c r="L293" s="29"/>
      <c r="M293" s="254"/>
      <c r="N293" s="255" t="s">
        <v>39</v>
      </c>
      <c r="O293" s="76"/>
      <c r="P293" s="256" t="n">
        <f aca="false">O293*H293</f>
        <v>0</v>
      </c>
      <c r="Q293" s="256" t="n">
        <v>0</v>
      </c>
      <c r="R293" s="256" t="n">
        <f aca="false">Q293*H293</f>
        <v>0</v>
      </c>
      <c r="S293" s="256" t="n">
        <v>0</v>
      </c>
      <c r="T293" s="257" t="n">
        <f aca="false"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258" t="s">
        <v>302</v>
      </c>
      <c r="AT293" s="258" t="s">
        <v>250</v>
      </c>
      <c r="AU293" s="258" t="s">
        <v>265</v>
      </c>
      <c r="AY293" s="3" t="s">
        <v>247</v>
      </c>
      <c r="BE293" s="137" t="n">
        <f aca="false">IF(N293="základní",J293,0)</f>
        <v>0</v>
      </c>
      <c r="BF293" s="137" t="n">
        <f aca="false">IF(N293="snížená",J293,0)</f>
        <v>0</v>
      </c>
      <c r="BG293" s="137" t="n">
        <f aca="false">IF(N293="zákl. přenesená",J293,0)</f>
        <v>0</v>
      </c>
      <c r="BH293" s="137" t="n">
        <f aca="false">IF(N293="sníž. přenesená",J293,0)</f>
        <v>0</v>
      </c>
      <c r="BI293" s="137" t="n">
        <f aca="false">IF(N293="nulová",J293,0)</f>
        <v>0</v>
      </c>
      <c r="BJ293" s="3" t="s">
        <v>81</v>
      </c>
      <c r="BK293" s="137" t="n">
        <f aca="false">ROUND(I293*H293,2)</f>
        <v>0</v>
      </c>
      <c r="BL293" s="3" t="s">
        <v>302</v>
      </c>
      <c r="BM293" s="258" t="s">
        <v>906</v>
      </c>
    </row>
    <row r="294" s="30" customFormat="true" ht="28.8" hidden="false" customHeight="false" outlineLevel="0" collapsed="false">
      <c r="A294" s="26"/>
      <c r="B294" s="27"/>
      <c r="C294" s="28"/>
      <c r="D294" s="259" t="s">
        <v>256</v>
      </c>
      <c r="E294" s="28"/>
      <c r="F294" s="260" t="s">
        <v>907</v>
      </c>
      <c r="G294" s="28"/>
      <c r="H294" s="28"/>
      <c r="I294" s="211"/>
      <c r="J294" s="28"/>
      <c r="K294" s="28"/>
      <c r="L294" s="29"/>
      <c r="M294" s="261"/>
      <c r="N294" s="262"/>
      <c r="O294" s="76"/>
      <c r="P294" s="76"/>
      <c r="Q294" s="76"/>
      <c r="R294" s="76"/>
      <c r="S294" s="76"/>
      <c r="T294" s="77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T294" s="3" t="s">
        <v>256</v>
      </c>
      <c r="AU294" s="3" t="s">
        <v>265</v>
      </c>
    </row>
    <row r="295" s="30" customFormat="true" ht="24.15" hidden="false" customHeight="true" outlineLevel="0" collapsed="false">
      <c r="A295" s="26"/>
      <c r="B295" s="27"/>
      <c r="C295" s="263" t="s">
        <v>908</v>
      </c>
      <c r="D295" s="263" t="s">
        <v>288</v>
      </c>
      <c r="E295" s="264" t="s">
        <v>909</v>
      </c>
      <c r="F295" s="265" t="s">
        <v>910</v>
      </c>
      <c r="G295" s="266" t="s">
        <v>332</v>
      </c>
      <c r="H295" s="267" t="n">
        <v>0.5</v>
      </c>
      <c r="I295" s="268"/>
      <c r="J295" s="269" t="n">
        <f aca="false">ROUND(I295*H295,2)</f>
        <v>0</v>
      </c>
      <c r="K295" s="270"/>
      <c r="L295" s="271"/>
      <c r="M295" s="272"/>
      <c r="N295" s="273" t="s">
        <v>39</v>
      </c>
      <c r="O295" s="76"/>
      <c r="P295" s="256" t="n">
        <f aca="false">O295*H295</f>
        <v>0</v>
      </c>
      <c r="Q295" s="256" t="n">
        <v>0.0006</v>
      </c>
      <c r="R295" s="256" t="n">
        <f aca="false">Q295*H295</f>
        <v>0.0003</v>
      </c>
      <c r="S295" s="256" t="n">
        <v>0</v>
      </c>
      <c r="T295" s="257" t="n">
        <f aca="false">S295*H295</f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258" t="s">
        <v>324</v>
      </c>
      <c r="AT295" s="258" t="s">
        <v>288</v>
      </c>
      <c r="AU295" s="258" t="s">
        <v>265</v>
      </c>
      <c r="AY295" s="3" t="s">
        <v>247</v>
      </c>
      <c r="BE295" s="137" t="n">
        <f aca="false">IF(N295="základní",J295,0)</f>
        <v>0</v>
      </c>
      <c r="BF295" s="137" t="n">
        <f aca="false">IF(N295="snížená",J295,0)</f>
        <v>0</v>
      </c>
      <c r="BG295" s="137" t="n">
        <f aca="false">IF(N295="zákl. přenesená",J295,0)</f>
        <v>0</v>
      </c>
      <c r="BH295" s="137" t="n">
        <f aca="false">IF(N295="sníž. přenesená",J295,0)</f>
        <v>0</v>
      </c>
      <c r="BI295" s="137" t="n">
        <f aca="false">IF(N295="nulová",J295,0)</f>
        <v>0</v>
      </c>
      <c r="BJ295" s="3" t="s">
        <v>81</v>
      </c>
      <c r="BK295" s="137" t="n">
        <f aca="false">ROUND(I295*H295,2)</f>
        <v>0</v>
      </c>
      <c r="BL295" s="3" t="s">
        <v>302</v>
      </c>
      <c r="BM295" s="258" t="s">
        <v>911</v>
      </c>
    </row>
    <row r="296" s="30" customFormat="true" ht="28.8" hidden="false" customHeight="false" outlineLevel="0" collapsed="false">
      <c r="A296" s="26"/>
      <c r="B296" s="27"/>
      <c r="C296" s="28"/>
      <c r="D296" s="259" t="s">
        <v>256</v>
      </c>
      <c r="E296" s="28"/>
      <c r="F296" s="260" t="s">
        <v>912</v>
      </c>
      <c r="G296" s="28"/>
      <c r="H296" s="28"/>
      <c r="I296" s="211"/>
      <c r="J296" s="28"/>
      <c r="K296" s="28"/>
      <c r="L296" s="29"/>
      <c r="M296" s="261"/>
      <c r="N296" s="262"/>
      <c r="O296" s="76"/>
      <c r="P296" s="76"/>
      <c r="Q296" s="76"/>
      <c r="R296" s="76"/>
      <c r="S296" s="76"/>
      <c r="T296" s="77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T296" s="3" t="s">
        <v>256</v>
      </c>
      <c r="AU296" s="3" t="s">
        <v>265</v>
      </c>
    </row>
    <row r="297" s="30" customFormat="true" ht="33" hidden="false" customHeight="true" outlineLevel="0" collapsed="false">
      <c r="A297" s="26"/>
      <c r="B297" s="27"/>
      <c r="C297" s="246" t="s">
        <v>922</v>
      </c>
      <c r="D297" s="246" t="s">
        <v>250</v>
      </c>
      <c r="E297" s="247" t="s">
        <v>923</v>
      </c>
      <c r="F297" s="248" t="s">
        <v>924</v>
      </c>
      <c r="G297" s="249" t="s">
        <v>291</v>
      </c>
      <c r="H297" s="250" t="n">
        <v>1</v>
      </c>
      <c r="I297" s="251"/>
      <c r="J297" s="252" t="n">
        <f aca="false">ROUND(I297*H297,2)</f>
        <v>0</v>
      </c>
      <c r="K297" s="253"/>
      <c r="L297" s="29"/>
      <c r="M297" s="254"/>
      <c r="N297" s="255" t="s">
        <v>39</v>
      </c>
      <c r="O297" s="76"/>
      <c r="P297" s="256" t="n">
        <f aca="false">O297*H297</f>
        <v>0</v>
      </c>
      <c r="Q297" s="256" t="n">
        <v>0</v>
      </c>
      <c r="R297" s="256" t="n">
        <f aca="false">Q297*H297</f>
        <v>0</v>
      </c>
      <c r="S297" s="256" t="n">
        <v>0</v>
      </c>
      <c r="T297" s="257" t="n">
        <f aca="false">S297*H297</f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258" t="s">
        <v>302</v>
      </c>
      <c r="AT297" s="258" t="s">
        <v>250</v>
      </c>
      <c r="AU297" s="258" t="s">
        <v>265</v>
      </c>
      <c r="AY297" s="3" t="s">
        <v>247</v>
      </c>
      <c r="BE297" s="137" t="n">
        <f aca="false">IF(N297="základní",J297,0)</f>
        <v>0</v>
      </c>
      <c r="BF297" s="137" t="n">
        <f aca="false">IF(N297="snížená",J297,0)</f>
        <v>0</v>
      </c>
      <c r="BG297" s="137" t="n">
        <f aca="false">IF(N297="zákl. přenesená",J297,0)</f>
        <v>0</v>
      </c>
      <c r="BH297" s="137" t="n">
        <f aca="false">IF(N297="sníž. přenesená",J297,0)</f>
        <v>0</v>
      </c>
      <c r="BI297" s="137" t="n">
        <f aca="false">IF(N297="nulová",J297,0)</f>
        <v>0</v>
      </c>
      <c r="BJ297" s="3" t="s">
        <v>81</v>
      </c>
      <c r="BK297" s="137" t="n">
        <f aca="false">ROUND(I297*H297,2)</f>
        <v>0</v>
      </c>
      <c r="BL297" s="3" t="s">
        <v>302</v>
      </c>
      <c r="BM297" s="258" t="s">
        <v>925</v>
      </c>
    </row>
    <row r="298" s="30" customFormat="true" ht="28.8" hidden="false" customHeight="false" outlineLevel="0" collapsed="false">
      <c r="A298" s="26"/>
      <c r="B298" s="27"/>
      <c r="C298" s="28"/>
      <c r="D298" s="259" t="s">
        <v>256</v>
      </c>
      <c r="E298" s="28"/>
      <c r="F298" s="260" t="s">
        <v>926</v>
      </c>
      <c r="G298" s="28"/>
      <c r="H298" s="28"/>
      <c r="I298" s="211"/>
      <c r="J298" s="28"/>
      <c r="K298" s="28"/>
      <c r="L298" s="29"/>
      <c r="M298" s="261"/>
      <c r="N298" s="262"/>
      <c r="O298" s="76"/>
      <c r="P298" s="76"/>
      <c r="Q298" s="76"/>
      <c r="R298" s="76"/>
      <c r="S298" s="76"/>
      <c r="T298" s="77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T298" s="3" t="s">
        <v>256</v>
      </c>
      <c r="AU298" s="3" t="s">
        <v>265</v>
      </c>
    </row>
    <row r="299" s="30" customFormat="true" ht="37.8" hidden="false" customHeight="true" outlineLevel="0" collapsed="false">
      <c r="A299" s="26"/>
      <c r="B299" s="27"/>
      <c r="C299" s="263" t="s">
        <v>927</v>
      </c>
      <c r="D299" s="263" t="s">
        <v>288</v>
      </c>
      <c r="E299" s="264" t="s">
        <v>928</v>
      </c>
      <c r="F299" s="265" t="s">
        <v>929</v>
      </c>
      <c r="G299" s="266" t="s">
        <v>291</v>
      </c>
      <c r="H299" s="267" t="n">
        <v>1</v>
      </c>
      <c r="I299" s="268"/>
      <c r="J299" s="269" t="n">
        <f aca="false">ROUND(I299*H299,2)</f>
        <v>0</v>
      </c>
      <c r="K299" s="270"/>
      <c r="L299" s="271"/>
      <c r="M299" s="272"/>
      <c r="N299" s="273" t="s">
        <v>39</v>
      </c>
      <c r="O299" s="76"/>
      <c r="P299" s="256" t="n">
        <f aca="false">O299*H299</f>
        <v>0</v>
      </c>
      <c r="Q299" s="256" t="n">
        <v>5E-005</v>
      </c>
      <c r="R299" s="256" t="n">
        <f aca="false">Q299*H299</f>
        <v>5E-005</v>
      </c>
      <c r="S299" s="256" t="n">
        <v>0</v>
      </c>
      <c r="T299" s="257" t="n">
        <f aca="false">S299*H299</f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258" t="s">
        <v>324</v>
      </c>
      <c r="AT299" s="258" t="s">
        <v>288</v>
      </c>
      <c r="AU299" s="258" t="s">
        <v>265</v>
      </c>
      <c r="AY299" s="3" t="s">
        <v>247</v>
      </c>
      <c r="BE299" s="137" t="n">
        <f aca="false">IF(N299="základní",J299,0)</f>
        <v>0</v>
      </c>
      <c r="BF299" s="137" t="n">
        <f aca="false">IF(N299="snížená",J299,0)</f>
        <v>0</v>
      </c>
      <c r="BG299" s="137" t="n">
        <f aca="false">IF(N299="zákl. přenesená",J299,0)</f>
        <v>0</v>
      </c>
      <c r="BH299" s="137" t="n">
        <f aca="false">IF(N299="sníž. přenesená",J299,0)</f>
        <v>0</v>
      </c>
      <c r="BI299" s="137" t="n">
        <f aca="false">IF(N299="nulová",J299,0)</f>
        <v>0</v>
      </c>
      <c r="BJ299" s="3" t="s">
        <v>81</v>
      </c>
      <c r="BK299" s="137" t="n">
        <f aca="false">ROUND(I299*H299,2)</f>
        <v>0</v>
      </c>
      <c r="BL299" s="3" t="s">
        <v>302</v>
      </c>
      <c r="BM299" s="258" t="s">
        <v>930</v>
      </c>
    </row>
    <row r="300" s="30" customFormat="true" ht="19.2" hidden="false" customHeight="false" outlineLevel="0" collapsed="false">
      <c r="A300" s="26"/>
      <c r="B300" s="27"/>
      <c r="C300" s="28"/>
      <c r="D300" s="259" t="s">
        <v>256</v>
      </c>
      <c r="E300" s="28"/>
      <c r="F300" s="260" t="s">
        <v>929</v>
      </c>
      <c r="G300" s="28"/>
      <c r="H300" s="28"/>
      <c r="I300" s="211"/>
      <c r="J300" s="28"/>
      <c r="K300" s="28"/>
      <c r="L300" s="29"/>
      <c r="M300" s="261"/>
      <c r="N300" s="262"/>
      <c r="O300" s="76"/>
      <c r="P300" s="76"/>
      <c r="Q300" s="76"/>
      <c r="R300" s="76"/>
      <c r="S300" s="76"/>
      <c r="T300" s="77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T300" s="3" t="s">
        <v>256</v>
      </c>
      <c r="AU300" s="3" t="s">
        <v>265</v>
      </c>
    </row>
    <row r="301" s="30" customFormat="true" ht="37.8" hidden="false" customHeight="true" outlineLevel="0" collapsed="false">
      <c r="A301" s="26"/>
      <c r="B301" s="27"/>
      <c r="C301" s="263" t="s">
        <v>931</v>
      </c>
      <c r="D301" s="263" t="s">
        <v>288</v>
      </c>
      <c r="E301" s="264" t="s">
        <v>670</v>
      </c>
      <c r="F301" s="265" t="s">
        <v>671</v>
      </c>
      <c r="G301" s="266" t="s">
        <v>332</v>
      </c>
      <c r="H301" s="267" t="n">
        <v>1</v>
      </c>
      <c r="I301" s="268"/>
      <c r="J301" s="269" t="n">
        <f aca="false">ROUND(I301*H301,2)</f>
        <v>0</v>
      </c>
      <c r="K301" s="270"/>
      <c r="L301" s="271"/>
      <c r="M301" s="272"/>
      <c r="N301" s="273" t="s">
        <v>39</v>
      </c>
      <c r="O301" s="76"/>
      <c r="P301" s="256" t="n">
        <f aca="false">O301*H301</f>
        <v>0</v>
      </c>
      <c r="Q301" s="256" t="n">
        <v>7E-005</v>
      </c>
      <c r="R301" s="256" t="n">
        <f aca="false">Q301*H301</f>
        <v>7E-005</v>
      </c>
      <c r="S301" s="256" t="n">
        <v>0</v>
      </c>
      <c r="T301" s="257" t="n">
        <f aca="false">S301*H301</f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258" t="s">
        <v>324</v>
      </c>
      <c r="AT301" s="258" t="s">
        <v>288</v>
      </c>
      <c r="AU301" s="258" t="s">
        <v>265</v>
      </c>
      <c r="AY301" s="3" t="s">
        <v>247</v>
      </c>
      <c r="BE301" s="137" t="n">
        <f aca="false">IF(N301="základní",J301,0)</f>
        <v>0</v>
      </c>
      <c r="BF301" s="137" t="n">
        <f aca="false">IF(N301="snížená",J301,0)</f>
        <v>0</v>
      </c>
      <c r="BG301" s="137" t="n">
        <f aca="false">IF(N301="zákl. přenesená",J301,0)</f>
        <v>0</v>
      </c>
      <c r="BH301" s="137" t="n">
        <f aca="false">IF(N301="sníž. přenesená",J301,0)</f>
        <v>0</v>
      </c>
      <c r="BI301" s="137" t="n">
        <f aca="false">IF(N301="nulová",J301,0)</f>
        <v>0</v>
      </c>
      <c r="BJ301" s="3" t="s">
        <v>81</v>
      </c>
      <c r="BK301" s="137" t="n">
        <f aca="false">ROUND(I301*H301,2)</f>
        <v>0</v>
      </c>
      <c r="BL301" s="3" t="s">
        <v>302</v>
      </c>
      <c r="BM301" s="258" t="s">
        <v>932</v>
      </c>
    </row>
    <row r="302" s="30" customFormat="true" ht="28.8" hidden="false" customHeight="false" outlineLevel="0" collapsed="false">
      <c r="A302" s="26"/>
      <c r="B302" s="27"/>
      <c r="C302" s="28"/>
      <c r="D302" s="259" t="s">
        <v>256</v>
      </c>
      <c r="E302" s="28"/>
      <c r="F302" s="260" t="s">
        <v>671</v>
      </c>
      <c r="G302" s="28"/>
      <c r="H302" s="28"/>
      <c r="I302" s="211"/>
      <c r="J302" s="28"/>
      <c r="K302" s="28"/>
      <c r="L302" s="29"/>
      <c r="M302" s="261"/>
      <c r="N302" s="262"/>
      <c r="O302" s="76"/>
      <c r="P302" s="76"/>
      <c r="Q302" s="76"/>
      <c r="R302" s="76"/>
      <c r="S302" s="76"/>
      <c r="T302" s="77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T302" s="3" t="s">
        <v>256</v>
      </c>
      <c r="AU302" s="3" t="s">
        <v>265</v>
      </c>
    </row>
    <row r="303" s="30" customFormat="true" ht="33" hidden="false" customHeight="true" outlineLevel="0" collapsed="false">
      <c r="A303" s="26"/>
      <c r="B303" s="27"/>
      <c r="C303" s="263" t="s">
        <v>933</v>
      </c>
      <c r="D303" s="263" t="s">
        <v>288</v>
      </c>
      <c r="E303" s="264" t="s">
        <v>674</v>
      </c>
      <c r="F303" s="265" t="s">
        <v>675</v>
      </c>
      <c r="G303" s="266" t="s">
        <v>332</v>
      </c>
      <c r="H303" s="267" t="n">
        <v>1</v>
      </c>
      <c r="I303" s="268"/>
      <c r="J303" s="269" t="n">
        <f aca="false">ROUND(I303*H303,2)</f>
        <v>0</v>
      </c>
      <c r="K303" s="270"/>
      <c r="L303" s="271"/>
      <c r="M303" s="272"/>
      <c r="N303" s="273" t="s">
        <v>39</v>
      </c>
      <c r="O303" s="76"/>
      <c r="P303" s="256" t="n">
        <f aca="false">O303*H303</f>
        <v>0</v>
      </c>
      <c r="Q303" s="256" t="n">
        <v>7E-005</v>
      </c>
      <c r="R303" s="256" t="n">
        <f aca="false">Q303*H303</f>
        <v>7E-005</v>
      </c>
      <c r="S303" s="256" t="n">
        <v>0</v>
      </c>
      <c r="T303" s="257" t="n">
        <f aca="false">S303*H303</f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258" t="s">
        <v>324</v>
      </c>
      <c r="AT303" s="258" t="s">
        <v>288</v>
      </c>
      <c r="AU303" s="258" t="s">
        <v>265</v>
      </c>
      <c r="AY303" s="3" t="s">
        <v>247</v>
      </c>
      <c r="BE303" s="137" t="n">
        <f aca="false">IF(N303="základní",J303,0)</f>
        <v>0</v>
      </c>
      <c r="BF303" s="137" t="n">
        <f aca="false">IF(N303="snížená",J303,0)</f>
        <v>0</v>
      </c>
      <c r="BG303" s="137" t="n">
        <f aca="false">IF(N303="zákl. přenesená",J303,0)</f>
        <v>0</v>
      </c>
      <c r="BH303" s="137" t="n">
        <f aca="false">IF(N303="sníž. přenesená",J303,0)</f>
        <v>0</v>
      </c>
      <c r="BI303" s="137" t="n">
        <f aca="false">IF(N303="nulová",J303,0)</f>
        <v>0</v>
      </c>
      <c r="BJ303" s="3" t="s">
        <v>81</v>
      </c>
      <c r="BK303" s="137" t="n">
        <f aca="false">ROUND(I303*H303,2)</f>
        <v>0</v>
      </c>
      <c r="BL303" s="3" t="s">
        <v>302</v>
      </c>
      <c r="BM303" s="258" t="s">
        <v>934</v>
      </c>
    </row>
    <row r="304" s="30" customFormat="true" ht="19.2" hidden="false" customHeight="false" outlineLevel="0" collapsed="false">
      <c r="A304" s="26"/>
      <c r="B304" s="27"/>
      <c r="C304" s="28"/>
      <c r="D304" s="259" t="s">
        <v>256</v>
      </c>
      <c r="E304" s="28"/>
      <c r="F304" s="260" t="s">
        <v>675</v>
      </c>
      <c r="G304" s="28"/>
      <c r="H304" s="28"/>
      <c r="I304" s="211"/>
      <c r="J304" s="28"/>
      <c r="K304" s="28"/>
      <c r="L304" s="29"/>
      <c r="M304" s="261"/>
      <c r="N304" s="262"/>
      <c r="O304" s="76"/>
      <c r="P304" s="76"/>
      <c r="Q304" s="76"/>
      <c r="R304" s="76"/>
      <c r="S304" s="76"/>
      <c r="T304" s="77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T304" s="3" t="s">
        <v>256</v>
      </c>
      <c r="AU304" s="3" t="s">
        <v>265</v>
      </c>
    </row>
    <row r="305" s="30" customFormat="true" ht="37.8" hidden="false" customHeight="true" outlineLevel="0" collapsed="false">
      <c r="A305" s="26"/>
      <c r="B305" s="27"/>
      <c r="C305" s="263" t="s">
        <v>935</v>
      </c>
      <c r="D305" s="263" t="s">
        <v>288</v>
      </c>
      <c r="E305" s="264" t="s">
        <v>678</v>
      </c>
      <c r="F305" s="265" t="s">
        <v>679</v>
      </c>
      <c r="G305" s="266" t="s">
        <v>332</v>
      </c>
      <c r="H305" s="267" t="n">
        <v>1</v>
      </c>
      <c r="I305" s="268"/>
      <c r="J305" s="269" t="n">
        <f aca="false">ROUND(I305*H305,2)</f>
        <v>0</v>
      </c>
      <c r="K305" s="270"/>
      <c r="L305" s="271"/>
      <c r="M305" s="272"/>
      <c r="N305" s="273" t="s">
        <v>39</v>
      </c>
      <c r="O305" s="76"/>
      <c r="P305" s="256" t="n">
        <f aca="false">O305*H305</f>
        <v>0</v>
      </c>
      <c r="Q305" s="256" t="n">
        <v>7E-005</v>
      </c>
      <c r="R305" s="256" t="n">
        <f aca="false">Q305*H305</f>
        <v>7E-005</v>
      </c>
      <c r="S305" s="256" t="n">
        <v>0</v>
      </c>
      <c r="T305" s="257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258" t="s">
        <v>324</v>
      </c>
      <c r="AT305" s="258" t="s">
        <v>288</v>
      </c>
      <c r="AU305" s="258" t="s">
        <v>265</v>
      </c>
      <c r="AY305" s="3" t="s">
        <v>247</v>
      </c>
      <c r="BE305" s="137" t="n">
        <f aca="false">IF(N305="základní",J305,0)</f>
        <v>0</v>
      </c>
      <c r="BF305" s="137" t="n">
        <f aca="false">IF(N305="snížená",J305,0)</f>
        <v>0</v>
      </c>
      <c r="BG305" s="137" t="n">
        <f aca="false">IF(N305="zákl. přenesená",J305,0)</f>
        <v>0</v>
      </c>
      <c r="BH305" s="137" t="n">
        <f aca="false">IF(N305="sníž. přenesená",J305,0)</f>
        <v>0</v>
      </c>
      <c r="BI305" s="137" t="n">
        <f aca="false">IF(N305="nulová",J305,0)</f>
        <v>0</v>
      </c>
      <c r="BJ305" s="3" t="s">
        <v>81</v>
      </c>
      <c r="BK305" s="137" t="n">
        <f aca="false">ROUND(I305*H305,2)</f>
        <v>0</v>
      </c>
      <c r="BL305" s="3" t="s">
        <v>302</v>
      </c>
      <c r="BM305" s="258" t="s">
        <v>936</v>
      </c>
    </row>
    <row r="306" s="30" customFormat="true" ht="19.2" hidden="false" customHeight="false" outlineLevel="0" collapsed="false">
      <c r="A306" s="26"/>
      <c r="B306" s="27"/>
      <c r="C306" s="28"/>
      <c r="D306" s="259" t="s">
        <v>256</v>
      </c>
      <c r="E306" s="28"/>
      <c r="F306" s="260" t="s">
        <v>679</v>
      </c>
      <c r="G306" s="28"/>
      <c r="H306" s="28"/>
      <c r="I306" s="211"/>
      <c r="J306" s="28"/>
      <c r="K306" s="28"/>
      <c r="L306" s="29"/>
      <c r="M306" s="261"/>
      <c r="N306" s="262"/>
      <c r="O306" s="76"/>
      <c r="P306" s="76"/>
      <c r="Q306" s="76"/>
      <c r="R306" s="76"/>
      <c r="S306" s="76"/>
      <c r="T306" s="77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T306" s="3" t="s">
        <v>256</v>
      </c>
      <c r="AU306" s="3" t="s">
        <v>265</v>
      </c>
    </row>
    <row r="307" s="30" customFormat="true" ht="24.15" hidden="false" customHeight="true" outlineLevel="0" collapsed="false">
      <c r="A307" s="26"/>
      <c r="B307" s="27"/>
      <c r="C307" s="246" t="s">
        <v>871</v>
      </c>
      <c r="D307" s="246" t="s">
        <v>250</v>
      </c>
      <c r="E307" s="247" t="s">
        <v>872</v>
      </c>
      <c r="F307" s="248" t="s">
        <v>873</v>
      </c>
      <c r="G307" s="249" t="s">
        <v>332</v>
      </c>
      <c r="H307" s="250" t="n">
        <v>25</v>
      </c>
      <c r="I307" s="251"/>
      <c r="J307" s="252" t="n">
        <f aca="false">ROUND(I307*H307,2)</f>
        <v>0</v>
      </c>
      <c r="K307" s="253"/>
      <c r="L307" s="29"/>
      <c r="M307" s="254"/>
      <c r="N307" s="255" t="s">
        <v>39</v>
      </c>
      <c r="O307" s="76"/>
      <c r="P307" s="256" t="n">
        <f aca="false">O307*H307</f>
        <v>0</v>
      </c>
      <c r="Q307" s="256" t="n">
        <v>0</v>
      </c>
      <c r="R307" s="256" t="n">
        <f aca="false">Q307*H307</f>
        <v>0</v>
      </c>
      <c r="S307" s="256" t="n">
        <v>0</v>
      </c>
      <c r="T307" s="257" t="n">
        <f aca="false">S307*H307</f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258" t="s">
        <v>302</v>
      </c>
      <c r="AT307" s="258" t="s">
        <v>250</v>
      </c>
      <c r="AU307" s="258" t="s">
        <v>265</v>
      </c>
      <c r="AY307" s="3" t="s">
        <v>247</v>
      </c>
      <c r="BE307" s="137" t="n">
        <f aca="false">IF(N307="základní",J307,0)</f>
        <v>0</v>
      </c>
      <c r="BF307" s="137" t="n">
        <f aca="false">IF(N307="snížená",J307,0)</f>
        <v>0</v>
      </c>
      <c r="BG307" s="137" t="n">
        <f aca="false">IF(N307="zákl. přenesená",J307,0)</f>
        <v>0</v>
      </c>
      <c r="BH307" s="137" t="n">
        <f aca="false">IF(N307="sníž. přenesená",J307,0)</f>
        <v>0</v>
      </c>
      <c r="BI307" s="137" t="n">
        <f aca="false">IF(N307="nulová",J307,0)</f>
        <v>0</v>
      </c>
      <c r="BJ307" s="3" t="s">
        <v>81</v>
      </c>
      <c r="BK307" s="137" t="n">
        <f aca="false">ROUND(I307*H307,2)</f>
        <v>0</v>
      </c>
      <c r="BL307" s="3" t="s">
        <v>302</v>
      </c>
      <c r="BM307" s="258" t="s">
        <v>874</v>
      </c>
    </row>
    <row r="308" s="30" customFormat="true" ht="28.8" hidden="false" customHeight="false" outlineLevel="0" collapsed="false">
      <c r="A308" s="26"/>
      <c r="B308" s="27"/>
      <c r="C308" s="28"/>
      <c r="D308" s="259" t="s">
        <v>256</v>
      </c>
      <c r="E308" s="28"/>
      <c r="F308" s="260" t="s">
        <v>875</v>
      </c>
      <c r="G308" s="28"/>
      <c r="H308" s="28"/>
      <c r="I308" s="211"/>
      <c r="J308" s="28"/>
      <c r="K308" s="28"/>
      <c r="L308" s="29"/>
      <c r="M308" s="261"/>
      <c r="N308" s="262"/>
      <c r="O308" s="76"/>
      <c r="P308" s="76"/>
      <c r="Q308" s="76"/>
      <c r="R308" s="76"/>
      <c r="S308" s="76"/>
      <c r="T308" s="77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T308" s="3" t="s">
        <v>256</v>
      </c>
      <c r="AU308" s="3" t="s">
        <v>265</v>
      </c>
    </row>
    <row r="309" s="30" customFormat="true" ht="16.5" hidden="false" customHeight="true" outlineLevel="0" collapsed="false">
      <c r="A309" s="26"/>
      <c r="B309" s="27"/>
      <c r="C309" s="263" t="s">
        <v>876</v>
      </c>
      <c r="D309" s="263" t="s">
        <v>288</v>
      </c>
      <c r="E309" s="264" t="s">
        <v>877</v>
      </c>
      <c r="F309" s="265" t="s">
        <v>878</v>
      </c>
      <c r="G309" s="266" t="s">
        <v>332</v>
      </c>
      <c r="H309" s="267" t="n">
        <v>25</v>
      </c>
      <c r="I309" s="268"/>
      <c r="J309" s="269" t="n">
        <f aca="false">ROUND(I309*H309,2)</f>
        <v>0</v>
      </c>
      <c r="K309" s="270"/>
      <c r="L309" s="271"/>
      <c r="M309" s="272"/>
      <c r="N309" s="273" t="s">
        <v>39</v>
      </c>
      <c r="O309" s="76"/>
      <c r="P309" s="256" t="n">
        <f aca="false">O309*H309</f>
        <v>0</v>
      </c>
      <c r="Q309" s="256" t="n">
        <v>0.00054</v>
      </c>
      <c r="R309" s="256" t="n">
        <f aca="false">Q309*H309</f>
        <v>0.0135</v>
      </c>
      <c r="S309" s="256" t="n">
        <v>0</v>
      </c>
      <c r="T309" s="257" t="n">
        <f aca="false">S309*H309</f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258" t="s">
        <v>324</v>
      </c>
      <c r="AT309" s="258" t="s">
        <v>288</v>
      </c>
      <c r="AU309" s="258" t="s">
        <v>265</v>
      </c>
      <c r="AY309" s="3" t="s">
        <v>247</v>
      </c>
      <c r="BE309" s="137" t="n">
        <f aca="false">IF(N309="základní",J309,0)</f>
        <v>0</v>
      </c>
      <c r="BF309" s="137" t="n">
        <f aca="false">IF(N309="snížená",J309,0)</f>
        <v>0</v>
      </c>
      <c r="BG309" s="137" t="n">
        <f aca="false">IF(N309="zákl. přenesená",J309,0)</f>
        <v>0</v>
      </c>
      <c r="BH309" s="137" t="n">
        <f aca="false">IF(N309="sníž. přenesená",J309,0)</f>
        <v>0</v>
      </c>
      <c r="BI309" s="137" t="n">
        <f aca="false">IF(N309="nulová",J309,0)</f>
        <v>0</v>
      </c>
      <c r="BJ309" s="3" t="s">
        <v>81</v>
      </c>
      <c r="BK309" s="137" t="n">
        <f aca="false">ROUND(I309*H309,2)</f>
        <v>0</v>
      </c>
      <c r="BL309" s="3" t="s">
        <v>302</v>
      </c>
      <c r="BM309" s="258" t="s">
        <v>879</v>
      </c>
    </row>
    <row r="310" s="30" customFormat="true" ht="10.2" hidden="false" customHeight="false" outlineLevel="0" collapsed="false">
      <c r="A310" s="26"/>
      <c r="B310" s="27"/>
      <c r="C310" s="28"/>
      <c r="D310" s="259" t="s">
        <v>256</v>
      </c>
      <c r="E310" s="28"/>
      <c r="F310" s="260" t="s">
        <v>878</v>
      </c>
      <c r="G310" s="28"/>
      <c r="H310" s="28"/>
      <c r="I310" s="211"/>
      <c r="J310" s="28"/>
      <c r="K310" s="28"/>
      <c r="L310" s="29"/>
      <c r="M310" s="261"/>
      <c r="N310" s="262"/>
      <c r="O310" s="76"/>
      <c r="P310" s="76"/>
      <c r="Q310" s="76"/>
      <c r="R310" s="76"/>
      <c r="S310" s="76"/>
      <c r="T310" s="77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T310" s="3" t="s">
        <v>256</v>
      </c>
      <c r="AU310" s="3" t="s">
        <v>265</v>
      </c>
    </row>
    <row r="311" s="30" customFormat="true" ht="24.15" hidden="false" customHeight="true" outlineLevel="0" collapsed="false">
      <c r="A311" s="26"/>
      <c r="B311" s="27"/>
      <c r="C311" s="263" t="s">
        <v>880</v>
      </c>
      <c r="D311" s="263" t="s">
        <v>288</v>
      </c>
      <c r="E311" s="264" t="s">
        <v>881</v>
      </c>
      <c r="F311" s="265" t="s">
        <v>882</v>
      </c>
      <c r="G311" s="266" t="s">
        <v>291</v>
      </c>
      <c r="H311" s="267" t="n">
        <v>2</v>
      </c>
      <c r="I311" s="268"/>
      <c r="J311" s="269" t="n">
        <f aca="false">ROUND(I311*H311,2)</f>
        <v>0</v>
      </c>
      <c r="K311" s="270"/>
      <c r="L311" s="271"/>
      <c r="M311" s="272"/>
      <c r="N311" s="273" t="s">
        <v>39</v>
      </c>
      <c r="O311" s="76"/>
      <c r="P311" s="256" t="n">
        <f aca="false">O311*H311</f>
        <v>0</v>
      </c>
      <c r="Q311" s="256" t="n">
        <v>1E-005</v>
      </c>
      <c r="R311" s="256" t="n">
        <f aca="false">Q311*H311</f>
        <v>2E-005</v>
      </c>
      <c r="S311" s="256" t="n">
        <v>0</v>
      </c>
      <c r="T311" s="257" t="n">
        <f aca="false">S311*H311</f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258" t="s">
        <v>324</v>
      </c>
      <c r="AT311" s="258" t="s">
        <v>288</v>
      </c>
      <c r="AU311" s="258" t="s">
        <v>265</v>
      </c>
      <c r="AY311" s="3" t="s">
        <v>247</v>
      </c>
      <c r="BE311" s="137" t="n">
        <f aca="false">IF(N311="základní",J311,0)</f>
        <v>0</v>
      </c>
      <c r="BF311" s="137" t="n">
        <f aca="false">IF(N311="snížená",J311,0)</f>
        <v>0</v>
      </c>
      <c r="BG311" s="137" t="n">
        <f aca="false">IF(N311="zákl. přenesená",J311,0)</f>
        <v>0</v>
      </c>
      <c r="BH311" s="137" t="n">
        <f aca="false">IF(N311="sníž. přenesená",J311,0)</f>
        <v>0</v>
      </c>
      <c r="BI311" s="137" t="n">
        <f aca="false">IF(N311="nulová",J311,0)</f>
        <v>0</v>
      </c>
      <c r="BJ311" s="3" t="s">
        <v>81</v>
      </c>
      <c r="BK311" s="137" t="n">
        <f aca="false">ROUND(I311*H311,2)</f>
        <v>0</v>
      </c>
      <c r="BL311" s="3" t="s">
        <v>302</v>
      </c>
      <c r="BM311" s="258" t="s">
        <v>883</v>
      </c>
    </row>
    <row r="312" s="30" customFormat="true" ht="10.2" hidden="false" customHeight="false" outlineLevel="0" collapsed="false">
      <c r="A312" s="26"/>
      <c r="B312" s="27"/>
      <c r="C312" s="28"/>
      <c r="D312" s="259" t="s">
        <v>256</v>
      </c>
      <c r="E312" s="28"/>
      <c r="F312" s="260" t="s">
        <v>882</v>
      </c>
      <c r="G312" s="28"/>
      <c r="H312" s="28"/>
      <c r="I312" s="211"/>
      <c r="J312" s="28"/>
      <c r="K312" s="28"/>
      <c r="L312" s="29"/>
      <c r="M312" s="261"/>
      <c r="N312" s="262"/>
      <c r="O312" s="76"/>
      <c r="P312" s="76"/>
      <c r="Q312" s="76"/>
      <c r="R312" s="76"/>
      <c r="S312" s="76"/>
      <c r="T312" s="77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T312" s="3" t="s">
        <v>256</v>
      </c>
      <c r="AU312" s="3" t="s">
        <v>265</v>
      </c>
    </row>
    <row r="313" s="30" customFormat="true" ht="24.15" hidden="false" customHeight="true" outlineLevel="0" collapsed="false">
      <c r="A313" s="26"/>
      <c r="B313" s="27"/>
      <c r="C313" s="263" t="s">
        <v>884</v>
      </c>
      <c r="D313" s="263" t="s">
        <v>288</v>
      </c>
      <c r="E313" s="264" t="s">
        <v>885</v>
      </c>
      <c r="F313" s="265" t="s">
        <v>886</v>
      </c>
      <c r="G313" s="266" t="s">
        <v>291</v>
      </c>
      <c r="H313" s="267" t="n">
        <v>2</v>
      </c>
      <c r="I313" s="268"/>
      <c r="J313" s="269" t="n">
        <f aca="false">ROUND(I313*H313,2)</f>
        <v>0</v>
      </c>
      <c r="K313" s="270"/>
      <c r="L313" s="271"/>
      <c r="M313" s="272"/>
      <c r="N313" s="273" t="s">
        <v>39</v>
      </c>
      <c r="O313" s="76"/>
      <c r="P313" s="256" t="n">
        <f aca="false">O313*H313</f>
        <v>0</v>
      </c>
      <c r="Q313" s="256" t="n">
        <v>1E-005</v>
      </c>
      <c r="R313" s="256" t="n">
        <f aca="false">Q313*H313</f>
        <v>2E-005</v>
      </c>
      <c r="S313" s="256" t="n">
        <v>0</v>
      </c>
      <c r="T313" s="257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258" t="s">
        <v>324</v>
      </c>
      <c r="AT313" s="258" t="s">
        <v>288</v>
      </c>
      <c r="AU313" s="258" t="s">
        <v>265</v>
      </c>
      <c r="AY313" s="3" t="s">
        <v>247</v>
      </c>
      <c r="BE313" s="137" t="n">
        <f aca="false">IF(N313="základní",J313,0)</f>
        <v>0</v>
      </c>
      <c r="BF313" s="137" t="n">
        <f aca="false">IF(N313="snížená",J313,0)</f>
        <v>0</v>
      </c>
      <c r="BG313" s="137" t="n">
        <f aca="false">IF(N313="zákl. přenesená",J313,0)</f>
        <v>0</v>
      </c>
      <c r="BH313" s="137" t="n">
        <f aca="false">IF(N313="sníž. přenesená",J313,0)</f>
        <v>0</v>
      </c>
      <c r="BI313" s="137" t="n">
        <f aca="false">IF(N313="nulová",J313,0)</f>
        <v>0</v>
      </c>
      <c r="BJ313" s="3" t="s">
        <v>81</v>
      </c>
      <c r="BK313" s="137" t="n">
        <f aca="false">ROUND(I313*H313,2)</f>
        <v>0</v>
      </c>
      <c r="BL313" s="3" t="s">
        <v>302</v>
      </c>
      <c r="BM313" s="258" t="s">
        <v>887</v>
      </c>
    </row>
    <row r="314" s="30" customFormat="true" ht="10.2" hidden="false" customHeight="false" outlineLevel="0" collapsed="false">
      <c r="A314" s="26"/>
      <c r="B314" s="27"/>
      <c r="C314" s="28"/>
      <c r="D314" s="259" t="s">
        <v>256</v>
      </c>
      <c r="E314" s="28"/>
      <c r="F314" s="260" t="s">
        <v>886</v>
      </c>
      <c r="G314" s="28"/>
      <c r="H314" s="28"/>
      <c r="I314" s="211"/>
      <c r="J314" s="28"/>
      <c r="K314" s="28"/>
      <c r="L314" s="29"/>
      <c r="M314" s="261"/>
      <c r="N314" s="262"/>
      <c r="O314" s="76"/>
      <c r="P314" s="76"/>
      <c r="Q314" s="76"/>
      <c r="R314" s="76"/>
      <c r="S314" s="76"/>
      <c r="T314" s="77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T314" s="3" t="s">
        <v>256</v>
      </c>
      <c r="AU314" s="3" t="s">
        <v>265</v>
      </c>
    </row>
    <row r="315" s="30" customFormat="true" ht="24.15" hidden="false" customHeight="true" outlineLevel="0" collapsed="false">
      <c r="A315" s="26"/>
      <c r="B315" s="27"/>
      <c r="C315" s="263" t="s">
        <v>1584</v>
      </c>
      <c r="D315" s="263" t="s">
        <v>288</v>
      </c>
      <c r="E315" s="264" t="s">
        <v>1585</v>
      </c>
      <c r="F315" s="265" t="s">
        <v>1586</v>
      </c>
      <c r="G315" s="266" t="s">
        <v>291</v>
      </c>
      <c r="H315" s="267" t="n">
        <v>2</v>
      </c>
      <c r="I315" s="268"/>
      <c r="J315" s="269" t="n">
        <f aca="false">ROUND(I315*H315,2)</f>
        <v>0</v>
      </c>
      <c r="K315" s="270"/>
      <c r="L315" s="271"/>
      <c r="M315" s="272"/>
      <c r="N315" s="273" t="s">
        <v>39</v>
      </c>
      <c r="O315" s="76"/>
      <c r="P315" s="256" t="n">
        <f aca="false">O315*H315</f>
        <v>0</v>
      </c>
      <c r="Q315" s="256" t="n">
        <v>1E-005</v>
      </c>
      <c r="R315" s="256" t="n">
        <f aca="false">Q315*H315</f>
        <v>2E-005</v>
      </c>
      <c r="S315" s="256" t="n">
        <v>0</v>
      </c>
      <c r="T315" s="257" t="n">
        <f aca="false">S315*H315</f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258" t="s">
        <v>324</v>
      </c>
      <c r="AT315" s="258" t="s">
        <v>288</v>
      </c>
      <c r="AU315" s="258" t="s">
        <v>265</v>
      </c>
      <c r="AY315" s="3" t="s">
        <v>247</v>
      </c>
      <c r="BE315" s="137" t="n">
        <f aca="false">IF(N315="základní",J315,0)</f>
        <v>0</v>
      </c>
      <c r="BF315" s="137" t="n">
        <f aca="false">IF(N315="snížená",J315,0)</f>
        <v>0</v>
      </c>
      <c r="BG315" s="137" t="n">
        <f aca="false">IF(N315="zákl. přenesená",J315,0)</f>
        <v>0</v>
      </c>
      <c r="BH315" s="137" t="n">
        <f aca="false">IF(N315="sníž. přenesená",J315,0)</f>
        <v>0</v>
      </c>
      <c r="BI315" s="137" t="n">
        <f aca="false">IF(N315="nulová",J315,0)</f>
        <v>0</v>
      </c>
      <c r="BJ315" s="3" t="s">
        <v>81</v>
      </c>
      <c r="BK315" s="137" t="n">
        <f aca="false">ROUND(I315*H315,2)</f>
        <v>0</v>
      </c>
      <c r="BL315" s="3" t="s">
        <v>302</v>
      </c>
      <c r="BM315" s="258" t="s">
        <v>1587</v>
      </c>
    </row>
    <row r="316" s="30" customFormat="true" ht="10.2" hidden="false" customHeight="false" outlineLevel="0" collapsed="false">
      <c r="A316" s="26"/>
      <c r="B316" s="27"/>
      <c r="C316" s="28"/>
      <c r="D316" s="259" t="s">
        <v>256</v>
      </c>
      <c r="E316" s="28"/>
      <c r="F316" s="260" t="s">
        <v>1586</v>
      </c>
      <c r="G316" s="28"/>
      <c r="H316" s="28"/>
      <c r="I316" s="211"/>
      <c r="J316" s="28"/>
      <c r="K316" s="28"/>
      <c r="L316" s="29"/>
      <c r="M316" s="261"/>
      <c r="N316" s="262"/>
      <c r="O316" s="76"/>
      <c r="P316" s="76"/>
      <c r="Q316" s="76"/>
      <c r="R316" s="76"/>
      <c r="S316" s="76"/>
      <c r="T316" s="77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T316" s="3" t="s">
        <v>256</v>
      </c>
      <c r="AU316" s="3" t="s">
        <v>265</v>
      </c>
    </row>
    <row r="317" s="30" customFormat="true" ht="24.15" hidden="false" customHeight="true" outlineLevel="0" collapsed="false">
      <c r="A317" s="26"/>
      <c r="B317" s="27"/>
      <c r="C317" s="263" t="s">
        <v>888</v>
      </c>
      <c r="D317" s="263" t="s">
        <v>288</v>
      </c>
      <c r="E317" s="264" t="s">
        <v>889</v>
      </c>
      <c r="F317" s="265" t="s">
        <v>890</v>
      </c>
      <c r="G317" s="266" t="s">
        <v>291</v>
      </c>
      <c r="H317" s="267" t="n">
        <v>12</v>
      </c>
      <c r="I317" s="268"/>
      <c r="J317" s="269" t="n">
        <f aca="false">ROUND(I317*H317,2)</f>
        <v>0</v>
      </c>
      <c r="K317" s="270"/>
      <c r="L317" s="271"/>
      <c r="M317" s="272"/>
      <c r="N317" s="273" t="s">
        <v>39</v>
      </c>
      <c r="O317" s="76"/>
      <c r="P317" s="256" t="n">
        <f aca="false">O317*H317</f>
        <v>0</v>
      </c>
      <c r="Q317" s="256" t="n">
        <v>1E-005</v>
      </c>
      <c r="R317" s="256" t="n">
        <f aca="false">Q317*H317</f>
        <v>0.00012</v>
      </c>
      <c r="S317" s="256" t="n">
        <v>0</v>
      </c>
      <c r="T317" s="257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258" t="s">
        <v>324</v>
      </c>
      <c r="AT317" s="258" t="s">
        <v>288</v>
      </c>
      <c r="AU317" s="258" t="s">
        <v>265</v>
      </c>
      <c r="AY317" s="3" t="s">
        <v>247</v>
      </c>
      <c r="BE317" s="137" t="n">
        <f aca="false">IF(N317="základní",J317,0)</f>
        <v>0</v>
      </c>
      <c r="BF317" s="137" t="n">
        <f aca="false">IF(N317="snížená",J317,0)</f>
        <v>0</v>
      </c>
      <c r="BG317" s="137" t="n">
        <f aca="false">IF(N317="zákl. přenesená",J317,0)</f>
        <v>0</v>
      </c>
      <c r="BH317" s="137" t="n">
        <f aca="false">IF(N317="sníž. přenesená",J317,0)</f>
        <v>0</v>
      </c>
      <c r="BI317" s="137" t="n">
        <f aca="false">IF(N317="nulová",J317,0)</f>
        <v>0</v>
      </c>
      <c r="BJ317" s="3" t="s">
        <v>81</v>
      </c>
      <c r="BK317" s="137" t="n">
        <f aca="false">ROUND(I317*H317,2)</f>
        <v>0</v>
      </c>
      <c r="BL317" s="3" t="s">
        <v>302</v>
      </c>
      <c r="BM317" s="258" t="s">
        <v>891</v>
      </c>
    </row>
    <row r="318" s="30" customFormat="true" ht="10.2" hidden="false" customHeight="false" outlineLevel="0" collapsed="false">
      <c r="A318" s="26"/>
      <c r="B318" s="27"/>
      <c r="C318" s="28"/>
      <c r="D318" s="259" t="s">
        <v>256</v>
      </c>
      <c r="E318" s="28"/>
      <c r="F318" s="260" t="s">
        <v>890</v>
      </c>
      <c r="G318" s="28"/>
      <c r="H318" s="28"/>
      <c r="I318" s="211"/>
      <c r="J318" s="28"/>
      <c r="K318" s="28"/>
      <c r="L318" s="29"/>
      <c r="M318" s="261"/>
      <c r="N318" s="262"/>
      <c r="O318" s="76"/>
      <c r="P318" s="76"/>
      <c r="Q318" s="76"/>
      <c r="R318" s="76"/>
      <c r="S318" s="76"/>
      <c r="T318" s="77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T318" s="3" t="s">
        <v>256</v>
      </c>
      <c r="AU318" s="3" t="s">
        <v>265</v>
      </c>
    </row>
    <row r="319" s="30" customFormat="true" ht="24.15" hidden="false" customHeight="true" outlineLevel="0" collapsed="false">
      <c r="A319" s="26"/>
      <c r="B319" s="27"/>
      <c r="C319" s="263" t="s">
        <v>1588</v>
      </c>
      <c r="D319" s="263" t="s">
        <v>288</v>
      </c>
      <c r="E319" s="264" t="s">
        <v>1589</v>
      </c>
      <c r="F319" s="265" t="s">
        <v>1590</v>
      </c>
      <c r="G319" s="266" t="s">
        <v>291</v>
      </c>
      <c r="H319" s="267" t="n">
        <v>2</v>
      </c>
      <c r="I319" s="268"/>
      <c r="J319" s="269" t="n">
        <f aca="false">ROUND(I319*H319,2)</f>
        <v>0</v>
      </c>
      <c r="K319" s="270"/>
      <c r="L319" s="271"/>
      <c r="M319" s="272"/>
      <c r="N319" s="273" t="s">
        <v>39</v>
      </c>
      <c r="O319" s="76"/>
      <c r="P319" s="256" t="n">
        <f aca="false">O319*H319</f>
        <v>0</v>
      </c>
      <c r="Q319" s="256" t="n">
        <v>1E-005</v>
      </c>
      <c r="R319" s="256" t="n">
        <f aca="false">Q319*H319</f>
        <v>2E-005</v>
      </c>
      <c r="S319" s="256" t="n">
        <v>0</v>
      </c>
      <c r="T319" s="257" t="n">
        <f aca="false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258" t="s">
        <v>324</v>
      </c>
      <c r="AT319" s="258" t="s">
        <v>288</v>
      </c>
      <c r="AU319" s="258" t="s">
        <v>265</v>
      </c>
      <c r="AY319" s="3" t="s">
        <v>247</v>
      </c>
      <c r="BE319" s="137" t="n">
        <f aca="false">IF(N319="základní",J319,0)</f>
        <v>0</v>
      </c>
      <c r="BF319" s="137" t="n">
        <f aca="false">IF(N319="snížená",J319,0)</f>
        <v>0</v>
      </c>
      <c r="BG319" s="137" t="n">
        <f aca="false">IF(N319="zákl. přenesená",J319,0)</f>
        <v>0</v>
      </c>
      <c r="BH319" s="137" t="n">
        <f aca="false">IF(N319="sníž. přenesená",J319,0)</f>
        <v>0</v>
      </c>
      <c r="BI319" s="137" t="n">
        <f aca="false">IF(N319="nulová",J319,0)</f>
        <v>0</v>
      </c>
      <c r="BJ319" s="3" t="s">
        <v>81</v>
      </c>
      <c r="BK319" s="137" t="n">
        <f aca="false">ROUND(I319*H319,2)</f>
        <v>0</v>
      </c>
      <c r="BL319" s="3" t="s">
        <v>302</v>
      </c>
      <c r="BM319" s="258" t="s">
        <v>1591</v>
      </c>
    </row>
    <row r="320" s="30" customFormat="true" ht="10.2" hidden="false" customHeight="false" outlineLevel="0" collapsed="false">
      <c r="A320" s="26"/>
      <c r="B320" s="27"/>
      <c r="C320" s="28"/>
      <c r="D320" s="259" t="s">
        <v>256</v>
      </c>
      <c r="E320" s="28"/>
      <c r="F320" s="260" t="s">
        <v>1590</v>
      </c>
      <c r="G320" s="28"/>
      <c r="H320" s="28"/>
      <c r="I320" s="211"/>
      <c r="J320" s="28"/>
      <c r="K320" s="28"/>
      <c r="L320" s="29"/>
      <c r="M320" s="261"/>
      <c r="N320" s="262"/>
      <c r="O320" s="76"/>
      <c r="P320" s="76"/>
      <c r="Q320" s="76"/>
      <c r="R320" s="76"/>
      <c r="S320" s="76"/>
      <c r="T320" s="77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T320" s="3" t="s">
        <v>256</v>
      </c>
      <c r="AU320" s="3" t="s">
        <v>265</v>
      </c>
    </row>
    <row r="321" s="30" customFormat="true" ht="44.25" hidden="false" customHeight="true" outlineLevel="0" collapsed="false">
      <c r="A321" s="26"/>
      <c r="B321" s="27"/>
      <c r="C321" s="246" t="s">
        <v>937</v>
      </c>
      <c r="D321" s="246" t="s">
        <v>250</v>
      </c>
      <c r="E321" s="247" t="s">
        <v>938</v>
      </c>
      <c r="F321" s="248" t="s">
        <v>939</v>
      </c>
      <c r="G321" s="249" t="s">
        <v>332</v>
      </c>
      <c r="H321" s="250" t="n">
        <v>20</v>
      </c>
      <c r="I321" s="251"/>
      <c r="J321" s="252" t="n">
        <f aca="false">ROUND(I321*H321,2)</f>
        <v>0</v>
      </c>
      <c r="K321" s="253"/>
      <c r="L321" s="29"/>
      <c r="M321" s="254"/>
      <c r="N321" s="255" t="s">
        <v>39</v>
      </c>
      <c r="O321" s="76"/>
      <c r="P321" s="256" t="n">
        <f aca="false">O321*H321</f>
        <v>0</v>
      </c>
      <c r="Q321" s="256" t="n">
        <v>0</v>
      </c>
      <c r="R321" s="256" t="n">
        <f aca="false">Q321*H321</f>
        <v>0</v>
      </c>
      <c r="S321" s="256" t="n">
        <v>0</v>
      </c>
      <c r="T321" s="257" t="n">
        <f aca="false"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258" t="s">
        <v>302</v>
      </c>
      <c r="AT321" s="258" t="s">
        <v>250</v>
      </c>
      <c r="AU321" s="258" t="s">
        <v>265</v>
      </c>
      <c r="AY321" s="3" t="s">
        <v>247</v>
      </c>
      <c r="BE321" s="137" t="n">
        <f aca="false">IF(N321="základní",J321,0)</f>
        <v>0</v>
      </c>
      <c r="BF321" s="137" t="n">
        <f aca="false">IF(N321="snížená",J321,0)</f>
        <v>0</v>
      </c>
      <c r="BG321" s="137" t="n">
        <f aca="false">IF(N321="zákl. přenesená",J321,0)</f>
        <v>0</v>
      </c>
      <c r="BH321" s="137" t="n">
        <f aca="false">IF(N321="sníž. přenesená",J321,0)</f>
        <v>0</v>
      </c>
      <c r="BI321" s="137" t="n">
        <f aca="false">IF(N321="nulová",J321,0)</f>
        <v>0</v>
      </c>
      <c r="BJ321" s="3" t="s">
        <v>81</v>
      </c>
      <c r="BK321" s="137" t="n">
        <f aca="false">ROUND(I321*H321,2)</f>
        <v>0</v>
      </c>
      <c r="BL321" s="3" t="s">
        <v>302</v>
      </c>
      <c r="BM321" s="258" t="s">
        <v>940</v>
      </c>
    </row>
    <row r="322" s="30" customFormat="true" ht="28.8" hidden="false" customHeight="false" outlineLevel="0" collapsed="false">
      <c r="A322" s="26"/>
      <c r="B322" s="27"/>
      <c r="C322" s="28"/>
      <c r="D322" s="259" t="s">
        <v>256</v>
      </c>
      <c r="E322" s="28"/>
      <c r="F322" s="260" t="s">
        <v>941</v>
      </c>
      <c r="G322" s="28"/>
      <c r="H322" s="28"/>
      <c r="I322" s="211"/>
      <c r="J322" s="28"/>
      <c r="K322" s="28"/>
      <c r="L322" s="29"/>
      <c r="M322" s="261"/>
      <c r="N322" s="262"/>
      <c r="O322" s="76"/>
      <c r="P322" s="76"/>
      <c r="Q322" s="76"/>
      <c r="R322" s="76"/>
      <c r="S322" s="76"/>
      <c r="T322" s="77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T322" s="3" t="s">
        <v>256</v>
      </c>
      <c r="AU322" s="3" t="s">
        <v>265</v>
      </c>
    </row>
    <row r="323" s="30" customFormat="true" ht="21.75" hidden="false" customHeight="true" outlineLevel="0" collapsed="false">
      <c r="A323" s="26"/>
      <c r="B323" s="27"/>
      <c r="C323" s="246" t="s">
        <v>942</v>
      </c>
      <c r="D323" s="246" t="s">
        <v>250</v>
      </c>
      <c r="E323" s="247" t="s">
        <v>943</v>
      </c>
      <c r="F323" s="248" t="s">
        <v>944</v>
      </c>
      <c r="G323" s="249" t="s">
        <v>291</v>
      </c>
      <c r="H323" s="250" t="n">
        <v>1</v>
      </c>
      <c r="I323" s="251"/>
      <c r="J323" s="252" t="n">
        <f aca="false">ROUND(I323*H323,2)</f>
        <v>0</v>
      </c>
      <c r="K323" s="253"/>
      <c r="L323" s="29"/>
      <c r="M323" s="254"/>
      <c r="N323" s="255" t="s">
        <v>39</v>
      </c>
      <c r="O323" s="76"/>
      <c r="P323" s="256" t="n">
        <f aca="false">O323*H323</f>
        <v>0</v>
      </c>
      <c r="Q323" s="256" t="n">
        <v>0</v>
      </c>
      <c r="R323" s="256" t="n">
        <f aca="false">Q323*H323</f>
        <v>0</v>
      </c>
      <c r="S323" s="256" t="n">
        <v>0</v>
      </c>
      <c r="T323" s="257" t="n">
        <f aca="false">S323*H323</f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258" t="s">
        <v>302</v>
      </c>
      <c r="AT323" s="258" t="s">
        <v>250</v>
      </c>
      <c r="AU323" s="258" t="s">
        <v>265</v>
      </c>
      <c r="AY323" s="3" t="s">
        <v>247</v>
      </c>
      <c r="BE323" s="137" t="n">
        <f aca="false">IF(N323="základní",J323,0)</f>
        <v>0</v>
      </c>
      <c r="BF323" s="137" t="n">
        <f aca="false">IF(N323="snížená",J323,0)</f>
        <v>0</v>
      </c>
      <c r="BG323" s="137" t="n">
        <f aca="false">IF(N323="zákl. přenesená",J323,0)</f>
        <v>0</v>
      </c>
      <c r="BH323" s="137" t="n">
        <f aca="false">IF(N323="sníž. přenesená",J323,0)</f>
        <v>0</v>
      </c>
      <c r="BI323" s="137" t="n">
        <f aca="false">IF(N323="nulová",J323,0)</f>
        <v>0</v>
      </c>
      <c r="BJ323" s="3" t="s">
        <v>81</v>
      </c>
      <c r="BK323" s="137" t="n">
        <f aca="false">ROUND(I323*H323,2)</f>
        <v>0</v>
      </c>
      <c r="BL323" s="3" t="s">
        <v>302</v>
      </c>
      <c r="BM323" s="258" t="s">
        <v>945</v>
      </c>
    </row>
    <row r="324" s="30" customFormat="true" ht="19.2" hidden="false" customHeight="false" outlineLevel="0" collapsed="false">
      <c r="A324" s="26"/>
      <c r="B324" s="27"/>
      <c r="C324" s="28"/>
      <c r="D324" s="259" t="s">
        <v>256</v>
      </c>
      <c r="E324" s="28"/>
      <c r="F324" s="260" t="s">
        <v>946</v>
      </c>
      <c r="G324" s="28"/>
      <c r="H324" s="28"/>
      <c r="I324" s="211"/>
      <c r="J324" s="28"/>
      <c r="K324" s="28"/>
      <c r="L324" s="29"/>
      <c r="M324" s="261"/>
      <c r="N324" s="262"/>
      <c r="O324" s="76"/>
      <c r="P324" s="76"/>
      <c r="Q324" s="76"/>
      <c r="R324" s="76"/>
      <c r="S324" s="76"/>
      <c r="T324" s="77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T324" s="3" t="s">
        <v>256</v>
      </c>
      <c r="AU324" s="3" t="s">
        <v>265</v>
      </c>
    </row>
    <row r="325" s="229" customFormat="true" ht="20.85" hidden="false" customHeight="true" outlineLevel="0" collapsed="false">
      <c r="B325" s="230"/>
      <c r="C325" s="231"/>
      <c r="D325" s="232" t="s">
        <v>73</v>
      </c>
      <c r="E325" s="244" t="s">
        <v>947</v>
      </c>
      <c r="F325" s="244" t="s">
        <v>948</v>
      </c>
      <c r="G325" s="231"/>
      <c r="H325" s="231"/>
      <c r="I325" s="234"/>
      <c r="J325" s="245" t="n">
        <f aca="false">BK325</f>
        <v>0</v>
      </c>
      <c r="K325" s="231"/>
      <c r="L325" s="236"/>
      <c r="M325" s="237"/>
      <c r="N325" s="238"/>
      <c r="O325" s="238"/>
      <c r="P325" s="239" t="n">
        <f aca="false">SUM(P326:P349)</f>
        <v>0</v>
      </c>
      <c r="Q325" s="238"/>
      <c r="R325" s="239" t="n">
        <f aca="false">SUM(R326:R349)</f>
        <v>0.01806</v>
      </c>
      <c r="S325" s="238"/>
      <c r="T325" s="240" t="n">
        <f aca="false">SUM(T326:T349)</f>
        <v>0.009</v>
      </c>
      <c r="AR325" s="241" t="s">
        <v>83</v>
      </c>
      <c r="AT325" s="242" t="s">
        <v>73</v>
      </c>
      <c r="AU325" s="242" t="s">
        <v>83</v>
      </c>
      <c r="AY325" s="241" t="s">
        <v>247</v>
      </c>
      <c r="BK325" s="243" t="n">
        <f aca="false">SUM(BK326:BK349)</f>
        <v>0</v>
      </c>
    </row>
    <row r="326" s="30" customFormat="true" ht="33" hidden="false" customHeight="true" outlineLevel="0" collapsed="false">
      <c r="A326" s="26"/>
      <c r="B326" s="27"/>
      <c r="C326" s="246" t="s">
        <v>949</v>
      </c>
      <c r="D326" s="246" t="s">
        <v>250</v>
      </c>
      <c r="E326" s="247" t="s">
        <v>623</v>
      </c>
      <c r="F326" s="248" t="s">
        <v>624</v>
      </c>
      <c r="G326" s="249" t="s">
        <v>291</v>
      </c>
      <c r="H326" s="250" t="n">
        <v>1</v>
      </c>
      <c r="I326" s="251"/>
      <c r="J326" s="252" t="n">
        <f aca="false">ROUND(I326*H326,2)</f>
        <v>0</v>
      </c>
      <c r="K326" s="253"/>
      <c r="L326" s="29"/>
      <c r="M326" s="254"/>
      <c r="N326" s="255" t="s">
        <v>39</v>
      </c>
      <c r="O326" s="76"/>
      <c r="P326" s="256" t="n">
        <f aca="false">O326*H326</f>
        <v>0</v>
      </c>
      <c r="Q326" s="256" t="n">
        <v>0</v>
      </c>
      <c r="R326" s="256" t="n">
        <f aca="false">Q326*H326</f>
        <v>0</v>
      </c>
      <c r="S326" s="256" t="n">
        <v>0</v>
      </c>
      <c r="T326" s="257" t="n">
        <f aca="false">S326*H326</f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258" t="s">
        <v>302</v>
      </c>
      <c r="AT326" s="258" t="s">
        <v>250</v>
      </c>
      <c r="AU326" s="258" t="s">
        <v>265</v>
      </c>
      <c r="AY326" s="3" t="s">
        <v>247</v>
      </c>
      <c r="BE326" s="137" t="n">
        <f aca="false">IF(N326="základní",J326,0)</f>
        <v>0</v>
      </c>
      <c r="BF326" s="137" t="n">
        <f aca="false">IF(N326="snížená",J326,0)</f>
        <v>0</v>
      </c>
      <c r="BG326" s="137" t="n">
        <f aca="false">IF(N326="zákl. přenesená",J326,0)</f>
        <v>0</v>
      </c>
      <c r="BH326" s="137" t="n">
        <f aca="false">IF(N326="sníž. přenesená",J326,0)</f>
        <v>0</v>
      </c>
      <c r="BI326" s="137" t="n">
        <f aca="false">IF(N326="nulová",J326,0)</f>
        <v>0</v>
      </c>
      <c r="BJ326" s="3" t="s">
        <v>81</v>
      </c>
      <c r="BK326" s="137" t="n">
        <f aca="false">ROUND(I326*H326,2)</f>
        <v>0</v>
      </c>
      <c r="BL326" s="3" t="s">
        <v>302</v>
      </c>
      <c r="BM326" s="258" t="s">
        <v>950</v>
      </c>
    </row>
    <row r="327" s="30" customFormat="true" ht="19.2" hidden="false" customHeight="false" outlineLevel="0" collapsed="false">
      <c r="A327" s="26"/>
      <c r="B327" s="27"/>
      <c r="C327" s="28"/>
      <c r="D327" s="259" t="s">
        <v>256</v>
      </c>
      <c r="E327" s="28"/>
      <c r="F327" s="260" t="s">
        <v>624</v>
      </c>
      <c r="G327" s="28"/>
      <c r="H327" s="28"/>
      <c r="I327" s="211"/>
      <c r="J327" s="28"/>
      <c r="K327" s="28"/>
      <c r="L327" s="29"/>
      <c r="M327" s="261"/>
      <c r="N327" s="262"/>
      <c r="O327" s="76"/>
      <c r="P327" s="76"/>
      <c r="Q327" s="76"/>
      <c r="R327" s="76"/>
      <c r="S327" s="76"/>
      <c r="T327" s="77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T327" s="3" t="s">
        <v>256</v>
      </c>
      <c r="AU327" s="3" t="s">
        <v>265</v>
      </c>
    </row>
    <row r="328" s="30" customFormat="true" ht="24.15" hidden="false" customHeight="true" outlineLevel="0" collapsed="false">
      <c r="A328" s="26"/>
      <c r="B328" s="27"/>
      <c r="C328" s="263" t="s">
        <v>951</v>
      </c>
      <c r="D328" s="263" t="s">
        <v>288</v>
      </c>
      <c r="E328" s="264" t="s">
        <v>952</v>
      </c>
      <c r="F328" s="265" t="s">
        <v>953</v>
      </c>
      <c r="G328" s="266" t="s">
        <v>291</v>
      </c>
      <c r="H328" s="267" t="n">
        <v>1</v>
      </c>
      <c r="I328" s="268"/>
      <c r="J328" s="269" t="n">
        <f aca="false">ROUND(I328*H328,2)</f>
        <v>0</v>
      </c>
      <c r="K328" s="270"/>
      <c r="L328" s="271"/>
      <c r="M328" s="272"/>
      <c r="N328" s="273" t="s">
        <v>39</v>
      </c>
      <c r="O328" s="76"/>
      <c r="P328" s="256" t="n">
        <f aca="false">O328*H328</f>
        <v>0</v>
      </c>
      <c r="Q328" s="256" t="n">
        <v>0</v>
      </c>
      <c r="R328" s="256" t="n">
        <f aca="false">Q328*H328</f>
        <v>0</v>
      </c>
      <c r="S328" s="256" t="n">
        <v>0</v>
      </c>
      <c r="T328" s="257" t="n">
        <f aca="false">S328*H328</f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258" t="s">
        <v>324</v>
      </c>
      <c r="AT328" s="258" t="s">
        <v>288</v>
      </c>
      <c r="AU328" s="258" t="s">
        <v>265</v>
      </c>
      <c r="AY328" s="3" t="s">
        <v>247</v>
      </c>
      <c r="BE328" s="137" t="n">
        <f aca="false">IF(N328="základní",J328,0)</f>
        <v>0</v>
      </c>
      <c r="BF328" s="137" t="n">
        <f aca="false">IF(N328="snížená",J328,0)</f>
        <v>0</v>
      </c>
      <c r="BG328" s="137" t="n">
        <f aca="false">IF(N328="zákl. přenesená",J328,0)</f>
        <v>0</v>
      </c>
      <c r="BH328" s="137" t="n">
        <f aca="false">IF(N328="sníž. přenesená",J328,0)</f>
        <v>0</v>
      </c>
      <c r="BI328" s="137" t="n">
        <f aca="false">IF(N328="nulová",J328,0)</f>
        <v>0</v>
      </c>
      <c r="BJ328" s="3" t="s">
        <v>81</v>
      </c>
      <c r="BK328" s="137" t="n">
        <f aca="false">ROUND(I328*H328,2)</f>
        <v>0</v>
      </c>
      <c r="BL328" s="3" t="s">
        <v>302</v>
      </c>
      <c r="BM328" s="258" t="s">
        <v>954</v>
      </c>
    </row>
    <row r="329" s="30" customFormat="true" ht="19.2" hidden="false" customHeight="false" outlineLevel="0" collapsed="false">
      <c r="A329" s="26"/>
      <c r="B329" s="27"/>
      <c r="C329" s="28"/>
      <c r="D329" s="259" t="s">
        <v>256</v>
      </c>
      <c r="E329" s="28"/>
      <c r="F329" s="260" t="s">
        <v>953</v>
      </c>
      <c r="G329" s="28"/>
      <c r="H329" s="28"/>
      <c r="I329" s="211"/>
      <c r="J329" s="28"/>
      <c r="K329" s="28"/>
      <c r="L329" s="29"/>
      <c r="M329" s="261"/>
      <c r="N329" s="262"/>
      <c r="O329" s="76"/>
      <c r="P329" s="76"/>
      <c r="Q329" s="76"/>
      <c r="R329" s="76"/>
      <c r="S329" s="76"/>
      <c r="T329" s="77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T329" s="3" t="s">
        <v>256</v>
      </c>
      <c r="AU329" s="3" t="s">
        <v>265</v>
      </c>
    </row>
    <row r="330" s="30" customFormat="true" ht="37.8" hidden="false" customHeight="true" outlineLevel="0" collapsed="false">
      <c r="A330" s="26"/>
      <c r="B330" s="27"/>
      <c r="C330" s="246" t="s">
        <v>955</v>
      </c>
      <c r="D330" s="246" t="s">
        <v>250</v>
      </c>
      <c r="E330" s="247" t="s">
        <v>956</v>
      </c>
      <c r="F330" s="248" t="s">
        <v>957</v>
      </c>
      <c r="G330" s="249" t="s">
        <v>291</v>
      </c>
      <c r="H330" s="250" t="n">
        <v>4</v>
      </c>
      <c r="I330" s="251"/>
      <c r="J330" s="252" t="n">
        <f aca="false">ROUND(I330*H330,2)</f>
        <v>0</v>
      </c>
      <c r="K330" s="253"/>
      <c r="L330" s="29"/>
      <c r="M330" s="254"/>
      <c r="N330" s="255" t="s">
        <v>39</v>
      </c>
      <c r="O330" s="76"/>
      <c r="P330" s="256" t="n">
        <f aca="false">O330*H330</f>
        <v>0</v>
      </c>
      <c r="Q330" s="256" t="n">
        <v>0</v>
      </c>
      <c r="R330" s="256" t="n">
        <f aca="false">Q330*H330</f>
        <v>0</v>
      </c>
      <c r="S330" s="256" t="n">
        <v>0</v>
      </c>
      <c r="T330" s="257" t="n">
        <f aca="false">S330*H330</f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258" t="s">
        <v>302</v>
      </c>
      <c r="AT330" s="258" t="s">
        <v>250</v>
      </c>
      <c r="AU330" s="258" t="s">
        <v>265</v>
      </c>
      <c r="AY330" s="3" t="s">
        <v>247</v>
      </c>
      <c r="BE330" s="137" t="n">
        <f aca="false">IF(N330="základní",J330,0)</f>
        <v>0</v>
      </c>
      <c r="BF330" s="137" t="n">
        <f aca="false">IF(N330="snížená",J330,0)</f>
        <v>0</v>
      </c>
      <c r="BG330" s="137" t="n">
        <f aca="false">IF(N330="zákl. přenesená",J330,0)</f>
        <v>0</v>
      </c>
      <c r="BH330" s="137" t="n">
        <f aca="false">IF(N330="sníž. přenesená",J330,0)</f>
        <v>0</v>
      </c>
      <c r="BI330" s="137" t="n">
        <f aca="false">IF(N330="nulová",J330,0)</f>
        <v>0</v>
      </c>
      <c r="BJ330" s="3" t="s">
        <v>81</v>
      </c>
      <c r="BK330" s="137" t="n">
        <f aca="false">ROUND(I330*H330,2)</f>
        <v>0</v>
      </c>
      <c r="BL330" s="3" t="s">
        <v>302</v>
      </c>
      <c r="BM330" s="258" t="s">
        <v>958</v>
      </c>
    </row>
    <row r="331" s="30" customFormat="true" ht="76.8" hidden="false" customHeight="false" outlineLevel="0" collapsed="false">
      <c r="A331" s="26"/>
      <c r="B331" s="27"/>
      <c r="C331" s="28"/>
      <c r="D331" s="259" t="s">
        <v>256</v>
      </c>
      <c r="E331" s="28"/>
      <c r="F331" s="260" t="s">
        <v>959</v>
      </c>
      <c r="G331" s="28"/>
      <c r="H331" s="28"/>
      <c r="I331" s="211"/>
      <c r="J331" s="28"/>
      <c r="K331" s="28"/>
      <c r="L331" s="29"/>
      <c r="M331" s="261"/>
      <c r="N331" s="262"/>
      <c r="O331" s="76"/>
      <c r="P331" s="76"/>
      <c r="Q331" s="76"/>
      <c r="R331" s="76"/>
      <c r="S331" s="76"/>
      <c r="T331" s="77"/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T331" s="3" t="s">
        <v>256</v>
      </c>
      <c r="AU331" s="3" t="s">
        <v>265</v>
      </c>
    </row>
    <row r="332" s="30" customFormat="true" ht="62.7" hidden="false" customHeight="true" outlineLevel="0" collapsed="false">
      <c r="A332" s="26"/>
      <c r="B332" s="27"/>
      <c r="C332" s="263" t="s">
        <v>1592</v>
      </c>
      <c r="D332" s="263" t="s">
        <v>288</v>
      </c>
      <c r="E332" s="264" t="s">
        <v>1593</v>
      </c>
      <c r="F332" s="265" t="s">
        <v>1594</v>
      </c>
      <c r="G332" s="266" t="s">
        <v>291</v>
      </c>
      <c r="H332" s="267" t="n">
        <v>4</v>
      </c>
      <c r="I332" s="268"/>
      <c r="J332" s="269" t="n">
        <f aca="false">ROUND(I332*H332,2)</f>
        <v>0</v>
      </c>
      <c r="K332" s="270"/>
      <c r="L332" s="271"/>
      <c r="M332" s="272"/>
      <c r="N332" s="273" t="s">
        <v>39</v>
      </c>
      <c r="O332" s="76"/>
      <c r="P332" s="256" t="n">
        <f aca="false">O332*H332</f>
        <v>0</v>
      </c>
      <c r="Q332" s="256" t="n">
        <v>0.00255</v>
      </c>
      <c r="R332" s="256" t="n">
        <f aca="false">Q332*H332</f>
        <v>0.0102</v>
      </c>
      <c r="S332" s="256" t="n">
        <v>0</v>
      </c>
      <c r="T332" s="257" t="n">
        <f aca="false">S332*H332</f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258" t="s">
        <v>324</v>
      </c>
      <c r="AT332" s="258" t="s">
        <v>288</v>
      </c>
      <c r="AU332" s="258" t="s">
        <v>265</v>
      </c>
      <c r="AY332" s="3" t="s">
        <v>247</v>
      </c>
      <c r="BE332" s="137" t="n">
        <f aca="false">IF(N332="základní",J332,0)</f>
        <v>0</v>
      </c>
      <c r="BF332" s="137" t="n">
        <f aca="false">IF(N332="snížená",J332,0)</f>
        <v>0</v>
      </c>
      <c r="BG332" s="137" t="n">
        <f aca="false">IF(N332="zákl. přenesená",J332,0)</f>
        <v>0</v>
      </c>
      <c r="BH332" s="137" t="n">
        <f aca="false">IF(N332="sníž. přenesená",J332,0)</f>
        <v>0</v>
      </c>
      <c r="BI332" s="137" t="n">
        <f aca="false">IF(N332="nulová",J332,0)</f>
        <v>0</v>
      </c>
      <c r="BJ332" s="3" t="s">
        <v>81</v>
      </c>
      <c r="BK332" s="137" t="n">
        <f aca="false">ROUND(I332*H332,2)</f>
        <v>0</v>
      </c>
      <c r="BL332" s="3" t="s">
        <v>302</v>
      </c>
      <c r="BM332" s="258" t="s">
        <v>1595</v>
      </c>
    </row>
    <row r="333" s="30" customFormat="true" ht="86.4" hidden="false" customHeight="false" outlineLevel="0" collapsed="false">
      <c r="A333" s="26"/>
      <c r="B333" s="27"/>
      <c r="C333" s="28"/>
      <c r="D333" s="259" t="s">
        <v>256</v>
      </c>
      <c r="E333" s="28"/>
      <c r="F333" s="260" t="s">
        <v>1596</v>
      </c>
      <c r="G333" s="28"/>
      <c r="H333" s="28"/>
      <c r="I333" s="211"/>
      <c r="J333" s="28"/>
      <c r="K333" s="28"/>
      <c r="L333" s="29"/>
      <c r="M333" s="261"/>
      <c r="N333" s="262"/>
      <c r="O333" s="76"/>
      <c r="P333" s="76"/>
      <c r="Q333" s="76"/>
      <c r="R333" s="76"/>
      <c r="S333" s="76"/>
      <c r="T333" s="77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T333" s="3" t="s">
        <v>256</v>
      </c>
      <c r="AU333" s="3" t="s">
        <v>265</v>
      </c>
    </row>
    <row r="334" s="30" customFormat="true" ht="24.15" hidden="false" customHeight="true" outlineLevel="0" collapsed="false">
      <c r="A334" s="26"/>
      <c r="B334" s="27"/>
      <c r="C334" s="246" t="s">
        <v>960</v>
      </c>
      <c r="D334" s="246" t="s">
        <v>250</v>
      </c>
      <c r="E334" s="247" t="s">
        <v>961</v>
      </c>
      <c r="F334" s="248" t="s">
        <v>962</v>
      </c>
      <c r="G334" s="249" t="s">
        <v>291</v>
      </c>
      <c r="H334" s="250" t="n">
        <v>4</v>
      </c>
      <c r="I334" s="251"/>
      <c r="J334" s="252" t="n">
        <f aca="false">ROUND(I334*H334,2)</f>
        <v>0</v>
      </c>
      <c r="K334" s="253"/>
      <c r="L334" s="29"/>
      <c r="M334" s="254"/>
      <c r="N334" s="255" t="s">
        <v>39</v>
      </c>
      <c r="O334" s="76"/>
      <c r="P334" s="256" t="n">
        <f aca="false">O334*H334</f>
        <v>0</v>
      </c>
      <c r="Q334" s="256" t="n">
        <v>0</v>
      </c>
      <c r="R334" s="256" t="n">
        <f aca="false">Q334*H334</f>
        <v>0</v>
      </c>
      <c r="S334" s="256" t="n">
        <v>0</v>
      </c>
      <c r="T334" s="257" t="n">
        <f aca="false">S334*H334</f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258" t="s">
        <v>302</v>
      </c>
      <c r="AT334" s="258" t="s">
        <v>250</v>
      </c>
      <c r="AU334" s="258" t="s">
        <v>265</v>
      </c>
      <c r="AY334" s="3" t="s">
        <v>247</v>
      </c>
      <c r="BE334" s="137" t="n">
        <f aca="false">IF(N334="základní",J334,0)</f>
        <v>0</v>
      </c>
      <c r="BF334" s="137" t="n">
        <f aca="false">IF(N334="snížená",J334,0)</f>
        <v>0</v>
      </c>
      <c r="BG334" s="137" t="n">
        <f aca="false">IF(N334="zákl. přenesená",J334,0)</f>
        <v>0</v>
      </c>
      <c r="BH334" s="137" t="n">
        <f aca="false">IF(N334="sníž. přenesená",J334,0)</f>
        <v>0</v>
      </c>
      <c r="BI334" s="137" t="n">
        <f aca="false">IF(N334="nulová",J334,0)</f>
        <v>0</v>
      </c>
      <c r="BJ334" s="3" t="s">
        <v>81</v>
      </c>
      <c r="BK334" s="137" t="n">
        <f aca="false">ROUND(I334*H334,2)</f>
        <v>0</v>
      </c>
      <c r="BL334" s="3" t="s">
        <v>302</v>
      </c>
      <c r="BM334" s="258" t="s">
        <v>963</v>
      </c>
    </row>
    <row r="335" s="30" customFormat="true" ht="38.4" hidden="false" customHeight="false" outlineLevel="0" collapsed="false">
      <c r="A335" s="26"/>
      <c r="B335" s="27"/>
      <c r="C335" s="28"/>
      <c r="D335" s="259" t="s">
        <v>256</v>
      </c>
      <c r="E335" s="28"/>
      <c r="F335" s="260" t="s">
        <v>964</v>
      </c>
      <c r="G335" s="28"/>
      <c r="H335" s="28"/>
      <c r="I335" s="211"/>
      <c r="J335" s="28"/>
      <c r="K335" s="28"/>
      <c r="L335" s="29"/>
      <c r="M335" s="261"/>
      <c r="N335" s="262"/>
      <c r="O335" s="76"/>
      <c r="P335" s="76"/>
      <c r="Q335" s="76"/>
      <c r="R335" s="76"/>
      <c r="S335" s="76"/>
      <c r="T335" s="77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T335" s="3" t="s">
        <v>256</v>
      </c>
      <c r="AU335" s="3" t="s">
        <v>265</v>
      </c>
    </row>
    <row r="336" s="30" customFormat="true" ht="24.15" hidden="false" customHeight="true" outlineLevel="0" collapsed="false">
      <c r="A336" s="26"/>
      <c r="B336" s="27"/>
      <c r="C336" s="263" t="s">
        <v>965</v>
      </c>
      <c r="D336" s="263" t="s">
        <v>288</v>
      </c>
      <c r="E336" s="264" t="s">
        <v>966</v>
      </c>
      <c r="F336" s="265" t="s">
        <v>967</v>
      </c>
      <c r="G336" s="266" t="s">
        <v>291</v>
      </c>
      <c r="H336" s="267" t="n">
        <v>4</v>
      </c>
      <c r="I336" s="268"/>
      <c r="J336" s="269" t="n">
        <f aca="false">ROUND(I336*H336,2)</f>
        <v>0</v>
      </c>
      <c r="K336" s="270"/>
      <c r="L336" s="271"/>
      <c r="M336" s="272"/>
      <c r="N336" s="273" t="s">
        <v>39</v>
      </c>
      <c r="O336" s="76"/>
      <c r="P336" s="256" t="n">
        <f aca="false">O336*H336</f>
        <v>0</v>
      </c>
      <c r="Q336" s="256" t="n">
        <v>0.00015</v>
      </c>
      <c r="R336" s="256" t="n">
        <f aca="false">Q336*H336</f>
        <v>0.0006</v>
      </c>
      <c r="S336" s="256" t="n">
        <v>0</v>
      </c>
      <c r="T336" s="257" t="n">
        <f aca="false">S336*H336</f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258" t="s">
        <v>324</v>
      </c>
      <c r="AT336" s="258" t="s">
        <v>288</v>
      </c>
      <c r="AU336" s="258" t="s">
        <v>265</v>
      </c>
      <c r="AY336" s="3" t="s">
        <v>247</v>
      </c>
      <c r="BE336" s="137" t="n">
        <f aca="false">IF(N336="základní",J336,0)</f>
        <v>0</v>
      </c>
      <c r="BF336" s="137" t="n">
        <f aca="false">IF(N336="snížená",J336,0)</f>
        <v>0</v>
      </c>
      <c r="BG336" s="137" t="n">
        <f aca="false">IF(N336="zákl. přenesená",J336,0)</f>
        <v>0</v>
      </c>
      <c r="BH336" s="137" t="n">
        <f aca="false">IF(N336="sníž. přenesená",J336,0)</f>
        <v>0</v>
      </c>
      <c r="BI336" s="137" t="n">
        <f aca="false">IF(N336="nulová",J336,0)</f>
        <v>0</v>
      </c>
      <c r="BJ336" s="3" t="s">
        <v>81</v>
      </c>
      <c r="BK336" s="137" t="n">
        <f aca="false">ROUND(I336*H336,2)</f>
        <v>0</v>
      </c>
      <c r="BL336" s="3" t="s">
        <v>302</v>
      </c>
      <c r="BM336" s="258" t="s">
        <v>968</v>
      </c>
    </row>
    <row r="337" s="30" customFormat="true" ht="19.2" hidden="false" customHeight="false" outlineLevel="0" collapsed="false">
      <c r="A337" s="26"/>
      <c r="B337" s="27"/>
      <c r="C337" s="28"/>
      <c r="D337" s="259" t="s">
        <v>256</v>
      </c>
      <c r="E337" s="28"/>
      <c r="F337" s="260" t="s">
        <v>967</v>
      </c>
      <c r="G337" s="28"/>
      <c r="H337" s="28"/>
      <c r="I337" s="211"/>
      <c r="J337" s="28"/>
      <c r="K337" s="28"/>
      <c r="L337" s="29"/>
      <c r="M337" s="261"/>
      <c r="N337" s="262"/>
      <c r="O337" s="76"/>
      <c r="P337" s="76"/>
      <c r="Q337" s="76"/>
      <c r="R337" s="76"/>
      <c r="S337" s="76"/>
      <c r="T337" s="77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T337" s="3" t="s">
        <v>256</v>
      </c>
      <c r="AU337" s="3" t="s">
        <v>265</v>
      </c>
    </row>
    <row r="338" s="30" customFormat="true" ht="24.15" hidden="false" customHeight="true" outlineLevel="0" collapsed="false">
      <c r="A338" s="26"/>
      <c r="B338" s="27"/>
      <c r="C338" s="246" t="s">
        <v>983</v>
      </c>
      <c r="D338" s="246" t="s">
        <v>250</v>
      </c>
      <c r="E338" s="247" t="s">
        <v>984</v>
      </c>
      <c r="F338" s="248" t="s">
        <v>985</v>
      </c>
      <c r="G338" s="249" t="s">
        <v>291</v>
      </c>
      <c r="H338" s="250" t="n">
        <v>1</v>
      </c>
      <c r="I338" s="251"/>
      <c r="J338" s="252" t="n">
        <f aca="false">ROUND(I338*H338,2)</f>
        <v>0</v>
      </c>
      <c r="K338" s="253"/>
      <c r="L338" s="29"/>
      <c r="M338" s="254"/>
      <c r="N338" s="255" t="s">
        <v>39</v>
      </c>
      <c r="O338" s="76"/>
      <c r="P338" s="256" t="n">
        <f aca="false">O338*H338</f>
        <v>0</v>
      </c>
      <c r="Q338" s="256" t="n">
        <v>0</v>
      </c>
      <c r="R338" s="256" t="n">
        <f aca="false">Q338*H338</f>
        <v>0</v>
      </c>
      <c r="S338" s="256" t="n">
        <v>0</v>
      </c>
      <c r="T338" s="257" t="n">
        <f aca="false">S338*H338</f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258" t="s">
        <v>302</v>
      </c>
      <c r="AT338" s="258" t="s">
        <v>250</v>
      </c>
      <c r="AU338" s="258" t="s">
        <v>265</v>
      </c>
      <c r="AY338" s="3" t="s">
        <v>247</v>
      </c>
      <c r="BE338" s="137" t="n">
        <f aca="false">IF(N338="základní",J338,0)</f>
        <v>0</v>
      </c>
      <c r="BF338" s="137" t="n">
        <f aca="false">IF(N338="snížená",J338,0)</f>
        <v>0</v>
      </c>
      <c r="BG338" s="137" t="n">
        <f aca="false">IF(N338="zákl. přenesená",J338,0)</f>
        <v>0</v>
      </c>
      <c r="BH338" s="137" t="n">
        <f aca="false">IF(N338="sníž. přenesená",J338,0)</f>
        <v>0</v>
      </c>
      <c r="BI338" s="137" t="n">
        <f aca="false">IF(N338="nulová",J338,0)</f>
        <v>0</v>
      </c>
      <c r="BJ338" s="3" t="s">
        <v>81</v>
      </c>
      <c r="BK338" s="137" t="n">
        <f aca="false">ROUND(I338*H338,2)</f>
        <v>0</v>
      </c>
      <c r="BL338" s="3" t="s">
        <v>302</v>
      </c>
      <c r="BM338" s="258" t="s">
        <v>986</v>
      </c>
    </row>
    <row r="339" s="30" customFormat="true" ht="28.8" hidden="false" customHeight="false" outlineLevel="0" collapsed="false">
      <c r="A339" s="26"/>
      <c r="B339" s="27"/>
      <c r="C339" s="28"/>
      <c r="D339" s="259" t="s">
        <v>256</v>
      </c>
      <c r="E339" s="28"/>
      <c r="F339" s="260" t="s">
        <v>987</v>
      </c>
      <c r="G339" s="28"/>
      <c r="H339" s="28"/>
      <c r="I339" s="211"/>
      <c r="J339" s="28"/>
      <c r="K339" s="28"/>
      <c r="L339" s="29"/>
      <c r="M339" s="261"/>
      <c r="N339" s="262"/>
      <c r="O339" s="76"/>
      <c r="P339" s="76"/>
      <c r="Q339" s="76"/>
      <c r="R339" s="76"/>
      <c r="S339" s="76"/>
      <c r="T339" s="77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T339" s="3" t="s">
        <v>256</v>
      </c>
      <c r="AU339" s="3" t="s">
        <v>265</v>
      </c>
    </row>
    <row r="340" s="30" customFormat="true" ht="21.75" hidden="false" customHeight="true" outlineLevel="0" collapsed="false">
      <c r="A340" s="26"/>
      <c r="B340" s="27"/>
      <c r="C340" s="263" t="s">
        <v>988</v>
      </c>
      <c r="D340" s="263" t="s">
        <v>288</v>
      </c>
      <c r="E340" s="264" t="s">
        <v>989</v>
      </c>
      <c r="F340" s="265" t="s">
        <v>990</v>
      </c>
      <c r="G340" s="266" t="s">
        <v>291</v>
      </c>
      <c r="H340" s="267" t="n">
        <v>1</v>
      </c>
      <c r="I340" s="268"/>
      <c r="J340" s="269" t="n">
        <f aca="false">ROUND(I340*H340,2)</f>
        <v>0</v>
      </c>
      <c r="K340" s="270"/>
      <c r="L340" s="271"/>
      <c r="M340" s="272"/>
      <c r="N340" s="273" t="s">
        <v>39</v>
      </c>
      <c r="O340" s="76"/>
      <c r="P340" s="256" t="n">
        <f aca="false">O340*H340</f>
        <v>0</v>
      </c>
      <c r="Q340" s="256" t="n">
        <v>4E-005</v>
      </c>
      <c r="R340" s="256" t="n">
        <f aca="false">Q340*H340</f>
        <v>4E-005</v>
      </c>
      <c r="S340" s="256" t="n">
        <v>0</v>
      </c>
      <c r="T340" s="257" t="n">
        <f aca="false">S340*H340</f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258" t="s">
        <v>324</v>
      </c>
      <c r="AT340" s="258" t="s">
        <v>288</v>
      </c>
      <c r="AU340" s="258" t="s">
        <v>265</v>
      </c>
      <c r="AY340" s="3" t="s">
        <v>247</v>
      </c>
      <c r="BE340" s="137" t="n">
        <f aca="false">IF(N340="základní",J340,0)</f>
        <v>0</v>
      </c>
      <c r="BF340" s="137" t="n">
        <f aca="false">IF(N340="snížená",J340,0)</f>
        <v>0</v>
      </c>
      <c r="BG340" s="137" t="n">
        <f aca="false">IF(N340="zákl. přenesená",J340,0)</f>
        <v>0</v>
      </c>
      <c r="BH340" s="137" t="n">
        <f aca="false">IF(N340="sníž. přenesená",J340,0)</f>
        <v>0</v>
      </c>
      <c r="BI340" s="137" t="n">
        <f aca="false">IF(N340="nulová",J340,0)</f>
        <v>0</v>
      </c>
      <c r="BJ340" s="3" t="s">
        <v>81</v>
      </c>
      <c r="BK340" s="137" t="n">
        <f aca="false">ROUND(I340*H340,2)</f>
        <v>0</v>
      </c>
      <c r="BL340" s="3" t="s">
        <v>302</v>
      </c>
      <c r="BM340" s="258" t="s">
        <v>991</v>
      </c>
    </row>
    <row r="341" s="30" customFormat="true" ht="10.2" hidden="false" customHeight="false" outlineLevel="0" collapsed="false">
      <c r="A341" s="26"/>
      <c r="B341" s="27"/>
      <c r="C341" s="28"/>
      <c r="D341" s="259" t="s">
        <v>256</v>
      </c>
      <c r="E341" s="28"/>
      <c r="F341" s="260" t="s">
        <v>990</v>
      </c>
      <c r="G341" s="28"/>
      <c r="H341" s="28"/>
      <c r="I341" s="211"/>
      <c r="J341" s="28"/>
      <c r="K341" s="28"/>
      <c r="L341" s="29"/>
      <c r="M341" s="261"/>
      <c r="N341" s="262"/>
      <c r="O341" s="76"/>
      <c r="P341" s="76"/>
      <c r="Q341" s="76"/>
      <c r="R341" s="76"/>
      <c r="S341" s="76"/>
      <c r="T341" s="77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T341" s="3" t="s">
        <v>256</v>
      </c>
      <c r="AU341" s="3" t="s">
        <v>265</v>
      </c>
    </row>
    <row r="342" s="30" customFormat="true" ht="24.15" hidden="false" customHeight="true" outlineLevel="0" collapsed="false">
      <c r="A342" s="26"/>
      <c r="B342" s="27"/>
      <c r="C342" s="263" t="s">
        <v>992</v>
      </c>
      <c r="D342" s="263" t="s">
        <v>288</v>
      </c>
      <c r="E342" s="264" t="s">
        <v>993</v>
      </c>
      <c r="F342" s="265" t="s">
        <v>994</v>
      </c>
      <c r="G342" s="266" t="s">
        <v>291</v>
      </c>
      <c r="H342" s="267" t="n">
        <v>1</v>
      </c>
      <c r="I342" s="268"/>
      <c r="J342" s="269" t="n">
        <f aca="false">ROUND(I342*H342,2)</f>
        <v>0</v>
      </c>
      <c r="K342" s="270"/>
      <c r="L342" s="271"/>
      <c r="M342" s="272"/>
      <c r="N342" s="273" t="s">
        <v>39</v>
      </c>
      <c r="O342" s="76"/>
      <c r="P342" s="256" t="n">
        <f aca="false">O342*H342</f>
        <v>0</v>
      </c>
      <c r="Q342" s="256" t="n">
        <v>2E-005</v>
      </c>
      <c r="R342" s="256" t="n">
        <f aca="false">Q342*H342</f>
        <v>2E-005</v>
      </c>
      <c r="S342" s="256" t="n">
        <v>0</v>
      </c>
      <c r="T342" s="257" t="n">
        <f aca="false">S342*H342</f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258" t="s">
        <v>324</v>
      </c>
      <c r="AT342" s="258" t="s">
        <v>288</v>
      </c>
      <c r="AU342" s="258" t="s">
        <v>265</v>
      </c>
      <c r="AY342" s="3" t="s">
        <v>247</v>
      </c>
      <c r="BE342" s="137" t="n">
        <f aca="false">IF(N342="základní",J342,0)</f>
        <v>0</v>
      </c>
      <c r="BF342" s="137" t="n">
        <f aca="false">IF(N342="snížená",J342,0)</f>
        <v>0</v>
      </c>
      <c r="BG342" s="137" t="n">
        <f aca="false">IF(N342="zákl. přenesená",J342,0)</f>
        <v>0</v>
      </c>
      <c r="BH342" s="137" t="n">
        <f aca="false">IF(N342="sníž. přenesená",J342,0)</f>
        <v>0</v>
      </c>
      <c r="BI342" s="137" t="n">
        <f aca="false">IF(N342="nulová",J342,0)</f>
        <v>0</v>
      </c>
      <c r="BJ342" s="3" t="s">
        <v>81</v>
      </c>
      <c r="BK342" s="137" t="n">
        <f aca="false">ROUND(I342*H342,2)</f>
        <v>0</v>
      </c>
      <c r="BL342" s="3" t="s">
        <v>302</v>
      </c>
      <c r="BM342" s="258" t="s">
        <v>995</v>
      </c>
    </row>
    <row r="343" s="30" customFormat="true" ht="10.2" hidden="false" customHeight="false" outlineLevel="0" collapsed="false">
      <c r="A343" s="26"/>
      <c r="B343" s="27"/>
      <c r="C343" s="28"/>
      <c r="D343" s="259" t="s">
        <v>256</v>
      </c>
      <c r="E343" s="28"/>
      <c r="F343" s="260" t="s">
        <v>994</v>
      </c>
      <c r="G343" s="28"/>
      <c r="H343" s="28"/>
      <c r="I343" s="211"/>
      <c r="J343" s="28"/>
      <c r="K343" s="28"/>
      <c r="L343" s="29"/>
      <c r="M343" s="261"/>
      <c r="N343" s="262"/>
      <c r="O343" s="76"/>
      <c r="P343" s="76"/>
      <c r="Q343" s="76"/>
      <c r="R343" s="76"/>
      <c r="S343" s="76"/>
      <c r="T343" s="77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T343" s="3" t="s">
        <v>256</v>
      </c>
      <c r="AU343" s="3" t="s">
        <v>265</v>
      </c>
    </row>
    <row r="344" s="30" customFormat="true" ht="24.15" hidden="false" customHeight="true" outlineLevel="0" collapsed="false">
      <c r="A344" s="26"/>
      <c r="B344" s="27"/>
      <c r="C344" s="246" t="s">
        <v>996</v>
      </c>
      <c r="D344" s="246" t="s">
        <v>250</v>
      </c>
      <c r="E344" s="247" t="s">
        <v>997</v>
      </c>
      <c r="F344" s="248" t="s">
        <v>998</v>
      </c>
      <c r="G344" s="249" t="s">
        <v>332</v>
      </c>
      <c r="H344" s="250" t="n">
        <v>60</v>
      </c>
      <c r="I344" s="251"/>
      <c r="J344" s="252" t="n">
        <f aca="false">ROUND(I344*H344,2)</f>
        <v>0</v>
      </c>
      <c r="K344" s="253"/>
      <c r="L344" s="29"/>
      <c r="M344" s="254"/>
      <c r="N344" s="255" t="s">
        <v>39</v>
      </c>
      <c r="O344" s="76"/>
      <c r="P344" s="256" t="n">
        <f aca="false">O344*H344</f>
        <v>0</v>
      </c>
      <c r="Q344" s="256" t="n">
        <v>0</v>
      </c>
      <c r="R344" s="256" t="n">
        <f aca="false">Q344*H344</f>
        <v>0</v>
      </c>
      <c r="S344" s="256" t="n">
        <v>0</v>
      </c>
      <c r="T344" s="257" t="n">
        <f aca="false">S344*H344</f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258" t="s">
        <v>302</v>
      </c>
      <c r="AT344" s="258" t="s">
        <v>250</v>
      </c>
      <c r="AU344" s="258" t="s">
        <v>265</v>
      </c>
      <c r="AY344" s="3" t="s">
        <v>247</v>
      </c>
      <c r="BE344" s="137" t="n">
        <f aca="false">IF(N344="základní",J344,0)</f>
        <v>0</v>
      </c>
      <c r="BF344" s="137" t="n">
        <f aca="false">IF(N344="snížená",J344,0)</f>
        <v>0</v>
      </c>
      <c r="BG344" s="137" t="n">
        <f aca="false">IF(N344="zákl. přenesená",J344,0)</f>
        <v>0</v>
      </c>
      <c r="BH344" s="137" t="n">
        <f aca="false">IF(N344="sníž. přenesená",J344,0)</f>
        <v>0</v>
      </c>
      <c r="BI344" s="137" t="n">
        <f aca="false">IF(N344="nulová",J344,0)</f>
        <v>0</v>
      </c>
      <c r="BJ344" s="3" t="s">
        <v>81</v>
      </c>
      <c r="BK344" s="137" t="n">
        <f aca="false">ROUND(I344*H344,2)</f>
        <v>0</v>
      </c>
      <c r="BL344" s="3" t="s">
        <v>302</v>
      </c>
      <c r="BM344" s="258" t="s">
        <v>999</v>
      </c>
    </row>
    <row r="345" s="30" customFormat="true" ht="28.8" hidden="false" customHeight="false" outlineLevel="0" collapsed="false">
      <c r="A345" s="26"/>
      <c r="B345" s="27"/>
      <c r="C345" s="28"/>
      <c r="D345" s="259" t="s">
        <v>256</v>
      </c>
      <c r="E345" s="28"/>
      <c r="F345" s="260" t="s">
        <v>1000</v>
      </c>
      <c r="G345" s="28"/>
      <c r="H345" s="28"/>
      <c r="I345" s="211"/>
      <c r="J345" s="28"/>
      <c r="K345" s="28"/>
      <c r="L345" s="29"/>
      <c r="M345" s="261"/>
      <c r="N345" s="262"/>
      <c r="O345" s="76"/>
      <c r="P345" s="76"/>
      <c r="Q345" s="76"/>
      <c r="R345" s="76"/>
      <c r="S345" s="76"/>
      <c r="T345" s="77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T345" s="3" t="s">
        <v>256</v>
      </c>
      <c r="AU345" s="3" t="s">
        <v>265</v>
      </c>
    </row>
    <row r="346" s="30" customFormat="true" ht="24.15" hidden="false" customHeight="true" outlineLevel="0" collapsed="false">
      <c r="A346" s="26"/>
      <c r="B346" s="27"/>
      <c r="C346" s="263" t="s">
        <v>1001</v>
      </c>
      <c r="D346" s="263" t="s">
        <v>288</v>
      </c>
      <c r="E346" s="264" t="s">
        <v>1002</v>
      </c>
      <c r="F346" s="265" t="s">
        <v>1003</v>
      </c>
      <c r="G346" s="266" t="s">
        <v>332</v>
      </c>
      <c r="H346" s="267" t="n">
        <v>60</v>
      </c>
      <c r="I346" s="268"/>
      <c r="J346" s="269" t="n">
        <f aca="false">ROUND(I346*H346,2)</f>
        <v>0</v>
      </c>
      <c r="K346" s="270"/>
      <c r="L346" s="271"/>
      <c r="M346" s="272"/>
      <c r="N346" s="273" t="s">
        <v>39</v>
      </c>
      <c r="O346" s="76"/>
      <c r="P346" s="256" t="n">
        <f aca="false">O346*H346</f>
        <v>0</v>
      </c>
      <c r="Q346" s="256" t="n">
        <v>0.00012</v>
      </c>
      <c r="R346" s="256" t="n">
        <f aca="false">Q346*H346</f>
        <v>0.0072</v>
      </c>
      <c r="S346" s="256" t="n">
        <v>0</v>
      </c>
      <c r="T346" s="257" t="n">
        <f aca="false">S346*H346</f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258" t="s">
        <v>324</v>
      </c>
      <c r="AT346" s="258" t="s">
        <v>288</v>
      </c>
      <c r="AU346" s="258" t="s">
        <v>265</v>
      </c>
      <c r="AY346" s="3" t="s">
        <v>247</v>
      </c>
      <c r="BE346" s="137" t="n">
        <f aca="false">IF(N346="základní",J346,0)</f>
        <v>0</v>
      </c>
      <c r="BF346" s="137" t="n">
        <f aca="false">IF(N346="snížená",J346,0)</f>
        <v>0</v>
      </c>
      <c r="BG346" s="137" t="n">
        <f aca="false">IF(N346="zákl. přenesená",J346,0)</f>
        <v>0</v>
      </c>
      <c r="BH346" s="137" t="n">
        <f aca="false">IF(N346="sníž. přenesená",J346,0)</f>
        <v>0</v>
      </c>
      <c r="BI346" s="137" t="n">
        <f aca="false">IF(N346="nulová",J346,0)</f>
        <v>0</v>
      </c>
      <c r="BJ346" s="3" t="s">
        <v>81</v>
      </c>
      <c r="BK346" s="137" t="n">
        <f aca="false">ROUND(I346*H346,2)</f>
        <v>0</v>
      </c>
      <c r="BL346" s="3" t="s">
        <v>302</v>
      </c>
      <c r="BM346" s="258" t="s">
        <v>1004</v>
      </c>
    </row>
    <row r="347" s="30" customFormat="true" ht="19.2" hidden="false" customHeight="false" outlineLevel="0" collapsed="false">
      <c r="A347" s="26"/>
      <c r="B347" s="27"/>
      <c r="C347" s="28"/>
      <c r="D347" s="259" t="s">
        <v>256</v>
      </c>
      <c r="E347" s="28"/>
      <c r="F347" s="260" t="s">
        <v>1003</v>
      </c>
      <c r="G347" s="28"/>
      <c r="H347" s="28"/>
      <c r="I347" s="211"/>
      <c r="J347" s="28"/>
      <c r="K347" s="28"/>
      <c r="L347" s="29"/>
      <c r="M347" s="261"/>
      <c r="N347" s="262"/>
      <c r="O347" s="76"/>
      <c r="P347" s="76"/>
      <c r="Q347" s="76"/>
      <c r="R347" s="76"/>
      <c r="S347" s="76"/>
      <c r="T347" s="77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T347" s="3" t="s">
        <v>256</v>
      </c>
      <c r="AU347" s="3" t="s">
        <v>265</v>
      </c>
    </row>
    <row r="348" s="30" customFormat="true" ht="24.15" hidden="false" customHeight="true" outlineLevel="0" collapsed="false">
      <c r="A348" s="26"/>
      <c r="B348" s="27"/>
      <c r="C348" s="246" t="s">
        <v>1005</v>
      </c>
      <c r="D348" s="246" t="s">
        <v>250</v>
      </c>
      <c r="E348" s="247" t="s">
        <v>1006</v>
      </c>
      <c r="F348" s="248" t="s">
        <v>1007</v>
      </c>
      <c r="G348" s="249" t="s">
        <v>291</v>
      </c>
      <c r="H348" s="250" t="n">
        <v>3</v>
      </c>
      <c r="I348" s="251"/>
      <c r="J348" s="252" t="n">
        <f aca="false">ROUND(I348*H348,2)</f>
        <v>0</v>
      </c>
      <c r="K348" s="253"/>
      <c r="L348" s="29"/>
      <c r="M348" s="254"/>
      <c r="N348" s="255" t="s">
        <v>39</v>
      </c>
      <c r="O348" s="76"/>
      <c r="P348" s="256" t="n">
        <f aca="false">O348*H348</f>
        <v>0</v>
      </c>
      <c r="Q348" s="256" t="n">
        <v>0</v>
      </c>
      <c r="R348" s="256" t="n">
        <f aca="false">Q348*H348</f>
        <v>0</v>
      </c>
      <c r="S348" s="256" t="n">
        <v>0.003</v>
      </c>
      <c r="T348" s="257" t="n">
        <f aca="false">S348*H348</f>
        <v>0.009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258" t="s">
        <v>302</v>
      </c>
      <c r="AT348" s="258" t="s">
        <v>250</v>
      </c>
      <c r="AU348" s="258" t="s">
        <v>265</v>
      </c>
      <c r="AY348" s="3" t="s">
        <v>247</v>
      </c>
      <c r="BE348" s="137" t="n">
        <f aca="false">IF(N348="základní",J348,0)</f>
        <v>0</v>
      </c>
      <c r="BF348" s="137" t="n">
        <f aca="false">IF(N348="snížená",J348,0)</f>
        <v>0</v>
      </c>
      <c r="BG348" s="137" t="n">
        <f aca="false">IF(N348="zákl. přenesená",J348,0)</f>
        <v>0</v>
      </c>
      <c r="BH348" s="137" t="n">
        <f aca="false">IF(N348="sníž. přenesená",J348,0)</f>
        <v>0</v>
      </c>
      <c r="BI348" s="137" t="n">
        <f aca="false">IF(N348="nulová",J348,0)</f>
        <v>0</v>
      </c>
      <c r="BJ348" s="3" t="s">
        <v>81</v>
      </c>
      <c r="BK348" s="137" t="n">
        <f aca="false">ROUND(I348*H348,2)</f>
        <v>0</v>
      </c>
      <c r="BL348" s="3" t="s">
        <v>302</v>
      </c>
      <c r="BM348" s="258" t="s">
        <v>1008</v>
      </c>
    </row>
    <row r="349" s="30" customFormat="true" ht="48" hidden="false" customHeight="false" outlineLevel="0" collapsed="false">
      <c r="A349" s="26"/>
      <c r="B349" s="27"/>
      <c r="C349" s="28"/>
      <c r="D349" s="259" t="s">
        <v>256</v>
      </c>
      <c r="E349" s="28"/>
      <c r="F349" s="260" t="s">
        <v>1009</v>
      </c>
      <c r="G349" s="28"/>
      <c r="H349" s="28"/>
      <c r="I349" s="211"/>
      <c r="J349" s="28"/>
      <c r="K349" s="28"/>
      <c r="L349" s="29"/>
      <c r="M349" s="261"/>
      <c r="N349" s="262"/>
      <c r="O349" s="76"/>
      <c r="P349" s="76"/>
      <c r="Q349" s="76"/>
      <c r="R349" s="76"/>
      <c r="S349" s="76"/>
      <c r="T349" s="77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T349" s="3" t="s">
        <v>256</v>
      </c>
      <c r="AU349" s="3" t="s">
        <v>265</v>
      </c>
    </row>
    <row r="350" s="229" customFormat="true" ht="22.8" hidden="false" customHeight="true" outlineLevel="0" collapsed="false">
      <c r="B350" s="230"/>
      <c r="C350" s="231"/>
      <c r="D350" s="232" t="s">
        <v>73</v>
      </c>
      <c r="E350" s="244" t="s">
        <v>1010</v>
      </c>
      <c r="F350" s="244" t="s">
        <v>1011</v>
      </c>
      <c r="G350" s="231"/>
      <c r="H350" s="231"/>
      <c r="I350" s="234"/>
      <c r="J350" s="245" t="n">
        <f aca="false">BK350</f>
        <v>0</v>
      </c>
      <c r="K350" s="231"/>
      <c r="L350" s="236"/>
      <c r="M350" s="237"/>
      <c r="N350" s="238"/>
      <c r="O350" s="238"/>
      <c r="P350" s="239" t="n">
        <f aca="false">P351</f>
        <v>0</v>
      </c>
      <c r="Q350" s="238"/>
      <c r="R350" s="239" t="n">
        <f aca="false">R351</f>
        <v>0.06033</v>
      </c>
      <c r="S350" s="238"/>
      <c r="T350" s="240" t="n">
        <f aca="false">T351</f>
        <v>0.00755</v>
      </c>
      <c r="AR350" s="241" t="s">
        <v>83</v>
      </c>
      <c r="AT350" s="242" t="s">
        <v>73</v>
      </c>
      <c r="AU350" s="242" t="s">
        <v>81</v>
      </c>
      <c r="AY350" s="241" t="s">
        <v>247</v>
      </c>
      <c r="BK350" s="243" t="n">
        <f aca="false">BK351</f>
        <v>0</v>
      </c>
    </row>
    <row r="351" s="229" customFormat="true" ht="20.85" hidden="false" customHeight="true" outlineLevel="0" collapsed="false">
      <c r="B351" s="230"/>
      <c r="C351" s="231"/>
      <c r="D351" s="232" t="s">
        <v>73</v>
      </c>
      <c r="E351" s="244" t="s">
        <v>1012</v>
      </c>
      <c r="F351" s="244" t="s">
        <v>1013</v>
      </c>
      <c r="G351" s="231"/>
      <c r="H351" s="231"/>
      <c r="I351" s="234"/>
      <c r="J351" s="245" t="n">
        <f aca="false">BK351</f>
        <v>0</v>
      </c>
      <c r="K351" s="231"/>
      <c r="L351" s="236"/>
      <c r="M351" s="237"/>
      <c r="N351" s="238"/>
      <c r="O351" s="238"/>
      <c r="P351" s="239" t="n">
        <f aca="false">SUM(P352:P409)</f>
        <v>0</v>
      </c>
      <c r="Q351" s="238"/>
      <c r="R351" s="239" t="n">
        <f aca="false">SUM(R352:R409)</f>
        <v>0.06033</v>
      </c>
      <c r="S351" s="238"/>
      <c r="T351" s="240" t="n">
        <f aca="false">SUM(T352:T409)</f>
        <v>0.00755</v>
      </c>
      <c r="AR351" s="241" t="s">
        <v>83</v>
      </c>
      <c r="AT351" s="242" t="s">
        <v>73</v>
      </c>
      <c r="AU351" s="242" t="s">
        <v>83</v>
      </c>
      <c r="AY351" s="241" t="s">
        <v>247</v>
      </c>
      <c r="BK351" s="243" t="n">
        <f aca="false">SUM(BK352:BK409)</f>
        <v>0</v>
      </c>
    </row>
    <row r="352" s="30" customFormat="true" ht="24.15" hidden="false" customHeight="true" outlineLevel="0" collapsed="false">
      <c r="A352" s="26"/>
      <c r="B352" s="27"/>
      <c r="C352" s="246" t="s">
        <v>6</v>
      </c>
      <c r="D352" s="246" t="s">
        <v>250</v>
      </c>
      <c r="E352" s="247" t="s">
        <v>1055</v>
      </c>
      <c r="F352" s="248" t="s">
        <v>1056</v>
      </c>
      <c r="G352" s="249" t="s">
        <v>332</v>
      </c>
      <c r="H352" s="250" t="n">
        <v>520</v>
      </c>
      <c r="I352" s="251"/>
      <c r="J352" s="252" t="n">
        <f aca="false">ROUND(I352*H352,2)</f>
        <v>0</v>
      </c>
      <c r="K352" s="253"/>
      <c r="L352" s="29"/>
      <c r="M352" s="254"/>
      <c r="N352" s="255" t="s">
        <v>39</v>
      </c>
      <c r="O352" s="76"/>
      <c r="P352" s="256" t="n">
        <f aca="false">O352*H352</f>
        <v>0</v>
      </c>
      <c r="Q352" s="256" t="n">
        <v>0</v>
      </c>
      <c r="R352" s="256" t="n">
        <f aca="false">Q352*H352</f>
        <v>0</v>
      </c>
      <c r="S352" s="256" t="n">
        <v>0</v>
      </c>
      <c r="T352" s="257" t="n">
        <f aca="false">S352*H352</f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258" t="s">
        <v>302</v>
      </c>
      <c r="AT352" s="258" t="s">
        <v>250</v>
      </c>
      <c r="AU352" s="258" t="s">
        <v>265</v>
      </c>
      <c r="AY352" s="3" t="s">
        <v>247</v>
      </c>
      <c r="BE352" s="137" t="n">
        <f aca="false">IF(N352="základní",J352,0)</f>
        <v>0</v>
      </c>
      <c r="BF352" s="137" t="n">
        <f aca="false">IF(N352="snížená",J352,0)</f>
        <v>0</v>
      </c>
      <c r="BG352" s="137" t="n">
        <f aca="false">IF(N352="zákl. přenesená",J352,0)</f>
        <v>0</v>
      </c>
      <c r="BH352" s="137" t="n">
        <f aca="false">IF(N352="sníž. přenesená",J352,0)</f>
        <v>0</v>
      </c>
      <c r="BI352" s="137" t="n">
        <f aca="false">IF(N352="nulová",J352,0)</f>
        <v>0</v>
      </c>
      <c r="BJ352" s="3" t="s">
        <v>81</v>
      </c>
      <c r="BK352" s="137" t="n">
        <f aca="false">ROUND(I352*H352,2)</f>
        <v>0</v>
      </c>
      <c r="BL352" s="3" t="s">
        <v>302</v>
      </c>
      <c r="BM352" s="258" t="s">
        <v>1057</v>
      </c>
    </row>
    <row r="353" s="30" customFormat="true" ht="19.2" hidden="false" customHeight="false" outlineLevel="0" collapsed="false">
      <c r="A353" s="26"/>
      <c r="B353" s="27"/>
      <c r="C353" s="28"/>
      <c r="D353" s="259" t="s">
        <v>256</v>
      </c>
      <c r="E353" s="28"/>
      <c r="F353" s="260" t="s">
        <v>1056</v>
      </c>
      <c r="G353" s="28"/>
      <c r="H353" s="28"/>
      <c r="I353" s="211"/>
      <c r="J353" s="28"/>
      <c r="K353" s="28"/>
      <c r="L353" s="29"/>
      <c r="M353" s="261"/>
      <c r="N353" s="262"/>
      <c r="O353" s="76"/>
      <c r="P353" s="76"/>
      <c r="Q353" s="76"/>
      <c r="R353" s="76"/>
      <c r="S353" s="76"/>
      <c r="T353" s="77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T353" s="3" t="s">
        <v>256</v>
      </c>
      <c r="AU353" s="3" t="s">
        <v>265</v>
      </c>
    </row>
    <row r="354" s="30" customFormat="true" ht="24.15" hidden="false" customHeight="true" outlineLevel="0" collapsed="false">
      <c r="A354" s="26"/>
      <c r="B354" s="27"/>
      <c r="C354" s="263" t="s">
        <v>374</v>
      </c>
      <c r="D354" s="263" t="s">
        <v>288</v>
      </c>
      <c r="E354" s="264" t="s">
        <v>1058</v>
      </c>
      <c r="F354" s="265" t="s">
        <v>1059</v>
      </c>
      <c r="G354" s="266" t="s">
        <v>332</v>
      </c>
      <c r="H354" s="267" t="n">
        <v>520</v>
      </c>
      <c r="I354" s="268"/>
      <c r="J354" s="269" t="n">
        <f aca="false">ROUND(I354*H354,2)</f>
        <v>0</v>
      </c>
      <c r="K354" s="270"/>
      <c r="L354" s="271"/>
      <c r="M354" s="272"/>
      <c r="N354" s="273" t="s">
        <v>39</v>
      </c>
      <c r="O354" s="76"/>
      <c r="P354" s="256" t="n">
        <f aca="false">O354*H354</f>
        <v>0</v>
      </c>
      <c r="Q354" s="256" t="n">
        <v>4E-005</v>
      </c>
      <c r="R354" s="256" t="n">
        <f aca="false">Q354*H354</f>
        <v>0.0208</v>
      </c>
      <c r="S354" s="256" t="n">
        <v>0</v>
      </c>
      <c r="T354" s="257" t="n">
        <f aca="false">S354*H354</f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258" t="s">
        <v>324</v>
      </c>
      <c r="AT354" s="258" t="s">
        <v>288</v>
      </c>
      <c r="AU354" s="258" t="s">
        <v>265</v>
      </c>
      <c r="AY354" s="3" t="s">
        <v>247</v>
      </c>
      <c r="BE354" s="137" t="n">
        <f aca="false">IF(N354="základní",J354,0)</f>
        <v>0</v>
      </c>
      <c r="BF354" s="137" t="n">
        <f aca="false">IF(N354="snížená",J354,0)</f>
        <v>0</v>
      </c>
      <c r="BG354" s="137" t="n">
        <f aca="false">IF(N354="zákl. přenesená",J354,0)</f>
        <v>0</v>
      </c>
      <c r="BH354" s="137" t="n">
        <f aca="false">IF(N354="sníž. přenesená",J354,0)</f>
        <v>0</v>
      </c>
      <c r="BI354" s="137" t="n">
        <f aca="false">IF(N354="nulová",J354,0)</f>
        <v>0</v>
      </c>
      <c r="BJ354" s="3" t="s">
        <v>81</v>
      </c>
      <c r="BK354" s="137" t="n">
        <f aca="false">ROUND(I354*H354,2)</f>
        <v>0</v>
      </c>
      <c r="BL354" s="3" t="s">
        <v>302</v>
      </c>
      <c r="BM354" s="258" t="s">
        <v>1060</v>
      </c>
    </row>
    <row r="355" s="30" customFormat="true" ht="19.2" hidden="false" customHeight="false" outlineLevel="0" collapsed="false">
      <c r="A355" s="26"/>
      <c r="B355" s="27"/>
      <c r="C355" s="28"/>
      <c r="D355" s="259" t="s">
        <v>256</v>
      </c>
      <c r="E355" s="28"/>
      <c r="F355" s="260" t="s">
        <v>1059</v>
      </c>
      <c r="G355" s="28"/>
      <c r="H355" s="28"/>
      <c r="I355" s="211"/>
      <c r="J355" s="28"/>
      <c r="K355" s="28"/>
      <c r="L355" s="29"/>
      <c r="M355" s="261"/>
      <c r="N355" s="262"/>
      <c r="O355" s="76"/>
      <c r="P355" s="76"/>
      <c r="Q355" s="76"/>
      <c r="R355" s="76"/>
      <c r="S355" s="76"/>
      <c r="T355" s="77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T355" s="3" t="s">
        <v>256</v>
      </c>
      <c r="AU355" s="3" t="s">
        <v>265</v>
      </c>
    </row>
    <row r="356" s="30" customFormat="true" ht="24.15" hidden="false" customHeight="true" outlineLevel="0" collapsed="false">
      <c r="A356" s="26"/>
      <c r="B356" s="27"/>
      <c r="C356" s="246" t="s">
        <v>258</v>
      </c>
      <c r="D356" s="246" t="s">
        <v>250</v>
      </c>
      <c r="E356" s="247" t="s">
        <v>1061</v>
      </c>
      <c r="F356" s="248" t="s">
        <v>1062</v>
      </c>
      <c r="G356" s="249" t="s">
        <v>291</v>
      </c>
      <c r="H356" s="250" t="n">
        <v>6</v>
      </c>
      <c r="I356" s="251"/>
      <c r="J356" s="252" t="n">
        <f aca="false">ROUND(I356*H356,2)</f>
        <v>0</v>
      </c>
      <c r="K356" s="253"/>
      <c r="L356" s="29"/>
      <c r="M356" s="254"/>
      <c r="N356" s="255" t="s">
        <v>39</v>
      </c>
      <c r="O356" s="76"/>
      <c r="P356" s="256" t="n">
        <f aca="false">O356*H356</f>
        <v>0</v>
      </c>
      <c r="Q356" s="256" t="n">
        <v>0</v>
      </c>
      <c r="R356" s="256" t="n">
        <f aca="false">Q356*H356</f>
        <v>0</v>
      </c>
      <c r="S356" s="256" t="n">
        <v>0</v>
      </c>
      <c r="T356" s="257" t="n">
        <f aca="false">S356*H356</f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258" t="s">
        <v>302</v>
      </c>
      <c r="AT356" s="258" t="s">
        <v>250</v>
      </c>
      <c r="AU356" s="258" t="s">
        <v>265</v>
      </c>
      <c r="AY356" s="3" t="s">
        <v>247</v>
      </c>
      <c r="BE356" s="137" t="n">
        <f aca="false">IF(N356="základní",J356,0)</f>
        <v>0</v>
      </c>
      <c r="BF356" s="137" t="n">
        <f aca="false">IF(N356="snížená",J356,0)</f>
        <v>0</v>
      </c>
      <c r="BG356" s="137" t="n">
        <f aca="false">IF(N356="zákl. přenesená",J356,0)</f>
        <v>0</v>
      </c>
      <c r="BH356" s="137" t="n">
        <f aca="false">IF(N356="sníž. přenesená",J356,0)</f>
        <v>0</v>
      </c>
      <c r="BI356" s="137" t="n">
        <f aca="false">IF(N356="nulová",J356,0)</f>
        <v>0</v>
      </c>
      <c r="BJ356" s="3" t="s">
        <v>81</v>
      </c>
      <c r="BK356" s="137" t="n">
        <f aca="false">ROUND(I356*H356,2)</f>
        <v>0</v>
      </c>
      <c r="BL356" s="3" t="s">
        <v>302</v>
      </c>
      <c r="BM356" s="258" t="s">
        <v>1063</v>
      </c>
    </row>
    <row r="357" s="30" customFormat="true" ht="19.2" hidden="false" customHeight="false" outlineLevel="0" collapsed="false">
      <c r="A357" s="26"/>
      <c r="B357" s="27"/>
      <c r="C357" s="28"/>
      <c r="D357" s="259" t="s">
        <v>256</v>
      </c>
      <c r="E357" s="28"/>
      <c r="F357" s="260" t="s">
        <v>1062</v>
      </c>
      <c r="G357" s="28"/>
      <c r="H357" s="28"/>
      <c r="I357" s="211"/>
      <c r="J357" s="28"/>
      <c r="K357" s="28"/>
      <c r="L357" s="29"/>
      <c r="M357" s="261"/>
      <c r="N357" s="262"/>
      <c r="O357" s="76"/>
      <c r="P357" s="76"/>
      <c r="Q357" s="76"/>
      <c r="R357" s="76"/>
      <c r="S357" s="76"/>
      <c r="T357" s="77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T357" s="3" t="s">
        <v>256</v>
      </c>
      <c r="AU357" s="3" t="s">
        <v>265</v>
      </c>
    </row>
    <row r="358" s="30" customFormat="true" ht="24.15" hidden="false" customHeight="true" outlineLevel="0" collapsed="false">
      <c r="A358" s="26"/>
      <c r="B358" s="27"/>
      <c r="C358" s="263" t="s">
        <v>310</v>
      </c>
      <c r="D358" s="263" t="s">
        <v>288</v>
      </c>
      <c r="E358" s="264" t="s">
        <v>1064</v>
      </c>
      <c r="F358" s="265" t="s">
        <v>1065</v>
      </c>
      <c r="G358" s="266" t="s">
        <v>291</v>
      </c>
      <c r="H358" s="267" t="n">
        <v>6</v>
      </c>
      <c r="I358" s="268"/>
      <c r="J358" s="269" t="n">
        <f aca="false">ROUND(I358*H358,2)</f>
        <v>0</v>
      </c>
      <c r="K358" s="270"/>
      <c r="L358" s="271"/>
      <c r="M358" s="272"/>
      <c r="N358" s="273" t="s">
        <v>39</v>
      </c>
      <c r="O358" s="76"/>
      <c r="P358" s="256" t="n">
        <f aca="false">O358*H358</f>
        <v>0</v>
      </c>
      <c r="Q358" s="256" t="n">
        <v>2E-005</v>
      </c>
      <c r="R358" s="256" t="n">
        <f aca="false">Q358*H358</f>
        <v>0.00012</v>
      </c>
      <c r="S358" s="256" t="n">
        <v>0</v>
      </c>
      <c r="T358" s="257" t="n">
        <f aca="false">S358*H358</f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258" t="s">
        <v>324</v>
      </c>
      <c r="AT358" s="258" t="s">
        <v>288</v>
      </c>
      <c r="AU358" s="258" t="s">
        <v>265</v>
      </c>
      <c r="AY358" s="3" t="s">
        <v>247</v>
      </c>
      <c r="BE358" s="137" t="n">
        <f aca="false">IF(N358="základní",J358,0)</f>
        <v>0</v>
      </c>
      <c r="BF358" s="137" t="n">
        <f aca="false">IF(N358="snížená",J358,0)</f>
        <v>0</v>
      </c>
      <c r="BG358" s="137" t="n">
        <f aca="false">IF(N358="zákl. přenesená",J358,0)</f>
        <v>0</v>
      </c>
      <c r="BH358" s="137" t="n">
        <f aca="false">IF(N358="sníž. přenesená",J358,0)</f>
        <v>0</v>
      </c>
      <c r="BI358" s="137" t="n">
        <f aca="false">IF(N358="nulová",J358,0)</f>
        <v>0</v>
      </c>
      <c r="BJ358" s="3" t="s">
        <v>81</v>
      </c>
      <c r="BK358" s="137" t="n">
        <f aca="false">ROUND(I358*H358,2)</f>
        <v>0</v>
      </c>
      <c r="BL358" s="3" t="s">
        <v>302</v>
      </c>
      <c r="BM358" s="258" t="s">
        <v>1066</v>
      </c>
    </row>
    <row r="359" s="30" customFormat="true" ht="19.2" hidden="false" customHeight="false" outlineLevel="0" collapsed="false">
      <c r="A359" s="26"/>
      <c r="B359" s="27"/>
      <c r="C359" s="28"/>
      <c r="D359" s="259" t="s">
        <v>256</v>
      </c>
      <c r="E359" s="28"/>
      <c r="F359" s="260" t="s">
        <v>1065</v>
      </c>
      <c r="G359" s="28"/>
      <c r="H359" s="28"/>
      <c r="I359" s="211"/>
      <c r="J359" s="28"/>
      <c r="K359" s="28"/>
      <c r="L359" s="29"/>
      <c r="M359" s="261"/>
      <c r="N359" s="262"/>
      <c r="O359" s="76"/>
      <c r="P359" s="76"/>
      <c r="Q359" s="76"/>
      <c r="R359" s="76"/>
      <c r="S359" s="76"/>
      <c r="T359" s="77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T359" s="3" t="s">
        <v>256</v>
      </c>
      <c r="AU359" s="3" t="s">
        <v>265</v>
      </c>
    </row>
    <row r="360" s="30" customFormat="true" ht="24.15" hidden="false" customHeight="true" outlineLevel="0" collapsed="false">
      <c r="A360" s="26"/>
      <c r="B360" s="27"/>
      <c r="C360" s="246" t="s">
        <v>365</v>
      </c>
      <c r="D360" s="246" t="s">
        <v>250</v>
      </c>
      <c r="E360" s="247" t="s">
        <v>1067</v>
      </c>
      <c r="F360" s="248" t="s">
        <v>1068</v>
      </c>
      <c r="G360" s="249" t="s">
        <v>291</v>
      </c>
      <c r="H360" s="250" t="n">
        <v>12</v>
      </c>
      <c r="I360" s="251"/>
      <c r="J360" s="252" t="n">
        <f aca="false">ROUND(I360*H360,2)</f>
        <v>0</v>
      </c>
      <c r="K360" s="253"/>
      <c r="L360" s="29"/>
      <c r="M360" s="254"/>
      <c r="N360" s="255" t="s">
        <v>39</v>
      </c>
      <c r="O360" s="76"/>
      <c r="P360" s="256" t="n">
        <f aca="false">O360*H360</f>
        <v>0</v>
      </c>
      <c r="Q360" s="256" t="n">
        <v>0</v>
      </c>
      <c r="R360" s="256" t="n">
        <f aca="false">Q360*H360</f>
        <v>0</v>
      </c>
      <c r="S360" s="256" t="n">
        <v>0</v>
      </c>
      <c r="T360" s="257" t="n">
        <f aca="false">S360*H360</f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258" t="s">
        <v>302</v>
      </c>
      <c r="AT360" s="258" t="s">
        <v>250</v>
      </c>
      <c r="AU360" s="258" t="s">
        <v>265</v>
      </c>
      <c r="AY360" s="3" t="s">
        <v>247</v>
      </c>
      <c r="BE360" s="137" t="n">
        <f aca="false">IF(N360="základní",J360,0)</f>
        <v>0</v>
      </c>
      <c r="BF360" s="137" t="n">
        <f aca="false">IF(N360="snížená",J360,0)</f>
        <v>0</v>
      </c>
      <c r="BG360" s="137" t="n">
        <f aca="false">IF(N360="zákl. přenesená",J360,0)</f>
        <v>0</v>
      </c>
      <c r="BH360" s="137" t="n">
        <f aca="false">IF(N360="sníž. přenesená",J360,0)</f>
        <v>0</v>
      </c>
      <c r="BI360" s="137" t="n">
        <f aca="false">IF(N360="nulová",J360,0)</f>
        <v>0</v>
      </c>
      <c r="BJ360" s="3" t="s">
        <v>81</v>
      </c>
      <c r="BK360" s="137" t="n">
        <f aca="false">ROUND(I360*H360,2)</f>
        <v>0</v>
      </c>
      <c r="BL360" s="3" t="s">
        <v>302</v>
      </c>
      <c r="BM360" s="258" t="s">
        <v>1069</v>
      </c>
    </row>
    <row r="361" s="30" customFormat="true" ht="19.2" hidden="false" customHeight="false" outlineLevel="0" collapsed="false">
      <c r="A361" s="26"/>
      <c r="B361" s="27"/>
      <c r="C361" s="28"/>
      <c r="D361" s="259" t="s">
        <v>256</v>
      </c>
      <c r="E361" s="28"/>
      <c r="F361" s="260" t="s">
        <v>1068</v>
      </c>
      <c r="G361" s="28"/>
      <c r="H361" s="28"/>
      <c r="I361" s="211"/>
      <c r="J361" s="28"/>
      <c r="K361" s="28"/>
      <c r="L361" s="29"/>
      <c r="M361" s="261"/>
      <c r="N361" s="262"/>
      <c r="O361" s="76"/>
      <c r="P361" s="76"/>
      <c r="Q361" s="76"/>
      <c r="R361" s="76"/>
      <c r="S361" s="76"/>
      <c r="T361" s="77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T361" s="3" t="s">
        <v>256</v>
      </c>
      <c r="AU361" s="3" t="s">
        <v>265</v>
      </c>
    </row>
    <row r="362" s="30" customFormat="true" ht="16.5" hidden="false" customHeight="true" outlineLevel="0" collapsed="false">
      <c r="A362" s="26"/>
      <c r="B362" s="27"/>
      <c r="C362" s="246" t="s">
        <v>324</v>
      </c>
      <c r="D362" s="246" t="s">
        <v>250</v>
      </c>
      <c r="E362" s="247" t="s">
        <v>1076</v>
      </c>
      <c r="F362" s="248" t="s">
        <v>1077</v>
      </c>
      <c r="G362" s="249" t="s">
        <v>291</v>
      </c>
      <c r="H362" s="250" t="n">
        <v>1</v>
      </c>
      <c r="I362" s="251"/>
      <c r="J362" s="252" t="n">
        <f aca="false">ROUND(I362*H362,2)</f>
        <v>0</v>
      </c>
      <c r="K362" s="253"/>
      <c r="L362" s="29"/>
      <c r="M362" s="254"/>
      <c r="N362" s="255" t="s">
        <v>39</v>
      </c>
      <c r="O362" s="76"/>
      <c r="P362" s="256" t="n">
        <f aca="false">O362*H362</f>
        <v>0</v>
      </c>
      <c r="Q362" s="256" t="n">
        <v>0</v>
      </c>
      <c r="R362" s="256" t="n">
        <f aca="false">Q362*H362</f>
        <v>0</v>
      </c>
      <c r="S362" s="256" t="n">
        <v>0</v>
      </c>
      <c r="T362" s="257" t="n">
        <f aca="false">S362*H362</f>
        <v>0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258" t="s">
        <v>302</v>
      </c>
      <c r="AT362" s="258" t="s">
        <v>250</v>
      </c>
      <c r="AU362" s="258" t="s">
        <v>265</v>
      </c>
      <c r="AY362" s="3" t="s">
        <v>247</v>
      </c>
      <c r="BE362" s="137" t="n">
        <f aca="false">IF(N362="základní",J362,0)</f>
        <v>0</v>
      </c>
      <c r="BF362" s="137" t="n">
        <f aca="false">IF(N362="snížená",J362,0)</f>
        <v>0</v>
      </c>
      <c r="BG362" s="137" t="n">
        <f aca="false">IF(N362="zákl. přenesená",J362,0)</f>
        <v>0</v>
      </c>
      <c r="BH362" s="137" t="n">
        <f aca="false">IF(N362="sníž. přenesená",J362,0)</f>
        <v>0</v>
      </c>
      <c r="BI362" s="137" t="n">
        <f aca="false">IF(N362="nulová",J362,0)</f>
        <v>0</v>
      </c>
      <c r="BJ362" s="3" t="s">
        <v>81</v>
      </c>
      <c r="BK362" s="137" t="n">
        <f aca="false">ROUND(I362*H362,2)</f>
        <v>0</v>
      </c>
      <c r="BL362" s="3" t="s">
        <v>302</v>
      </c>
      <c r="BM362" s="258" t="s">
        <v>1078</v>
      </c>
    </row>
    <row r="363" s="30" customFormat="true" ht="19.2" hidden="false" customHeight="false" outlineLevel="0" collapsed="false">
      <c r="A363" s="26"/>
      <c r="B363" s="27"/>
      <c r="C363" s="28"/>
      <c r="D363" s="259" t="s">
        <v>256</v>
      </c>
      <c r="E363" s="28"/>
      <c r="F363" s="260" t="s">
        <v>1079</v>
      </c>
      <c r="G363" s="28"/>
      <c r="H363" s="28"/>
      <c r="I363" s="211"/>
      <c r="J363" s="28"/>
      <c r="K363" s="28"/>
      <c r="L363" s="29"/>
      <c r="M363" s="261"/>
      <c r="N363" s="262"/>
      <c r="O363" s="76"/>
      <c r="P363" s="76"/>
      <c r="Q363" s="76"/>
      <c r="R363" s="76"/>
      <c r="S363" s="76"/>
      <c r="T363" s="77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T363" s="3" t="s">
        <v>256</v>
      </c>
      <c r="AU363" s="3" t="s">
        <v>265</v>
      </c>
    </row>
    <row r="364" s="30" customFormat="true" ht="24.15" hidden="false" customHeight="true" outlineLevel="0" collapsed="false">
      <c r="A364" s="26"/>
      <c r="B364" s="27"/>
      <c r="C364" s="263" t="s">
        <v>433</v>
      </c>
      <c r="D364" s="263" t="s">
        <v>288</v>
      </c>
      <c r="E364" s="264" t="s">
        <v>1080</v>
      </c>
      <c r="F364" s="265" t="s">
        <v>1081</v>
      </c>
      <c r="G364" s="266" t="s">
        <v>291</v>
      </c>
      <c r="H364" s="267" t="n">
        <v>1</v>
      </c>
      <c r="I364" s="268"/>
      <c r="J364" s="269" t="n">
        <f aca="false">ROUND(I364*H364,2)</f>
        <v>0</v>
      </c>
      <c r="K364" s="270"/>
      <c r="L364" s="271"/>
      <c r="M364" s="272"/>
      <c r="N364" s="273" t="s">
        <v>39</v>
      </c>
      <c r="O364" s="76"/>
      <c r="P364" s="256" t="n">
        <f aca="false">O364*H364</f>
        <v>0</v>
      </c>
      <c r="Q364" s="256" t="n">
        <v>0.0001</v>
      </c>
      <c r="R364" s="256" t="n">
        <f aca="false">Q364*H364</f>
        <v>0.0001</v>
      </c>
      <c r="S364" s="256" t="n">
        <v>0</v>
      </c>
      <c r="T364" s="257" t="n">
        <f aca="false">S364*H364</f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258" t="s">
        <v>324</v>
      </c>
      <c r="AT364" s="258" t="s">
        <v>288</v>
      </c>
      <c r="AU364" s="258" t="s">
        <v>265</v>
      </c>
      <c r="AY364" s="3" t="s">
        <v>247</v>
      </c>
      <c r="BE364" s="137" t="n">
        <f aca="false">IF(N364="základní",J364,0)</f>
        <v>0</v>
      </c>
      <c r="BF364" s="137" t="n">
        <f aca="false">IF(N364="snížená",J364,0)</f>
        <v>0</v>
      </c>
      <c r="BG364" s="137" t="n">
        <f aca="false">IF(N364="zákl. přenesená",J364,0)</f>
        <v>0</v>
      </c>
      <c r="BH364" s="137" t="n">
        <f aca="false">IF(N364="sníž. přenesená",J364,0)</f>
        <v>0</v>
      </c>
      <c r="BI364" s="137" t="n">
        <f aca="false">IF(N364="nulová",J364,0)</f>
        <v>0</v>
      </c>
      <c r="BJ364" s="3" t="s">
        <v>81</v>
      </c>
      <c r="BK364" s="137" t="n">
        <f aca="false">ROUND(I364*H364,2)</f>
        <v>0</v>
      </c>
      <c r="BL364" s="3" t="s">
        <v>302</v>
      </c>
      <c r="BM364" s="258" t="s">
        <v>1082</v>
      </c>
    </row>
    <row r="365" s="30" customFormat="true" ht="10.2" hidden="false" customHeight="false" outlineLevel="0" collapsed="false">
      <c r="A365" s="26"/>
      <c r="B365" s="27"/>
      <c r="C365" s="28"/>
      <c r="D365" s="259" t="s">
        <v>256</v>
      </c>
      <c r="E365" s="28"/>
      <c r="F365" s="260" t="s">
        <v>1081</v>
      </c>
      <c r="G365" s="28"/>
      <c r="H365" s="28"/>
      <c r="I365" s="211"/>
      <c r="J365" s="28"/>
      <c r="K365" s="28"/>
      <c r="L365" s="29"/>
      <c r="M365" s="261"/>
      <c r="N365" s="262"/>
      <c r="O365" s="76"/>
      <c r="P365" s="76"/>
      <c r="Q365" s="76"/>
      <c r="R365" s="76"/>
      <c r="S365" s="76"/>
      <c r="T365" s="77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T365" s="3" t="s">
        <v>256</v>
      </c>
      <c r="AU365" s="3" t="s">
        <v>265</v>
      </c>
    </row>
    <row r="366" s="30" customFormat="true" ht="24.15" hidden="false" customHeight="true" outlineLevel="0" collapsed="false">
      <c r="A366" s="26"/>
      <c r="B366" s="27"/>
      <c r="C366" s="246" t="s">
        <v>1597</v>
      </c>
      <c r="D366" s="246" t="s">
        <v>250</v>
      </c>
      <c r="E366" s="247" t="s">
        <v>1598</v>
      </c>
      <c r="F366" s="248" t="s">
        <v>1599</v>
      </c>
      <c r="G366" s="249" t="s">
        <v>291</v>
      </c>
      <c r="H366" s="250" t="n">
        <v>3</v>
      </c>
      <c r="I366" s="251"/>
      <c r="J366" s="252" t="n">
        <f aca="false">ROUND(I366*H366,2)</f>
        <v>0</v>
      </c>
      <c r="K366" s="253"/>
      <c r="L366" s="29"/>
      <c r="M366" s="254"/>
      <c r="N366" s="255" t="s">
        <v>39</v>
      </c>
      <c r="O366" s="76"/>
      <c r="P366" s="256" t="n">
        <f aca="false">O366*H366</f>
        <v>0</v>
      </c>
      <c r="Q366" s="256" t="n">
        <v>0</v>
      </c>
      <c r="R366" s="256" t="n">
        <f aca="false">Q366*H366</f>
        <v>0</v>
      </c>
      <c r="S366" s="256" t="n">
        <v>0</v>
      </c>
      <c r="T366" s="257" t="n">
        <f aca="false">S366*H366</f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258" t="s">
        <v>302</v>
      </c>
      <c r="AT366" s="258" t="s">
        <v>250</v>
      </c>
      <c r="AU366" s="258" t="s">
        <v>265</v>
      </c>
      <c r="AY366" s="3" t="s">
        <v>247</v>
      </c>
      <c r="BE366" s="137" t="n">
        <f aca="false">IF(N366="základní",J366,0)</f>
        <v>0</v>
      </c>
      <c r="BF366" s="137" t="n">
        <f aca="false">IF(N366="snížená",J366,0)</f>
        <v>0</v>
      </c>
      <c r="BG366" s="137" t="n">
        <f aca="false">IF(N366="zákl. přenesená",J366,0)</f>
        <v>0</v>
      </c>
      <c r="BH366" s="137" t="n">
        <f aca="false">IF(N366="sníž. přenesená",J366,0)</f>
        <v>0</v>
      </c>
      <c r="BI366" s="137" t="n">
        <f aca="false">IF(N366="nulová",J366,0)</f>
        <v>0</v>
      </c>
      <c r="BJ366" s="3" t="s">
        <v>81</v>
      </c>
      <c r="BK366" s="137" t="n">
        <f aca="false">ROUND(I366*H366,2)</f>
        <v>0</v>
      </c>
      <c r="BL366" s="3" t="s">
        <v>302</v>
      </c>
      <c r="BM366" s="258" t="s">
        <v>1600</v>
      </c>
    </row>
    <row r="367" s="30" customFormat="true" ht="19.2" hidden="false" customHeight="false" outlineLevel="0" collapsed="false">
      <c r="A367" s="26"/>
      <c r="B367" s="27"/>
      <c r="C367" s="28"/>
      <c r="D367" s="259" t="s">
        <v>256</v>
      </c>
      <c r="E367" s="28"/>
      <c r="F367" s="260" t="s">
        <v>1599</v>
      </c>
      <c r="G367" s="28"/>
      <c r="H367" s="28"/>
      <c r="I367" s="211"/>
      <c r="J367" s="28"/>
      <c r="K367" s="28"/>
      <c r="L367" s="29"/>
      <c r="M367" s="261"/>
      <c r="N367" s="262"/>
      <c r="O367" s="76"/>
      <c r="P367" s="76"/>
      <c r="Q367" s="76"/>
      <c r="R367" s="76"/>
      <c r="S367" s="76"/>
      <c r="T367" s="77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T367" s="3" t="s">
        <v>256</v>
      </c>
      <c r="AU367" s="3" t="s">
        <v>265</v>
      </c>
    </row>
    <row r="368" s="30" customFormat="true" ht="33" hidden="false" customHeight="true" outlineLevel="0" collapsed="false">
      <c r="A368" s="26"/>
      <c r="B368" s="27"/>
      <c r="C368" s="263" t="s">
        <v>1601</v>
      </c>
      <c r="D368" s="263" t="s">
        <v>288</v>
      </c>
      <c r="E368" s="264" t="s">
        <v>1602</v>
      </c>
      <c r="F368" s="265" t="s">
        <v>1091</v>
      </c>
      <c r="G368" s="266" t="s">
        <v>291</v>
      </c>
      <c r="H368" s="267" t="n">
        <v>3</v>
      </c>
      <c r="I368" s="268"/>
      <c r="J368" s="269" t="n">
        <f aca="false">ROUND(I368*H368,2)</f>
        <v>0</v>
      </c>
      <c r="K368" s="270"/>
      <c r="L368" s="271"/>
      <c r="M368" s="272"/>
      <c r="N368" s="273" t="s">
        <v>39</v>
      </c>
      <c r="O368" s="76"/>
      <c r="P368" s="256" t="n">
        <f aca="false">O368*H368</f>
        <v>0</v>
      </c>
      <c r="Q368" s="256" t="n">
        <v>0.0001</v>
      </c>
      <c r="R368" s="256" t="n">
        <f aca="false">Q368*H368</f>
        <v>0.0003</v>
      </c>
      <c r="S368" s="256" t="n">
        <v>0</v>
      </c>
      <c r="T368" s="257" t="n">
        <f aca="false">S368*H368</f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258" t="s">
        <v>324</v>
      </c>
      <c r="AT368" s="258" t="s">
        <v>288</v>
      </c>
      <c r="AU368" s="258" t="s">
        <v>265</v>
      </c>
      <c r="AY368" s="3" t="s">
        <v>247</v>
      </c>
      <c r="BE368" s="137" t="n">
        <f aca="false">IF(N368="základní",J368,0)</f>
        <v>0</v>
      </c>
      <c r="BF368" s="137" t="n">
        <f aca="false">IF(N368="snížená",J368,0)</f>
        <v>0</v>
      </c>
      <c r="BG368" s="137" t="n">
        <f aca="false">IF(N368="zákl. přenesená",J368,0)</f>
        <v>0</v>
      </c>
      <c r="BH368" s="137" t="n">
        <f aca="false">IF(N368="sníž. přenesená",J368,0)</f>
        <v>0</v>
      </c>
      <c r="BI368" s="137" t="n">
        <f aca="false">IF(N368="nulová",J368,0)</f>
        <v>0</v>
      </c>
      <c r="BJ368" s="3" t="s">
        <v>81</v>
      </c>
      <c r="BK368" s="137" t="n">
        <f aca="false">ROUND(I368*H368,2)</f>
        <v>0</v>
      </c>
      <c r="BL368" s="3" t="s">
        <v>302</v>
      </c>
      <c r="BM368" s="258" t="s">
        <v>1603</v>
      </c>
    </row>
    <row r="369" s="30" customFormat="true" ht="19.2" hidden="false" customHeight="false" outlineLevel="0" collapsed="false">
      <c r="A369" s="26"/>
      <c r="B369" s="27"/>
      <c r="C369" s="28"/>
      <c r="D369" s="259" t="s">
        <v>256</v>
      </c>
      <c r="E369" s="28"/>
      <c r="F369" s="260" t="s">
        <v>1091</v>
      </c>
      <c r="G369" s="28"/>
      <c r="H369" s="28"/>
      <c r="I369" s="211"/>
      <c r="J369" s="28"/>
      <c r="K369" s="28"/>
      <c r="L369" s="29"/>
      <c r="M369" s="261"/>
      <c r="N369" s="262"/>
      <c r="O369" s="76"/>
      <c r="P369" s="76"/>
      <c r="Q369" s="76"/>
      <c r="R369" s="76"/>
      <c r="S369" s="76"/>
      <c r="T369" s="77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T369" s="3" t="s">
        <v>256</v>
      </c>
      <c r="AU369" s="3" t="s">
        <v>265</v>
      </c>
    </row>
    <row r="370" s="30" customFormat="true" ht="21.75" hidden="false" customHeight="true" outlineLevel="0" collapsed="false">
      <c r="A370" s="26"/>
      <c r="B370" s="27"/>
      <c r="C370" s="246" t="s">
        <v>379</v>
      </c>
      <c r="D370" s="246" t="s">
        <v>250</v>
      </c>
      <c r="E370" s="247" t="s">
        <v>1098</v>
      </c>
      <c r="F370" s="248" t="s">
        <v>1099</v>
      </c>
      <c r="G370" s="249" t="s">
        <v>291</v>
      </c>
      <c r="H370" s="250" t="n">
        <v>6</v>
      </c>
      <c r="I370" s="251"/>
      <c r="J370" s="252" t="n">
        <f aca="false">ROUND(I370*H370,2)</f>
        <v>0</v>
      </c>
      <c r="K370" s="253"/>
      <c r="L370" s="29"/>
      <c r="M370" s="254"/>
      <c r="N370" s="255" t="s">
        <v>39</v>
      </c>
      <c r="O370" s="76"/>
      <c r="P370" s="256" t="n">
        <f aca="false">O370*H370</f>
        <v>0</v>
      </c>
      <c r="Q370" s="256" t="n">
        <v>0</v>
      </c>
      <c r="R370" s="256" t="n">
        <f aca="false">Q370*H370</f>
        <v>0</v>
      </c>
      <c r="S370" s="256" t="n">
        <v>0</v>
      </c>
      <c r="T370" s="257" t="n">
        <f aca="false">S370*H370</f>
        <v>0</v>
      </c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258" t="s">
        <v>302</v>
      </c>
      <c r="AT370" s="258" t="s">
        <v>250</v>
      </c>
      <c r="AU370" s="258" t="s">
        <v>265</v>
      </c>
      <c r="AY370" s="3" t="s">
        <v>247</v>
      </c>
      <c r="BE370" s="137" t="n">
        <f aca="false">IF(N370="základní",J370,0)</f>
        <v>0</v>
      </c>
      <c r="BF370" s="137" t="n">
        <f aca="false">IF(N370="snížená",J370,0)</f>
        <v>0</v>
      </c>
      <c r="BG370" s="137" t="n">
        <f aca="false">IF(N370="zákl. přenesená",J370,0)</f>
        <v>0</v>
      </c>
      <c r="BH370" s="137" t="n">
        <f aca="false">IF(N370="sníž. přenesená",J370,0)</f>
        <v>0</v>
      </c>
      <c r="BI370" s="137" t="n">
        <f aca="false">IF(N370="nulová",J370,0)</f>
        <v>0</v>
      </c>
      <c r="BJ370" s="3" t="s">
        <v>81</v>
      </c>
      <c r="BK370" s="137" t="n">
        <f aca="false">ROUND(I370*H370,2)</f>
        <v>0</v>
      </c>
      <c r="BL370" s="3" t="s">
        <v>302</v>
      </c>
      <c r="BM370" s="258" t="s">
        <v>1100</v>
      </c>
    </row>
    <row r="371" s="30" customFormat="true" ht="19.2" hidden="false" customHeight="false" outlineLevel="0" collapsed="false">
      <c r="A371" s="26"/>
      <c r="B371" s="27"/>
      <c r="C371" s="28"/>
      <c r="D371" s="259" t="s">
        <v>256</v>
      </c>
      <c r="E371" s="28"/>
      <c r="F371" s="260" t="s">
        <v>1101</v>
      </c>
      <c r="G371" s="28"/>
      <c r="H371" s="28"/>
      <c r="I371" s="211"/>
      <c r="J371" s="28"/>
      <c r="K371" s="28"/>
      <c r="L371" s="29"/>
      <c r="M371" s="261"/>
      <c r="N371" s="262"/>
      <c r="O371" s="76"/>
      <c r="P371" s="76"/>
      <c r="Q371" s="76"/>
      <c r="R371" s="76"/>
      <c r="S371" s="76"/>
      <c r="T371" s="77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T371" s="3" t="s">
        <v>256</v>
      </c>
      <c r="AU371" s="3" t="s">
        <v>265</v>
      </c>
    </row>
    <row r="372" s="30" customFormat="true" ht="24.15" hidden="false" customHeight="true" outlineLevel="0" collapsed="false">
      <c r="A372" s="26"/>
      <c r="B372" s="27"/>
      <c r="C372" s="246" t="s">
        <v>1366</v>
      </c>
      <c r="D372" s="246" t="s">
        <v>250</v>
      </c>
      <c r="E372" s="247" t="s">
        <v>1367</v>
      </c>
      <c r="F372" s="248" t="s">
        <v>1368</v>
      </c>
      <c r="G372" s="249" t="s">
        <v>291</v>
      </c>
      <c r="H372" s="250" t="n">
        <v>1</v>
      </c>
      <c r="I372" s="251"/>
      <c r="J372" s="252" t="n">
        <f aca="false">ROUND(I372*H372,2)</f>
        <v>0</v>
      </c>
      <c r="K372" s="253"/>
      <c r="L372" s="29"/>
      <c r="M372" s="254"/>
      <c r="N372" s="255" t="s">
        <v>39</v>
      </c>
      <c r="O372" s="76"/>
      <c r="P372" s="256" t="n">
        <f aca="false">O372*H372</f>
        <v>0</v>
      </c>
      <c r="Q372" s="256" t="n">
        <v>0</v>
      </c>
      <c r="R372" s="256" t="n">
        <f aca="false">Q372*H372</f>
        <v>0</v>
      </c>
      <c r="S372" s="256" t="n">
        <v>0.0025</v>
      </c>
      <c r="T372" s="257" t="n">
        <f aca="false">S372*H372</f>
        <v>0.0025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258" t="s">
        <v>302</v>
      </c>
      <c r="AT372" s="258" t="s">
        <v>250</v>
      </c>
      <c r="AU372" s="258" t="s">
        <v>265</v>
      </c>
      <c r="AY372" s="3" t="s">
        <v>247</v>
      </c>
      <c r="BE372" s="137" t="n">
        <f aca="false">IF(N372="základní",J372,0)</f>
        <v>0</v>
      </c>
      <c r="BF372" s="137" t="n">
        <f aca="false">IF(N372="snížená",J372,0)</f>
        <v>0</v>
      </c>
      <c r="BG372" s="137" t="n">
        <f aca="false">IF(N372="zákl. přenesená",J372,0)</f>
        <v>0</v>
      </c>
      <c r="BH372" s="137" t="n">
        <f aca="false">IF(N372="sníž. přenesená",J372,0)</f>
        <v>0</v>
      </c>
      <c r="BI372" s="137" t="n">
        <f aca="false">IF(N372="nulová",J372,0)</f>
        <v>0</v>
      </c>
      <c r="BJ372" s="3" t="s">
        <v>81</v>
      </c>
      <c r="BK372" s="137" t="n">
        <f aca="false">ROUND(I372*H372,2)</f>
        <v>0</v>
      </c>
      <c r="BL372" s="3" t="s">
        <v>302</v>
      </c>
      <c r="BM372" s="258" t="s">
        <v>1369</v>
      </c>
    </row>
    <row r="373" s="30" customFormat="true" ht="19.2" hidden="false" customHeight="false" outlineLevel="0" collapsed="false">
      <c r="A373" s="26"/>
      <c r="B373" s="27"/>
      <c r="C373" s="28"/>
      <c r="D373" s="259" t="s">
        <v>256</v>
      </c>
      <c r="E373" s="28"/>
      <c r="F373" s="260" t="s">
        <v>1370</v>
      </c>
      <c r="G373" s="28"/>
      <c r="H373" s="28"/>
      <c r="I373" s="211"/>
      <c r="J373" s="28"/>
      <c r="K373" s="28"/>
      <c r="L373" s="29"/>
      <c r="M373" s="261"/>
      <c r="N373" s="262"/>
      <c r="O373" s="76"/>
      <c r="P373" s="76"/>
      <c r="Q373" s="76"/>
      <c r="R373" s="76"/>
      <c r="S373" s="76"/>
      <c r="T373" s="77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T373" s="3" t="s">
        <v>256</v>
      </c>
      <c r="AU373" s="3" t="s">
        <v>265</v>
      </c>
    </row>
    <row r="374" s="30" customFormat="true" ht="24.15" hidden="false" customHeight="true" outlineLevel="0" collapsed="false">
      <c r="A374" s="26"/>
      <c r="B374" s="27"/>
      <c r="C374" s="246" t="s">
        <v>1371</v>
      </c>
      <c r="D374" s="246" t="s">
        <v>250</v>
      </c>
      <c r="E374" s="247" t="s">
        <v>1372</v>
      </c>
      <c r="F374" s="248" t="s">
        <v>1373</v>
      </c>
      <c r="G374" s="249" t="s">
        <v>291</v>
      </c>
      <c r="H374" s="250" t="n">
        <v>1</v>
      </c>
      <c r="I374" s="251"/>
      <c r="J374" s="252" t="n">
        <f aca="false">ROUND(I374*H374,2)</f>
        <v>0</v>
      </c>
      <c r="K374" s="253"/>
      <c r="L374" s="29"/>
      <c r="M374" s="254"/>
      <c r="N374" s="255" t="s">
        <v>39</v>
      </c>
      <c r="O374" s="76"/>
      <c r="P374" s="256" t="n">
        <f aca="false">O374*H374</f>
        <v>0</v>
      </c>
      <c r="Q374" s="256" t="n">
        <v>0</v>
      </c>
      <c r="R374" s="256" t="n">
        <f aca="false">Q374*H374</f>
        <v>0</v>
      </c>
      <c r="S374" s="256" t="n">
        <v>0.0025</v>
      </c>
      <c r="T374" s="257" t="n">
        <f aca="false">S374*H374</f>
        <v>0.0025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258" t="s">
        <v>302</v>
      </c>
      <c r="AT374" s="258" t="s">
        <v>250</v>
      </c>
      <c r="AU374" s="258" t="s">
        <v>265</v>
      </c>
      <c r="AY374" s="3" t="s">
        <v>247</v>
      </c>
      <c r="BE374" s="137" t="n">
        <f aca="false">IF(N374="základní",J374,0)</f>
        <v>0</v>
      </c>
      <c r="BF374" s="137" t="n">
        <f aca="false">IF(N374="snížená",J374,0)</f>
        <v>0</v>
      </c>
      <c r="BG374" s="137" t="n">
        <f aca="false">IF(N374="zákl. přenesená",J374,0)</f>
        <v>0</v>
      </c>
      <c r="BH374" s="137" t="n">
        <f aca="false">IF(N374="sníž. přenesená",J374,0)</f>
        <v>0</v>
      </c>
      <c r="BI374" s="137" t="n">
        <f aca="false">IF(N374="nulová",J374,0)</f>
        <v>0</v>
      </c>
      <c r="BJ374" s="3" t="s">
        <v>81</v>
      </c>
      <c r="BK374" s="137" t="n">
        <f aca="false">ROUND(I374*H374,2)</f>
        <v>0</v>
      </c>
      <c r="BL374" s="3" t="s">
        <v>302</v>
      </c>
      <c r="BM374" s="258" t="s">
        <v>1374</v>
      </c>
    </row>
    <row r="375" s="30" customFormat="true" ht="19.2" hidden="false" customHeight="false" outlineLevel="0" collapsed="false">
      <c r="A375" s="26"/>
      <c r="B375" s="27"/>
      <c r="C375" s="28"/>
      <c r="D375" s="259" t="s">
        <v>256</v>
      </c>
      <c r="E375" s="28"/>
      <c r="F375" s="260" t="s">
        <v>1373</v>
      </c>
      <c r="G375" s="28"/>
      <c r="H375" s="28"/>
      <c r="I375" s="211"/>
      <c r="J375" s="28"/>
      <c r="K375" s="28"/>
      <c r="L375" s="29"/>
      <c r="M375" s="261"/>
      <c r="N375" s="262"/>
      <c r="O375" s="76"/>
      <c r="P375" s="76"/>
      <c r="Q375" s="76"/>
      <c r="R375" s="76"/>
      <c r="S375" s="76"/>
      <c r="T375" s="77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T375" s="3" t="s">
        <v>256</v>
      </c>
      <c r="AU375" s="3" t="s">
        <v>265</v>
      </c>
    </row>
    <row r="376" s="30" customFormat="true" ht="24.15" hidden="false" customHeight="true" outlineLevel="0" collapsed="false">
      <c r="A376" s="26"/>
      <c r="B376" s="27"/>
      <c r="C376" s="246" t="s">
        <v>1375</v>
      </c>
      <c r="D376" s="246" t="s">
        <v>250</v>
      </c>
      <c r="E376" s="247" t="s">
        <v>1376</v>
      </c>
      <c r="F376" s="248" t="s">
        <v>1377</v>
      </c>
      <c r="G376" s="249" t="s">
        <v>291</v>
      </c>
      <c r="H376" s="250" t="n">
        <v>1</v>
      </c>
      <c r="I376" s="251"/>
      <c r="J376" s="252" t="n">
        <f aca="false">ROUND(I376*H376,2)</f>
        <v>0</v>
      </c>
      <c r="K376" s="253"/>
      <c r="L376" s="29"/>
      <c r="M376" s="254"/>
      <c r="N376" s="255" t="s">
        <v>39</v>
      </c>
      <c r="O376" s="76"/>
      <c r="P376" s="256" t="n">
        <f aca="false">O376*H376</f>
        <v>0</v>
      </c>
      <c r="Q376" s="256" t="n">
        <v>0</v>
      </c>
      <c r="R376" s="256" t="n">
        <f aca="false">Q376*H376</f>
        <v>0</v>
      </c>
      <c r="S376" s="256" t="n">
        <v>0</v>
      </c>
      <c r="T376" s="257" t="n">
        <f aca="false">S376*H376</f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258" t="s">
        <v>302</v>
      </c>
      <c r="AT376" s="258" t="s">
        <v>250</v>
      </c>
      <c r="AU376" s="258" t="s">
        <v>265</v>
      </c>
      <c r="AY376" s="3" t="s">
        <v>247</v>
      </c>
      <c r="BE376" s="137" t="n">
        <f aca="false">IF(N376="základní",J376,0)</f>
        <v>0</v>
      </c>
      <c r="BF376" s="137" t="n">
        <f aca="false">IF(N376="snížená",J376,0)</f>
        <v>0</v>
      </c>
      <c r="BG376" s="137" t="n">
        <f aca="false">IF(N376="zákl. přenesená",J376,0)</f>
        <v>0</v>
      </c>
      <c r="BH376" s="137" t="n">
        <f aca="false">IF(N376="sníž. přenesená",J376,0)</f>
        <v>0</v>
      </c>
      <c r="BI376" s="137" t="n">
        <f aca="false">IF(N376="nulová",J376,0)</f>
        <v>0</v>
      </c>
      <c r="BJ376" s="3" t="s">
        <v>81</v>
      </c>
      <c r="BK376" s="137" t="n">
        <f aca="false">ROUND(I376*H376,2)</f>
        <v>0</v>
      </c>
      <c r="BL376" s="3" t="s">
        <v>302</v>
      </c>
      <c r="BM376" s="258" t="s">
        <v>1378</v>
      </c>
    </row>
    <row r="377" s="30" customFormat="true" ht="19.2" hidden="false" customHeight="false" outlineLevel="0" collapsed="false">
      <c r="A377" s="26"/>
      <c r="B377" s="27"/>
      <c r="C377" s="28"/>
      <c r="D377" s="259" t="s">
        <v>256</v>
      </c>
      <c r="E377" s="28"/>
      <c r="F377" s="260" t="s">
        <v>1377</v>
      </c>
      <c r="G377" s="28"/>
      <c r="H377" s="28"/>
      <c r="I377" s="211"/>
      <c r="J377" s="28"/>
      <c r="K377" s="28"/>
      <c r="L377" s="29"/>
      <c r="M377" s="261"/>
      <c r="N377" s="262"/>
      <c r="O377" s="76"/>
      <c r="P377" s="76"/>
      <c r="Q377" s="76"/>
      <c r="R377" s="76"/>
      <c r="S377" s="76"/>
      <c r="T377" s="77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T377" s="3" t="s">
        <v>256</v>
      </c>
      <c r="AU377" s="3" t="s">
        <v>265</v>
      </c>
    </row>
    <row r="378" s="30" customFormat="true" ht="16.5" hidden="false" customHeight="true" outlineLevel="0" collapsed="false">
      <c r="A378" s="26"/>
      <c r="B378" s="27"/>
      <c r="C378" s="246" t="s">
        <v>1379</v>
      </c>
      <c r="D378" s="246" t="s">
        <v>250</v>
      </c>
      <c r="E378" s="247" t="s">
        <v>1380</v>
      </c>
      <c r="F378" s="248" t="s">
        <v>1381</v>
      </c>
      <c r="G378" s="249" t="s">
        <v>291</v>
      </c>
      <c r="H378" s="250" t="n">
        <v>1</v>
      </c>
      <c r="I378" s="251"/>
      <c r="J378" s="252" t="n">
        <f aca="false">ROUND(I378*H378,2)</f>
        <v>0</v>
      </c>
      <c r="K378" s="253"/>
      <c r="L378" s="29"/>
      <c r="M378" s="254"/>
      <c r="N378" s="255" t="s">
        <v>39</v>
      </c>
      <c r="O378" s="76"/>
      <c r="P378" s="256" t="n">
        <f aca="false">O378*H378</f>
        <v>0</v>
      </c>
      <c r="Q378" s="256" t="n">
        <v>0</v>
      </c>
      <c r="R378" s="256" t="n">
        <f aca="false">Q378*H378</f>
        <v>0</v>
      </c>
      <c r="S378" s="256" t="n">
        <v>0</v>
      </c>
      <c r="T378" s="257" t="n">
        <f aca="false">S378*H378</f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258" t="s">
        <v>302</v>
      </c>
      <c r="AT378" s="258" t="s">
        <v>250</v>
      </c>
      <c r="AU378" s="258" t="s">
        <v>265</v>
      </c>
      <c r="AY378" s="3" t="s">
        <v>247</v>
      </c>
      <c r="BE378" s="137" t="n">
        <f aca="false">IF(N378="základní",J378,0)</f>
        <v>0</v>
      </c>
      <c r="BF378" s="137" t="n">
        <f aca="false">IF(N378="snížená",J378,0)</f>
        <v>0</v>
      </c>
      <c r="BG378" s="137" t="n">
        <f aca="false">IF(N378="zákl. přenesená",J378,0)</f>
        <v>0</v>
      </c>
      <c r="BH378" s="137" t="n">
        <f aca="false">IF(N378="sníž. přenesená",J378,0)</f>
        <v>0</v>
      </c>
      <c r="BI378" s="137" t="n">
        <f aca="false">IF(N378="nulová",J378,0)</f>
        <v>0</v>
      </c>
      <c r="BJ378" s="3" t="s">
        <v>81</v>
      </c>
      <c r="BK378" s="137" t="n">
        <f aca="false">ROUND(I378*H378,2)</f>
        <v>0</v>
      </c>
      <c r="BL378" s="3" t="s">
        <v>302</v>
      </c>
      <c r="BM378" s="258" t="s">
        <v>1382</v>
      </c>
    </row>
    <row r="379" s="30" customFormat="true" ht="10.2" hidden="false" customHeight="false" outlineLevel="0" collapsed="false">
      <c r="A379" s="26"/>
      <c r="B379" s="27"/>
      <c r="C379" s="28"/>
      <c r="D379" s="259" t="s">
        <v>256</v>
      </c>
      <c r="E379" s="28"/>
      <c r="F379" s="260" t="s">
        <v>1383</v>
      </c>
      <c r="G379" s="28"/>
      <c r="H379" s="28"/>
      <c r="I379" s="211"/>
      <c r="J379" s="28"/>
      <c r="K379" s="28"/>
      <c r="L379" s="29"/>
      <c r="M379" s="261"/>
      <c r="N379" s="262"/>
      <c r="O379" s="76"/>
      <c r="P379" s="76"/>
      <c r="Q379" s="76"/>
      <c r="R379" s="76"/>
      <c r="S379" s="76"/>
      <c r="T379" s="77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T379" s="3" t="s">
        <v>256</v>
      </c>
      <c r="AU379" s="3" t="s">
        <v>265</v>
      </c>
    </row>
    <row r="380" s="30" customFormat="true" ht="21.75" hidden="false" customHeight="true" outlineLevel="0" collapsed="false">
      <c r="A380" s="26"/>
      <c r="B380" s="27"/>
      <c r="C380" s="263" t="s">
        <v>1384</v>
      </c>
      <c r="D380" s="263" t="s">
        <v>288</v>
      </c>
      <c r="E380" s="264" t="s">
        <v>1385</v>
      </c>
      <c r="F380" s="265" t="s">
        <v>1386</v>
      </c>
      <c r="G380" s="266" t="s">
        <v>291</v>
      </c>
      <c r="H380" s="267" t="n">
        <v>1</v>
      </c>
      <c r="I380" s="268"/>
      <c r="J380" s="269" t="n">
        <f aca="false">ROUND(I380*H380,2)</f>
        <v>0</v>
      </c>
      <c r="K380" s="270"/>
      <c r="L380" s="271"/>
      <c r="M380" s="272"/>
      <c r="N380" s="273" t="s">
        <v>39</v>
      </c>
      <c r="O380" s="76"/>
      <c r="P380" s="256" t="n">
        <f aca="false">O380*H380</f>
        <v>0</v>
      </c>
      <c r="Q380" s="256" t="n">
        <v>0</v>
      </c>
      <c r="R380" s="256" t="n">
        <f aca="false">Q380*H380</f>
        <v>0</v>
      </c>
      <c r="S380" s="256" t="n">
        <v>0</v>
      </c>
      <c r="T380" s="257" t="n">
        <f aca="false">S380*H380</f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258" t="s">
        <v>324</v>
      </c>
      <c r="AT380" s="258" t="s">
        <v>288</v>
      </c>
      <c r="AU380" s="258" t="s">
        <v>265</v>
      </c>
      <c r="AY380" s="3" t="s">
        <v>247</v>
      </c>
      <c r="BE380" s="137" t="n">
        <f aca="false">IF(N380="základní",J380,0)</f>
        <v>0</v>
      </c>
      <c r="BF380" s="137" t="n">
        <f aca="false">IF(N380="snížená",J380,0)</f>
        <v>0</v>
      </c>
      <c r="BG380" s="137" t="n">
        <f aca="false">IF(N380="zákl. přenesená",J380,0)</f>
        <v>0</v>
      </c>
      <c r="BH380" s="137" t="n">
        <f aca="false">IF(N380="sníž. přenesená",J380,0)</f>
        <v>0</v>
      </c>
      <c r="BI380" s="137" t="n">
        <f aca="false">IF(N380="nulová",J380,0)</f>
        <v>0</v>
      </c>
      <c r="BJ380" s="3" t="s">
        <v>81</v>
      </c>
      <c r="BK380" s="137" t="n">
        <f aca="false">ROUND(I380*H380,2)</f>
        <v>0</v>
      </c>
      <c r="BL380" s="3" t="s">
        <v>302</v>
      </c>
      <c r="BM380" s="258" t="s">
        <v>1387</v>
      </c>
    </row>
    <row r="381" s="30" customFormat="true" ht="10.2" hidden="false" customHeight="false" outlineLevel="0" collapsed="false">
      <c r="A381" s="26"/>
      <c r="B381" s="27"/>
      <c r="C381" s="28"/>
      <c r="D381" s="259" t="s">
        <v>256</v>
      </c>
      <c r="E381" s="28"/>
      <c r="F381" s="260" t="s">
        <v>1386</v>
      </c>
      <c r="G381" s="28"/>
      <c r="H381" s="28"/>
      <c r="I381" s="211"/>
      <c r="J381" s="28"/>
      <c r="K381" s="28"/>
      <c r="L381" s="29"/>
      <c r="M381" s="261"/>
      <c r="N381" s="262"/>
      <c r="O381" s="76"/>
      <c r="P381" s="76"/>
      <c r="Q381" s="76"/>
      <c r="R381" s="76"/>
      <c r="S381" s="76"/>
      <c r="T381" s="77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T381" s="3" t="s">
        <v>256</v>
      </c>
      <c r="AU381" s="3" t="s">
        <v>265</v>
      </c>
    </row>
    <row r="382" s="30" customFormat="true" ht="16.5" hidden="false" customHeight="true" outlineLevel="0" collapsed="false">
      <c r="A382" s="26"/>
      <c r="B382" s="27"/>
      <c r="C382" s="246" t="s">
        <v>1388</v>
      </c>
      <c r="D382" s="246" t="s">
        <v>250</v>
      </c>
      <c r="E382" s="247" t="s">
        <v>1389</v>
      </c>
      <c r="F382" s="248" t="s">
        <v>1390</v>
      </c>
      <c r="G382" s="249" t="s">
        <v>291</v>
      </c>
      <c r="H382" s="250" t="n">
        <v>1</v>
      </c>
      <c r="I382" s="251"/>
      <c r="J382" s="252" t="n">
        <f aca="false">ROUND(I382*H382,2)</f>
        <v>0</v>
      </c>
      <c r="K382" s="253"/>
      <c r="L382" s="29"/>
      <c r="M382" s="254"/>
      <c r="N382" s="255" t="s">
        <v>39</v>
      </c>
      <c r="O382" s="76"/>
      <c r="P382" s="256" t="n">
        <f aca="false">O382*H382</f>
        <v>0</v>
      </c>
      <c r="Q382" s="256" t="n">
        <v>0</v>
      </c>
      <c r="R382" s="256" t="n">
        <f aca="false">Q382*H382</f>
        <v>0</v>
      </c>
      <c r="S382" s="256" t="n">
        <v>0</v>
      </c>
      <c r="T382" s="257" t="n">
        <f aca="false">S382*H382</f>
        <v>0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258" t="s">
        <v>302</v>
      </c>
      <c r="AT382" s="258" t="s">
        <v>250</v>
      </c>
      <c r="AU382" s="258" t="s">
        <v>265</v>
      </c>
      <c r="AY382" s="3" t="s">
        <v>247</v>
      </c>
      <c r="BE382" s="137" t="n">
        <f aca="false">IF(N382="základní",J382,0)</f>
        <v>0</v>
      </c>
      <c r="BF382" s="137" t="n">
        <f aca="false">IF(N382="snížená",J382,0)</f>
        <v>0</v>
      </c>
      <c r="BG382" s="137" t="n">
        <f aca="false">IF(N382="zákl. přenesená",J382,0)</f>
        <v>0</v>
      </c>
      <c r="BH382" s="137" t="n">
        <f aca="false">IF(N382="sníž. přenesená",J382,0)</f>
        <v>0</v>
      </c>
      <c r="BI382" s="137" t="n">
        <f aca="false">IF(N382="nulová",J382,0)</f>
        <v>0</v>
      </c>
      <c r="BJ382" s="3" t="s">
        <v>81</v>
      </c>
      <c r="BK382" s="137" t="n">
        <f aca="false">ROUND(I382*H382,2)</f>
        <v>0</v>
      </c>
      <c r="BL382" s="3" t="s">
        <v>302</v>
      </c>
      <c r="BM382" s="258" t="s">
        <v>1391</v>
      </c>
    </row>
    <row r="383" s="30" customFormat="true" ht="10.2" hidden="false" customHeight="false" outlineLevel="0" collapsed="false">
      <c r="A383" s="26"/>
      <c r="B383" s="27"/>
      <c r="C383" s="28"/>
      <c r="D383" s="259" t="s">
        <v>256</v>
      </c>
      <c r="E383" s="28"/>
      <c r="F383" s="260" t="s">
        <v>1390</v>
      </c>
      <c r="G383" s="28"/>
      <c r="H383" s="28"/>
      <c r="I383" s="211"/>
      <c r="J383" s="28"/>
      <c r="K383" s="28"/>
      <c r="L383" s="29"/>
      <c r="M383" s="261"/>
      <c r="N383" s="262"/>
      <c r="O383" s="76"/>
      <c r="P383" s="76"/>
      <c r="Q383" s="76"/>
      <c r="R383" s="76"/>
      <c r="S383" s="76"/>
      <c r="T383" s="77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T383" s="3" t="s">
        <v>256</v>
      </c>
      <c r="AU383" s="3" t="s">
        <v>265</v>
      </c>
    </row>
    <row r="384" s="30" customFormat="true" ht="16.5" hidden="false" customHeight="true" outlineLevel="0" collapsed="false">
      <c r="A384" s="26"/>
      <c r="B384" s="27"/>
      <c r="C384" s="246" t="s">
        <v>1392</v>
      </c>
      <c r="D384" s="246" t="s">
        <v>250</v>
      </c>
      <c r="E384" s="247" t="s">
        <v>1393</v>
      </c>
      <c r="F384" s="248" t="s">
        <v>1394</v>
      </c>
      <c r="G384" s="249" t="s">
        <v>291</v>
      </c>
      <c r="H384" s="250" t="n">
        <v>1</v>
      </c>
      <c r="I384" s="251"/>
      <c r="J384" s="252" t="n">
        <f aca="false">ROUND(I384*H384,2)</f>
        <v>0</v>
      </c>
      <c r="K384" s="253"/>
      <c r="L384" s="29"/>
      <c r="M384" s="254"/>
      <c r="N384" s="255" t="s">
        <v>39</v>
      </c>
      <c r="O384" s="76"/>
      <c r="P384" s="256" t="n">
        <f aca="false">O384*H384</f>
        <v>0</v>
      </c>
      <c r="Q384" s="256" t="n">
        <v>0</v>
      </c>
      <c r="R384" s="256" t="n">
        <f aca="false">Q384*H384</f>
        <v>0</v>
      </c>
      <c r="S384" s="256" t="n">
        <v>0</v>
      </c>
      <c r="T384" s="257" t="n">
        <f aca="false">S384*H384</f>
        <v>0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258" t="s">
        <v>302</v>
      </c>
      <c r="AT384" s="258" t="s">
        <v>250</v>
      </c>
      <c r="AU384" s="258" t="s">
        <v>265</v>
      </c>
      <c r="AY384" s="3" t="s">
        <v>247</v>
      </c>
      <c r="BE384" s="137" t="n">
        <f aca="false">IF(N384="základní",J384,0)</f>
        <v>0</v>
      </c>
      <c r="BF384" s="137" t="n">
        <f aca="false">IF(N384="snížená",J384,0)</f>
        <v>0</v>
      </c>
      <c r="BG384" s="137" t="n">
        <f aca="false">IF(N384="zákl. přenesená",J384,0)</f>
        <v>0</v>
      </c>
      <c r="BH384" s="137" t="n">
        <f aca="false">IF(N384="sníž. přenesená",J384,0)</f>
        <v>0</v>
      </c>
      <c r="BI384" s="137" t="n">
        <f aca="false">IF(N384="nulová",J384,0)</f>
        <v>0</v>
      </c>
      <c r="BJ384" s="3" t="s">
        <v>81</v>
      </c>
      <c r="BK384" s="137" t="n">
        <f aca="false">ROUND(I384*H384,2)</f>
        <v>0</v>
      </c>
      <c r="BL384" s="3" t="s">
        <v>302</v>
      </c>
      <c r="BM384" s="258" t="s">
        <v>1395</v>
      </c>
    </row>
    <row r="385" s="30" customFormat="true" ht="10.2" hidden="false" customHeight="false" outlineLevel="0" collapsed="false">
      <c r="A385" s="26"/>
      <c r="B385" s="27"/>
      <c r="C385" s="28"/>
      <c r="D385" s="259" t="s">
        <v>256</v>
      </c>
      <c r="E385" s="28"/>
      <c r="F385" s="260" t="s">
        <v>1396</v>
      </c>
      <c r="G385" s="28"/>
      <c r="H385" s="28"/>
      <c r="I385" s="211"/>
      <c r="J385" s="28"/>
      <c r="K385" s="28"/>
      <c r="L385" s="29"/>
      <c r="M385" s="261"/>
      <c r="N385" s="262"/>
      <c r="O385" s="76"/>
      <c r="P385" s="76"/>
      <c r="Q385" s="76"/>
      <c r="R385" s="76"/>
      <c r="S385" s="76"/>
      <c r="T385" s="77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T385" s="3" t="s">
        <v>256</v>
      </c>
      <c r="AU385" s="3" t="s">
        <v>265</v>
      </c>
    </row>
    <row r="386" s="30" customFormat="true" ht="24.15" hidden="false" customHeight="true" outlineLevel="0" collapsed="false">
      <c r="A386" s="26"/>
      <c r="B386" s="27"/>
      <c r="C386" s="246" t="s">
        <v>1397</v>
      </c>
      <c r="D386" s="246" t="s">
        <v>250</v>
      </c>
      <c r="E386" s="247" t="s">
        <v>1398</v>
      </c>
      <c r="F386" s="248" t="s">
        <v>1399</v>
      </c>
      <c r="G386" s="249" t="s">
        <v>291</v>
      </c>
      <c r="H386" s="250" t="n">
        <v>1</v>
      </c>
      <c r="I386" s="251"/>
      <c r="J386" s="252" t="n">
        <f aca="false">ROUND(I386*H386,2)</f>
        <v>0</v>
      </c>
      <c r="K386" s="253"/>
      <c r="L386" s="29"/>
      <c r="M386" s="254"/>
      <c r="N386" s="255" t="s">
        <v>39</v>
      </c>
      <c r="O386" s="76"/>
      <c r="P386" s="256" t="n">
        <f aca="false">O386*H386</f>
        <v>0</v>
      </c>
      <c r="Q386" s="256" t="n">
        <v>0</v>
      </c>
      <c r="R386" s="256" t="n">
        <f aca="false">Q386*H386</f>
        <v>0</v>
      </c>
      <c r="S386" s="256" t="n">
        <v>0</v>
      </c>
      <c r="T386" s="257" t="n">
        <f aca="false">S386*H386</f>
        <v>0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258" t="s">
        <v>302</v>
      </c>
      <c r="AT386" s="258" t="s">
        <v>250</v>
      </c>
      <c r="AU386" s="258" t="s">
        <v>265</v>
      </c>
      <c r="AY386" s="3" t="s">
        <v>247</v>
      </c>
      <c r="BE386" s="137" t="n">
        <f aca="false">IF(N386="základní",J386,0)</f>
        <v>0</v>
      </c>
      <c r="BF386" s="137" t="n">
        <f aca="false">IF(N386="snížená",J386,0)</f>
        <v>0</v>
      </c>
      <c r="BG386" s="137" t="n">
        <f aca="false">IF(N386="zákl. přenesená",J386,0)</f>
        <v>0</v>
      </c>
      <c r="BH386" s="137" t="n">
        <f aca="false">IF(N386="sníž. přenesená",J386,0)</f>
        <v>0</v>
      </c>
      <c r="BI386" s="137" t="n">
        <f aca="false">IF(N386="nulová",J386,0)</f>
        <v>0</v>
      </c>
      <c r="BJ386" s="3" t="s">
        <v>81</v>
      </c>
      <c r="BK386" s="137" t="n">
        <f aca="false">ROUND(I386*H386,2)</f>
        <v>0</v>
      </c>
      <c r="BL386" s="3" t="s">
        <v>302</v>
      </c>
      <c r="BM386" s="258" t="s">
        <v>1400</v>
      </c>
    </row>
    <row r="387" s="30" customFormat="true" ht="19.2" hidden="false" customHeight="false" outlineLevel="0" collapsed="false">
      <c r="A387" s="26"/>
      <c r="B387" s="27"/>
      <c r="C387" s="28"/>
      <c r="D387" s="259" t="s">
        <v>256</v>
      </c>
      <c r="E387" s="28"/>
      <c r="F387" s="260" t="s">
        <v>1399</v>
      </c>
      <c r="G387" s="28"/>
      <c r="H387" s="28"/>
      <c r="I387" s="211"/>
      <c r="J387" s="28"/>
      <c r="K387" s="28"/>
      <c r="L387" s="29"/>
      <c r="M387" s="261"/>
      <c r="N387" s="262"/>
      <c r="O387" s="76"/>
      <c r="P387" s="76"/>
      <c r="Q387" s="76"/>
      <c r="R387" s="76"/>
      <c r="S387" s="76"/>
      <c r="T387" s="77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T387" s="3" t="s">
        <v>256</v>
      </c>
      <c r="AU387" s="3" t="s">
        <v>265</v>
      </c>
    </row>
    <row r="388" s="30" customFormat="true" ht="37.8" hidden="false" customHeight="true" outlineLevel="0" collapsed="false">
      <c r="A388" s="26"/>
      <c r="B388" s="27"/>
      <c r="C388" s="246" t="s">
        <v>1401</v>
      </c>
      <c r="D388" s="246" t="s">
        <v>250</v>
      </c>
      <c r="E388" s="247" t="s">
        <v>1402</v>
      </c>
      <c r="F388" s="248" t="s">
        <v>1403</v>
      </c>
      <c r="G388" s="249" t="s">
        <v>291</v>
      </c>
      <c r="H388" s="250" t="n">
        <v>1</v>
      </c>
      <c r="I388" s="251"/>
      <c r="J388" s="252" t="n">
        <f aca="false">ROUND(I388*H388,2)</f>
        <v>0</v>
      </c>
      <c r="K388" s="253"/>
      <c r="L388" s="29"/>
      <c r="M388" s="254"/>
      <c r="N388" s="255" t="s">
        <v>39</v>
      </c>
      <c r="O388" s="76"/>
      <c r="P388" s="256" t="n">
        <f aca="false">O388*H388</f>
        <v>0</v>
      </c>
      <c r="Q388" s="256" t="n">
        <v>0</v>
      </c>
      <c r="R388" s="256" t="n">
        <f aca="false">Q388*H388</f>
        <v>0</v>
      </c>
      <c r="S388" s="256" t="n">
        <v>0.0025</v>
      </c>
      <c r="T388" s="257" t="n">
        <f aca="false">S388*H388</f>
        <v>0.0025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258" t="s">
        <v>302</v>
      </c>
      <c r="AT388" s="258" t="s">
        <v>250</v>
      </c>
      <c r="AU388" s="258" t="s">
        <v>265</v>
      </c>
      <c r="AY388" s="3" t="s">
        <v>247</v>
      </c>
      <c r="BE388" s="137" t="n">
        <f aca="false">IF(N388="základní",J388,0)</f>
        <v>0</v>
      </c>
      <c r="BF388" s="137" t="n">
        <f aca="false">IF(N388="snížená",J388,0)</f>
        <v>0</v>
      </c>
      <c r="BG388" s="137" t="n">
        <f aca="false">IF(N388="zákl. přenesená",J388,0)</f>
        <v>0</v>
      </c>
      <c r="BH388" s="137" t="n">
        <f aca="false">IF(N388="sníž. přenesená",J388,0)</f>
        <v>0</v>
      </c>
      <c r="BI388" s="137" t="n">
        <f aca="false">IF(N388="nulová",J388,0)</f>
        <v>0</v>
      </c>
      <c r="BJ388" s="3" t="s">
        <v>81</v>
      </c>
      <c r="BK388" s="137" t="n">
        <f aca="false">ROUND(I388*H388,2)</f>
        <v>0</v>
      </c>
      <c r="BL388" s="3" t="s">
        <v>302</v>
      </c>
      <c r="BM388" s="258" t="s">
        <v>1404</v>
      </c>
    </row>
    <row r="389" s="30" customFormat="true" ht="28.8" hidden="false" customHeight="false" outlineLevel="0" collapsed="false">
      <c r="A389" s="26"/>
      <c r="B389" s="27"/>
      <c r="C389" s="28"/>
      <c r="D389" s="259" t="s">
        <v>256</v>
      </c>
      <c r="E389" s="28"/>
      <c r="F389" s="260" t="s">
        <v>1403</v>
      </c>
      <c r="G389" s="28"/>
      <c r="H389" s="28"/>
      <c r="I389" s="211"/>
      <c r="J389" s="28"/>
      <c r="K389" s="28"/>
      <c r="L389" s="29"/>
      <c r="M389" s="261"/>
      <c r="N389" s="262"/>
      <c r="O389" s="76"/>
      <c r="P389" s="76"/>
      <c r="Q389" s="76"/>
      <c r="R389" s="76"/>
      <c r="S389" s="76"/>
      <c r="T389" s="77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T389" s="3" t="s">
        <v>256</v>
      </c>
      <c r="AU389" s="3" t="s">
        <v>265</v>
      </c>
    </row>
    <row r="390" s="30" customFormat="true" ht="24.15" hidden="false" customHeight="true" outlineLevel="0" collapsed="false">
      <c r="A390" s="26"/>
      <c r="B390" s="27"/>
      <c r="C390" s="246" t="s">
        <v>1604</v>
      </c>
      <c r="D390" s="246" t="s">
        <v>250</v>
      </c>
      <c r="E390" s="247" t="s">
        <v>872</v>
      </c>
      <c r="F390" s="248" t="s">
        <v>873</v>
      </c>
      <c r="G390" s="249" t="s">
        <v>332</v>
      </c>
      <c r="H390" s="250" t="n">
        <v>70</v>
      </c>
      <c r="I390" s="251"/>
      <c r="J390" s="252" t="n">
        <f aca="false">ROUND(I390*H390,2)</f>
        <v>0</v>
      </c>
      <c r="K390" s="253"/>
      <c r="L390" s="29"/>
      <c r="M390" s="254"/>
      <c r="N390" s="255" t="s">
        <v>39</v>
      </c>
      <c r="O390" s="76"/>
      <c r="P390" s="256" t="n">
        <f aca="false">O390*H390</f>
        <v>0</v>
      </c>
      <c r="Q390" s="256" t="n">
        <v>0</v>
      </c>
      <c r="R390" s="256" t="n">
        <f aca="false">Q390*H390</f>
        <v>0</v>
      </c>
      <c r="S390" s="256" t="n">
        <v>0</v>
      </c>
      <c r="T390" s="257" t="n">
        <f aca="false">S390*H390</f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258" t="s">
        <v>302</v>
      </c>
      <c r="AT390" s="258" t="s">
        <v>250</v>
      </c>
      <c r="AU390" s="258" t="s">
        <v>265</v>
      </c>
      <c r="AY390" s="3" t="s">
        <v>247</v>
      </c>
      <c r="BE390" s="137" t="n">
        <f aca="false">IF(N390="základní",J390,0)</f>
        <v>0</v>
      </c>
      <c r="BF390" s="137" t="n">
        <f aca="false">IF(N390="snížená",J390,0)</f>
        <v>0</v>
      </c>
      <c r="BG390" s="137" t="n">
        <f aca="false">IF(N390="zákl. přenesená",J390,0)</f>
        <v>0</v>
      </c>
      <c r="BH390" s="137" t="n">
        <f aca="false">IF(N390="sníž. přenesená",J390,0)</f>
        <v>0</v>
      </c>
      <c r="BI390" s="137" t="n">
        <f aca="false">IF(N390="nulová",J390,0)</f>
        <v>0</v>
      </c>
      <c r="BJ390" s="3" t="s">
        <v>81</v>
      </c>
      <c r="BK390" s="137" t="n">
        <f aca="false">ROUND(I390*H390,2)</f>
        <v>0</v>
      </c>
      <c r="BL390" s="3" t="s">
        <v>302</v>
      </c>
      <c r="BM390" s="258" t="s">
        <v>1605</v>
      </c>
    </row>
    <row r="391" s="30" customFormat="true" ht="28.8" hidden="false" customHeight="false" outlineLevel="0" collapsed="false">
      <c r="A391" s="26"/>
      <c r="B391" s="27"/>
      <c r="C391" s="28"/>
      <c r="D391" s="259" t="s">
        <v>256</v>
      </c>
      <c r="E391" s="28"/>
      <c r="F391" s="260" t="s">
        <v>875</v>
      </c>
      <c r="G391" s="28"/>
      <c r="H391" s="28"/>
      <c r="I391" s="211"/>
      <c r="J391" s="28"/>
      <c r="K391" s="28"/>
      <c r="L391" s="29"/>
      <c r="M391" s="261"/>
      <c r="N391" s="262"/>
      <c r="O391" s="76"/>
      <c r="P391" s="76"/>
      <c r="Q391" s="76"/>
      <c r="R391" s="76"/>
      <c r="S391" s="76"/>
      <c r="T391" s="77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T391" s="3" t="s">
        <v>256</v>
      </c>
      <c r="AU391" s="3" t="s">
        <v>265</v>
      </c>
    </row>
    <row r="392" s="30" customFormat="true" ht="16.5" hidden="false" customHeight="true" outlineLevel="0" collapsed="false">
      <c r="A392" s="26"/>
      <c r="B392" s="27"/>
      <c r="C392" s="263" t="s">
        <v>1606</v>
      </c>
      <c r="D392" s="263" t="s">
        <v>288</v>
      </c>
      <c r="E392" s="264" t="s">
        <v>877</v>
      </c>
      <c r="F392" s="265" t="s">
        <v>878</v>
      </c>
      <c r="G392" s="266" t="s">
        <v>332</v>
      </c>
      <c r="H392" s="267" t="n">
        <v>70</v>
      </c>
      <c r="I392" s="268"/>
      <c r="J392" s="269" t="n">
        <f aca="false">ROUND(I392*H392,2)</f>
        <v>0</v>
      </c>
      <c r="K392" s="270"/>
      <c r="L392" s="271"/>
      <c r="M392" s="272"/>
      <c r="N392" s="273" t="s">
        <v>39</v>
      </c>
      <c r="O392" s="76"/>
      <c r="P392" s="256" t="n">
        <f aca="false">O392*H392</f>
        <v>0</v>
      </c>
      <c r="Q392" s="256" t="n">
        <v>0.00054</v>
      </c>
      <c r="R392" s="256" t="n">
        <f aca="false">Q392*H392</f>
        <v>0.0378</v>
      </c>
      <c r="S392" s="256" t="n">
        <v>0</v>
      </c>
      <c r="T392" s="257" t="n">
        <f aca="false">S392*H392</f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258" t="s">
        <v>324</v>
      </c>
      <c r="AT392" s="258" t="s">
        <v>288</v>
      </c>
      <c r="AU392" s="258" t="s">
        <v>265</v>
      </c>
      <c r="AY392" s="3" t="s">
        <v>247</v>
      </c>
      <c r="BE392" s="137" t="n">
        <f aca="false">IF(N392="základní",J392,0)</f>
        <v>0</v>
      </c>
      <c r="BF392" s="137" t="n">
        <f aca="false">IF(N392="snížená",J392,0)</f>
        <v>0</v>
      </c>
      <c r="BG392" s="137" t="n">
        <f aca="false">IF(N392="zákl. přenesená",J392,0)</f>
        <v>0</v>
      </c>
      <c r="BH392" s="137" t="n">
        <f aca="false">IF(N392="sníž. přenesená",J392,0)</f>
        <v>0</v>
      </c>
      <c r="BI392" s="137" t="n">
        <f aca="false">IF(N392="nulová",J392,0)</f>
        <v>0</v>
      </c>
      <c r="BJ392" s="3" t="s">
        <v>81</v>
      </c>
      <c r="BK392" s="137" t="n">
        <f aca="false">ROUND(I392*H392,2)</f>
        <v>0</v>
      </c>
      <c r="BL392" s="3" t="s">
        <v>302</v>
      </c>
      <c r="BM392" s="258" t="s">
        <v>1607</v>
      </c>
    </row>
    <row r="393" s="30" customFormat="true" ht="10.2" hidden="false" customHeight="false" outlineLevel="0" collapsed="false">
      <c r="A393" s="26"/>
      <c r="B393" s="27"/>
      <c r="C393" s="28"/>
      <c r="D393" s="259" t="s">
        <v>256</v>
      </c>
      <c r="E393" s="28"/>
      <c r="F393" s="260" t="s">
        <v>878</v>
      </c>
      <c r="G393" s="28"/>
      <c r="H393" s="28"/>
      <c r="I393" s="211"/>
      <c r="J393" s="28"/>
      <c r="K393" s="28"/>
      <c r="L393" s="29"/>
      <c r="M393" s="261"/>
      <c r="N393" s="262"/>
      <c r="O393" s="76"/>
      <c r="P393" s="76"/>
      <c r="Q393" s="76"/>
      <c r="R393" s="76"/>
      <c r="S393" s="76"/>
      <c r="T393" s="77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T393" s="3" t="s">
        <v>256</v>
      </c>
      <c r="AU393" s="3" t="s">
        <v>265</v>
      </c>
    </row>
    <row r="394" s="30" customFormat="true" ht="24.15" hidden="false" customHeight="true" outlineLevel="0" collapsed="false">
      <c r="A394" s="26"/>
      <c r="B394" s="27"/>
      <c r="C394" s="263" t="s">
        <v>1608</v>
      </c>
      <c r="D394" s="263" t="s">
        <v>288</v>
      </c>
      <c r="E394" s="264" t="s">
        <v>881</v>
      </c>
      <c r="F394" s="265" t="s">
        <v>882</v>
      </c>
      <c r="G394" s="266" t="s">
        <v>291</v>
      </c>
      <c r="H394" s="267" t="n">
        <v>5</v>
      </c>
      <c r="I394" s="268"/>
      <c r="J394" s="269" t="n">
        <f aca="false">ROUND(I394*H394,2)</f>
        <v>0</v>
      </c>
      <c r="K394" s="270"/>
      <c r="L394" s="271"/>
      <c r="M394" s="272"/>
      <c r="N394" s="273" t="s">
        <v>39</v>
      </c>
      <c r="O394" s="76"/>
      <c r="P394" s="256" t="n">
        <f aca="false">O394*H394</f>
        <v>0</v>
      </c>
      <c r="Q394" s="256" t="n">
        <v>1E-005</v>
      </c>
      <c r="R394" s="256" t="n">
        <f aca="false">Q394*H394</f>
        <v>5E-005</v>
      </c>
      <c r="S394" s="256" t="n">
        <v>0</v>
      </c>
      <c r="T394" s="257" t="n">
        <f aca="false">S394*H394</f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258" t="s">
        <v>324</v>
      </c>
      <c r="AT394" s="258" t="s">
        <v>288</v>
      </c>
      <c r="AU394" s="258" t="s">
        <v>265</v>
      </c>
      <c r="AY394" s="3" t="s">
        <v>247</v>
      </c>
      <c r="BE394" s="137" t="n">
        <f aca="false">IF(N394="základní",J394,0)</f>
        <v>0</v>
      </c>
      <c r="BF394" s="137" t="n">
        <f aca="false">IF(N394="snížená",J394,0)</f>
        <v>0</v>
      </c>
      <c r="BG394" s="137" t="n">
        <f aca="false">IF(N394="zákl. přenesená",J394,0)</f>
        <v>0</v>
      </c>
      <c r="BH394" s="137" t="n">
        <f aca="false">IF(N394="sníž. přenesená",J394,0)</f>
        <v>0</v>
      </c>
      <c r="BI394" s="137" t="n">
        <f aca="false">IF(N394="nulová",J394,0)</f>
        <v>0</v>
      </c>
      <c r="BJ394" s="3" t="s">
        <v>81</v>
      </c>
      <c r="BK394" s="137" t="n">
        <f aca="false">ROUND(I394*H394,2)</f>
        <v>0</v>
      </c>
      <c r="BL394" s="3" t="s">
        <v>302</v>
      </c>
      <c r="BM394" s="258" t="s">
        <v>1609</v>
      </c>
    </row>
    <row r="395" s="30" customFormat="true" ht="10.2" hidden="false" customHeight="false" outlineLevel="0" collapsed="false">
      <c r="A395" s="26"/>
      <c r="B395" s="27"/>
      <c r="C395" s="28"/>
      <c r="D395" s="259" t="s">
        <v>256</v>
      </c>
      <c r="E395" s="28"/>
      <c r="F395" s="260" t="s">
        <v>882</v>
      </c>
      <c r="G395" s="28"/>
      <c r="H395" s="28"/>
      <c r="I395" s="211"/>
      <c r="J395" s="28"/>
      <c r="K395" s="28"/>
      <c r="L395" s="29"/>
      <c r="M395" s="261"/>
      <c r="N395" s="262"/>
      <c r="O395" s="76"/>
      <c r="P395" s="76"/>
      <c r="Q395" s="76"/>
      <c r="R395" s="76"/>
      <c r="S395" s="76"/>
      <c r="T395" s="77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T395" s="3" t="s">
        <v>256</v>
      </c>
      <c r="AU395" s="3" t="s">
        <v>265</v>
      </c>
    </row>
    <row r="396" s="30" customFormat="true" ht="24.15" hidden="false" customHeight="true" outlineLevel="0" collapsed="false">
      <c r="A396" s="26"/>
      <c r="B396" s="27"/>
      <c r="C396" s="263" t="s">
        <v>1610</v>
      </c>
      <c r="D396" s="263" t="s">
        <v>288</v>
      </c>
      <c r="E396" s="264" t="s">
        <v>885</v>
      </c>
      <c r="F396" s="265" t="s">
        <v>886</v>
      </c>
      <c r="G396" s="266" t="s">
        <v>291</v>
      </c>
      <c r="H396" s="267" t="n">
        <v>6</v>
      </c>
      <c r="I396" s="268"/>
      <c r="J396" s="269" t="n">
        <f aca="false">ROUND(I396*H396,2)</f>
        <v>0</v>
      </c>
      <c r="K396" s="270"/>
      <c r="L396" s="271"/>
      <c r="M396" s="272"/>
      <c r="N396" s="273" t="s">
        <v>39</v>
      </c>
      <c r="O396" s="76"/>
      <c r="P396" s="256" t="n">
        <f aca="false">O396*H396</f>
        <v>0</v>
      </c>
      <c r="Q396" s="256" t="n">
        <v>1E-005</v>
      </c>
      <c r="R396" s="256" t="n">
        <f aca="false">Q396*H396</f>
        <v>6E-005</v>
      </c>
      <c r="S396" s="256" t="n">
        <v>0</v>
      </c>
      <c r="T396" s="257" t="n">
        <f aca="false">S396*H396</f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258" t="s">
        <v>324</v>
      </c>
      <c r="AT396" s="258" t="s">
        <v>288</v>
      </c>
      <c r="AU396" s="258" t="s">
        <v>265</v>
      </c>
      <c r="AY396" s="3" t="s">
        <v>247</v>
      </c>
      <c r="BE396" s="137" t="n">
        <f aca="false">IF(N396="základní",J396,0)</f>
        <v>0</v>
      </c>
      <c r="BF396" s="137" t="n">
        <f aca="false">IF(N396="snížená",J396,0)</f>
        <v>0</v>
      </c>
      <c r="BG396" s="137" t="n">
        <f aca="false">IF(N396="zákl. přenesená",J396,0)</f>
        <v>0</v>
      </c>
      <c r="BH396" s="137" t="n">
        <f aca="false">IF(N396="sníž. přenesená",J396,0)</f>
        <v>0</v>
      </c>
      <c r="BI396" s="137" t="n">
        <f aca="false">IF(N396="nulová",J396,0)</f>
        <v>0</v>
      </c>
      <c r="BJ396" s="3" t="s">
        <v>81</v>
      </c>
      <c r="BK396" s="137" t="n">
        <f aca="false">ROUND(I396*H396,2)</f>
        <v>0</v>
      </c>
      <c r="BL396" s="3" t="s">
        <v>302</v>
      </c>
      <c r="BM396" s="258" t="s">
        <v>1611</v>
      </c>
    </row>
    <row r="397" s="30" customFormat="true" ht="10.2" hidden="false" customHeight="false" outlineLevel="0" collapsed="false">
      <c r="A397" s="26"/>
      <c r="B397" s="27"/>
      <c r="C397" s="28"/>
      <c r="D397" s="259" t="s">
        <v>256</v>
      </c>
      <c r="E397" s="28"/>
      <c r="F397" s="260" t="s">
        <v>886</v>
      </c>
      <c r="G397" s="28"/>
      <c r="H397" s="28"/>
      <c r="I397" s="211"/>
      <c r="J397" s="28"/>
      <c r="K397" s="28"/>
      <c r="L397" s="29"/>
      <c r="M397" s="261"/>
      <c r="N397" s="262"/>
      <c r="O397" s="76"/>
      <c r="P397" s="76"/>
      <c r="Q397" s="76"/>
      <c r="R397" s="76"/>
      <c r="S397" s="76"/>
      <c r="T397" s="77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T397" s="3" t="s">
        <v>256</v>
      </c>
      <c r="AU397" s="3" t="s">
        <v>265</v>
      </c>
    </row>
    <row r="398" s="30" customFormat="true" ht="24.15" hidden="false" customHeight="true" outlineLevel="0" collapsed="false">
      <c r="A398" s="26"/>
      <c r="B398" s="27"/>
      <c r="C398" s="263" t="s">
        <v>1612</v>
      </c>
      <c r="D398" s="263" t="s">
        <v>288</v>
      </c>
      <c r="E398" s="264" t="s">
        <v>1585</v>
      </c>
      <c r="F398" s="265" t="s">
        <v>1586</v>
      </c>
      <c r="G398" s="266" t="s">
        <v>291</v>
      </c>
      <c r="H398" s="267" t="n">
        <v>8</v>
      </c>
      <c r="I398" s="268"/>
      <c r="J398" s="269" t="n">
        <f aca="false">ROUND(I398*H398,2)</f>
        <v>0</v>
      </c>
      <c r="K398" s="270"/>
      <c r="L398" s="271"/>
      <c r="M398" s="272"/>
      <c r="N398" s="273" t="s">
        <v>39</v>
      </c>
      <c r="O398" s="76"/>
      <c r="P398" s="256" t="n">
        <f aca="false">O398*H398</f>
        <v>0</v>
      </c>
      <c r="Q398" s="256" t="n">
        <v>1E-005</v>
      </c>
      <c r="R398" s="256" t="n">
        <f aca="false">Q398*H398</f>
        <v>8E-005</v>
      </c>
      <c r="S398" s="256" t="n">
        <v>0</v>
      </c>
      <c r="T398" s="257" t="n">
        <f aca="false">S398*H398</f>
        <v>0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258" t="s">
        <v>324</v>
      </c>
      <c r="AT398" s="258" t="s">
        <v>288</v>
      </c>
      <c r="AU398" s="258" t="s">
        <v>265</v>
      </c>
      <c r="AY398" s="3" t="s">
        <v>247</v>
      </c>
      <c r="BE398" s="137" t="n">
        <f aca="false">IF(N398="základní",J398,0)</f>
        <v>0</v>
      </c>
      <c r="BF398" s="137" t="n">
        <f aca="false">IF(N398="snížená",J398,0)</f>
        <v>0</v>
      </c>
      <c r="BG398" s="137" t="n">
        <f aca="false">IF(N398="zákl. přenesená",J398,0)</f>
        <v>0</v>
      </c>
      <c r="BH398" s="137" t="n">
        <f aca="false">IF(N398="sníž. přenesená",J398,0)</f>
        <v>0</v>
      </c>
      <c r="BI398" s="137" t="n">
        <f aca="false">IF(N398="nulová",J398,0)</f>
        <v>0</v>
      </c>
      <c r="BJ398" s="3" t="s">
        <v>81</v>
      </c>
      <c r="BK398" s="137" t="n">
        <f aca="false">ROUND(I398*H398,2)</f>
        <v>0</v>
      </c>
      <c r="BL398" s="3" t="s">
        <v>302</v>
      </c>
      <c r="BM398" s="258" t="s">
        <v>1613</v>
      </c>
    </row>
    <row r="399" s="30" customFormat="true" ht="10.2" hidden="false" customHeight="false" outlineLevel="0" collapsed="false">
      <c r="A399" s="26"/>
      <c r="B399" s="27"/>
      <c r="C399" s="28"/>
      <c r="D399" s="259" t="s">
        <v>256</v>
      </c>
      <c r="E399" s="28"/>
      <c r="F399" s="260" t="s">
        <v>1586</v>
      </c>
      <c r="G399" s="28"/>
      <c r="H399" s="28"/>
      <c r="I399" s="211"/>
      <c r="J399" s="28"/>
      <c r="K399" s="28"/>
      <c r="L399" s="29"/>
      <c r="M399" s="261"/>
      <c r="N399" s="262"/>
      <c r="O399" s="76"/>
      <c r="P399" s="76"/>
      <c r="Q399" s="76"/>
      <c r="R399" s="76"/>
      <c r="S399" s="76"/>
      <c r="T399" s="77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T399" s="3" t="s">
        <v>256</v>
      </c>
      <c r="AU399" s="3" t="s">
        <v>265</v>
      </c>
    </row>
    <row r="400" s="30" customFormat="true" ht="24.15" hidden="false" customHeight="true" outlineLevel="0" collapsed="false">
      <c r="A400" s="26"/>
      <c r="B400" s="27"/>
      <c r="C400" s="263" t="s">
        <v>1614</v>
      </c>
      <c r="D400" s="263" t="s">
        <v>288</v>
      </c>
      <c r="E400" s="264" t="s">
        <v>889</v>
      </c>
      <c r="F400" s="265" t="s">
        <v>890</v>
      </c>
      <c r="G400" s="266" t="s">
        <v>291</v>
      </c>
      <c r="H400" s="267" t="n">
        <v>35</v>
      </c>
      <c r="I400" s="268"/>
      <c r="J400" s="269" t="n">
        <f aca="false">ROUND(I400*H400,2)</f>
        <v>0</v>
      </c>
      <c r="K400" s="270"/>
      <c r="L400" s="271"/>
      <c r="M400" s="272"/>
      <c r="N400" s="273" t="s">
        <v>39</v>
      </c>
      <c r="O400" s="76"/>
      <c r="P400" s="256" t="n">
        <f aca="false">O400*H400</f>
        <v>0</v>
      </c>
      <c r="Q400" s="256" t="n">
        <v>1E-005</v>
      </c>
      <c r="R400" s="256" t="n">
        <f aca="false">Q400*H400</f>
        <v>0.00035</v>
      </c>
      <c r="S400" s="256" t="n">
        <v>0</v>
      </c>
      <c r="T400" s="257" t="n">
        <f aca="false">S400*H400</f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258" t="s">
        <v>324</v>
      </c>
      <c r="AT400" s="258" t="s">
        <v>288</v>
      </c>
      <c r="AU400" s="258" t="s">
        <v>265</v>
      </c>
      <c r="AY400" s="3" t="s">
        <v>247</v>
      </c>
      <c r="BE400" s="137" t="n">
        <f aca="false">IF(N400="základní",J400,0)</f>
        <v>0</v>
      </c>
      <c r="BF400" s="137" t="n">
        <f aca="false">IF(N400="snížená",J400,0)</f>
        <v>0</v>
      </c>
      <c r="BG400" s="137" t="n">
        <f aca="false">IF(N400="zákl. přenesená",J400,0)</f>
        <v>0</v>
      </c>
      <c r="BH400" s="137" t="n">
        <f aca="false">IF(N400="sníž. přenesená",J400,0)</f>
        <v>0</v>
      </c>
      <c r="BI400" s="137" t="n">
        <f aca="false">IF(N400="nulová",J400,0)</f>
        <v>0</v>
      </c>
      <c r="BJ400" s="3" t="s">
        <v>81</v>
      </c>
      <c r="BK400" s="137" t="n">
        <f aca="false">ROUND(I400*H400,2)</f>
        <v>0</v>
      </c>
      <c r="BL400" s="3" t="s">
        <v>302</v>
      </c>
      <c r="BM400" s="258" t="s">
        <v>1615</v>
      </c>
    </row>
    <row r="401" s="30" customFormat="true" ht="10.2" hidden="false" customHeight="false" outlineLevel="0" collapsed="false">
      <c r="A401" s="26"/>
      <c r="B401" s="27"/>
      <c r="C401" s="28"/>
      <c r="D401" s="259" t="s">
        <v>256</v>
      </c>
      <c r="E401" s="28"/>
      <c r="F401" s="260" t="s">
        <v>890</v>
      </c>
      <c r="G401" s="28"/>
      <c r="H401" s="28"/>
      <c r="I401" s="211"/>
      <c r="J401" s="28"/>
      <c r="K401" s="28"/>
      <c r="L401" s="29"/>
      <c r="M401" s="261"/>
      <c r="N401" s="262"/>
      <c r="O401" s="76"/>
      <c r="P401" s="76"/>
      <c r="Q401" s="76"/>
      <c r="R401" s="76"/>
      <c r="S401" s="76"/>
      <c r="T401" s="77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T401" s="3" t="s">
        <v>256</v>
      </c>
      <c r="AU401" s="3" t="s">
        <v>265</v>
      </c>
    </row>
    <row r="402" s="30" customFormat="true" ht="24.15" hidden="false" customHeight="true" outlineLevel="0" collapsed="false">
      <c r="A402" s="26"/>
      <c r="B402" s="27"/>
      <c r="C402" s="263" t="s">
        <v>1616</v>
      </c>
      <c r="D402" s="263" t="s">
        <v>288</v>
      </c>
      <c r="E402" s="264" t="s">
        <v>1589</v>
      </c>
      <c r="F402" s="265" t="s">
        <v>1590</v>
      </c>
      <c r="G402" s="266" t="s">
        <v>291</v>
      </c>
      <c r="H402" s="267" t="n">
        <v>2</v>
      </c>
      <c r="I402" s="268"/>
      <c r="J402" s="269" t="n">
        <f aca="false">ROUND(I402*H402,2)</f>
        <v>0</v>
      </c>
      <c r="K402" s="270"/>
      <c r="L402" s="271"/>
      <c r="M402" s="272"/>
      <c r="N402" s="273" t="s">
        <v>39</v>
      </c>
      <c r="O402" s="76"/>
      <c r="P402" s="256" t="n">
        <f aca="false">O402*H402</f>
        <v>0</v>
      </c>
      <c r="Q402" s="256" t="n">
        <v>1E-005</v>
      </c>
      <c r="R402" s="256" t="n">
        <f aca="false">Q402*H402</f>
        <v>2E-005</v>
      </c>
      <c r="S402" s="256" t="n">
        <v>0</v>
      </c>
      <c r="T402" s="257" t="n">
        <f aca="false">S402*H402</f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258" t="s">
        <v>324</v>
      </c>
      <c r="AT402" s="258" t="s">
        <v>288</v>
      </c>
      <c r="AU402" s="258" t="s">
        <v>265</v>
      </c>
      <c r="AY402" s="3" t="s">
        <v>247</v>
      </c>
      <c r="BE402" s="137" t="n">
        <f aca="false">IF(N402="základní",J402,0)</f>
        <v>0</v>
      </c>
      <c r="BF402" s="137" t="n">
        <f aca="false">IF(N402="snížená",J402,0)</f>
        <v>0</v>
      </c>
      <c r="BG402" s="137" t="n">
        <f aca="false">IF(N402="zákl. přenesená",J402,0)</f>
        <v>0</v>
      </c>
      <c r="BH402" s="137" t="n">
        <f aca="false">IF(N402="sníž. přenesená",J402,0)</f>
        <v>0</v>
      </c>
      <c r="BI402" s="137" t="n">
        <f aca="false">IF(N402="nulová",J402,0)</f>
        <v>0</v>
      </c>
      <c r="BJ402" s="3" t="s">
        <v>81</v>
      </c>
      <c r="BK402" s="137" t="n">
        <f aca="false">ROUND(I402*H402,2)</f>
        <v>0</v>
      </c>
      <c r="BL402" s="3" t="s">
        <v>302</v>
      </c>
      <c r="BM402" s="258" t="s">
        <v>1617</v>
      </c>
    </row>
    <row r="403" s="30" customFormat="true" ht="10.2" hidden="false" customHeight="false" outlineLevel="0" collapsed="false">
      <c r="A403" s="26"/>
      <c r="B403" s="27"/>
      <c r="C403" s="28"/>
      <c r="D403" s="259" t="s">
        <v>256</v>
      </c>
      <c r="E403" s="28"/>
      <c r="F403" s="260" t="s">
        <v>1590</v>
      </c>
      <c r="G403" s="28"/>
      <c r="H403" s="28"/>
      <c r="I403" s="211"/>
      <c r="J403" s="28"/>
      <c r="K403" s="28"/>
      <c r="L403" s="29"/>
      <c r="M403" s="261"/>
      <c r="N403" s="262"/>
      <c r="O403" s="76"/>
      <c r="P403" s="76"/>
      <c r="Q403" s="76"/>
      <c r="R403" s="76"/>
      <c r="S403" s="76"/>
      <c r="T403" s="77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T403" s="3" t="s">
        <v>256</v>
      </c>
      <c r="AU403" s="3" t="s">
        <v>265</v>
      </c>
    </row>
    <row r="404" s="30" customFormat="true" ht="21.75" hidden="false" customHeight="true" outlineLevel="0" collapsed="false">
      <c r="A404" s="26"/>
      <c r="B404" s="27"/>
      <c r="C404" s="246" t="s">
        <v>1618</v>
      </c>
      <c r="D404" s="246" t="s">
        <v>250</v>
      </c>
      <c r="E404" s="247" t="s">
        <v>796</v>
      </c>
      <c r="F404" s="248" t="s">
        <v>797</v>
      </c>
      <c r="G404" s="249" t="s">
        <v>332</v>
      </c>
      <c r="H404" s="250" t="n">
        <v>65</v>
      </c>
      <c r="I404" s="251"/>
      <c r="J404" s="252" t="n">
        <f aca="false">ROUND(I404*H404,2)</f>
        <v>0</v>
      </c>
      <c r="K404" s="253"/>
      <c r="L404" s="29"/>
      <c r="M404" s="254"/>
      <c r="N404" s="255" t="s">
        <v>39</v>
      </c>
      <c r="O404" s="76"/>
      <c r="P404" s="256" t="n">
        <f aca="false">O404*H404</f>
        <v>0</v>
      </c>
      <c r="Q404" s="256" t="n">
        <v>0</v>
      </c>
      <c r="R404" s="256" t="n">
        <f aca="false">Q404*H404</f>
        <v>0</v>
      </c>
      <c r="S404" s="256" t="n">
        <v>0</v>
      </c>
      <c r="T404" s="257" t="n">
        <f aca="false">S404*H404</f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258" t="s">
        <v>302</v>
      </c>
      <c r="AT404" s="258" t="s">
        <v>250</v>
      </c>
      <c r="AU404" s="258" t="s">
        <v>265</v>
      </c>
      <c r="AY404" s="3" t="s">
        <v>247</v>
      </c>
      <c r="BE404" s="137" t="n">
        <f aca="false">IF(N404="základní",J404,0)</f>
        <v>0</v>
      </c>
      <c r="BF404" s="137" t="n">
        <f aca="false">IF(N404="snížená",J404,0)</f>
        <v>0</v>
      </c>
      <c r="BG404" s="137" t="n">
        <f aca="false">IF(N404="zákl. přenesená",J404,0)</f>
        <v>0</v>
      </c>
      <c r="BH404" s="137" t="n">
        <f aca="false">IF(N404="sníž. přenesená",J404,0)</f>
        <v>0</v>
      </c>
      <c r="BI404" s="137" t="n">
        <f aca="false">IF(N404="nulová",J404,0)</f>
        <v>0</v>
      </c>
      <c r="BJ404" s="3" t="s">
        <v>81</v>
      </c>
      <c r="BK404" s="137" t="n">
        <f aca="false">ROUND(I404*H404,2)</f>
        <v>0</v>
      </c>
      <c r="BL404" s="3" t="s">
        <v>302</v>
      </c>
      <c r="BM404" s="258" t="s">
        <v>1619</v>
      </c>
    </row>
    <row r="405" s="30" customFormat="true" ht="28.8" hidden="false" customHeight="false" outlineLevel="0" collapsed="false">
      <c r="A405" s="26"/>
      <c r="B405" s="27"/>
      <c r="C405" s="28"/>
      <c r="D405" s="259" t="s">
        <v>256</v>
      </c>
      <c r="E405" s="28"/>
      <c r="F405" s="260" t="s">
        <v>799</v>
      </c>
      <c r="G405" s="28"/>
      <c r="H405" s="28"/>
      <c r="I405" s="211"/>
      <c r="J405" s="28"/>
      <c r="K405" s="28"/>
      <c r="L405" s="29"/>
      <c r="M405" s="261"/>
      <c r="N405" s="262"/>
      <c r="O405" s="76"/>
      <c r="P405" s="76"/>
      <c r="Q405" s="76"/>
      <c r="R405" s="76"/>
      <c r="S405" s="76"/>
      <c r="T405" s="77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T405" s="3" t="s">
        <v>256</v>
      </c>
      <c r="AU405" s="3" t="s">
        <v>265</v>
      </c>
    </row>
    <row r="406" s="30" customFormat="true" ht="24.15" hidden="false" customHeight="true" outlineLevel="0" collapsed="false">
      <c r="A406" s="26"/>
      <c r="B406" s="27"/>
      <c r="C406" s="263" t="s">
        <v>1620</v>
      </c>
      <c r="D406" s="263" t="s">
        <v>288</v>
      </c>
      <c r="E406" s="264" t="s">
        <v>1621</v>
      </c>
      <c r="F406" s="265" t="s">
        <v>1622</v>
      </c>
      <c r="G406" s="266" t="s">
        <v>291</v>
      </c>
      <c r="H406" s="267" t="n">
        <v>65</v>
      </c>
      <c r="I406" s="268"/>
      <c r="J406" s="269" t="n">
        <f aca="false">ROUND(I406*H406,2)</f>
        <v>0</v>
      </c>
      <c r="K406" s="270"/>
      <c r="L406" s="271"/>
      <c r="M406" s="272"/>
      <c r="N406" s="273" t="s">
        <v>39</v>
      </c>
      <c r="O406" s="76"/>
      <c r="P406" s="256" t="n">
        <f aca="false">O406*H406</f>
        <v>0</v>
      </c>
      <c r="Q406" s="256" t="n">
        <v>1E-005</v>
      </c>
      <c r="R406" s="256" t="n">
        <f aca="false">Q406*H406</f>
        <v>0.00065</v>
      </c>
      <c r="S406" s="256" t="n">
        <v>0</v>
      </c>
      <c r="T406" s="257" t="n">
        <f aca="false">S406*H406</f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258" t="s">
        <v>324</v>
      </c>
      <c r="AT406" s="258" t="s">
        <v>288</v>
      </c>
      <c r="AU406" s="258" t="s">
        <v>265</v>
      </c>
      <c r="AY406" s="3" t="s">
        <v>247</v>
      </c>
      <c r="BE406" s="137" t="n">
        <f aca="false">IF(N406="základní",J406,0)</f>
        <v>0</v>
      </c>
      <c r="BF406" s="137" t="n">
        <f aca="false">IF(N406="snížená",J406,0)</f>
        <v>0</v>
      </c>
      <c r="BG406" s="137" t="n">
        <f aca="false">IF(N406="zákl. přenesená",J406,0)</f>
        <v>0</v>
      </c>
      <c r="BH406" s="137" t="n">
        <f aca="false">IF(N406="sníž. přenesená",J406,0)</f>
        <v>0</v>
      </c>
      <c r="BI406" s="137" t="n">
        <f aca="false">IF(N406="nulová",J406,0)</f>
        <v>0</v>
      </c>
      <c r="BJ406" s="3" t="s">
        <v>81</v>
      </c>
      <c r="BK406" s="137" t="n">
        <f aca="false">ROUND(I406*H406,2)</f>
        <v>0</v>
      </c>
      <c r="BL406" s="3" t="s">
        <v>302</v>
      </c>
      <c r="BM406" s="258" t="s">
        <v>1623</v>
      </c>
    </row>
    <row r="407" s="30" customFormat="true" ht="19.2" hidden="false" customHeight="false" outlineLevel="0" collapsed="false">
      <c r="A407" s="26"/>
      <c r="B407" s="27"/>
      <c r="C407" s="28"/>
      <c r="D407" s="259" t="s">
        <v>256</v>
      </c>
      <c r="E407" s="28"/>
      <c r="F407" s="260" t="s">
        <v>1622</v>
      </c>
      <c r="G407" s="28"/>
      <c r="H407" s="28"/>
      <c r="I407" s="211"/>
      <c r="J407" s="28"/>
      <c r="K407" s="28"/>
      <c r="L407" s="29"/>
      <c r="M407" s="261"/>
      <c r="N407" s="262"/>
      <c r="O407" s="76"/>
      <c r="P407" s="76"/>
      <c r="Q407" s="76"/>
      <c r="R407" s="76"/>
      <c r="S407" s="76"/>
      <c r="T407" s="77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T407" s="3" t="s">
        <v>256</v>
      </c>
      <c r="AU407" s="3" t="s">
        <v>265</v>
      </c>
    </row>
    <row r="408" s="30" customFormat="true" ht="24.15" hidden="false" customHeight="true" outlineLevel="0" collapsed="false">
      <c r="A408" s="26"/>
      <c r="B408" s="27"/>
      <c r="C408" s="246" t="s">
        <v>1405</v>
      </c>
      <c r="D408" s="246" t="s">
        <v>250</v>
      </c>
      <c r="E408" s="247" t="s">
        <v>1406</v>
      </c>
      <c r="F408" s="248" t="s">
        <v>1407</v>
      </c>
      <c r="G408" s="249" t="s">
        <v>291</v>
      </c>
      <c r="H408" s="250" t="n">
        <v>1</v>
      </c>
      <c r="I408" s="251"/>
      <c r="J408" s="252" t="n">
        <f aca="false">ROUND(I408*H408,2)</f>
        <v>0</v>
      </c>
      <c r="K408" s="253"/>
      <c r="L408" s="29"/>
      <c r="M408" s="254"/>
      <c r="N408" s="255" t="s">
        <v>39</v>
      </c>
      <c r="O408" s="76"/>
      <c r="P408" s="256" t="n">
        <f aca="false">O408*H408</f>
        <v>0</v>
      </c>
      <c r="Q408" s="256" t="n">
        <v>0</v>
      </c>
      <c r="R408" s="256" t="n">
        <f aca="false">Q408*H408</f>
        <v>0</v>
      </c>
      <c r="S408" s="256" t="n">
        <v>5E-005</v>
      </c>
      <c r="T408" s="257" t="n">
        <f aca="false">S408*H408</f>
        <v>5E-005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258" t="s">
        <v>302</v>
      </c>
      <c r="AT408" s="258" t="s">
        <v>250</v>
      </c>
      <c r="AU408" s="258" t="s">
        <v>265</v>
      </c>
      <c r="AY408" s="3" t="s">
        <v>247</v>
      </c>
      <c r="BE408" s="137" t="n">
        <f aca="false">IF(N408="základní",J408,0)</f>
        <v>0</v>
      </c>
      <c r="BF408" s="137" t="n">
        <f aca="false">IF(N408="snížená",J408,0)</f>
        <v>0</v>
      </c>
      <c r="BG408" s="137" t="n">
        <f aca="false">IF(N408="zákl. přenesená",J408,0)</f>
        <v>0</v>
      </c>
      <c r="BH408" s="137" t="n">
        <f aca="false">IF(N408="sníž. přenesená",J408,0)</f>
        <v>0</v>
      </c>
      <c r="BI408" s="137" t="n">
        <f aca="false">IF(N408="nulová",J408,0)</f>
        <v>0</v>
      </c>
      <c r="BJ408" s="3" t="s">
        <v>81</v>
      </c>
      <c r="BK408" s="137" t="n">
        <f aca="false">ROUND(I408*H408,2)</f>
        <v>0</v>
      </c>
      <c r="BL408" s="3" t="s">
        <v>302</v>
      </c>
      <c r="BM408" s="258" t="s">
        <v>1408</v>
      </c>
    </row>
    <row r="409" s="30" customFormat="true" ht="67.2" hidden="false" customHeight="false" outlineLevel="0" collapsed="false">
      <c r="A409" s="26"/>
      <c r="B409" s="27"/>
      <c r="C409" s="28"/>
      <c r="D409" s="259" t="s">
        <v>256</v>
      </c>
      <c r="E409" s="28"/>
      <c r="F409" s="260" t="s">
        <v>1409</v>
      </c>
      <c r="G409" s="28"/>
      <c r="H409" s="28"/>
      <c r="I409" s="211"/>
      <c r="J409" s="28"/>
      <c r="K409" s="28"/>
      <c r="L409" s="29"/>
      <c r="M409" s="261"/>
      <c r="N409" s="262"/>
      <c r="O409" s="76"/>
      <c r="P409" s="76"/>
      <c r="Q409" s="76"/>
      <c r="R409" s="76"/>
      <c r="S409" s="76"/>
      <c r="T409" s="77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T409" s="3" t="s">
        <v>256</v>
      </c>
      <c r="AU409" s="3" t="s">
        <v>265</v>
      </c>
    </row>
    <row r="410" s="229" customFormat="true" ht="22.8" hidden="false" customHeight="true" outlineLevel="0" collapsed="false">
      <c r="B410" s="230"/>
      <c r="C410" s="231"/>
      <c r="D410" s="232" t="s">
        <v>73</v>
      </c>
      <c r="E410" s="244" t="s">
        <v>1126</v>
      </c>
      <c r="F410" s="244" t="s">
        <v>506</v>
      </c>
      <c r="G410" s="231"/>
      <c r="H410" s="231"/>
      <c r="I410" s="234"/>
      <c r="J410" s="245" t="n">
        <f aca="false">BK410</f>
        <v>0</v>
      </c>
      <c r="K410" s="231"/>
      <c r="L410" s="236"/>
      <c r="M410" s="237"/>
      <c r="N410" s="238"/>
      <c r="O410" s="238"/>
      <c r="P410" s="239" t="n">
        <f aca="false">SUM(P411:P430)</f>
        <v>0</v>
      </c>
      <c r="Q410" s="238"/>
      <c r="R410" s="239" t="n">
        <f aca="false">SUM(R411:R430)</f>
        <v>0</v>
      </c>
      <c r="S410" s="238"/>
      <c r="T410" s="240" t="n">
        <f aca="false">SUM(T411:T430)</f>
        <v>0</v>
      </c>
      <c r="AR410" s="241" t="s">
        <v>83</v>
      </c>
      <c r="AT410" s="242" t="s">
        <v>73</v>
      </c>
      <c r="AU410" s="242" t="s">
        <v>81</v>
      </c>
      <c r="AY410" s="241" t="s">
        <v>247</v>
      </c>
      <c r="BK410" s="243" t="n">
        <f aca="false">SUM(BK411:BK430)</f>
        <v>0</v>
      </c>
    </row>
    <row r="411" s="30" customFormat="true" ht="44.25" hidden="false" customHeight="true" outlineLevel="0" collapsed="false">
      <c r="A411" s="26"/>
      <c r="B411" s="27"/>
      <c r="C411" s="246" t="s">
        <v>1470</v>
      </c>
      <c r="D411" s="246" t="s">
        <v>250</v>
      </c>
      <c r="E411" s="247" t="s">
        <v>1118</v>
      </c>
      <c r="F411" s="248" t="s">
        <v>1119</v>
      </c>
      <c r="G411" s="249" t="s">
        <v>1120</v>
      </c>
      <c r="H411" s="250" t="n">
        <v>1</v>
      </c>
      <c r="I411" s="251"/>
      <c r="J411" s="252" t="n">
        <f aca="false">ROUND(I411*H411,2)</f>
        <v>0</v>
      </c>
      <c r="K411" s="253"/>
      <c r="L411" s="29"/>
      <c r="M411" s="254"/>
      <c r="N411" s="255" t="s">
        <v>39</v>
      </c>
      <c r="O411" s="76"/>
      <c r="P411" s="256" t="n">
        <f aca="false">O411*H411</f>
        <v>0</v>
      </c>
      <c r="Q411" s="256" t="n">
        <v>0</v>
      </c>
      <c r="R411" s="256" t="n">
        <f aca="false">Q411*H411</f>
        <v>0</v>
      </c>
      <c r="S411" s="256" t="n">
        <v>0</v>
      </c>
      <c r="T411" s="257" t="n">
        <f aca="false">S411*H411</f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258" t="s">
        <v>302</v>
      </c>
      <c r="AT411" s="258" t="s">
        <v>250</v>
      </c>
      <c r="AU411" s="258" t="s">
        <v>83</v>
      </c>
      <c r="AY411" s="3" t="s">
        <v>247</v>
      </c>
      <c r="BE411" s="137" t="n">
        <f aca="false">IF(N411="základní",J411,0)</f>
        <v>0</v>
      </c>
      <c r="BF411" s="137" t="n">
        <f aca="false">IF(N411="snížená",J411,0)</f>
        <v>0</v>
      </c>
      <c r="BG411" s="137" t="n">
        <f aca="false">IF(N411="zákl. přenesená",J411,0)</f>
        <v>0</v>
      </c>
      <c r="BH411" s="137" t="n">
        <f aca="false">IF(N411="sníž. přenesená",J411,0)</f>
        <v>0</v>
      </c>
      <c r="BI411" s="137" t="n">
        <f aca="false">IF(N411="nulová",J411,0)</f>
        <v>0</v>
      </c>
      <c r="BJ411" s="3" t="s">
        <v>81</v>
      </c>
      <c r="BK411" s="137" t="n">
        <f aca="false">ROUND(I411*H411,2)</f>
        <v>0</v>
      </c>
      <c r="BL411" s="3" t="s">
        <v>302</v>
      </c>
      <c r="BM411" s="258" t="s">
        <v>1471</v>
      </c>
    </row>
    <row r="412" s="30" customFormat="true" ht="28.8" hidden="false" customHeight="false" outlineLevel="0" collapsed="false">
      <c r="A412" s="26"/>
      <c r="B412" s="27"/>
      <c r="C412" s="28"/>
      <c r="D412" s="259" t="s">
        <v>256</v>
      </c>
      <c r="E412" s="28"/>
      <c r="F412" s="260" t="s">
        <v>1119</v>
      </c>
      <c r="G412" s="28"/>
      <c r="H412" s="28"/>
      <c r="I412" s="211"/>
      <c r="J412" s="28"/>
      <c r="K412" s="28"/>
      <c r="L412" s="29"/>
      <c r="M412" s="261"/>
      <c r="N412" s="262"/>
      <c r="O412" s="76"/>
      <c r="P412" s="76"/>
      <c r="Q412" s="76"/>
      <c r="R412" s="76"/>
      <c r="S412" s="76"/>
      <c r="T412" s="77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T412" s="3" t="s">
        <v>256</v>
      </c>
      <c r="AU412" s="3" t="s">
        <v>83</v>
      </c>
    </row>
    <row r="413" s="30" customFormat="true" ht="44.25" hidden="false" customHeight="true" outlineLevel="0" collapsed="false">
      <c r="A413" s="26"/>
      <c r="B413" s="27"/>
      <c r="C413" s="246" t="s">
        <v>1472</v>
      </c>
      <c r="D413" s="246" t="s">
        <v>250</v>
      </c>
      <c r="E413" s="247" t="s">
        <v>1123</v>
      </c>
      <c r="F413" s="248" t="s">
        <v>1124</v>
      </c>
      <c r="G413" s="249" t="s">
        <v>1120</v>
      </c>
      <c r="H413" s="250" t="n">
        <v>1</v>
      </c>
      <c r="I413" s="251"/>
      <c r="J413" s="252" t="n">
        <f aca="false">ROUND(I413*H413,2)</f>
        <v>0</v>
      </c>
      <c r="K413" s="253"/>
      <c r="L413" s="29"/>
      <c r="M413" s="254"/>
      <c r="N413" s="255" t="s">
        <v>39</v>
      </c>
      <c r="O413" s="76"/>
      <c r="P413" s="256" t="n">
        <f aca="false">O413*H413</f>
        <v>0</v>
      </c>
      <c r="Q413" s="256" t="n">
        <v>0</v>
      </c>
      <c r="R413" s="256" t="n">
        <f aca="false">Q413*H413</f>
        <v>0</v>
      </c>
      <c r="S413" s="256" t="n">
        <v>0</v>
      </c>
      <c r="T413" s="257" t="n">
        <f aca="false">S413*H413</f>
        <v>0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R413" s="258" t="s">
        <v>302</v>
      </c>
      <c r="AT413" s="258" t="s">
        <v>250</v>
      </c>
      <c r="AU413" s="258" t="s">
        <v>83</v>
      </c>
      <c r="AY413" s="3" t="s">
        <v>247</v>
      </c>
      <c r="BE413" s="137" t="n">
        <f aca="false">IF(N413="základní",J413,0)</f>
        <v>0</v>
      </c>
      <c r="BF413" s="137" t="n">
        <f aca="false">IF(N413="snížená",J413,0)</f>
        <v>0</v>
      </c>
      <c r="BG413" s="137" t="n">
        <f aca="false">IF(N413="zákl. přenesená",J413,0)</f>
        <v>0</v>
      </c>
      <c r="BH413" s="137" t="n">
        <f aca="false">IF(N413="sníž. přenesená",J413,0)</f>
        <v>0</v>
      </c>
      <c r="BI413" s="137" t="n">
        <f aca="false">IF(N413="nulová",J413,0)</f>
        <v>0</v>
      </c>
      <c r="BJ413" s="3" t="s">
        <v>81</v>
      </c>
      <c r="BK413" s="137" t="n">
        <f aca="false">ROUND(I413*H413,2)</f>
        <v>0</v>
      </c>
      <c r="BL413" s="3" t="s">
        <v>302</v>
      </c>
      <c r="BM413" s="258" t="s">
        <v>1473</v>
      </c>
    </row>
    <row r="414" s="30" customFormat="true" ht="28.8" hidden="false" customHeight="false" outlineLevel="0" collapsed="false">
      <c r="A414" s="26"/>
      <c r="B414" s="27"/>
      <c r="C414" s="28"/>
      <c r="D414" s="259" t="s">
        <v>256</v>
      </c>
      <c r="E414" s="28"/>
      <c r="F414" s="260" t="s">
        <v>1124</v>
      </c>
      <c r="G414" s="28"/>
      <c r="H414" s="28"/>
      <c r="I414" s="211"/>
      <c r="J414" s="28"/>
      <c r="K414" s="28"/>
      <c r="L414" s="29"/>
      <c r="M414" s="261"/>
      <c r="N414" s="262"/>
      <c r="O414" s="76"/>
      <c r="P414" s="76"/>
      <c r="Q414" s="76"/>
      <c r="R414" s="76"/>
      <c r="S414" s="76"/>
      <c r="T414" s="77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T414" s="3" t="s">
        <v>256</v>
      </c>
      <c r="AU414" s="3" t="s">
        <v>83</v>
      </c>
    </row>
    <row r="415" s="30" customFormat="true" ht="33" hidden="false" customHeight="true" outlineLevel="0" collapsed="false">
      <c r="A415" s="26"/>
      <c r="B415" s="27"/>
      <c r="C415" s="246" t="s">
        <v>1127</v>
      </c>
      <c r="D415" s="246" t="s">
        <v>250</v>
      </c>
      <c r="E415" s="247" t="s">
        <v>1128</v>
      </c>
      <c r="F415" s="248" t="s">
        <v>1129</v>
      </c>
      <c r="G415" s="249" t="s">
        <v>1120</v>
      </c>
      <c r="H415" s="250" t="n">
        <v>0.5</v>
      </c>
      <c r="I415" s="251"/>
      <c r="J415" s="252" t="n">
        <f aca="false">ROUND(I415*H415,2)</f>
        <v>0</v>
      </c>
      <c r="K415" s="253"/>
      <c r="L415" s="29"/>
      <c r="M415" s="254"/>
      <c r="N415" s="255" t="s">
        <v>39</v>
      </c>
      <c r="O415" s="76"/>
      <c r="P415" s="256" t="n">
        <f aca="false">O415*H415</f>
        <v>0</v>
      </c>
      <c r="Q415" s="256" t="n">
        <v>0</v>
      </c>
      <c r="R415" s="256" t="n">
        <f aca="false">Q415*H415</f>
        <v>0</v>
      </c>
      <c r="S415" s="256" t="n">
        <v>0</v>
      </c>
      <c r="T415" s="257" t="n">
        <f aca="false">S415*H415</f>
        <v>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258" t="s">
        <v>302</v>
      </c>
      <c r="AT415" s="258" t="s">
        <v>250</v>
      </c>
      <c r="AU415" s="258" t="s">
        <v>83</v>
      </c>
      <c r="AY415" s="3" t="s">
        <v>247</v>
      </c>
      <c r="BE415" s="137" t="n">
        <f aca="false">IF(N415="základní",J415,0)</f>
        <v>0</v>
      </c>
      <c r="BF415" s="137" t="n">
        <f aca="false">IF(N415="snížená",J415,0)</f>
        <v>0</v>
      </c>
      <c r="BG415" s="137" t="n">
        <f aca="false">IF(N415="zákl. přenesená",J415,0)</f>
        <v>0</v>
      </c>
      <c r="BH415" s="137" t="n">
        <f aca="false">IF(N415="sníž. přenesená",J415,0)</f>
        <v>0</v>
      </c>
      <c r="BI415" s="137" t="n">
        <f aca="false">IF(N415="nulová",J415,0)</f>
        <v>0</v>
      </c>
      <c r="BJ415" s="3" t="s">
        <v>81</v>
      </c>
      <c r="BK415" s="137" t="n">
        <f aca="false">ROUND(I415*H415,2)</f>
        <v>0</v>
      </c>
      <c r="BL415" s="3" t="s">
        <v>302</v>
      </c>
      <c r="BM415" s="258" t="s">
        <v>1130</v>
      </c>
    </row>
    <row r="416" s="30" customFormat="true" ht="38.4" hidden="false" customHeight="false" outlineLevel="0" collapsed="false">
      <c r="A416" s="26"/>
      <c r="B416" s="27"/>
      <c r="C416" s="28"/>
      <c r="D416" s="259" t="s">
        <v>256</v>
      </c>
      <c r="E416" s="28"/>
      <c r="F416" s="260" t="s">
        <v>1131</v>
      </c>
      <c r="G416" s="28"/>
      <c r="H416" s="28"/>
      <c r="I416" s="211"/>
      <c r="J416" s="28"/>
      <c r="K416" s="28"/>
      <c r="L416" s="29"/>
      <c r="M416" s="261"/>
      <c r="N416" s="262"/>
      <c r="O416" s="76"/>
      <c r="P416" s="76"/>
      <c r="Q416" s="76"/>
      <c r="R416" s="76"/>
      <c r="S416" s="76"/>
      <c r="T416" s="77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T416" s="3" t="s">
        <v>256</v>
      </c>
      <c r="AU416" s="3" t="s">
        <v>83</v>
      </c>
    </row>
    <row r="417" s="30" customFormat="true" ht="33" hidden="false" customHeight="true" outlineLevel="0" collapsed="false">
      <c r="A417" s="26"/>
      <c r="B417" s="27"/>
      <c r="C417" s="246" t="s">
        <v>1136</v>
      </c>
      <c r="D417" s="246" t="s">
        <v>250</v>
      </c>
      <c r="E417" s="247" t="s">
        <v>1137</v>
      </c>
      <c r="F417" s="248" t="s">
        <v>1138</v>
      </c>
      <c r="G417" s="249" t="s">
        <v>1120</v>
      </c>
      <c r="H417" s="250" t="n">
        <v>0.5</v>
      </c>
      <c r="I417" s="251"/>
      <c r="J417" s="252" t="n">
        <f aca="false">ROUND(I417*H417,2)</f>
        <v>0</v>
      </c>
      <c r="K417" s="253"/>
      <c r="L417" s="29"/>
      <c r="M417" s="254"/>
      <c r="N417" s="255" t="s">
        <v>39</v>
      </c>
      <c r="O417" s="76"/>
      <c r="P417" s="256" t="n">
        <f aca="false">O417*H417</f>
        <v>0</v>
      </c>
      <c r="Q417" s="256" t="n">
        <v>0</v>
      </c>
      <c r="R417" s="256" t="n">
        <f aca="false">Q417*H417</f>
        <v>0</v>
      </c>
      <c r="S417" s="256" t="n">
        <v>0</v>
      </c>
      <c r="T417" s="257" t="n">
        <f aca="false">S417*H417</f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258" t="s">
        <v>302</v>
      </c>
      <c r="AT417" s="258" t="s">
        <v>250</v>
      </c>
      <c r="AU417" s="258" t="s">
        <v>83</v>
      </c>
      <c r="AY417" s="3" t="s">
        <v>247</v>
      </c>
      <c r="BE417" s="137" t="n">
        <f aca="false">IF(N417="základní",J417,0)</f>
        <v>0</v>
      </c>
      <c r="BF417" s="137" t="n">
        <f aca="false">IF(N417="snížená",J417,0)</f>
        <v>0</v>
      </c>
      <c r="BG417" s="137" t="n">
        <f aca="false">IF(N417="zákl. přenesená",J417,0)</f>
        <v>0</v>
      </c>
      <c r="BH417" s="137" t="n">
        <f aca="false">IF(N417="sníž. přenesená",J417,0)</f>
        <v>0</v>
      </c>
      <c r="BI417" s="137" t="n">
        <f aca="false">IF(N417="nulová",J417,0)</f>
        <v>0</v>
      </c>
      <c r="BJ417" s="3" t="s">
        <v>81</v>
      </c>
      <c r="BK417" s="137" t="n">
        <f aca="false">ROUND(I417*H417,2)</f>
        <v>0</v>
      </c>
      <c r="BL417" s="3" t="s">
        <v>302</v>
      </c>
      <c r="BM417" s="258" t="s">
        <v>1139</v>
      </c>
    </row>
    <row r="418" s="30" customFormat="true" ht="28.8" hidden="false" customHeight="false" outlineLevel="0" collapsed="false">
      <c r="A418" s="26"/>
      <c r="B418" s="27"/>
      <c r="C418" s="28"/>
      <c r="D418" s="259" t="s">
        <v>256</v>
      </c>
      <c r="E418" s="28"/>
      <c r="F418" s="260" t="s">
        <v>1140</v>
      </c>
      <c r="G418" s="28"/>
      <c r="H418" s="28"/>
      <c r="I418" s="211"/>
      <c r="J418" s="28"/>
      <c r="K418" s="28"/>
      <c r="L418" s="29"/>
      <c r="M418" s="261"/>
      <c r="N418" s="262"/>
      <c r="O418" s="76"/>
      <c r="P418" s="76"/>
      <c r="Q418" s="76"/>
      <c r="R418" s="76"/>
      <c r="S418" s="76"/>
      <c r="T418" s="77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T418" s="3" t="s">
        <v>256</v>
      </c>
      <c r="AU418" s="3" t="s">
        <v>83</v>
      </c>
    </row>
    <row r="419" s="30" customFormat="true" ht="24.15" hidden="false" customHeight="true" outlineLevel="0" collapsed="false">
      <c r="A419" s="26"/>
      <c r="B419" s="27"/>
      <c r="C419" s="246" t="s">
        <v>1141</v>
      </c>
      <c r="D419" s="246" t="s">
        <v>250</v>
      </c>
      <c r="E419" s="247" t="s">
        <v>1142</v>
      </c>
      <c r="F419" s="248" t="s">
        <v>1143</v>
      </c>
      <c r="G419" s="249" t="s">
        <v>291</v>
      </c>
      <c r="H419" s="250" t="n">
        <v>1</v>
      </c>
      <c r="I419" s="251"/>
      <c r="J419" s="252" t="n">
        <f aca="false">ROUND(I419*H419,2)</f>
        <v>0</v>
      </c>
      <c r="K419" s="253"/>
      <c r="L419" s="29"/>
      <c r="M419" s="254"/>
      <c r="N419" s="255" t="s">
        <v>39</v>
      </c>
      <c r="O419" s="76"/>
      <c r="P419" s="256" t="n">
        <f aca="false">O419*H419</f>
        <v>0</v>
      </c>
      <c r="Q419" s="256" t="n">
        <v>0</v>
      </c>
      <c r="R419" s="256" t="n">
        <f aca="false">Q419*H419</f>
        <v>0</v>
      </c>
      <c r="S419" s="256" t="n">
        <v>0</v>
      </c>
      <c r="T419" s="257" t="n">
        <f aca="false">S419*H419</f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258" t="s">
        <v>302</v>
      </c>
      <c r="AT419" s="258" t="s">
        <v>250</v>
      </c>
      <c r="AU419" s="258" t="s">
        <v>83</v>
      </c>
      <c r="AY419" s="3" t="s">
        <v>247</v>
      </c>
      <c r="BE419" s="137" t="n">
        <f aca="false">IF(N419="základní",J419,0)</f>
        <v>0</v>
      </c>
      <c r="BF419" s="137" t="n">
        <f aca="false">IF(N419="snížená",J419,0)</f>
        <v>0</v>
      </c>
      <c r="BG419" s="137" t="n">
        <f aca="false">IF(N419="zákl. přenesená",J419,0)</f>
        <v>0</v>
      </c>
      <c r="BH419" s="137" t="n">
        <f aca="false">IF(N419="sníž. přenesená",J419,0)</f>
        <v>0</v>
      </c>
      <c r="BI419" s="137" t="n">
        <f aca="false">IF(N419="nulová",J419,0)</f>
        <v>0</v>
      </c>
      <c r="BJ419" s="3" t="s">
        <v>81</v>
      </c>
      <c r="BK419" s="137" t="n">
        <f aca="false">ROUND(I419*H419,2)</f>
        <v>0</v>
      </c>
      <c r="BL419" s="3" t="s">
        <v>302</v>
      </c>
      <c r="BM419" s="258" t="s">
        <v>1144</v>
      </c>
    </row>
    <row r="420" s="30" customFormat="true" ht="38.4" hidden="false" customHeight="false" outlineLevel="0" collapsed="false">
      <c r="A420" s="26"/>
      <c r="B420" s="27"/>
      <c r="C420" s="28"/>
      <c r="D420" s="259" t="s">
        <v>256</v>
      </c>
      <c r="E420" s="28"/>
      <c r="F420" s="260" t="s">
        <v>1145</v>
      </c>
      <c r="G420" s="28"/>
      <c r="H420" s="28"/>
      <c r="I420" s="211"/>
      <c r="J420" s="28"/>
      <c r="K420" s="28"/>
      <c r="L420" s="29"/>
      <c r="M420" s="261"/>
      <c r="N420" s="262"/>
      <c r="O420" s="76"/>
      <c r="P420" s="76"/>
      <c r="Q420" s="76"/>
      <c r="R420" s="76"/>
      <c r="S420" s="76"/>
      <c r="T420" s="77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T420" s="3" t="s">
        <v>256</v>
      </c>
      <c r="AU420" s="3" t="s">
        <v>83</v>
      </c>
    </row>
    <row r="421" s="30" customFormat="true" ht="16.5" hidden="false" customHeight="true" outlineLevel="0" collapsed="false">
      <c r="A421" s="26"/>
      <c r="B421" s="27"/>
      <c r="C421" s="246" t="s">
        <v>1146</v>
      </c>
      <c r="D421" s="246" t="s">
        <v>250</v>
      </c>
      <c r="E421" s="247" t="s">
        <v>1147</v>
      </c>
      <c r="F421" s="248" t="s">
        <v>1148</v>
      </c>
      <c r="G421" s="249" t="s">
        <v>1120</v>
      </c>
      <c r="H421" s="250" t="n">
        <v>0.7</v>
      </c>
      <c r="I421" s="251"/>
      <c r="J421" s="252" t="n">
        <f aca="false">ROUND(I421*H421,2)</f>
        <v>0</v>
      </c>
      <c r="K421" s="253"/>
      <c r="L421" s="29"/>
      <c r="M421" s="254"/>
      <c r="N421" s="255" t="s">
        <v>39</v>
      </c>
      <c r="O421" s="76"/>
      <c r="P421" s="256" t="n">
        <f aca="false">O421*H421</f>
        <v>0</v>
      </c>
      <c r="Q421" s="256" t="n">
        <v>0</v>
      </c>
      <c r="R421" s="256" t="n">
        <f aca="false">Q421*H421</f>
        <v>0</v>
      </c>
      <c r="S421" s="256" t="n">
        <v>0</v>
      </c>
      <c r="T421" s="257" t="n">
        <f aca="false">S421*H421</f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258" t="s">
        <v>302</v>
      </c>
      <c r="AT421" s="258" t="s">
        <v>250</v>
      </c>
      <c r="AU421" s="258" t="s">
        <v>83</v>
      </c>
      <c r="AY421" s="3" t="s">
        <v>247</v>
      </c>
      <c r="BE421" s="137" t="n">
        <f aca="false">IF(N421="základní",J421,0)</f>
        <v>0</v>
      </c>
      <c r="BF421" s="137" t="n">
        <f aca="false">IF(N421="snížená",J421,0)</f>
        <v>0</v>
      </c>
      <c r="BG421" s="137" t="n">
        <f aca="false">IF(N421="zákl. přenesená",J421,0)</f>
        <v>0</v>
      </c>
      <c r="BH421" s="137" t="n">
        <f aca="false">IF(N421="sníž. přenesená",J421,0)</f>
        <v>0</v>
      </c>
      <c r="BI421" s="137" t="n">
        <f aca="false">IF(N421="nulová",J421,0)</f>
        <v>0</v>
      </c>
      <c r="BJ421" s="3" t="s">
        <v>81</v>
      </c>
      <c r="BK421" s="137" t="n">
        <f aca="false">ROUND(I421*H421,2)</f>
        <v>0</v>
      </c>
      <c r="BL421" s="3" t="s">
        <v>302</v>
      </c>
      <c r="BM421" s="258" t="s">
        <v>1149</v>
      </c>
    </row>
    <row r="422" s="30" customFormat="true" ht="10.2" hidden="false" customHeight="false" outlineLevel="0" collapsed="false">
      <c r="A422" s="26"/>
      <c r="B422" s="27"/>
      <c r="C422" s="28"/>
      <c r="D422" s="259" t="s">
        <v>256</v>
      </c>
      <c r="E422" s="28"/>
      <c r="F422" s="260" t="s">
        <v>1148</v>
      </c>
      <c r="G422" s="28"/>
      <c r="H422" s="28"/>
      <c r="I422" s="211"/>
      <c r="J422" s="28"/>
      <c r="K422" s="28"/>
      <c r="L422" s="29"/>
      <c r="M422" s="261"/>
      <c r="N422" s="262"/>
      <c r="O422" s="76"/>
      <c r="P422" s="76"/>
      <c r="Q422" s="76"/>
      <c r="R422" s="76"/>
      <c r="S422" s="76"/>
      <c r="T422" s="77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T422" s="3" t="s">
        <v>256</v>
      </c>
      <c r="AU422" s="3" t="s">
        <v>83</v>
      </c>
    </row>
    <row r="423" s="30" customFormat="true" ht="24.15" hidden="false" customHeight="true" outlineLevel="0" collapsed="false">
      <c r="A423" s="26"/>
      <c r="B423" s="27"/>
      <c r="C423" s="246" t="s">
        <v>1150</v>
      </c>
      <c r="D423" s="246" t="s">
        <v>250</v>
      </c>
      <c r="E423" s="247" t="s">
        <v>1151</v>
      </c>
      <c r="F423" s="248" t="s">
        <v>1152</v>
      </c>
      <c r="G423" s="249" t="s">
        <v>1120</v>
      </c>
      <c r="H423" s="250" t="n">
        <v>1</v>
      </c>
      <c r="I423" s="251"/>
      <c r="J423" s="252" t="n">
        <f aca="false">ROUND(I423*H423,2)</f>
        <v>0</v>
      </c>
      <c r="K423" s="253"/>
      <c r="L423" s="29"/>
      <c r="M423" s="254"/>
      <c r="N423" s="255" t="s">
        <v>39</v>
      </c>
      <c r="O423" s="76"/>
      <c r="P423" s="256" t="n">
        <f aca="false">O423*H423</f>
        <v>0</v>
      </c>
      <c r="Q423" s="256" t="n">
        <v>0</v>
      </c>
      <c r="R423" s="256" t="n">
        <f aca="false">Q423*H423</f>
        <v>0</v>
      </c>
      <c r="S423" s="256" t="n">
        <v>0</v>
      </c>
      <c r="T423" s="257" t="n">
        <f aca="false">S423*H423</f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258" t="s">
        <v>302</v>
      </c>
      <c r="AT423" s="258" t="s">
        <v>250</v>
      </c>
      <c r="AU423" s="258" t="s">
        <v>83</v>
      </c>
      <c r="AY423" s="3" t="s">
        <v>247</v>
      </c>
      <c r="BE423" s="137" t="n">
        <f aca="false">IF(N423="základní",J423,0)</f>
        <v>0</v>
      </c>
      <c r="BF423" s="137" t="n">
        <f aca="false">IF(N423="snížená",J423,0)</f>
        <v>0</v>
      </c>
      <c r="BG423" s="137" t="n">
        <f aca="false">IF(N423="zákl. přenesená",J423,0)</f>
        <v>0</v>
      </c>
      <c r="BH423" s="137" t="n">
        <f aca="false">IF(N423="sníž. přenesená",J423,0)</f>
        <v>0</v>
      </c>
      <c r="BI423" s="137" t="n">
        <f aca="false">IF(N423="nulová",J423,0)</f>
        <v>0</v>
      </c>
      <c r="BJ423" s="3" t="s">
        <v>81</v>
      </c>
      <c r="BK423" s="137" t="n">
        <f aca="false">ROUND(I423*H423,2)</f>
        <v>0</v>
      </c>
      <c r="BL423" s="3" t="s">
        <v>302</v>
      </c>
      <c r="BM423" s="258" t="s">
        <v>1153</v>
      </c>
    </row>
    <row r="424" s="30" customFormat="true" ht="10.2" hidden="false" customHeight="false" outlineLevel="0" collapsed="false">
      <c r="A424" s="26"/>
      <c r="B424" s="27"/>
      <c r="C424" s="28"/>
      <c r="D424" s="259" t="s">
        <v>256</v>
      </c>
      <c r="E424" s="28"/>
      <c r="F424" s="260" t="s">
        <v>1154</v>
      </c>
      <c r="G424" s="28"/>
      <c r="H424" s="28"/>
      <c r="I424" s="211"/>
      <c r="J424" s="28"/>
      <c r="K424" s="28"/>
      <c r="L424" s="29"/>
      <c r="M424" s="261"/>
      <c r="N424" s="262"/>
      <c r="O424" s="76"/>
      <c r="P424" s="76"/>
      <c r="Q424" s="76"/>
      <c r="R424" s="76"/>
      <c r="S424" s="76"/>
      <c r="T424" s="77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T424" s="3" t="s">
        <v>256</v>
      </c>
      <c r="AU424" s="3" t="s">
        <v>83</v>
      </c>
    </row>
    <row r="425" s="30" customFormat="true" ht="16.5" hidden="false" customHeight="true" outlineLevel="0" collapsed="false">
      <c r="A425" s="26"/>
      <c r="B425" s="27"/>
      <c r="C425" s="246" t="s">
        <v>1155</v>
      </c>
      <c r="D425" s="246" t="s">
        <v>250</v>
      </c>
      <c r="E425" s="247" t="s">
        <v>1156</v>
      </c>
      <c r="F425" s="248" t="s">
        <v>1157</v>
      </c>
      <c r="G425" s="249" t="s">
        <v>1120</v>
      </c>
      <c r="H425" s="250" t="n">
        <v>1</v>
      </c>
      <c r="I425" s="251"/>
      <c r="J425" s="252" t="n">
        <f aca="false">ROUND(I425*H425,2)</f>
        <v>0</v>
      </c>
      <c r="K425" s="253"/>
      <c r="L425" s="29"/>
      <c r="M425" s="254"/>
      <c r="N425" s="255" t="s">
        <v>39</v>
      </c>
      <c r="O425" s="76"/>
      <c r="P425" s="256" t="n">
        <f aca="false">O425*H425</f>
        <v>0</v>
      </c>
      <c r="Q425" s="256" t="n">
        <v>0</v>
      </c>
      <c r="R425" s="256" t="n">
        <f aca="false">Q425*H425</f>
        <v>0</v>
      </c>
      <c r="S425" s="256" t="n">
        <v>0</v>
      </c>
      <c r="T425" s="257" t="n">
        <f aca="false">S425*H425</f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258" t="s">
        <v>302</v>
      </c>
      <c r="AT425" s="258" t="s">
        <v>250</v>
      </c>
      <c r="AU425" s="258" t="s">
        <v>83</v>
      </c>
      <c r="AY425" s="3" t="s">
        <v>247</v>
      </c>
      <c r="BE425" s="137" t="n">
        <f aca="false">IF(N425="základní",J425,0)</f>
        <v>0</v>
      </c>
      <c r="BF425" s="137" t="n">
        <f aca="false">IF(N425="snížená",J425,0)</f>
        <v>0</v>
      </c>
      <c r="BG425" s="137" t="n">
        <f aca="false">IF(N425="zákl. přenesená",J425,0)</f>
        <v>0</v>
      </c>
      <c r="BH425" s="137" t="n">
        <f aca="false">IF(N425="sníž. přenesená",J425,0)</f>
        <v>0</v>
      </c>
      <c r="BI425" s="137" t="n">
        <f aca="false">IF(N425="nulová",J425,0)</f>
        <v>0</v>
      </c>
      <c r="BJ425" s="3" t="s">
        <v>81</v>
      </c>
      <c r="BK425" s="137" t="n">
        <f aca="false">ROUND(I425*H425,2)</f>
        <v>0</v>
      </c>
      <c r="BL425" s="3" t="s">
        <v>302</v>
      </c>
      <c r="BM425" s="258" t="s">
        <v>1158</v>
      </c>
    </row>
    <row r="426" s="30" customFormat="true" ht="10.2" hidden="false" customHeight="false" outlineLevel="0" collapsed="false">
      <c r="A426" s="26"/>
      <c r="B426" s="27"/>
      <c r="C426" s="28"/>
      <c r="D426" s="259" t="s">
        <v>256</v>
      </c>
      <c r="E426" s="28"/>
      <c r="F426" s="260" t="s">
        <v>1157</v>
      </c>
      <c r="G426" s="28"/>
      <c r="H426" s="28"/>
      <c r="I426" s="211"/>
      <c r="J426" s="28"/>
      <c r="K426" s="28"/>
      <c r="L426" s="29"/>
      <c r="M426" s="261"/>
      <c r="N426" s="262"/>
      <c r="O426" s="76"/>
      <c r="P426" s="76"/>
      <c r="Q426" s="76"/>
      <c r="R426" s="76"/>
      <c r="S426" s="76"/>
      <c r="T426" s="77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T426" s="3" t="s">
        <v>256</v>
      </c>
      <c r="AU426" s="3" t="s">
        <v>83</v>
      </c>
    </row>
    <row r="427" s="30" customFormat="true" ht="24.15" hidden="false" customHeight="true" outlineLevel="0" collapsed="false">
      <c r="A427" s="26"/>
      <c r="B427" s="27"/>
      <c r="C427" s="246" t="s">
        <v>1159</v>
      </c>
      <c r="D427" s="246" t="s">
        <v>250</v>
      </c>
      <c r="E427" s="247" t="s">
        <v>1160</v>
      </c>
      <c r="F427" s="248" t="s">
        <v>1161</v>
      </c>
      <c r="G427" s="249" t="s">
        <v>1120</v>
      </c>
      <c r="H427" s="250" t="n">
        <v>1</v>
      </c>
      <c r="I427" s="251"/>
      <c r="J427" s="252" t="n">
        <f aca="false">ROUND(I427*H427,2)</f>
        <v>0</v>
      </c>
      <c r="K427" s="253"/>
      <c r="L427" s="29"/>
      <c r="M427" s="254"/>
      <c r="N427" s="255" t="s">
        <v>39</v>
      </c>
      <c r="O427" s="76"/>
      <c r="P427" s="256" t="n">
        <f aca="false">O427*H427</f>
        <v>0</v>
      </c>
      <c r="Q427" s="256" t="n">
        <v>0</v>
      </c>
      <c r="R427" s="256" t="n">
        <f aca="false">Q427*H427</f>
        <v>0</v>
      </c>
      <c r="S427" s="256" t="n">
        <v>0</v>
      </c>
      <c r="T427" s="257" t="n">
        <f aca="false">S427*H427</f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258" t="s">
        <v>302</v>
      </c>
      <c r="AT427" s="258" t="s">
        <v>250</v>
      </c>
      <c r="AU427" s="258" t="s">
        <v>83</v>
      </c>
      <c r="AY427" s="3" t="s">
        <v>247</v>
      </c>
      <c r="BE427" s="137" t="n">
        <f aca="false">IF(N427="základní",J427,0)</f>
        <v>0</v>
      </c>
      <c r="BF427" s="137" t="n">
        <f aca="false">IF(N427="snížená",J427,0)</f>
        <v>0</v>
      </c>
      <c r="BG427" s="137" t="n">
        <f aca="false">IF(N427="zákl. přenesená",J427,0)</f>
        <v>0</v>
      </c>
      <c r="BH427" s="137" t="n">
        <f aca="false">IF(N427="sníž. přenesená",J427,0)</f>
        <v>0</v>
      </c>
      <c r="BI427" s="137" t="n">
        <f aca="false">IF(N427="nulová",J427,0)</f>
        <v>0</v>
      </c>
      <c r="BJ427" s="3" t="s">
        <v>81</v>
      </c>
      <c r="BK427" s="137" t="n">
        <f aca="false">ROUND(I427*H427,2)</f>
        <v>0</v>
      </c>
      <c r="BL427" s="3" t="s">
        <v>302</v>
      </c>
      <c r="BM427" s="258" t="s">
        <v>1162</v>
      </c>
    </row>
    <row r="428" s="30" customFormat="true" ht="10.2" hidden="false" customHeight="false" outlineLevel="0" collapsed="false">
      <c r="A428" s="26"/>
      <c r="B428" s="27"/>
      <c r="C428" s="28"/>
      <c r="D428" s="259" t="s">
        <v>256</v>
      </c>
      <c r="E428" s="28"/>
      <c r="F428" s="260" t="s">
        <v>1163</v>
      </c>
      <c r="G428" s="28"/>
      <c r="H428" s="28"/>
      <c r="I428" s="211"/>
      <c r="J428" s="28"/>
      <c r="K428" s="28"/>
      <c r="L428" s="29"/>
      <c r="M428" s="261"/>
      <c r="N428" s="262"/>
      <c r="O428" s="76"/>
      <c r="P428" s="76"/>
      <c r="Q428" s="76"/>
      <c r="R428" s="76"/>
      <c r="S428" s="76"/>
      <c r="T428" s="77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T428" s="3" t="s">
        <v>256</v>
      </c>
      <c r="AU428" s="3" t="s">
        <v>83</v>
      </c>
    </row>
    <row r="429" s="30" customFormat="true" ht="55.5" hidden="false" customHeight="true" outlineLevel="0" collapsed="false">
      <c r="A429" s="26"/>
      <c r="B429" s="27"/>
      <c r="C429" s="246" t="s">
        <v>1164</v>
      </c>
      <c r="D429" s="246" t="s">
        <v>250</v>
      </c>
      <c r="E429" s="247" t="s">
        <v>1165</v>
      </c>
      <c r="F429" s="248" t="s">
        <v>1166</v>
      </c>
      <c r="G429" s="249" t="s">
        <v>1120</v>
      </c>
      <c r="H429" s="250" t="n">
        <v>1</v>
      </c>
      <c r="I429" s="251"/>
      <c r="J429" s="252" t="n">
        <f aca="false">ROUND(I429*H429,2)</f>
        <v>0</v>
      </c>
      <c r="K429" s="253"/>
      <c r="L429" s="29"/>
      <c r="M429" s="254"/>
      <c r="N429" s="255" t="s">
        <v>39</v>
      </c>
      <c r="O429" s="76"/>
      <c r="P429" s="256" t="n">
        <f aca="false">O429*H429</f>
        <v>0</v>
      </c>
      <c r="Q429" s="256" t="n">
        <v>0</v>
      </c>
      <c r="R429" s="256" t="n">
        <f aca="false">Q429*H429</f>
        <v>0</v>
      </c>
      <c r="S429" s="256" t="n">
        <v>0</v>
      </c>
      <c r="T429" s="257" t="n">
        <f aca="false">S429*H429</f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258" t="s">
        <v>302</v>
      </c>
      <c r="AT429" s="258" t="s">
        <v>250</v>
      </c>
      <c r="AU429" s="258" t="s">
        <v>83</v>
      </c>
      <c r="AY429" s="3" t="s">
        <v>247</v>
      </c>
      <c r="BE429" s="137" t="n">
        <f aca="false">IF(N429="základní",J429,0)</f>
        <v>0</v>
      </c>
      <c r="BF429" s="137" t="n">
        <f aca="false">IF(N429="snížená",J429,0)</f>
        <v>0</v>
      </c>
      <c r="BG429" s="137" t="n">
        <f aca="false">IF(N429="zákl. přenesená",J429,0)</f>
        <v>0</v>
      </c>
      <c r="BH429" s="137" t="n">
        <f aca="false">IF(N429="sníž. přenesená",J429,0)</f>
        <v>0</v>
      </c>
      <c r="BI429" s="137" t="n">
        <f aca="false">IF(N429="nulová",J429,0)</f>
        <v>0</v>
      </c>
      <c r="BJ429" s="3" t="s">
        <v>81</v>
      </c>
      <c r="BK429" s="137" t="n">
        <f aca="false">ROUND(I429*H429,2)</f>
        <v>0</v>
      </c>
      <c r="BL429" s="3" t="s">
        <v>302</v>
      </c>
      <c r="BM429" s="258" t="s">
        <v>1167</v>
      </c>
    </row>
    <row r="430" s="30" customFormat="true" ht="38.4" hidden="false" customHeight="false" outlineLevel="0" collapsed="false">
      <c r="A430" s="26"/>
      <c r="B430" s="27"/>
      <c r="C430" s="28"/>
      <c r="D430" s="259" t="s">
        <v>256</v>
      </c>
      <c r="E430" s="28"/>
      <c r="F430" s="260" t="s">
        <v>1168</v>
      </c>
      <c r="G430" s="28"/>
      <c r="H430" s="28"/>
      <c r="I430" s="211"/>
      <c r="J430" s="28"/>
      <c r="K430" s="28"/>
      <c r="L430" s="29"/>
      <c r="M430" s="285"/>
      <c r="N430" s="286"/>
      <c r="O430" s="287"/>
      <c r="P430" s="287"/>
      <c r="Q430" s="287"/>
      <c r="R430" s="287"/>
      <c r="S430" s="287"/>
      <c r="T430" s="288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T430" s="3" t="s">
        <v>256</v>
      </c>
      <c r="AU430" s="3" t="s">
        <v>83</v>
      </c>
    </row>
    <row r="431" s="30" customFormat="true" ht="6.9" hidden="false" customHeight="true" outlineLevel="0" collapsed="false">
      <c r="A431" s="26"/>
      <c r="B431" s="54"/>
      <c r="C431" s="55"/>
      <c r="D431" s="55"/>
      <c r="E431" s="55"/>
      <c r="F431" s="55"/>
      <c r="G431" s="55"/>
      <c r="H431" s="55"/>
      <c r="I431" s="55"/>
      <c r="J431" s="55"/>
      <c r="K431" s="55"/>
      <c r="L431" s="29"/>
      <c r="M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</row>
  </sheetData>
  <autoFilter ref="C142:K430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7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142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1624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1625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J114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ROUND((SUM(BE114:BE121) + SUM(BE143:BE272)),  2)</f>
        <v>0</v>
      </c>
      <c r="G37" s="26"/>
      <c r="H37" s="26"/>
      <c r="I37" s="166" t="n">
        <v>0.21</v>
      </c>
      <c r="J37" s="165" t="n">
        <f aca="false">ROUND(((SUM(BE114:BE121) + SUM(BE143:BE272))*I37),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ROUND((SUM(BF114:BF121) + SUM(BF143:BF272)),  2)</f>
        <v>0</v>
      </c>
      <c r="G38" s="26"/>
      <c r="H38" s="26"/>
      <c r="I38" s="166" t="n">
        <v>0.15</v>
      </c>
      <c r="J38" s="165" t="n">
        <f aca="false">ROUND(((SUM(BF114:BF121) + SUM(BF143:BF272))*I38),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ROUND((SUM(BG114:BG121) + SUM(BG143:BG272)),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ROUND((SUM(BH114:BH121) + SUM(BH143:BH272)),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ROUND((SUM(BI114:BI121) + SUM(BI143:BI272)),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1624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51.7.1 - kabinet informatiky, II.B-9 - stavba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J143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J144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212</v>
      </c>
      <c r="E100" s="202"/>
      <c r="F100" s="202"/>
      <c r="G100" s="202"/>
      <c r="H100" s="202"/>
      <c r="I100" s="202"/>
      <c r="J100" s="203" t="n">
        <f aca="false">J145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J148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J153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J162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1171</v>
      </c>
      <c r="E104" s="202"/>
      <c r="F104" s="202"/>
      <c r="G104" s="202"/>
      <c r="H104" s="202"/>
      <c r="I104" s="202"/>
      <c r="J104" s="203" t="n">
        <f aca="false">J163</f>
        <v>0</v>
      </c>
      <c r="K104" s="119"/>
      <c r="L104" s="204"/>
    </row>
    <row r="105" s="199" customFormat="true" ht="19.95" hidden="false" customHeight="true" outlineLevel="0" collapsed="false">
      <c r="B105" s="200"/>
      <c r="C105" s="119"/>
      <c r="D105" s="201" t="s">
        <v>217</v>
      </c>
      <c r="E105" s="202"/>
      <c r="F105" s="202"/>
      <c r="G105" s="202"/>
      <c r="H105" s="202"/>
      <c r="I105" s="202"/>
      <c r="J105" s="203" t="n">
        <f aca="false">J174</f>
        <v>0</v>
      </c>
      <c r="K105" s="119"/>
      <c r="L105" s="204"/>
    </row>
    <row r="106" s="199" customFormat="true" ht="19.95" hidden="false" customHeight="true" outlineLevel="0" collapsed="false">
      <c r="B106" s="200"/>
      <c r="C106" s="119"/>
      <c r="D106" s="201" t="s">
        <v>218</v>
      </c>
      <c r="E106" s="202"/>
      <c r="F106" s="202"/>
      <c r="G106" s="202"/>
      <c r="H106" s="202"/>
      <c r="I106" s="202"/>
      <c r="J106" s="203" t="n">
        <f aca="false">J196</f>
        <v>0</v>
      </c>
      <c r="K106" s="119"/>
      <c r="L106" s="204"/>
    </row>
    <row r="107" s="199" customFormat="true" ht="19.95" hidden="false" customHeight="true" outlineLevel="0" collapsed="false">
      <c r="B107" s="200"/>
      <c r="C107" s="119"/>
      <c r="D107" s="201" t="s">
        <v>1172</v>
      </c>
      <c r="E107" s="202"/>
      <c r="F107" s="202"/>
      <c r="G107" s="202"/>
      <c r="H107" s="202"/>
      <c r="I107" s="202"/>
      <c r="J107" s="203" t="n">
        <f aca="false">J224</f>
        <v>0</v>
      </c>
      <c r="K107" s="119"/>
      <c r="L107" s="204"/>
    </row>
    <row r="108" s="199" customFormat="true" ht="19.95" hidden="false" customHeight="true" outlineLevel="0" collapsed="false">
      <c r="B108" s="200"/>
      <c r="C108" s="119"/>
      <c r="D108" s="201" t="s">
        <v>219</v>
      </c>
      <c r="E108" s="202"/>
      <c r="F108" s="202"/>
      <c r="G108" s="202"/>
      <c r="H108" s="202"/>
      <c r="I108" s="202"/>
      <c r="J108" s="203" t="n">
        <f aca="false">J233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220</v>
      </c>
      <c r="E109" s="202"/>
      <c r="F109" s="202"/>
      <c r="G109" s="202"/>
      <c r="H109" s="202"/>
      <c r="I109" s="202"/>
      <c r="J109" s="203" t="n">
        <f aca="false">J250</f>
        <v>0</v>
      </c>
      <c r="K109" s="119"/>
      <c r="L109" s="204"/>
    </row>
    <row r="110" s="192" customFormat="true" ht="24.9" hidden="false" customHeight="true" outlineLevel="0" collapsed="false">
      <c r="B110" s="193"/>
      <c r="C110" s="194"/>
      <c r="D110" s="195" t="s">
        <v>221</v>
      </c>
      <c r="E110" s="196"/>
      <c r="F110" s="196"/>
      <c r="G110" s="196"/>
      <c r="H110" s="196"/>
      <c r="I110" s="196"/>
      <c r="J110" s="197" t="n">
        <f aca="false">J267</f>
        <v>0</v>
      </c>
      <c r="K110" s="194"/>
      <c r="L110" s="198"/>
    </row>
    <row r="111" s="199" customFormat="true" ht="19.95" hidden="false" customHeight="true" outlineLevel="0" collapsed="false">
      <c r="B111" s="200"/>
      <c r="C111" s="119"/>
      <c r="D111" s="201" t="s">
        <v>1490</v>
      </c>
      <c r="E111" s="202"/>
      <c r="F111" s="202"/>
      <c r="G111" s="202"/>
      <c r="H111" s="202"/>
      <c r="I111" s="202"/>
      <c r="J111" s="203" t="n">
        <f aca="false">J268</f>
        <v>0</v>
      </c>
      <c r="K111" s="119"/>
      <c r="L111" s="204"/>
    </row>
    <row r="112" s="30" customFormat="true" ht="21.75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6.9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29.25" hidden="false" customHeight="true" outlineLevel="0" collapsed="false">
      <c r="A114" s="26"/>
      <c r="B114" s="27"/>
      <c r="C114" s="190" t="s">
        <v>223</v>
      </c>
      <c r="D114" s="28"/>
      <c r="E114" s="28"/>
      <c r="F114" s="28"/>
      <c r="G114" s="28"/>
      <c r="H114" s="28"/>
      <c r="I114" s="28"/>
      <c r="J114" s="205" t="n">
        <f aca="false">ROUND(J115 + J116 + J117 + J118 + J119 + J120,2)</f>
        <v>0</v>
      </c>
      <c r="K114" s="28"/>
      <c r="L114" s="51"/>
      <c r="N114" s="206" t="s">
        <v>38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18" hidden="false" customHeight="true" outlineLevel="0" collapsed="false">
      <c r="A115" s="26"/>
      <c r="B115" s="27"/>
      <c r="C115" s="28"/>
      <c r="D115" s="138" t="s">
        <v>224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226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227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228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229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214" t="s">
        <v>230</v>
      </c>
      <c r="E120" s="28"/>
      <c r="F120" s="28"/>
      <c r="G120" s="28"/>
      <c r="H120" s="28"/>
      <c r="I120" s="28"/>
      <c r="J120" s="207" t="n">
        <f aca="false">ROUND(J32*T120,2)</f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231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0.2" hidden="false" customHeight="false" outlineLevel="0" collapsed="false">
      <c r="A121" s="26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29.25" hidden="false" customHeight="true" outlineLevel="0" collapsed="false">
      <c r="A122" s="26"/>
      <c r="B122" s="27"/>
      <c r="C122" s="141" t="s">
        <v>199</v>
      </c>
      <c r="D122" s="142"/>
      <c r="E122" s="142"/>
      <c r="F122" s="142"/>
      <c r="G122" s="142"/>
      <c r="H122" s="142"/>
      <c r="I122" s="142"/>
      <c r="J122" s="215" t="n">
        <f aca="false">ROUND(J98+J114,2)</f>
        <v>0</v>
      </c>
      <c r="K122" s="142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6.9" hidden="false" customHeight="true" outlineLevel="0" collapsed="false">
      <c r="A123" s="26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="30" customFormat="true" ht="6.9" hidden="false" customHeight="true" outlineLevel="0" collapsed="false">
      <c r="A127" s="2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24.9" hidden="false" customHeight="true" outlineLevel="0" collapsed="false">
      <c r="A128" s="26"/>
      <c r="B128" s="27"/>
      <c r="C128" s="9" t="s">
        <v>232</v>
      </c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2" hidden="false" customHeight="true" outlineLevel="0" collapsed="false">
      <c r="A130" s="26"/>
      <c r="B130" s="27"/>
      <c r="C130" s="17" t="s">
        <v>15</v>
      </c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6.5" hidden="false" customHeight="true" outlineLevel="0" collapsed="false">
      <c r="A131" s="26"/>
      <c r="B131" s="27"/>
      <c r="C131" s="28"/>
      <c r="D131" s="28"/>
      <c r="E131" s="185" t="str">
        <f aca="false">E7</f>
        <v>Zlepšování kvality a dostupnosti vzdělávání  ZŠ Ivančická 218, Moravský Krumlov</v>
      </c>
      <c r="F131" s="185"/>
      <c r="G131" s="185"/>
      <c r="H131" s="185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customFormat="false" ht="12" hidden="false" customHeight="true" outlineLevel="0" collapsed="false">
      <c r="B132" s="7"/>
      <c r="C132" s="17" t="s">
        <v>201</v>
      </c>
      <c r="D132" s="8"/>
      <c r="E132" s="8"/>
      <c r="F132" s="8"/>
      <c r="G132" s="8"/>
      <c r="H132" s="8"/>
      <c r="I132" s="8"/>
      <c r="J132" s="8"/>
      <c r="K132" s="8"/>
      <c r="L132" s="6"/>
    </row>
    <row r="133" s="30" customFormat="true" ht="16.5" hidden="false" customHeight="true" outlineLevel="0" collapsed="false">
      <c r="A133" s="26"/>
      <c r="B133" s="27"/>
      <c r="C133" s="28"/>
      <c r="D133" s="28"/>
      <c r="E133" s="185" t="s">
        <v>1624</v>
      </c>
      <c r="F133" s="185"/>
      <c r="G133" s="185"/>
      <c r="H133" s="185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2" hidden="false" customHeight="true" outlineLevel="0" collapsed="false">
      <c r="A134" s="26"/>
      <c r="B134" s="27"/>
      <c r="C134" s="17" t="s">
        <v>203</v>
      </c>
      <c r="D134" s="28"/>
      <c r="E134" s="28"/>
      <c r="F134" s="28"/>
      <c r="G134" s="28"/>
      <c r="H134" s="28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6.5" hidden="false" customHeight="true" outlineLevel="0" collapsed="false">
      <c r="A135" s="26"/>
      <c r="B135" s="27"/>
      <c r="C135" s="28"/>
      <c r="D135" s="28"/>
      <c r="E135" s="66" t="str">
        <f aca="false">E11</f>
        <v>51.7.1 - kabinet informatiky, II.B-9 - stavba</v>
      </c>
      <c r="F135" s="66"/>
      <c r="G135" s="66"/>
      <c r="H135" s="66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6.9" hidden="false" customHeight="true" outlineLevel="0" collapsed="false">
      <c r="A136" s="26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12" hidden="false" customHeight="true" outlineLevel="0" collapsed="false">
      <c r="A137" s="26"/>
      <c r="B137" s="27"/>
      <c r="C137" s="17" t="s">
        <v>19</v>
      </c>
      <c r="D137" s="28"/>
      <c r="E137" s="28"/>
      <c r="F137" s="18" t="str">
        <f aca="false">F14</f>
        <v> </v>
      </c>
      <c r="G137" s="28"/>
      <c r="H137" s="28"/>
      <c r="I137" s="17" t="s">
        <v>21</v>
      </c>
      <c r="J137" s="186" t="str">
        <f aca="false">IF(J14="","",J14)</f>
        <v>14. 8. 2023</v>
      </c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6.9" hidden="false" customHeight="true" outlineLevel="0" collapsed="false">
      <c r="A138" s="26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23</v>
      </c>
      <c r="D139" s="28"/>
      <c r="E139" s="28"/>
      <c r="F139" s="18" t="str">
        <f aca="false">E17</f>
        <v> </v>
      </c>
      <c r="G139" s="28"/>
      <c r="H139" s="28"/>
      <c r="I139" s="17" t="s">
        <v>28</v>
      </c>
      <c r="J139" s="187" t="str">
        <f aca="false">E23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26</v>
      </c>
      <c r="D140" s="28"/>
      <c r="E140" s="28"/>
      <c r="F140" s="18" t="str">
        <f aca="false">IF(E20="","",E20)</f>
        <v>Vyplň údaj</v>
      </c>
      <c r="G140" s="28"/>
      <c r="H140" s="28"/>
      <c r="I140" s="17" t="s">
        <v>30</v>
      </c>
      <c r="J140" s="187" t="str">
        <f aca="false">E26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0.35" hidden="false" customHeight="true" outlineLevel="0" collapsed="false">
      <c r="A141" s="26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223" customFormat="true" ht="29.25" hidden="false" customHeight="true" outlineLevel="0" collapsed="false">
      <c r="A142" s="216"/>
      <c r="B142" s="217"/>
      <c r="C142" s="218" t="s">
        <v>233</v>
      </c>
      <c r="D142" s="219" t="s">
        <v>59</v>
      </c>
      <c r="E142" s="219" t="s">
        <v>55</v>
      </c>
      <c r="F142" s="219" t="s">
        <v>56</v>
      </c>
      <c r="G142" s="219" t="s">
        <v>234</v>
      </c>
      <c r="H142" s="219" t="s">
        <v>235</v>
      </c>
      <c r="I142" s="219" t="s">
        <v>236</v>
      </c>
      <c r="J142" s="220" t="s">
        <v>208</v>
      </c>
      <c r="K142" s="221" t="s">
        <v>237</v>
      </c>
      <c r="L142" s="222"/>
      <c r="M142" s="84"/>
      <c r="N142" s="85" t="s">
        <v>38</v>
      </c>
      <c r="O142" s="85" t="s">
        <v>238</v>
      </c>
      <c r="P142" s="85" t="s">
        <v>239</v>
      </c>
      <c r="Q142" s="85" t="s">
        <v>240</v>
      </c>
      <c r="R142" s="85" t="s">
        <v>241</v>
      </c>
      <c r="S142" s="85" t="s">
        <v>242</v>
      </c>
      <c r="T142" s="86" t="s">
        <v>243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30" customFormat="true" ht="22.8" hidden="false" customHeight="true" outlineLevel="0" collapsed="false">
      <c r="A143" s="26"/>
      <c r="B143" s="27"/>
      <c r="C143" s="92" t="s">
        <v>244</v>
      </c>
      <c r="D143" s="28"/>
      <c r="E143" s="28"/>
      <c r="F143" s="28"/>
      <c r="G143" s="28"/>
      <c r="H143" s="28"/>
      <c r="I143" s="28"/>
      <c r="J143" s="224" t="n">
        <f aca="false">BK143</f>
        <v>0</v>
      </c>
      <c r="K143" s="28"/>
      <c r="L143" s="29"/>
      <c r="M143" s="87"/>
      <c r="N143" s="225"/>
      <c r="O143" s="88"/>
      <c r="P143" s="226" t="n">
        <f aca="false">P144+P162+P267</f>
        <v>0</v>
      </c>
      <c r="Q143" s="88"/>
      <c r="R143" s="226" t="n">
        <f aca="false">R144+R162+R267</f>
        <v>0.77886628</v>
      </c>
      <c r="S143" s="88"/>
      <c r="T143" s="227" t="n">
        <f aca="false">T144+T162+T267</f>
        <v>0.10705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3" t="s">
        <v>73</v>
      </c>
      <c r="AU143" s="3" t="s">
        <v>210</v>
      </c>
      <c r="BK143" s="228" t="n">
        <f aca="false">BK144+BK162+BK267</f>
        <v>0</v>
      </c>
    </row>
    <row r="144" s="229" customFormat="true" ht="25.95" hidden="false" customHeight="true" outlineLevel="0" collapsed="false">
      <c r="B144" s="230"/>
      <c r="C144" s="231"/>
      <c r="D144" s="232" t="s">
        <v>73</v>
      </c>
      <c r="E144" s="233" t="s">
        <v>245</v>
      </c>
      <c r="F144" s="233" t="s">
        <v>246</v>
      </c>
      <c r="G144" s="231"/>
      <c r="H144" s="231"/>
      <c r="I144" s="234"/>
      <c r="J144" s="235" t="n">
        <f aca="false">BK144</f>
        <v>0</v>
      </c>
      <c r="K144" s="231"/>
      <c r="L144" s="236"/>
      <c r="M144" s="237"/>
      <c r="N144" s="238"/>
      <c r="O144" s="238"/>
      <c r="P144" s="239" t="n">
        <f aca="false">P145+P148+P153</f>
        <v>0</v>
      </c>
      <c r="Q144" s="238"/>
      <c r="R144" s="239" t="n">
        <f aca="false">R145+R148+R153</f>
        <v>0</v>
      </c>
      <c r="S144" s="238"/>
      <c r="T144" s="240" t="n">
        <f aca="false">T145+T148+T153</f>
        <v>0</v>
      </c>
      <c r="AR144" s="241" t="s">
        <v>81</v>
      </c>
      <c r="AT144" s="242" t="s">
        <v>73</v>
      </c>
      <c r="AU144" s="242" t="s">
        <v>74</v>
      </c>
      <c r="AY144" s="241" t="s">
        <v>247</v>
      </c>
      <c r="BK144" s="243" t="n">
        <f aca="false">BK145+BK148+BK153</f>
        <v>0</v>
      </c>
    </row>
    <row r="145" s="229" customFormat="true" ht="22.8" hidden="false" customHeight="true" outlineLevel="0" collapsed="false">
      <c r="B145" s="230"/>
      <c r="C145" s="231"/>
      <c r="D145" s="232" t="s">
        <v>73</v>
      </c>
      <c r="E145" s="244" t="s">
        <v>248</v>
      </c>
      <c r="F145" s="244" t="s">
        <v>249</v>
      </c>
      <c r="G145" s="231"/>
      <c r="H145" s="231"/>
      <c r="I145" s="234"/>
      <c r="J145" s="245" t="n">
        <f aca="false">BK145</f>
        <v>0</v>
      </c>
      <c r="K145" s="231"/>
      <c r="L145" s="236"/>
      <c r="M145" s="237"/>
      <c r="N145" s="238"/>
      <c r="O145" s="238"/>
      <c r="P145" s="239" t="n">
        <f aca="false">SUM(P146:P147)</f>
        <v>0</v>
      </c>
      <c r="Q145" s="238"/>
      <c r="R145" s="239" t="n">
        <f aca="false">SUM(R146:R147)</f>
        <v>0</v>
      </c>
      <c r="S145" s="238"/>
      <c r="T145" s="240" t="n">
        <f aca="false">SUM(T146:T147)</f>
        <v>0</v>
      </c>
      <c r="AR145" s="241" t="s">
        <v>81</v>
      </c>
      <c r="AT145" s="242" t="s">
        <v>73</v>
      </c>
      <c r="AU145" s="242" t="s">
        <v>81</v>
      </c>
      <c r="AY145" s="241" t="s">
        <v>247</v>
      </c>
      <c r="BK145" s="243" t="n">
        <f aca="false">SUM(BK146:BK147)</f>
        <v>0</v>
      </c>
    </row>
    <row r="146" s="30" customFormat="true" ht="16.5" hidden="false" customHeight="true" outlineLevel="0" collapsed="false">
      <c r="A146" s="26"/>
      <c r="B146" s="27"/>
      <c r="C146" s="246" t="s">
        <v>81</v>
      </c>
      <c r="D146" s="246" t="s">
        <v>250</v>
      </c>
      <c r="E146" s="247" t="s">
        <v>251</v>
      </c>
      <c r="F146" s="248" t="s">
        <v>252</v>
      </c>
      <c r="G146" s="249" t="s">
        <v>253</v>
      </c>
      <c r="H146" s="250" t="n">
        <v>1</v>
      </c>
      <c r="I146" s="251"/>
      <c r="J146" s="252" t="n">
        <f aca="false">ROUND(I146*H146,2)</f>
        <v>0</v>
      </c>
      <c r="K146" s="253"/>
      <c r="L146" s="29"/>
      <c r="M146" s="254"/>
      <c r="N146" s="255" t="s">
        <v>39</v>
      </c>
      <c r="O146" s="76"/>
      <c r="P146" s="256" t="n">
        <f aca="false">O146*H146</f>
        <v>0</v>
      </c>
      <c r="Q146" s="256" t="n">
        <v>0</v>
      </c>
      <c r="R146" s="256" t="n">
        <f aca="false">Q146*H146</f>
        <v>0</v>
      </c>
      <c r="S146" s="256" t="n">
        <v>0</v>
      </c>
      <c r="T146" s="257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58" t="s">
        <v>254</v>
      </c>
      <c r="AT146" s="258" t="s">
        <v>250</v>
      </c>
      <c r="AU146" s="258" t="s">
        <v>83</v>
      </c>
      <c r="AY146" s="3" t="s">
        <v>247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81</v>
      </c>
      <c r="BK146" s="137" t="n">
        <f aca="false">ROUND(I146*H146,2)</f>
        <v>0</v>
      </c>
      <c r="BL146" s="3" t="s">
        <v>254</v>
      </c>
      <c r="BM146" s="258" t="s">
        <v>255</v>
      </c>
    </row>
    <row r="147" s="30" customFormat="true" ht="10.2" hidden="false" customHeight="false" outlineLevel="0" collapsed="false">
      <c r="A147" s="26"/>
      <c r="B147" s="27"/>
      <c r="C147" s="28"/>
      <c r="D147" s="259" t="s">
        <v>256</v>
      </c>
      <c r="E147" s="28"/>
      <c r="F147" s="260" t="s">
        <v>257</v>
      </c>
      <c r="G147" s="28"/>
      <c r="H147" s="28"/>
      <c r="I147" s="211"/>
      <c r="J147" s="28"/>
      <c r="K147" s="28"/>
      <c r="L147" s="29"/>
      <c r="M147" s="261"/>
      <c r="N147" s="262"/>
      <c r="O147" s="76"/>
      <c r="P147" s="76"/>
      <c r="Q147" s="76"/>
      <c r="R147" s="76"/>
      <c r="S147" s="76"/>
      <c r="T147" s="7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3" t="s">
        <v>256</v>
      </c>
      <c r="AU147" s="3" t="s">
        <v>83</v>
      </c>
    </row>
    <row r="148" s="229" customFormat="true" ht="22.8" hidden="false" customHeight="true" outlineLevel="0" collapsed="false">
      <c r="B148" s="230"/>
      <c r="C148" s="231"/>
      <c r="D148" s="232" t="s">
        <v>73</v>
      </c>
      <c r="E148" s="244" t="s">
        <v>258</v>
      </c>
      <c r="F148" s="244" t="s">
        <v>259</v>
      </c>
      <c r="G148" s="231"/>
      <c r="H148" s="231"/>
      <c r="I148" s="234"/>
      <c r="J148" s="245" t="n">
        <f aca="false">BK148</f>
        <v>0</v>
      </c>
      <c r="K148" s="231"/>
      <c r="L148" s="236"/>
      <c r="M148" s="237"/>
      <c r="N148" s="238"/>
      <c r="O148" s="238"/>
      <c r="P148" s="239" t="n">
        <f aca="false">SUM(P149:P152)</f>
        <v>0</v>
      </c>
      <c r="Q148" s="238"/>
      <c r="R148" s="239" t="n">
        <f aca="false">SUM(R149:R152)</f>
        <v>0</v>
      </c>
      <c r="S148" s="238"/>
      <c r="T148" s="240" t="n">
        <f aca="false">SUM(T149:T152)</f>
        <v>0</v>
      </c>
      <c r="AR148" s="241" t="s">
        <v>81</v>
      </c>
      <c r="AT148" s="242" t="s">
        <v>73</v>
      </c>
      <c r="AU148" s="242" t="s">
        <v>81</v>
      </c>
      <c r="AY148" s="241" t="s">
        <v>247</v>
      </c>
      <c r="BK148" s="243" t="n">
        <f aca="false">SUM(BK149:BK152)</f>
        <v>0</v>
      </c>
    </row>
    <row r="149" s="30" customFormat="true" ht="16.5" hidden="false" customHeight="true" outlineLevel="0" collapsed="false">
      <c r="A149" s="26"/>
      <c r="B149" s="27"/>
      <c r="C149" s="246" t="s">
        <v>83</v>
      </c>
      <c r="D149" s="246" t="s">
        <v>250</v>
      </c>
      <c r="E149" s="247" t="s">
        <v>260</v>
      </c>
      <c r="F149" s="248" t="s">
        <v>261</v>
      </c>
      <c r="G149" s="249" t="s">
        <v>262</v>
      </c>
      <c r="H149" s="250" t="n">
        <v>1</v>
      </c>
      <c r="I149" s="251"/>
      <c r="J149" s="252" t="n">
        <f aca="false">ROUND(I149*H149,2)</f>
        <v>0</v>
      </c>
      <c r="K149" s="253"/>
      <c r="L149" s="29"/>
      <c r="M149" s="254"/>
      <c r="N149" s="255" t="s">
        <v>39</v>
      </c>
      <c r="O149" s="76"/>
      <c r="P149" s="256" t="n">
        <f aca="false">O149*H149</f>
        <v>0</v>
      </c>
      <c r="Q149" s="256" t="n">
        <v>0</v>
      </c>
      <c r="R149" s="256" t="n">
        <f aca="false">Q149*H149</f>
        <v>0</v>
      </c>
      <c r="S149" s="256" t="n">
        <v>0</v>
      </c>
      <c r="T149" s="257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258" t="s">
        <v>254</v>
      </c>
      <c r="AT149" s="258" t="s">
        <v>250</v>
      </c>
      <c r="AU149" s="258" t="s">
        <v>83</v>
      </c>
      <c r="AY149" s="3" t="s">
        <v>247</v>
      </c>
      <c r="BE149" s="137" t="n">
        <f aca="false">IF(N149="základní",J149,0)</f>
        <v>0</v>
      </c>
      <c r="BF149" s="137" t="n">
        <f aca="false">IF(N149="snížená",J149,0)</f>
        <v>0</v>
      </c>
      <c r="BG149" s="137" t="n">
        <f aca="false">IF(N149="zákl. přenesená",J149,0)</f>
        <v>0</v>
      </c>
      <c r="BH149" s="137" t="n">
        <f aca="false">IF(N149="sníž. přenesená",J149,0)</f>
        <v>0</v>
      </c>
      <c r="BI149" s="137" t="n">
        <f aca="false">IF(N149="nulová",J149,0)</f>
        <v>0</v>
      </c>
      <c r="BJ149" s="3" t="s">
        <v>81</v>
      </c>
      <c r="BK149" s="137" t="n">
        <f aca="false">ROUND(I149*H149,2)</f>
        <v>0</v>
      </c>
      <c r="BL149" s="3" t="s">
        <v>254</v>
      </c>
      <c r="BM149" s="258" t="s">
        <v>263</v>
      </c>
    </row>
    <row r="150" s="30" customFormat="true" ht="10.2" hidden="false" customHeight="false" outlineLevel="0" collapsed="false">
      <c r="A150" s="26"/>
      <c r="B150" s="27"/>
      <c r="C150" s="28"/>
      <c r="D150" s="259" t="s">
        <v>256</v>
      </c>
      <c r="E150" s="28"/>
      <c r="F150" s="260" t="s">
        <v>264</v>
      </c>
      <c r="G150" s="28"/>
      <c r="H150" s="28"/>
      <c r="I150" s="211"/>
      <c r="J150" s="28"/>
      <c r="K150" s="28"/>
      <c r="L150" s="29"/>
      <c r="M150" s="261"/>
      <c r="N150" s="262"/>
      <c r="O150" s="76"/>
      <c r="P150" s="76"/>
      <c r="Q150" s="76"/>
      <c r="R150" s="76"/>
      <c r="S150" s="76"/>
      <c r="T150" s="7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3" t="s">
        <v>256</v>
      </c>
      <c r="AU150" s="3" t="s">
        <v>83</v>
      </c>
    </row>
    <row r="151" s="30" customFormat="true" ht="16.5" hidden="false" customHeight="true" outlineLevel="0" collapsed="false">
      <c r="A151" s="26"/>
      <c r="B151" s="27"/>
      <c r="C151" s="246" t="s">
        <v>265</v>
      </c>
      <c r="D151" s="246" t="s">
        <v>250</v>
      </c>
      <c r="E151" s="247" t="s">
        <v>266</v>
      </c>
      <c r="F151" s="248" t="s">
        <v>267</v>
      </c>
      <c r="G151" s="249" t="s">
        <v>253</v>
      </c>
      <c r="H151" s="250" t="n">
        <v>1</v>
      </c>
      <c r="I151" s="251"/>
      <c r="J151" s="252" t="n">
        <f aca="false">ROUND(I151*H151,2)</f>
        <v>0</v>
      </c>
      <c r="K151" s="253"/>
      <c r="L151" s="29"/>
      <c r="M151" s="254"/>
      <c r="N151" s="255" t="s">
        <v>39</v>
      </c>
      <c r="O151" s="76"/>
      <c r="P151" s="256" t="n">
        <f aca="false">O151*H151</f>
        <v>0</v>
      </c>
      <c r="Q151" s="256" t="n">
        <v>0</v>
      </c>
      <c r="R151" s="256" t="n">
        <f aca="false">Q151*H151</f>
        <v>0</v>
      </c>
      <c r="S151" s="256" t="n">
        <v>0</v>
      </c>
      <c r="T151" s="257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58" t="s">
        <v>254</v>
      </c>
      <c r="AT151" s="258" t="s">
        <v>250</v>
      </c>
      <c r="AU151" s="258" t="s">
        <v>83</v>
      </c>
      <c r="AY151" s="3" t="s">
        <v>247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81</v>
      </c>
      <c r="BK151" s="137" t="n">
        <f aca="false">ROUND(I151*H151,2)</f>
        <v>0</v>
      </c>
      <c r="BL151" s="3" t="s">
        <v>254</v>
      </c>
      <c r="BM151" s="258" t="s">
        <v>268</v>
      </c>
    </row>
    <row r="152" s="30" customFormat="true" ht="10.2" hidden="false" customHeight="false" outlineLevel="0" collapsed="false">
      <c r="A152" s="26"/>
      <c r="B152" s="27"/>
      <c r="C152" s="28"/>
      <c r="D152" s="259" t="s">
        <v>256</v>
      </c>
      <c r="E152" s="28"/>
      <c r="F152" s="260" t="s">
        <v>269</v>
      </c>
      <c r="G152" s="28"/>
      <c r="H152" s="28"/>
      <c r="I152" s="211"/>
      <c r="J152" s="28"/>
      <c r="K152" s="28"/>
      <c r="L152" s="29"/>
      <c r="M152" s="261"/>
      <c r="N152" s="262"/>
      <c r="O152" s="76"/>
      <c r="P152" s="76"/>
      <c r="Q152" s="76"/>
      <c r="R152" s="76"/>
      <c r="S152" s="76"/>
      <c r="T152" s="7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3" t="s">
        <v>256</v>
      </c>
      <c r="AU152" s="3" t="s">
        <v>83</v>
      </c>
    </row>
    <row r="153" s="229" customFormat="true" ht="22.8" hidden="false" customHeight="true" outlineLevel="0" collapsed="false">
      <c r="B153" s="230"/>
      <c r="C153" s="231"/>
      <c r="D153" s="232" t="s">
        <v>73</v>
      </c>
      <c r="E153" s="244" t="s">
        <v>270</v>
      </c>
      <c r="F153" s="244" t="s">
        <v>271</v>
      </c>
      <c r="G153" s="231"/>
      <c r="H153" s="231"/>
      <c r="I153" s="234"/>
      <c r="J153" s="245" t="n">
        <f aca="false">BK153</f>
        <v>0</v>
      </c>
      <c r="K153" s="231"/>
      <c r="L153" s="236"/>
      <c r="M153" s="237"/>
      <c r="N153" s="238"/>
      <c r="O153" s="238"/>
      <c r="P153" s="239" t="n">
        <f aca="false">SUM(P154:P161)</f>
        <v>0</v>
      </c>
      <c r="Q153" s="238"/>
      <c r="R153" s="239" t="n">
        <f aca="false">SUM(R154:R161)</f>
        <v>0</v>
      </c>
      <c r="S153" s="238"/>
      <c r="T153" s="240" t="n">
        <f aca="false">SUM(T154:T161)</f>
        <v>0</v>
      </c>
      <c r="AR153" s="241" t="s">
        <v>81</v>
      </c>
      <c r="AT153" s="242" t="s">
        <v>73</v>
      </c>
      <c r="AU153" s="242" t="s">
        <v>81</v>
      </c>
      <c r="AY153" s="241" t="s">
        <v>247</v>
      </c>
      <c r="BK153" s="243" t="n">
        <f aca="false">SUM(BK154:BK161)</f>
        <v>0</v>
      </c>
    </row>
    <row r="154" s="30" customFormat="true" ht="24.15" hidden="false" customHeight="true" outlineLevel="0" collapsed="false">
      <c r="A154" s="26"/>
      <c r="B154" s="27"/>
      <c r="C154" s="246" t="s">
        <v>272</v>
      </c>
      <c r="D154" s="246" t="s">
        <v>250</v>
      </c>
      <c r="E154" s="247" t="s">
        <v>273</v>
      </c>
      <c r="F154" s="248" t="s">
        <v>274</v>
      </c>
      <c r="G154" s="249" t="s">
        <v>275</v>
      </c>
      <c r="H154" s="250" t="n">
        <v>0.3</v>
      </c>
      <c r="I154" s="251"/>
      <c r="J154" s="252" t="n">
        <f aca="false">ROUND(I154*H154,2)</f>
        <v>0</v>
      </c>
      <c r="K154" s="253"/>
      <c r="L154" s="29"/>
      <c r="M154" s="254"/>
      <c r="N154" s="255" t="s">
        <v>39</v>
      </c>
      <c r="O154" s="76"/>
      <c r="P154" s="256" t="n">
        <f aca="false">O154*H154</f>
        <v>0</v>
      </c>
      <c r="Q154" s="256" t="n">
        <v>0</v>
      </c>
      <c r="R154" s="256" t="n">
        <f aca="false">Q154*H154</f>
        <v>0</v>
      </c>
      <c r="S154" s="256" t="n">
        <v>0</v>
      </c>
      <c r="T154" s="257" t="n">
        <f aca="false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258" t="s">
        <v>272</v>
      </c>
      <c r="AT154" s="258" t="s">
        <v>250</v>
      </c>
      <c r="AU154" s="258" t="s">
        <v>83</v>
      </c>
      <c r="AY154" s="3" t="s">
        <v>247</v>
      </c>
      <c r="BE154" s="137" t="n">
        <f aca="false">IF(N154="základní",J154,0)</f>
        <v>0</v>
      </c>
      <c r="BF154" s="137" t="n">
        <f aca="false">IF(N154="snížená",J154,0)</f>
        <v>0</v>
      </c>
      <c r="BG154" s="137" t="n">
        <f aca="false">IF(N154="zákl. přenesená",J154,0)</f>
        <v>0</v>
      </c>
      <c r="BH154" s="137" t="n">
        <f aca="false">IF(N154="sníž. přenesená",J154,0)</f>
        <v>0</v>
      </c>
      <c r="BI154" s="137" t="n">
        <f aca="false">IF(N154="nulová",J154,0)</f>
        <v>0</v>
      </c>
      <c r="BJ154" s="3" t="s">
        <v>81</v>
      </c>
      <c r="BK154" s="137" t="n">
        <f aca="false">ROUND(I154*H154,2)</f>
        <v>0</v>
      </c>
      <c r="BL154" s="3" t="s">
        <v>272</v>
      </c>
      <c r="BM154" s="258" t="s">
        <v>276</v>
      </c>
    </row>
    <row r="155" s="30" customFormat="true" ht="28.8" hidden="false" customHeight="false" outlineLevel="0" collapsed="false">
      <c r="A155" s="26"/>
      <c r="B155" s="27"/>
      <c r="C155" s="28"/>
      <c r="D155" s="259" t="s">
        <v>256</v>
      </c>
      <c r="E155" s="28"/>
      <c r="F155" s="260" t="s">
        <v>277</v>
      </c>
      <c r="G155" s="28"/>
      <c r="H155" s="28"/>
      <c r="I155" s="211"/>
      <c r="J155" s="28"/>
      <c r="K155" s="28"/>
      <c r="L155" s="29"/>
      <c r="M155" s="261"/>
      <c r="N155" s="262"/>
      <c r="O155" s="76"/>
      <c r="P155" s="76"/>
      <c r="Q155" s="76"/>
      <c r="R155" s="76"/>
      <c r="S155" s="76"/>
      <c r="T155" s="77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T155" s="3" t="s">
        <v>256</v>
      </c>
      <c r="AU155" s="3" t="s">
        <v>83</v>
      </c>
    </row>
    <row r="156" s="30" customFormat="true" ht="24.15" hidden="false" customHeight="true" outlineLevel="0" collapsed="false">
      <c r="A156" s="26"/>
      <c r="B156" s="27"/>
      <c r="C156" s="246" t="s">
        <v>278</v>
      </c>
      <c r="D156" s="246" t="s">
        <v>250</v>
      </c>
      <c r="E156" s="247" t="s">
        <v>279</v>
      </c>
      <c r="F156" s="248" t="s">
        <v>280</v>
      </c>
      <c r="G156" s="249" t="s">
        <v>275</v>
      </c>
      <c r="H156" s="250" t="n">
        <v>0.3</v>
      </c>
      <c r="I156" s="251"/>
      <c r="J156" s="252" t="n">
        <f aca="false">ROUND(I156*H156,2)</f>
        <v>0</v>
      </c>
      <c r="K156" s="253"/>
      <c r="L156" s="29"/>
      <c r="M156" s="254"/>
      <c r="N156" s="255" t="s">
        <v>39</v>
      </c>
      <c r="O156" s="76"/>
      <c r="P156" s="256" t="n">
        <f aca="false">O156*H156</f>
        <v>0</v>
      </c>
      <c r="Q156" s="256" t="n">
        <v>0</v>
      </c>
      <c r="R156" s="256" t="n">
        <f aca="false">Q156*H156</f>
        <v>0</v>
      </c>
      <c r="S156" s="256" t="n">
        <v>0</v>
      </c>
      <c r="T156" s="257" t="n">
        <f aca="false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258" t="s">
        <v>272</v>
      </c>
      <c r="AT156" s="258" t="s">
        <v>250</v>
      </c>
      <c r="AU156" s="258" t="s">
        <v>83</v>
      </c>
      <c r="AY156" s="3" t="s">
        <v>247</v>
      </c>
      <c r="BE156" s="137" t="n">
        <f aca="false">IF(N156="základní",J156,0)</f>
        <v>0</v>
      </c>
      <c r="BF156" s="137" t="n">
        <f aca="false">IF(N156="snížená",J156,0)</f>
        <v>0</v>
      </c>
      <c r="BG156" s="137" t="n">
        <f aca="false">IF(N156="zákl. přenesená",J156,0)</f>
        <v>0</v>
      </c>
      <c r="BH156" s="137" t="n">
        <f aca="false">IF(N156="sníž. přenesená",J156,0)</f>
        <v>0</v>
      </c>
      <c r="BI156" s="137" t="n">
        <f aca="false">IF(N156="nulová",J156,0)</f>
        <v>0</v>
      </c>
      <c r="BJ156" s="3" t="s">
        <v>81</v>
      </c>
      <c r="BK156" s="137" t="n">
        <f aca="false">ROUND(I156*H156,2)</f>
        <v>0</v>
      </c>
      <c r="BL156" s="3" t="s">
        <v>272</v>
      </c>
      <c r="BM156" s="258" t="s">
        <v>281</v>
      </c>
    </row>
    <row r="157" s="30" customFormat="true" ht="19.2" hidden="false" customHeight="false" outlineLevel="0" collapsed="false">
      <c r="A157" s="26"/>
      <c r="B157" s="27"/>
      <c r="C157" s="28"/>
      <c r="D157" s="259" t="s">
        <v>256</v>
      </c>
      <c r="E157" s="28"/>
      <c r="F157" s="260" t="s">
        <v>282</v>
      </c>
      <c r="G157" s="28"/>
      <c r="H157" s="28"/>
      <c r="I157" s="211"/>
      <c r="J157" s="28"/>
      <c r="K157" s="28"/>
      <c r="L157" s="29"/>
      <c r="M157" s="261"/>
      <c r="N157" s="262"/>
      <c r="O157" s="76"/>
      <c r="P157" s="76"/>
      <c r="Q157" s="76"/>
      <c r="R157" s="76"/>
      <c r="S157" s="76"/>
      <c r="T157" s="77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3" t="s">
        <v>256</v>
      </c>
      <c r="AU157" s="3" t="s">
        <v>83</v>
      </c>
    </row>
    <row r="158" s="30" customFormat="true" ht="16.5" hidden="false" customHeight="true" outlineLevel="0" collapsed="false">
      <c r="A158" s="26"/>
      <c r="B158" s="27"/>
      <c r="C158" s="246" t="s">
        <v>248</v>
      </c>
      <c r="D158" s="246" t="s">
        <v>250</v>
      </c>
      <c r="E158" s="247" t="s">
        <v>283</v>
      </c>
      <c r="F158" s="248" t="s">
        <v>284</v>
      </c>
      <c r="G158" s="249" t="s">
        <v>275</v>
      </c>
      <c r="H158" s="250" t="n">
        <v>0.3</v>
      </c>
      <c r="I158" s="251"/>
      <c r="J158" s="252" t="n">
        <f aca="false">ROUND(I158*H158,2)</f>
        <v>0</v>
      </c>
      <c r="K158" s="253"/>
      <c r="L158" s="29"/>
      <c r="M158" s="254"/>
      <c r="N158" s="255" t="s">
        <v>39</v>
      </c>
      <c r="O158" s="76"/>
      <c r="P158" s="256" t="n">
        <f aca="false">O158*H158</f>
        <v>0</v>
      </c>
      <c r="Q158" s="256" t="n">
        <v>0</v>
      </c>
      <c r="R158" s="256" t="n">
        <f aca="false">Q158*H158</f>
        <v>0</v>
      </c>
      <c r="S158" s="256" t="n">
        <v>0</v>
      </c>
      <c r="T158" s="257" t="n">
        <f aca="false"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258" t="s">
        <v>272</v>
      </c>
      <c r="AT158" s="258" t="s">
        <v>250</v>
      </c>
      <c r="AU158" s="258" t="s">
        <v>83</v>
      </c>
      <c r="AY158" s="3" t="s">
        <v>247</v>
      </c>
      <c r="BE158" s="137" t="n">
        <f aca="false">IF(N158="základní",J158,0)</f>
        <v>0</v>
      </c>
      <c r="BF158" s="137" t="n">
        <f aca="false">IF(N158="snížená",J158,0)</f>
        <v>0</v>
      </c>
      <c r="BG158" s="137" t="n">
        <f aca="false">IF(N158="zákl. přenesená",J158,0)</f>
        <v>0</v>
      </c>
      <c r="BH158" s="137" t="n">
        <f aca="false">IF(N158="sníž. přenesená",J158,0)</f>
        <v>0</v>
      </c>
      <c r="BI158" s="137" t="n">
        <f aca="false">IF(N158="nulová",J158,0)</f>
        <v>0</v>
      </c>
      <c r="BJ158" s="3" t="s">
        <v>81</v>
      </c>
      <c r="BK158" s="137" t="n">
        <f aca="false">ROUND(I158*H158,2)</f>
        <v>0</v>
      </c>
      <c r="BL158" s="3" t="s">
        <v>272</v>
      </c>
      <c r="BM158" s="258" t="s">
        <v>285</v>
      </c>
    </row>
    <row r="159" s="30" customFormat="true" ht="19.2" hidden="false" customHeight="false" outlineLevel="0" collapsed="false">
      <c r="A159" s="26"/>
      <c r="B159" s="27"/>
      <c r="C159" s="28"/>
      <c r="D159" s="259" t="s">
        <v>256</v>
      </c>
      <c r="E159" s="28"/>
      <c r="F159" s="260" t="s">
        <v>286</v>
      </c>
      <c r="G159" s="28"/>
      <c r="H159" s="28"/>
      <c r="I159" s="211"/>
      <c r="J159" s="28"/>
      <c r="K159" s="28"/>
      <c r="L159" s="29"/>
      <c r="M159" s="261"/>
      <c r="N159" s="262"/>
      <c r="O159" s="76"/>
      <c r="P159" s="76"/>
      <c r="Q159" s="76"/>
      <c r="R159" s="76"/>
      <c r="S159" s="76"/>
      <c r="T159" s="77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3" t="s">
        <v>256</v>
      </c>
      <c r="AU159" s="3" t="s">
        <v>83</v>
      </c>
    </row>
    <row r="160" s="30" customFormat="true" ht="24.15" hidden="false" customHeight="true" outlineLevel="0" collapsed="false">
      <c r="A160" s="26"/>
      <c r="B160" s="27"/>
      <c r="C160" s="263" t="s">
        <v>287</v>
      </c>
      <c r="D160" s="263" t="s">
        <v>288</v>
      </c>
      <c r="E160" s="264" t="s">
        <v>289</v>
      </c>
      <c r="F160" s="265" t="s">
        <v>290</v>
      </c>
      <c r="G160" s="266" t="s">
        <v>291</v>
      </c>
      <c r="H160" s="267" t="n">
        <v>1</v>
      </c>
      <c r="I160" s="268"/>
      <c r="J160" s="269" t="n">
        <f aca="false">ROUND(I160*H160,2)</f>
        <v>0</v>
      </c>
      <c r="K160" s="270"/>
      <c r="L160" s="271"/>
      <c r="M160" s="272"/>
      <c r="N160" s="273" t="s">
        <v>39</v>
      </c>
      <c r="O160" s="76"/>
      <c r="P160" s="256" t="n">
        <f aca="false">O160*H160</f>
        <v>0</v>
      </c>
      <c r="Q160" s="256" t="n">
        <v>0</v>
      </c>
      <c r="R160" s="256" t="n">
        <f aca="false">Q160*H160</f>
        <v>0</v>
      </c>
      <c r="S160" s="256" t="n">
        <v>0</v>
      </c>
      <c r="T160" s="257" t="n">
        <f aca="false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258" t="s">
        <v>292</v>
      </c>
      <c r="AT160" s="258" t="s">
        <v>288</v>
      </c>
      <c r="AU160" s="258" t="s">
        <v>83</v>
      </c>
      <c r="AY160" s="3" t="s">
        <v>247</v>
      </c>
      <c r="BE160" s="137" t="n">
        <f aca="false">IF(N160="základní",J160,0)</f>
        <v>0</v>
      </c>
      <c r="BF160" s="137" t="n">
        <f aca="false">IF(N160="snížená",J160,0)</f>
        <v>0</v>
      </c>
      <c r="BG160" s="137" t="n">
        <f aca="false">IF(N160="zákl. přenesená",J160,0)</f>
        <v>0</v>
      </c>
      <c r="BH160" s="137" t="n">
        <f aca="false">IF(N160="sníž. přenesená",J160,0)</f>
        <v>0</v>
      </c>
      <c r="BI160" s="137" t="n">
        <f aca="false">IF(N160="nulová",J160,0)</f>
        <v>0</v>
      </c>
      <c r="BJ160" s="3" t="s">
        <v>81</v>
      </c>
      <c r="BK160" s="137" t="n">
        <f aca="false">ROUND(I160*H160,2)</f>
        <v>0</v>
      </c>
      <c r="BL160" s="3" t="s">
        <v>272</v>
      </c>
      <c r="BM160" s="258" t="s">
        <v>293</v>
      </c>
    </row>
    <row r="161" s="30" customFormat="true" ht="28.8" hidden="false" customHeight="false" outlineLevel="0" collapsed="false">
      <c r="A161" s="26"/>
      <c r="B161" s="27"/>
      <c r="C161" s="28"/>
      <c r="D161" s="259" t="s">
        <v>256</v>
      </c>
      <c r="E161" s="28"/>
      <c r="F161" s="260" t="s">
        <v>294</v>
      </c>
      <c r="G161" s="28"/>
      <c r="H161" s="28"/>
      <c r="I161" s="211"/>
      <c r="J161" s="28"/>
      <c r="K161" s="28"/>
      <c r="L161" s="29"/>
      <c r="M161" s="261"/>
      <c r="N161" s="262"/>
      <c r="O161" s="76"/>
      <c r="P161" s="76"/>
      <c r="Q161" s="76"/>
      <c r="R161" s="76"/>
      <c r="S161" s="76"/>
      <c r="T161" s="77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T161" s="3" t="s">
        <v>256</v>
      </c>
      <c r="AU161" s="3" t="s">
        <v>83</v>
      </c>
    </row>
    <row r="162" s="229" customFormat="true" ht="25.95" hidden="false" customHeight="true" outlineLevel="0" collapsed="false">
      <c r="B162" s="230"/>
      <c r="C162" s="231"/>
      <c r="D162" s="232" t="s">
        <v>73</v>
      </c>
      <c r="E162" s="233" t="s">
        <v>295</v>
      </c>
      <c r="F162" s="233" t="s">
        <v>296</v>
      </c>
      <c r="G162" s="231"/>
      <c r="H162" s="231"/>
      <c r="I162" s="234"/>
      <c r="J162" s="235" t="n">
        <f aca="false">BK162</f>
        <v>0</v>
      </c>
      <c r="K162" s="231"/>
      <c r="L162" s="236"/>
      <c r="M162" s="237"/>
      <c r="N162" s="238"/>
      <c r="O162" s="238"/>
      <c r="P162" s="239" t="n">
        <f aca="false">P163+P174+P196+P224+P233+P250</f>
        <v>0</v>
      </c>
      <c r="Q162" s="238"/>
      <c r="R162" s="239" t="n">
        <f aca="false">R163+R174+R196+R224+R233+R250</f>
        <v>0.77886628</v>
      </c>
      <c r="S162" s="238"/>
      <c r="T162" s="240" t="n">
        <f aca="false">T163+T174+T196+T224+T233+T250</f>
        <v>0.10705</v>
      </c>
      <c r="AR162" s="241" t="s">
        <v>83</v>
      </c>
      <c r="AT162" s="242" t="s">
        <v>73</v>
      </c>
      <c r="AU162" s="242" t="s">
        <v>74</v>
      </c>
      <c r="AY162" s="241" t="s">
        <v>247</v>
      </c>
      <c r="BK162" s="243" t="n">
        <f aca="false">BK163+BK174+BK196+BK224+BK233+BK250</f>
        <v>0</v>
      </c>
    </row>
    <row r="163" s="229" customFormat="true" ht="22.8" hidden="false" customHeight="true" outlineLevel="0" collapsed="false">
      <c r="B163" s="230"/>
      <c r="C163" s="231"/>
      <c r="D163" s="232" t="s">
        <v>73</v>
      </c>
      <c r="E163" s="244" t="s">
        <v>1177</v>
      </c>
      <c r="F163" s="244" t="s">
        <v>1178</v>
      </c>
      <c r="G163" s="231"/>
      <c r="H163" s="231"/>
      <c r="I163" s="234"/>
      <c r="J163" s="245" t="n">
        <f aca="false">BK163</f>
        <v>0</v>
      </c>
      <c r="K163" s="231"/>
      <c r="L163" s="236"/>
      <c r="M163" s="237"/>
      <c r="N163" s="238"/>
      <c r="O163" s="238"/>
      <c r="P163" s="239" t="n">
        <f aca="false">SUM(P164:P173)</f>
        <v>0</v>
      </c>
      <c r="Q163" s="238"/>
      <c r="R163" s="239" t="n">
        <f aca="false">SUM(R164:R173)</f>
        <v>0</v>
      </c>
      <c r="S163" s="238"/>
      <c r="T163" s="240" t="n">
        <f aca="false">SUM(T164:T173)</f>
        <v>0.02032</v>
      </c>
      <c r="AR163" s="241" t="s">
        <v>83</v>
      </c>
      <c r="AT163" s="242" t="s">
        <v>73</v>
      </c>
      <c r="AU163" s="242" t="s">
        <v>81</v>
      </c>
      <c r="AY163" s="241" t="s">
        <v>247</v>
      </c>
      <c r="BK163" s="243" t="n">
        <f aca="false">SUM(BK164:BK173)</f>
        <v>0</v>
      </c>
    </row>
    <row r="164" s="30" customFormat="true" ht="16.5" hidden="false" customHeight="true" outlineLevel="0" collapsed="false">
      <c r="A164" s="26"/>
      <c r="B164" s="27"/>
      <c r="C164" s="246" t="s">
        <v>292</v>
      </c>
      <c r="D164" s="246" t="s">
        <v>250</v>
      </c>
      <c r="E164" s="247" t="s">
        <v>1179</v>
      </c>
      <c r="F164" s="248" t="s">
        <v>1180</v>
      </c>
      <c r="G164" s="249" t="s">
        <v>262</v>
      </c>
      <c r="H164" s="250" t="n">
        <v>1</v>
      </c>
      <c r="I164" s="251"/>
      <c r="J164" s="252" t="n">
        <f aca="false">ROUND(I164*H164,2)</f>
        <v>0</v>
      </c>
      <c r="K164" s="253"/>
      <c r="L164" s="29"/>
      <c r="M164" s="254"/>
      <c r="N164" s="255" t="s">
        <v>39</v>
      </c>
      <c r="O164" s="76"/>
      <c r="P164" s="256" t="n">
        <f aca="false">O164*H164</f>
        <v>0</v>
      </c>
      <c r="Q164" s="256" t="n">
        <v>0</v>
      </c>
      <c r="R164" s="256" t="n">
        <f aca="false">Q164*H164</f>
        <v>0</v>
      </c>
      <c r="S164" s="256" t="n">
        <v>0.01946</v>
      </c>
      <c r="T164" s="257" t="n">
        <f aca="false">S164*H164</f>
        <v>0.01946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258" t="s">
        <v>302</v>
      </c>
      <c r="AT164" s="258" t="s">
        <v>250</v>
      </c>
      <c r="AU164" s="258" t="s">
        <v>83</v>
      </c>
      <c r="AY164" s="3" t="s">
        <v>247</v>
      </c>
      <c r="BE164" s="137" t="n">
        <f aca="false">IF(N164="základní",J164,0)</f>
        <v>0</v>
      </c>
      <c r="BF164" s="137" t="n">
        <f aca="false">IF(N164="snížená",J164,0)</f>
        <v>0</v>
      </c>
      <c r="BG164" s="137" t="n">
        <f aca="false">IF(N164="zákl. přenesená",J164,0)</f>
        <v>0</v>
      </c>
      <c r="BH164" s="137" t="n">
        <f aca="false">IF(N164="sníž. přenesená",J164,0)</f>
        <v>0</v>
      </c>
      <c r="BI164" s="137" t="n">
        <f aca="false">IF(N164="nulová",J164,0)</f>
        <v>0</v>
      </c>
      <c r="BJ164" s="3" t="s">
        <v>81</v>
      </c>
      <c r="BK164" s="137" t="n">
        <f aca="false">ROUND(I164*H164,2)</f>
        <v>0</v>
      </c>
      <c r="BL164" s="3" t="s">
        <v>302</v>
      </c>
      <c r="BM164" s="258" t="s">
        <v>1181</v>
      </c>
    </row>
    <row r="165" s="30" customFormat="true" ht="10.2" hidden="false" customHeight="false" outlineLevel="0" collapsed="false">
      <c r="A165" s="26"/>
      <c r="B165" s="27"/>
      <c r="C165" s="28"/>
      <c r="D165" s="259" t="s">
        <v>256</v>
      </c>
      <c r="E165" s="28"/>
      <c r="F165" s="260" t="s">
        <v>1182</v>
      </c>
      <c r="G165" s="28"/>
      <c r="H165" s="28"/>
      <c r="I165" s="211"/>
      <c r="J165" s="28"/>
      <c r="K165" s="28"/>
      <c r="L165" s="29"/>
      <c r="M165" s="261"/>
      <c r="N165" s="262"/>
      <c r="O165" s="76"/>
      <c r="P165" s="76"/>
      <c r="Q165" s="76"/>
      <c r="R165" s="76"/>
      <c r="S165" s="76"/>
      <c r="T165" s="77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3" t="s">
        <v>256</v>
      </c>
      <c r="AU165" s="3" t="s">
        <v>83</v>
      </c>
    </row>
    <row r="166" s="30" customFormat="true" ht="16.5" hidden="false" customHeight="true" outlineLevel="0" collapsed="false">
      <c r="A166" s="26"/>
      <c r="B166" s="27"/>
      <c r="C166" s="246" t="s">
        <v>258</v>
      </c>
      <c r="D166" s="246" t="s">
        <v>250</v>
      </c>
      <c r="E166" s="247" t="s">
        <v>1183</v>
      </c>
      <c r="F166" s="248" t="s">
        <v>1184</v>
      </c>
      <c r="G166" s="249" t="s">
        <v>262</v>
      </c>
      <c r="H166" s="250" t="n">
        <v>1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0.00086</v>
      </c>
      <c r="T166" s="257" t="n">
        <f aca="false">S166*H166</f>
        <v>0.00086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302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302</v>
      </c>
      <c r="BM166" s="258" t="s">
        <v>1185</v>
      </c>
    </row>
    <row r="167" s="30" customFormat="true" ht="10.2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1186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30" customFormat="true" ht="24.15" hidden="false" customHeight="true" outlineLevel="0" collapsed="false">
      <c r="A168" s="26"/>
      <c r="B168" s="27"/>
      <c r="C168" s="246" t="s">
        <v>310</v>
      </c>
      <c r="D168" s="246" t="s">
        <v>250</v>
      </c>
      <c r="E168" s="247" t="s">
        <v>1187</v>
      </c>
      <c r="F168" s="248" t="s">
        <v>1188</v>
      </c>
      <c r="G168" s="249" t="s">
        <v>262</v>
      </c>
      <c r="H168" s="250" t="n">
        <v>1</v>
      </c>
      <c r="I168" s="251"/>
      <c r="J168" s="252" t="n">
        <f aca="false">ROUND(I168*H168,2)</f>
        <v>0</v>
      </c>
      <c r="K168" s="253"/>
      <c r="L168" s="29"/>
      <c r="M168" s="254"/>
      <c r="N168" s="255" t="s">
        <v>39</v>
      </c>
      <c r="O168" s="76"/>
      <c r="P168" s="256" t="n">
        <f aca="false">O168*H168</f>
        <v>0</v>
      </c>
      <c r="Q168" s="256" t="n">
        <v>0</v>
      </c>
      <c r="R168" s="256" t="n">
        <f aca="false">Q168*H168</f>
        <v>0</v>
      </c>
      <c r="S168" s="256" t="n">
        <v>0</v>
      </c>
      <c r="T168" s="257" t="n">
        <f aca="false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254</v>
      </c>
      <c r="AT168" s="258" t="s">
        <v>250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254</v>
      </c>
      <c r="BM168" s="258" t="s">
        <v>1512</v>
      </c>
    </row>
    <row r="169" s="30" customFormat="true" ht="19.2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1190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30" customFormat="true" ht="24.15" hidden="false" customHeight="true" outlineLevel="0" collapsed="false">
      <c r="A170" s="26"/>
      <c r="B170" s="27"/>
      <c r="C170" s="246" t="s">
        <v>316</v>
      </c>
      <c r="D170" s="246" t="s">
        <v>250</v>
      </c>
      <c r="E170" s="247" t="s">
        <v>1191</v>
      </c>
      <c r="F170" s="248" t="s">
        <v>1192</v>
      </c>
      <c r="G170" s="249" t="s">
        <v>253</v>
      </c>
      <c r="H170" s="250" t="n">
        <v>1</v>
      </c>
      <c r="I170" s="251"/>
      <c r="J170" s="252" t="n">
        <f aca="false">ROUND(I170*H170,2)</f>
        <v>0</v>
      </c>
      <c r="K170" s="253"/>
      <c r="L170" s="29"/>
      <c r="M170" s="254"/>
      <c r="N170" s="255" t="s">
        <v>39</v>
      </c>
      <c r="O170" s="76"/>
      <c r="P170" s="256" t="n">
        <f aca="false">O170*H170</f>
        <v>0</v>
      </c>
      <c r="Q170" s="256" t="n">
        <v>0</v>
      </c>
      <c r="R170" s="256" t="n">
        <f aca="false">Q170*H170</f>
        <v>0</v>
      </c>
      <c r="S170" s="256" t="n">
        <v>0</v>
      </c>
      <c r="T170" s="257" t="n">
        <f aca="false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258" t="s">
        <v>254</v>
      </c>
      <c r="AT170" s="258" t="s">
        <v>250</v>
      </c>
      <c r="AU170" s="258" t="s">
        <v>83</v>
      </c>
      <c r="AY170" s="3" t="s">
        <v>247</v>
      </c>
      <c r="BE170" s="137" t="n">
        <f aca="false">IF(N170="základní",J170,0)</f>
        <v>0</v>
      </c>
      <c r="BF170" s="137" t="n">
        <f aca="false">IF(N170="snížená",J170,0)</f>
        <v>0</v>
      </c>
      <c r="BG170" s="137" t="n">
        <f aca="false">IF(N170="zákl. přenesená",J170,0)</f>
        <v>0</v>
      </c>
      <c r="BH170" s="137" t="n">
        <f aca="false">IF(N170="sníž. přenesená",J170,0)</f>
        <v>0</v>
      </c>
      <c r="BI170" s="137" t="n">
        <f aca="false">IF(N170="nulová",J170,0)</f>
        <v>0</v>
      </c>
      <c r="BJ170" s="3" t="s">
        <v>81</v>
      </c>
      <c r="BK170" s="137" t="n">
        <f aca="false">ROUND(I170*H170,2)</f>
        <v>0</v>
      </c>
      <c r="BL170" s="3" t="s">
        <v>254</v>
      </c>
      <c r="BM170" s="258" t="s">
        <v>1513</v>
      </c>
    </row>
    <row r="171" s="30" customFormat="true" ht="10.2" hidden="false" customHeight="false" outlineLevel="0" collapsed="false">
      <c r="A171" s="26"/>
      <c r="B171" s="27"/>
      <c r="C171" s="28"/>
      <c r="D171" s="259" t="s">
        <v>256</v>
      </c>
      <c r="E171" s="28"/>
      <c r="F171" s="260" t="s">
        <v>1194</v>
      </c>
      <c r="G171" s="28"/>
      <c r="H171" s="28"/>
      <c r="I171" s="211"/>
      <c r="J171" s="28"/>
      <c r="K171" s="28"/>
      <c r="L171" s="29"/>
      <c r="M171" s="261"/>
      <c r="N171" s="262"/>
      <c r="O171" s="76"/>
      <c r="P171" s="76"/>
      <c r="Q171" s="76"/>
      <c r="R171" s="76"/>
      <c r="S171" s="76"/>
      <c r="T171" s="77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T171" s="3" t="s">
        <v>256</v>
      </c>
      <c r="AU171" s="3" t="s">
        <v>83</v>
      </c>
    </row>
    <row r="172" s="30" customFormat="true" ht="16.5" hidden="false" customHeight="true" outlineLevel="0" collapsed="false">
      <c r="A172" s="26"/>
      <c r="B172" s="27"/>
      <c r="C172" s="246" t="s">
        <v>321</v>
      </c>
      <c r="D172" s="246" t="s">
        <v>250</v>
      </c>
      <c r="E172" s="247" t="s">
        <v>1195</v>
      </c>
      <c r="F172" s="248" t="s">
        <v>1196</v>
      </c>
      <c r="G172" s="249" t="s">
        <v>253</v>
      </c>
      <c r="H172" s="250" t="n">
        <v>1</v>
      </c>
      <c r="I172" s="251"/>
      <c r="J172" s="252" t="n">
        <f aca="false">ROUND(I172*H172,2)</f>
        <v>0</v>
      </c>
      <c r="K172" s="253"/>
      <c r="L172" s="29"/>
      <c r="M172" s="254"/>
      <c r="N172" s="255" t="s">
        <v>39</v>
      </c>
      <c r="O172" s="76"/>
      <c r="P172" s="256" t="n">
        <f aca="false">O172*H172</f>
        <v>0</v>
      </c>
      <c r="Q172" s="256" t="n">
        <v>0</v>
      </c>
      <c r="R172" s="256" t="n">
        <f aca="false">Q172*H172</f>
        <v>0</v>
      </c>
      <c r="S172" s="256" t="n">
        <v>0</v>
      </c>
      <c r="T172" s="257" t="n">
        <f aca="false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258" t="s">
        <v>254</v>
      </c>
      <c r="AT172" s="258" t="s">
        <v>250</v>
      </c>
      <c r="AU172" s="258" t="s">
        <v>83</v>
      </c>
      <c r="AY172" s="3" t="s">
        <v>247</v>
      </c>
      <c r="BE172" s="137" t="n">
        <f aca="false">IF(N172="základní",J172,0)</f>
        <v>0</v>
      </c>
      <c r="BF172" s="137" t="n">
        <f aca="false">IF(N172="snížená",J172,0)</f>
        <v>0</v>
      </c>
      <c r="BG172" s="137" t="n">
        <f aca="false">IF(N172="zákl. přenesená",J172,0)</f>
        <v>0</v>
      </c>
      <c r="BH172" s="137" t="n">
        <f aca="false">IF(N172="sníž. přenesená",J172,0)</f>
        <v>0</v>
      </c>
      <c r="BI172" s="137" t="n">
        <f aca="false">IF(N172="nulová",J172,0)</f>
        <v>0</v>
      </c>
      <c r="BJ172" s="3" t="s">
        <v>81</v>
      </c>
      <c r="BK172" s="137" t="n">
        <f aca="false">ROUND(I172*H172,2)</f>
        <v>0</v>
      </c>
      <c r="BL172" s="3" t="s">
        <v>254</v>
      </c>
      <c r="BM172" s="258" t="s">
        <v>1197</v>
      </c>
    </row>
    <row r="173" s="30" customFormat="true" ht="10.2" hidden="false" customHeight="false" outlineLevel="0" collapsed="false">
      <c r="A173" s="26"/>
      <c r="B173" s="27"/>
      <c r="C173" s="28"/>
      <c r="D173" s="259" t="s">
        <v>256</v>
      </c>
      <c r="E173" s="28"/>
      <c r="F173" s="260" t="s">
        <v>1477</v>
      </c>
      <c r="G173" s="28"/>
      <c r="H173" s="28"/>
      <c r="I173" s="211"/>
      <c r="J173" s="28"/>
      <c r="K173" s="28"/>
      <c r="L173" s="29"/>
      <c r="M173" s="261"/>
      <c r="N173" s="262"/>
      <c r="O173" s="76"/>
      <c r="P173" s="76"/>
      <c r="Q173" s="76"/>
      <c r="R173" s="76"/>
      <c r="S173" s="76"/>
      <c r="T173" s="77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T173" s="3" t="s">
        <v>256</v>
      </c>
      <c r="AU173" s="3" t="s">
        <v>83</v>
      </c>
    </row>
    <row r="174" s="229" customFormat="true" ht="22.8" hidden="false" customHeight="true" outlineLevel="0" collapsed="false">
      <c r="B174" s="230"/>
      <c r="C174" s="231"/>
      <c r="D174" s="232" t="s">
        <v>73</v>
      </c>
      <c r="E174" s="244" t="s">
        <v>314</v>
      </c>
      <c r="F174" s="244" t="s">
        <v>315</v>
      </c>
      <c r="G174" s="231"/>
      <c r="H174" s="231"/>
      <c r="I174" s="234"/>
      <c r="J174" s="245" t="n">
        <f aca="false">BK174</f>
        <v>0</v>
      </c>
      <c r="K174" s="231"/>
      <c r="L174" s="236"/>
      <c r="M174" s="237"/>
      <c r="N174" s="238"/>
      <c r="O174" s="238"/>
      <c r="P174" s="239" t="n">
        <f aca="false">SUM(P175:P195)</f>
        <v>0</v>
      </c>
      <c r="Q174" s="238"/>
      <c r="R174" s="239" t="n">
        <f aca="false">SUM(R175:R195)</f>
        <v>0.25674628</v>
      </c>
      <c r="S174" s="238"/>
      <c r="T174" s="240" t="n">
        <f aca="false">SUM(T175:T195)</f>
        <v>0</v>
      </c>
      <c r="AR174" s="241" t="s">
        <v>83</v>
      </c>
      <c r="AT174" s="242" t="s">
        <v>73</v>
      </c>
      <c r="AU174" s="242" t="s">
        <v>81</v>
      </c>
      <c r="AY174" s="241" t="s">
        <v>247</v>
      </c>
      <c r="BK174" s="243" t="n">
        <f aca="false">SUM(BK175:BK195)</f>
        <v>0</v>
      </c>
    </row>
    <row r="175" s="30" customFormat="true" ht="33" hidden="false" customHeight="true" outlineLevel="0" collapsed="false">
      <c r="A175" s="26"/>
      <c r="B175" s="27"/>
      <c r="C175" s="246" t="s">
        <v>329</v>
      </c>
      <c r="D175" s="246" t="s">
        <v>250</v>
      </c>
      <c r="E175" s="247" t="s">
        <v>317</v>
      </c>
      <c r="F175" s="248" t="s">
        <v>318</v>
      </c>
      <c r="G175" s="249" t="s">
        <v>301</v>
      </c>
      <c r="H175" s="250" t="n">
        <v>23</v>
      </c>
      <c r="I175" s="251"/>
      <c r="J175" s="252" t="n">
        <f aca="false">ROUND(I175*H175,2)</f>
        <v>0</v>
      </c>
      <c r="K175" s="253"/>
      <c r="L175" s="29"/>
      <c r="M175" s="254"/>
      <c r="N175" s="255" t="s">
        <v>39</v>
      </c>
      <c r="O175" s="76"/>
      <c r="P175" s="256" t="n">
        <f aca="false">O175*H175</f>
        <v>0</v>
      </c>
      <c r="Q175" s="256" t="n">
        <v>0.00125</v>
      </c>
      <c r="R175" s="256" t="n">
        <f aca="false">Q175*H175</f>
        <v>0.02875</v>
      </c>
      <c r="S175" s="256" t="n">
        <v>0</v>
      </c>
      <c r="T175" s="257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258" t="s">
        <v>302</v>
      </c>
      <c r="AT175" s="258" t="s">
        <v>250</v>
      </c>
      <c r="AU175" s="258" t="s">
        <v>83</v>
      </c>
      <c r="AY175" s="3" t="s">
        <v>247</v>
      </c>
      <c r="BE175" s="137" t="n">
        <f aca="false">IF(N175="základní",J175,0)</f>
        <v>0</v>
      </c>
      <c r="BF175" s="137" t="n">
        <f aca="false">IF(N175="snížená",J175,0)</f>
        <v>0</v>
      </c>
      <c r="BG175" s="137" t="n">
        <f aca="false">IF(N175="zákl. přenesená",J175,0)</f>
        <v>0</v>
      </c>
      <c r="BH175" s="137" t="n">
        <f aca="false">IF(N175="sníž. přenesená",J175,0)</f>
        <v>0</v>
      </c>
      <c r="BI175" s="137" t="n">
        <f aca="false">IF(N175="nulová",J175,0)</f>
        <v>0</v>
      </c>
      <c r="BJ175" s="3" t="s">
        <v>81</v>
      </c>
      <c r="BK175" s="137" t="n">
        <f aca="false">ROUND(I175*H175,2)</f>
        <v>0</v>
      </c>
      <c r="BL175" s="3" t="s">
        <v>302</v>
      </c>
      <c r="BM175" s="258" t="s">
        <v>319</v>
      </c>
    </row>
    <row r="176" s="30" customFormat="true" ht="28.8" hidden="false" customHeight="false" outlineLevel="0" collapsed="false">
      <c r="A176" s="26"/>
      <c r="B176" s="27"/>
      <c r="C176" s="28"/>
      <c r="D176" s="259" t="s">
        <v>256</v>
      </c>
      <c r="E176" s="28"/>
      <c r="F176" s="260" t="s">
        <v>320</v>
      </c>
      <c r="G176" s="28"/>
      <c r="H176" s="28"/>
      <c r="I176" s="211"/>
      <c r="J176" s="28"/>
      <c r="K176" s="28"/>
      <c r="L176" s="29"/>
      <c r="M176" s="261"/>
      <c r="N176" s="262"/>
      <c r="O176" s="76"/>
      <c r="P176" s="76"/>
      <c r="Q176" s="76"/>
      <c r="R176" s="76"/>
      <c r="S176" s="76"/>
      <c r="T176" s="7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T176" s="3" t="s">
        <v>256</v>
      </c>
      <c r="AU176" s="3" t="s">
        <v>83</v>
      </c>
    </row>
    <row r="177" s="30" customFormat="true" ht="16.5" hidden="false" customHeight="true" outlineLevel="0" collapsed="false">
      <c r="A177" s="26"/>
      <c r="B177" s="27"/>
      <c r="C177" s="263" t="s">
        <v>336</v>
      </c>
      <c r="D177" s="263" t="s">
        <v>288</v>
      </c>
      <c r="E177" s="264" t="s">
        <v>322</v>
      </c>
      <c r="F177" s="265" t="s">
        <v>323</v>
      </c>
      <c r="G177" s="266" t="s">
        <v>301</v>
      </c>
      <c r="H177" s="267" t="n">
        <v>30.841</v>
      </c>
      <c r="I177" s="268"/>
      <c r="J177" s="269" t="n">
        <f aca="false">ROUND(I177*H177,2)</f>
        <v>0</v>
      </c>
      <c r="K177" s="270"/>
      <c r="L177" s="271"/>
      <c r="M177" s="272"/>
      <c r="N177" s="273" t="s">
        <v>39</v>
      </c>
      <c r="O177" s="76"/>
      <c r="P177" s="256" t="n">
        <f aca="false">O177*H177</f>
        <v>0</v>
      </c>
      <c r="Q177" s="256" t="n">
        <v>0.006</v>
      </c>
      <c r="R177" s="256" t="n">
        <f aca="false">Q177*H177</f>
        <v>0.185046</v>
      </c>
      <c r="S177" s="256" t="n">
        <v>0</v>
      </c>
      <c r="T177" s="257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258" t="s">
        <v>324</v>
      </c>
      <c r="AT177" s="258" t="s">
        <v>288</v>
      </c>
      <c r="AU177" s="258" t="s">
        <v>83</v>
      </c>
      <c r="AY177" s="3" t="s">
        <v>247</v>
      </c>
      <c r="BE177" s="137" t="n">
        <f aca="false">IF(N177="základní",J177,0)</f>
        <v>0</v>
      </c>
      <c r="BF177" s="137" t="n">
        <f aca="false">IF(N177="snížená",J177,0)</f>
        <v>0</v>
      </c>
      <c r="BG177" s="137" t="n">
        <f aca="false">IF(N177="zákl. přenesená",J177,0)</f>
        <v>0</v>
      </c>
      <c r="BH177" s="137" t="n">
        <f aca="false">IF(N177="sníž. přenesená",J177,0)</f>
        <v>0</v>
      </c>
      <c r="BI177" s="137" t="n">
        <f aca="false">IF(N177="nulová",J177,0)</f>
        <v>0</v>
      </c>
      <c r="BJ177" s="3" t="s">
        <v>81</v>
      </c>
      <c r="BK177" s="137" t="n">
        <f aca="false">ROUND(I177*H177,2)</f>
        <v>0</v>
      </c>
      <c r="BL177" s="3" t="s">
        <v>302</v>
      </c>
      <c r="BM177" s="258" t="s">
        <v>325</v>
      </c>
    </row>
    <row r="178" s="30" customFormat="true" ht="10.2" hidden="false" customHeight="false" outlineLevel="0" collapsed="false">
      <c r="A178" s="26"/>
      <c r="B178" s="27"/>
      <c r="C178" s="28"/>
      <c r="D178" s="259" t="s">
        <v>256</v>
      </c>
      <c r="E178" s="28"/>
      <c r="F178" s="260" t="s">
        <v>326</v>
      </c>
      <c r="G178" s="28"/>
      <c r="H178" s="28"/>
      <c r="I178" s="211"/>
      <c r="J178" s="28"/>
      <c r="K178" s="28"/>
      <c r="L178" s="29"/>
      <c r="M178" s="261"/>
      <c r="N178" s="262"/>
      <c r="O178" s="76"/>
      <c r="P178" s="76"/>
      <c r="Q178" s="76"/>
      <c r="R178" s="76"/>
      <c r="S178" s="76"/>
      <c r="T178" s="77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T178" s="3" t="s">
        <v>256</v>
      </c>
      <c r="AU178" s="3" t="s">
        <v>83</v>
      </c>
    </row>
    <row r="179" s="274" customFormat="true" ht="10.2" hidden="false" customHeight="false" outlineLevel="0" collapsed="false">
      <c r="B179" s="275"/>
      <c r="C179" s="276"/>
      <c r="D179" s="259" t="s">
        <v>327</v>
      </c>
      <c r="E179" s="276"/>
      <c r="F179" s="277" t="s">
        <v>1626</v>
      </c>
      <c r="G179" s="276"/>
      <c r="H179" s="278" t="n">
        <v>30.841</v>
      </c>
      <c r="I179" s="279"/>
      <c r="J179" s="276"/>
      <c r="K179" s="276"/>
      <c r="L179" s="280"/>
      <c r="M179" s="281"/>
      <c r="N179" s="282"/>
      <c r="O179" s="282"/>
      <c r="P179" s="282"/>
      <c r="Q179" s="282"/>
      <c r="R179" s="282"/>
      <c r="S179" s="282"/>
      <c r="T179" s="283"/>
      <c r="AT179" s="284" t="s">
        <v>327</v>
      </c>
      <c r="AU179" s="284" t="s">
        <v>83</v>
      </c>
      <c r="AV179" s="274" t="s">
        <v>83</v>
      </c>
      <c r="AW179" s="274" t="s">
        <v>3</v>
      </c>
      <c r="AX179" s="274" t="s">
        <v>81</v>
      </c>
      <c r="AY179" s="284" t="s">
        <v>247</v>
      </c>
    </row>
    <row r="180" s="30" customFormat="true" ht="16.5" hidden="false" customHeight="true" outlineLevel="0" collapsed="false">
      <c r="A180" s="26"/>
      <c r="B180" s="27"/>
      <c r="C180" s="263" t="s">
        <v>7</v>
      </c>
      <c r="D180" s="263" t="s">
        <v>288</v>
      </c>
      <c r="E180" s="264" t="s">
        <v>330</v>
      </c>
      <c r="F180" s="265" t="s">
        <v>331</v>
      </c>
      <c r="G180" s="266" t="s">
        <v>332</v>
      </c>
      <c r="H180" s="267" t="n">
        <v>23.302</v>
      </c>
      <c r="I180" s="268"/>
      <c r="J180" s="269" t="n">
        <f aca="false">ROUND(I180*H180,2)</f>
        <v>0</v>
      </c>
      <c r="K180" s="270"/>
      <c r="L180" s="271"/>
      <c r="M180" s="272"/>
      <c r="N180" s="273" t="s">
        <v>39</v>
      </c>
      <c r="O180" s="76"/>
      <c r="P180" s="256" t="n">
        <f aca="false">O180*H180</f>
        <v>0</v>
      </c>
      <c r="Q180" s="256" t="n">
        <v>0.00038</v>
      </c>
      <c r="R180" s="256" t="n">
        <f aca="false">Q180*H180</f>
        <v>0.00885476</v>
      </c>
      <c r="S180" s="256" t="n">
        <v>0</v>
      </c>
      <c r="T180" s="257" t="n">
        <f aca="false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258" t="s">
        <v>324</v>
      </c>
      <c r="AT180" s="258" t="s">
        <v>288</v>
      </c>
      <c r="AU180" s="258" t="s">
        <v>83</v>
      </c>
      <c r="AY180" s="3" t="s">
        <v>247</v>
      </c>
      <c r="BE180" s="137" t="n">
        <f aca="false">IF(N180="základní",J180,0)</f>
        <v>0</v>
      </c>
      <c r="BF180" s="137" t="n">
        <f aca="false">IF(N180="snížená",J180,0)</f>
        <v>0</v>
      </c>
      <c r="BG180" s="137" t="n">
        <f aca="false">IF(N180="zákl. přenesená",J180,0)</f>
        <v>0</v>
      </c>
      <c r="BH180" s="137" t="n">
        <f aca="false">IF(N180="sníž. přenesená",J180,0)</f>
        <v>0</v>
      </c>
      <c r="BI180" s="137" t="n">
        <f aca="false">IF(N180="nulová",J180,0)</f>
        <v>0</v>
      </c>
      <c r="BJ180" s="3" t="s">
        <v>81</v>
      </c>
      <c r="BK180" s="137" t="n">
        <f aca="false">ROUND(I180*H180,2)</f>
        <v>0</v>
      </c>
      <c r="BL180" s="3" t="s">
        <v>302</v>
      </c>
      <c r="BM180" s="258" t="s">
        <v>333</v>
      </c>
    </row>
    <row r="181" s="30" customFormat="true" ht="10.2" hidden="false" customHeight="false" outlineLevel="0" collapsed="false">
      <c r="A181" s="26"/>
      <c r="B181" s="27"/>
      <c r="C181" s="28"/>
      <c r="D181" s="259" t="s">
        <v>256</v>
      </c>
      <c r="E181" s="28"/>
      <c r="F181" s="260" t="s">
        <v>334</v>
      </c>
      <c r="G181" s="28"/>
      <c r="H181" s="28"/>
      <c r="I181" s="211"/>
      <c r="J181" s="28"/>
      <c r="K181" s="28"/>
      <c r="L181" s="29"/>
      <c r="M181" s="261"/>
      <c r="N181" s="262"/>
      <c r="O181" s="76"/>
      <c r="P181" s="76"/>
      <c r="Q181" s="76"/>
      <c r="R181" s="76"/>
      <c r="S181" s="76"/>
      <c r="T181" s="77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T181" s="3" t="s">
        <v>256</v>
      </c>
      <c r="AU181" s="3" t="s">
        <v>83</v>
      </c>
    </row>
    <row r="182" s="274" customFormat="true" ht="10.2" hidden="false" customHeight="false" outlineLevel="0" collapsed="false">
      <c r="B182" s="275"/>
      <c r="C182" s="276"/>
      <c r="D182" s="259" t="s">
        <v>327</v>
      </c>
      <c r="E182" s="276"/>
      <c r="F182" s="277" t="s">
        <v>1627</v>
      </c>
      <c r="G182" s="276"/>
      <c r="H182" s="278" t="n">
        <v>23.302</v>
      </c>
      <c r="I182" s="279"/>
      <c r="J182" s="276"/>
      <c r="K182" s="276"/>
      <c r="L182" s="280"/>
      <c r="M182" s="281"/>
      <c r="N182" s="282"/>
      <c r="O182" s="282"/>
      <c r="P182" s="282"/>
      <c r="Q182" s="282"/>
      <c r="R182" s="282"/>
      <c r="S182" s="282"/>
      <c r="T182" s="283"/>
      <c r="AT182" s="284" t="s">
        <v>327</v>
      </c>
      <c r="AU182" s="284" t="s">
        <v>83</v>
      </c>
      <c r="AV182" s="274" t="s">
        <v>83</v>
      </c>
      <c r="AW182" s="274" t="s">
        <v>3</v>
      </c>
      <c r="AX182" s="274" t="s">
        <v>81</v>
      </c>
      <c r="AY182" s="284" t="s">
        <v>247</v>
      </c>
    </row>
    <row r="183" s="30" customFormat="true" ht="16.5" hidden="false" customHeight="true" outlineLevel="0" collapsed="false">
      <c r="A183" s="26"/>
      <c r="B183" s="27"/>
      <c r="C183" s="263" t="s">
        <v>302</v>
      </c>
      <c r="D183" s="263" t="s">
        <v>288</v>
      </c>
      <c r="E183" s="264" t="s">
        <v>337</v>
      </c>
      <c r="F183" s="265" t="s">
        <v>338</v>
      </c>
      <c r="G183" s="266" t="s">
        <v>332</v>
      </c>
      <c r="H183" s="267" t="n">
        <v>47.973</v>
      </c>
      <c r="I183" s="268"/>
      <c r="J183" s="269" t="n">
        <f aca="false">ROUND(I183*H183,2)</f>
        <v>0</v>
      </c>
      <c r="K183" s="270"/>
      <c r="L183" s="271"/>
      <c r="M183" s="272"/>
      <c r="N183" s="273" t="s">
        <v>39</v>
      </c>
      <c r="O183" s="76"/>
      <c r="P183" s="256" t="n">
        <f aca="false">O183*H183</f>
        <v>0</v>
      </c>
      <c r="Q183" s="256" t="n">
        <v>0.00035</v>
      </c>
      <c r="R183" s="256" t="n">
        <f aca="false">Q183*H183</f>
        <v>0.01679055</v>
      </c>
      <c r="S183" s="256" t="n">
        <v>0</v>
      </c>
      <c r="T183" s="257" t="n">
        <f aca="false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258" t="s">
        <v>324</v>
      </c>
      <c r="AT183" s="258" t="s">
        <v>288</v>
      </c>
      <c r="AU183" s="258" t="s">
        <v>83</v>
      </c>
      <c r="AY183" s="3" t="s">
        <v>247</v>
      </c>
      <c r="BE183" s="137" t="n">
        <f aca="false">IF(N183="základní",J183,0)</f>
        <v>0</v>
      </c>
      <c r="BF183" s="137" t="n">
        <f aca="false">IF(N183="snížená",J183,0)</f>
        <v>0</v>
      </c>
      <c r="BG183" s="137" t="n">
        <f aca="false">IF(N183="zákl. přenesená",J183,0)</f>
        <v>0</v>
      </c>
      <c r="BH183" s="137" t="n">
        <f aca="false">IF(N183="sníž. přenesená",J183,0)</f>
        <v>0</v>
      </c>
      <c r="BI183" s="137" t="n">
        <f aca="false">IF(N183="nulová",J183,0)</f>
        <v>0</v>
      </c>
      <c r="BJ183" s="3" t="s">
        <v>81</v>
      </c>
      <c r="BK183" s="137" t="n">
        <f aca="false">ROUND(I183*H183,2)</f>
        <v>0</v>
      </c>
      <c r="BL183" s="3" t="s">
        <v>302</v>
      </c>
      <c r="BM183" s="258" t="s">
        <v>339</v>
      </c>
    </row>
    <row r="184" s="30" customFormat="true" ht="10.2" hidden="false" customHeight="false" outlineLevel="0" collapsed="false">
      <c r="A184" s="26"/>
      <c r="B184" s="27"/>
      <c r="C184" s="28"/>
      <c r="D184" s="259" t="s">
        <v>256</v>
      </c>
      <c r="E184" s="28"/>
      <c r="F184" s="260" t="s">
        <v>340</v>
      </c>
      <c r="G184" s="28"/>
      <c r="H184" s="28"/>
      <c r="I184" s="211"/>
      <c r="J184" s="28"/>
      <c r="K184" s="28"/>
      <c r="L184" s="29"/>
      <c r="M184" s="261"/>
      <c r="N184" s="262"/>
      <c r="O184" s="76"/>
      <c r="P184" s="76"/>
      <c r="Q184" s="76"/>
      <c r="R184" s="76"/>
      <c r="S184" s="76"/>
      <c r="T184" s="77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T184" s="3" t="s">
        <v>256</v>
      </c>
      <c r="AU184" s="3" t="s">
        <v>83</v>
      </c>
    </row>
    <row r="185" s="274" customFormat="true" ht="10.2" hidden="false" customHeight="false" outlineLevel="0" collapsed="false">
      <c r="B185" s="275"/>
      <c r="C185" s="276"/>
      <c r="D185" s="259" t="s">
        <v>327</v>
      </c>
      <c r="E185" s="276"/>
      <c r="F185" s="277" t="s">
        <v>1628</v>
      </c>
      <c r="G185" s="276"/>
      <c r="H185" s="278" t="n">
        <v>47.973</v>
      </c>
      <c r="I185" s="279"/>
      <c r="J185" s="276"/>
      <c r="K185" s="276"/>
      <c r="L185" s="280"/>
      <c r="M185" s="281"/>
      <c r="N185" s="282"/>
      <c r="O185" s="282"/>
      <c r="P185" s="282"/>
      <c r="Q185" s="282"/>
      <c r="R185" s="282"/>
      <c r="S185" s="282"/>
      <c r="T185" s="283"/>
      <c r="AT185" s="284" t="s">
        <v>327</v>
      </c>
      <c r="AU185" s="284" t="s">
        <v>83</v>
      </c>
      <c r="AV185" s="274" t="s">
        <v>83</v>
      </c>
      <c r="AW185" s="274" t="s">
        <v>3</v>
      </c>
      <c r="AX185" s="274" t="s">
        <v>81</v>
      </c>
      <c r="AY185" s="284" t="s">
        <v>247</v>
      </c>
    </row>
    <row r="186" s="30" customFormat="true" ht="16.5" hidden="false" customHeight="true" outlineLevel="0" collapsed="false">
      <c r="A186" s="26"/>
      <c r="B186" s="27"/>
      <c r="C186" s="263" t="s">
        <v>350</v>
      </c>
      <c r="D186" s="263" t="s">
        <v>288</v>
      </c>
      <c r="E186" s="264" t="s">
        <v>342</v>
      </c>
      <c r="F186" s="265" t="s">
        <v>343</v>
      </c>
      <c r="G186" s="266" t="s">
        <v>332</v>
      </c>
      <c r="H186" s="267" t="n">
        <v>23.987</v>
      </c>
      <c r="I186" s="268"/>
      <c r="J186" s="269" t="n">
        <f aca="false">ROUND(I186*H186,2)</f>
        <v>0</v>
      </c>
      <c r="K186" s="270"/>
      <c r="L186" s="271"/>
      <c r="M186" s="272"/>
      <c r="N186" s="273" t="s">
        <v>39</v>
      </c>
      <c r="O186" s="76"/>
      <c r="P186" s="256" t="n">
        <f aca="false">O186*H186</f>
        <v>0</v>
      </c>
      <c r="Q186" s="256" t="n">
        <v>0.00035</v>
      </c>
      <c r="R186" s="256" t="n">
        <f aca="false">Q186*H186</f>
        <v>0.00839545</v>
      </c>
      <c r="S186" s="256" t="n">
        <v>0</v>
      </c>
      <c r="T186" s="257" t="n">
        <f aca="false">S186*H186</f>
        <v>0</v>
      </c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R186" s="258" t="s">
        <v>324</v>
      </c>
      <c r="AT186" s="258" t="s">
        <v>288</v>
      </c>
      <c r="AU186" s="258" t="s">
        <v>83</v>
      </c>
      <c r="AY186" s="3" t="s">
        <v>247</v>
      </c>
      <c r="BE186" s="137" t="n">
        <f aca="false">IF(N186="základní",J186,0)</f>
        <v>0</v>
      </c>
      <c r="BF186" s="137" t="n">
        <f aca="false">IF(N186="snížená",J186,0)</f>
        <v>0</v>
      </c>
      <c r="BG186" s="137" t="n">
        <f aca="false">IF(N186="zákl. přenesená",J186,0)</f>
        <v>0</v>
      </c>
      <c r="BH186" s="137" t="n">
        <f aca="false">IF(N186="sníž. přenesená",J186,0)</f>
        <v>0</v>
      </c>
      <c r="BI186" s="137" t="n">
        <f aca="false">IF(N186="nulová",J186,0)</f>
        <v>0</v>
      </c>
      <c r="BJ186" s="3" t="s">
        <v>81</v>
      </c>
      <c r="BK186" s="137" t="n">
        <f aca="false">ROUND(I186*H186,2)</f>
        <v>0</v>
      </c>
      <c r="BL186" s="3" t="s">
        <v>302</v>
      </c>
      <c r="BM186" s="258" t="s">
        <v>344</v>
      </c>
    </row>
    <row r="187" s="274" customFormat="true" ht="10.2" hidden="false" customHeight="false" outlineLevel="0" collapsed="false">
      <c r="B187" s="275"/>
      <c r="C187" s="276"/>
      <c r="D187" s="259" t="s">
        <v>327</v>
      </c>
      <c r="E187" s="276"/>
      <c r="F187" s="277" t="s">
        <v>1629</v>
      </c>
      <c r="G187" s="276"/>
      <c r="H187" s="278" t="n">
        <v>23.987</v>
      </c>
      <c r="I187" s="279"/>
      <c r="J187" s="276"/>
      <c r="K187" s="276"/>
      <c r="L187" s="280"/>
      <c r="M187" s="281"/>
      <c r="N187" s="282"/>
      <c r="O187" s="282"/>
      <c r="P187" s="282"/>
      <c r="Q187" s="282"/>
      <c r="R187" s="282"/>
      <c r="S187" s="282"/>
      <c r="T187" s="283"/>
      <c r="AT187" s="284" t="s">
        <v>327</v>
      </c>
      <c r="AU187" s="284" t="s">
        <v>83</v>
      </c>
      <c r="AV187" s="274" t="s">
        <v>83</v>
      </c>
      <c r="AW187" s="274" t="s">
        <v>3</v>
      </c>
      <c r="AX187" s="274" t="s">
        <v>81</v>
      </c>
      <c r="AY187" s="284" t="s">
        <v>247</v>
      </c>
    </row>
    <row r="188" s="30" customFormat="true" ht="16.5" hidden="false" customHeight="true" outlineLevel="0" collapsed="false">
      <c r="A188" s="26"/>
      <c r="B188" s="27"/>
      <c r="C188" s="263" t="s">
        <v>355</v>
      </c>
      <c r="D188" s="263" t="s">
        <v>288</v>
      </c>
      <c r="E188" s="264" t="s">
        <v>346</v>
      </c>
      <c r="F188" s="265" t="s">
        <v>347</v>
      </c>
      <c r="G188" s="266" t="s">
        <v>332</v>
      </c>
      <c r="H188" s="267" t="n">
        <v>13.707</v>
      </c>
      <c r="I188" s="268"/>
      <c r="J188" s="269" t="n">
        <f aca="false">ROUND(I188*H188,2)</f>
        <v>0</v>
      </c>
      <c r="K188" s="270"/>
      <c r="L188" s="271"/>
      <c r="M188" s="272"/>
      <c r="N188" s="273" t="s">
        <v>39</v>
      </c>
      <c r="O188" s="76"/>
      <c r="P188" s="256" t="n">
        <f aca="false">O188*H188</f>
        <v>0</v>
      </c>
      <c r="Q188" s="256" t="n">
        <v>0.0005</v>
      </c>
      <c r="R188" s="256" t="n">
        <f aca="false">Q188*H188</f>
        <v>0.0068535</v>
      </c>
      <c r="S188" s="256" t="n">
        <v>0</v>
      </c>
      <c r="T188" s="257" t="n">
        <f aca="false">S188*H188</f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258" t="s">
        <v>324</v>
      </c>
      <c r="AT188" s="258" t="s">
        <v>288</v>
      </c>
      <c r="AU188" s="258" t="s">
        <v>83</v>
      </c>
      <c r="AY188" s="3" t="s">
        <v>247</v>
      </c>
      <c r="BE188" s="137" t="n">
        <f aca="false">IF(N188="základní",J188,0)</f>
        <v>0</v>
      </c>
      <c r="BF188" s="137" t="n">
        <f aca="false">IF(N188="snížená",J188,0)</f>
        <v>0</v>
      </c>
      <c r="BG188" s="137" t="n">
        <f aca="false">IF(N188="zákl. přenesená",J188,0)</f>
        <v>0</v>
      </c>
      <c r="BH188" s="137" t="n">
        <f aca="false">IF(N188="sníž. přenesená",J188,0)</f>
        <v>0</v>
      </c>
      <c r="BI188" s="137" t="n">
        <f aca="false">IF(N188="nulová",J188,0)</f>
        <v>0</v>
      </c>
      <c r="BJ188" s="3" t="s">
        <v>81</v>
      </c>
      <c r="BK188" s="137" t="n">
        <f aca="false">ROUND(I188*H188,2)</f>
        <v>0</v>
      </c>
      <c r="BL188" s="3" t="s">
        <v>302</v>
      </c>
      <c r="BM188" s="258" t="s">
        <v>348</v>
      </c>
    </row>
    <row r="189" s="30" customFormat="true" ht="10.2" hidden="false" customHeight="false" outlineLevel="0" collapsed="false">
      <c r="A189" s="26"/>
      <c r="B189" s="27"/>
      <c r="C189" s="28"/>
      <c r="D189" s="259" t="s">
        <v>256</v>
      </c>
      <c r="E189" s="28"/>
      <c r="F189" s="260" t="s">
        <v>347</v>
      </c>
      <c r="G189" s="28"/>
      <c r="H189" s="28"/>
      <c r="I189" s="211"/>
      <c r="J189" s="28"/>
      <c r="K189" s="28"/>
      <c r="L189" s="29"/>
      <c r="M189" s="261"/>
      <c r="N189" s="262"/>
      <c r="O189" s="76"/>
      <c r="P189" s="76"/>
      <c r="Q189" s="76"/>
      <c r="R189" s="76"/>
      <c r="S189" s="76"/>
      <c r="T189" s="77"/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T189" s="3" t="s">
        <v>256</v>
      </c>
      <c r="AU189" s="3" t="s">
        <v>83</v>
      </c>
    </row>
    <row r="190" s="274" customFormat="true" ht="10.2" hidden="false" customHeight="false" outlineLevel="0" collapsed="false">
      <c r="B190" s="275"/>
      <c r="C190" s="276"/>
      <c r="D190" s="259" t="s">
        <v>327</v>
      </c>
      <c r="E190" s="276"/>
      <c r="F190" s="277" t="s">
        <v>1630</v>
      </c>
      <c r="G190" s="276"/>
      <c r="H190" s="278" t="n">
        <v>13.707</v>
      </c>
      <c r="I190" s="279"/>
      <c r="J190" s="276"/>
      <c r="K190" s="276"/>
      <c r="L190" s="280"/>
      <c r="M190" s="281"/>
      <c r="N190" s="282"/>
      <c r="O190" s="282"/>
      <c r="P190" s="282"/>
      <c r="Q190" s="282"/>
      <c r="R190" s="282"/>
      <c r="S190" s="282"/>
      <c r="T190" s="283"/>
      <c r="AT190" s="284" t="s">
        <v>327</v>
      </c>
      <c r="AU190" s="284" t="s">
        <v>83</v>
      </c>
      <c r="AV190" s="274" t="s">
        <v>83</v>
      </c>
      <c r="AW190" s="274" t="s">
        <v>3</v>
      </c>
      <c r="AX190" s="274" t="s">
        <v>81</v>
      </c>
      <c r="AY190" s="284" t="s">
        <v>247</v>
      </c>
    </row>
    <row r="191" s="30" customFormat="true" ht="16.5" hidden="false" customHeight="true" outlineLevel="0" collapsed="false">
      <c r="A191" s="26"/>
      <c r="B191" s="27"/>
      <c r="C191" s="263" t="s">
        <v>359</v>
      </c>
      <c r="D191" s="263" t="s">
        <v>288</v>
      </c>
      <c r="E191" s="264" t="s">
        <v>351</v>
      </c>
      <c r="F191" s="265" t="s">
        <v>352</v>
      </c>
      <c r="G191" s="266" t="s">
        <v>291</v>
      </c>
      <c r="H191" s="267" t="n">
        <v>34.267</v>
      </c>
      <c r="I191" s="268"/>
      <c r="J191" s="269" t="n">
        <f aca="false">ROUND(I191*H191,2)</f>
        <v>0</v>
      </c>
      <c r="K191" s="270"/>
      <c r="L191" s="271"/>
      <c r="M191" s="272"/>
      <c r="N191" s="273" t="s">
        <v>39</v>
      </c>
      <c r="O191" s="76"/>
      <c r="P191" s="256" t="n">
        <f aca="false">O191*H191</f>
        <v>0</v>
      </c>
      <c r="Q191" s="256" t="n">
        <v>4E-005</v>
      </c>
      <c r="R191" s="256" t="n">
        <f aca="false">Q191*H191</f>
        <v>0.00137068</v>
      </c>
      <c r="S191" s="256" t="n">
        <v>0</v>
      </c>
      <c r="T191" s="257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258" t="s">
        <v>324</v>
      </c>
      <c r="AT191" s="258" t="s">
        <v>288</v>
      </c>
      <c r="AU191" s="258" t="s">
        <v>83</v>
      </c>
      <c r="AY191" s="3" t="s">
        <v>247</v>
      </c>
      <c r="BE191" s="137" t="n">
        <f aca="false">IF(N191="základní",J191,0)</f>
        <v>0</v>
      </c>
      <c r="BF191" s="137" t="n">
        <f aca="false">IF(N191="snížená",J191,0)</f>
        <v>0</v>
      </c>
      <c r="BG191" s="137" t="n">
        <f aca="false">IF(N191="zákl. přenesená",J191,0)</f>
        <v>0</v>
      </c>
      <c r="BH191" s="137" t="n">
        <f aca="false">IF(N191="sníž. přenesená",J191,0)</f>
        <v>0</v>
      </c>
      <c r="BI191" s="137" t="n">
        <f aca="false">IF(N191="nulová",J191,0)</f>
        <v>0</v>
      </c>
      <c r="BJ191" s="3" t="s">
        <v>81</v>
      </c>
      <c r="BK191" s="137" t="n">
        <f aca="false">ROUND(I191*H191,2)</f>
        <v>0</v>
      </c>
      <c r="BL191" s="3" t="s">
        <v>302</v>
      </c>
      <c r="BM191" s="258" t="s">
        <v>353</v>
      </c>
    </row>
    <row r="192" s="274" customFormat="true" ht="10.2" hidden="false" customHeight="false" outlineLevel="0" collapsed="false">
      <c r="B192" s="275"/>
      <c r="C192" s="276"/>
      <c r="D192" s="259" t="s">
        <v>327</v>
      </c>
      <c r="E192" s="276"/>
      <c r="F192" s="277" t="s">
        <v>1631</v>
      </c>
      <c r="G192" s="276"/>
      <c r="H192" s="278" t="n">
        <v>34.267</v>
      </c>
      <c r="I192" s="279"/>
      <c r="J192" s="276"/>
      <c r="K192" s="276"/>
      <c r="L192" s="280"/>
      <c r="M192" s="281"/>
      <c r="N192" s="282"/>
      <c r="O192" s="282"/>
      <c r="P192" s="282"/>
      <c r="Q192" s="282"/>
      <c r="R192" s="282"/>
      <c r="S192" s="282"/>
      <c r="T192" s="283"/>
      <c r="AT192" s="284" t="s">
        <v>327</v>
      </c>
      <c r="AU192" s="284" t="s">
        <v>83</v>
      </c>
      <c r="AV192" s="274" t="s">
        <v>83</v>
      </c>
      <c r="AW192" s="274" t="s">
        <v>3</v>
      </c>
      <c r="AX192" s="274" t="s">
        <v>81</v>
      </c>
      <c r="AY192" s="284" t="s">
        <v>247</v>
      </c>
    </row>
    <row r="193" s="30" customFormat="true" ht="16.5" hidden="false" customHeight="true" outlineLevel="0" collapsed="false">
      <c r="A193" s="26"/>
      <c r="B193" s="27"/>
      <c r="C193" s="263" t="s">
        <v>365</v>
      </c>
      <c r="D193" s="263" t="s">
        <v>288</v>
      </c>
      <c r="E193" s="264" t="s">
        <v>356</v>
      </c>
      <c r="F193" s="265" t="s">
        <v>357</v>
      </c>
      <c r="G193" s="266" t="s">
        <v>291</v>
      </c>
      <c r="H193" s="267" t="n">
        <v>34.267</v>
      </c>
      <c r="I193" s="268"/>
      <c r="J193" s="269" t="n">
        <f aca="false">ROUND(I193*H193,2)</f>
        <v>0</v>
      </c>
      <c r="K193" s="270"/>
      <c r="L193" s="271"/>
      <c r="M193" s="272"/>
      <c r="N193" s="273" t="s">
        <v>39</v>
      </c>
      <c r="O193" s="76"/>
      <c r="P193" s="256" t="n">
        <f aca="false">O193*H193</f>
        <v>0</v>
      </c>
      <c r="Q193" s="256" t="n">
        <v>2E-005</v>
      </c>
      <c r="R193" s="256" t="n">
        <f aca="false">Q193*H193</f>
        <v>0.00068534</v>
      </c>
      <c r="S193" s="256" t="n">
        <v>0</v>
      </c>
      <c r="T193" s="257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324</v>
      </c>
      <c r="AT193" s="258" t="s">
        <v>288</v>
      </c>
      <c r="AU193" s="258" t="s">
        <v>83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358</v>
      </c>
    </row>
    <row r="194" s="30" customFormat="true" ht="10.2" hidden="false" customHeight="false" outlineLevel="0" collapsed="false">
      <c r="A194" s="26"/>
      <c r="B194" s="27"/>
      <c r="C194" s="28"/>
      <c r="D194" s="259" t="s">
        <v>256</v>
      </c>
      <c r="E194" s="28"/>
      <c r="F194" s="260" t="s">
        <v>357</v>
      </c>
      <c r="G194" s="28"/>
      <c r="H194" s="28"/>
      <c r="I194" s="211"/>
      <c r="J194" s="28"/>
      <c r="K194" s="28"/>
      <c r="L194" s="29"/>
      <c r="M194" s="261"/>
      <c r="N194" s="262"/>
      <c r="O194" s="76"/>
      <c r="P194" s="76"/>
      <c r="Q194" s="76"/>
      <c r="R194" s="76"/>
      <c r="S194" s="76"/>
      <c r="T194" s="77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T194" s="3" t="s">
        <v>256</v>
      </c>
      <c r="AU194" s="3" t="s">
        <v>83</v>
      </c>
    </row>
    <row r="195" s="274" customFormat="true" ht="10.2" hidden="false" customHeight="false" outlineLevel="0" collapsed="false">
      <c r="B195" s="275"/>
      <c r="C195" s="276"/>
      <c r="D195" s="259" t="s">
        <v>327</v>
      </c>
      <c r="E195" s="276"/>
      <c r="F195" s="277" t="s">
        <v>1631</v>
      </c>
      <c r="G195" s="276"/>
      <c r="H195" s="278" t="n">
        <v>34.267</v>
      </c>
      <c r="I195" s="279"/>
      <c r="J195" s="276"/>
      <c r="K195" s="276"/>
      <c r="L195" s="280"/>
      <c r="M195" s="281"/>
      <c r="N195" s="282"/>
      <c r="O195" s="282"/>
      <c r="P195" s="282"/>
      <c r="Q195" s="282"/>
      <c r="R195" s="282"/>
      <c r="S195" s="282"/>
      <c r="T195" s="283"/>
      <c r="AT195" s="284" t="s">
        <v>327</v>
      </c>
      <c r="AU195" s="284" t="s">
        <v>83</v>
      </c>
      <c r="AV195" s="274" t="s">
        <v>83</v>
      </c>
      <c r="AW195" s="274" t="s">
        <v>3</v>
      </c>
      <c r="AX195" s="274" t="s">
        <v>81</v>
      </c>
      <c r="AY195" s="284" t="s">
        <v>247</v>
      </c>
    </row>
    <row r="196" s="229" customFormat="true" ht="22.8" hidden="false" customHeight="true" outlineLevel="0" collapsed="false">
      <c r="B196" s="230"/>
      <c r="C196" s="231"/>
      <c r="D196" s="232" t="s">
        <v>73</v>
      </c>
      <c r="E196" s="244" t="s">
        <v>363</v>
      </c>
      <c r="F196" s="244" t="s">
        <v>364</v>
      </c>
      <c r="G196" s="231"/>
      <c r="H196" s="231"/>
      <c r="I196" s="234"/>
      <c r="J196" s="245" t="n">
        <f aca="false">BK196</f>
        <v>0</v>
      </c>
      <c r="K196" s="231"/>
      <c r="L196" s="236"/>
      <c r="M196" s="237"/>
      <c r="N196" s="238"/>
      <c r="O196" s="238"/>
      <c r="P196" s="239" t="n">
        <f aca="false">SUM(P197:P223)</f>
        <v>0</v>
      </c>
      <c r="Q196" s="238"/>
      <c r="R196" s="239" t="n">
        <f aca="false">SUM(R197:R223)</f>
        <v>0.36156</v>
      </c>
      <c r="S196" s="238"/>
      <c r="T196" s="240" t="n">
        <f aca="false">SUM(T197:T223)</f>
        <v>0.0641</v>
      </c>
      <c r="AR196" s="241" t="s">
        <v>83</v>
      </c>
      <c r="AT196" s="242" t="s">
        <v>73</v>
      </c>
      <c r="AU196" s="242" t="s">
        <v>81</v>
      </c>
      <c r="AY196" s="241" t="s">
        <v>247</v>
      </c>
      <c r="BK196" s="243" t="n">
        <f aca="false">SUM(BK197:BK223)</f>
        <v>0</v>
      </c>
    </row>
    <row r="197" s="30" customFormat="true" ht="24.15" hidden="false" customHeight="true" outlineLevel="0" collapsed="false">
      <c r="A197" s="26"/>
      <c r="B197" s="27"/>
      <c r="C197" s="246" t="s">
        <v>6</v>
      </c>
      <c r="D197" s="246" t="s">
        <v>250</v>
      </c>
      <c r="E197" s="247" t="s">
        <v>366</v>
      </c>
      <c r="F197" s="248" t="s">
        <v>367</v>
      </c>
      <c r="G197" s="249" t="s">
        <v>301</v>
      </c>
      <c r="H197" s="250" t="n">
        <v>23</v>
      </c>
      <c r="I197" s="251"/>
      <c r="J197" s="252" t="n">
        <f aca="false">ROUND(I197*H197,2)</f>
        <v>0</v>
      </c>
      <c r="K197" s="253"/>
      <c r="L197" s="29"/>
      <c r="M197" s="254"/>
      <c r="N197" s="255" t="s">
        <v>39</v>
      </c>
      <c r="O197" s="76"/>
      <c r="P197" s="256" t="n">
        <f aca="false">O197*H197</f>
        <v>0</v>
      </c>
      <c r="Q197" s="256" t="n">
        <v>0</v>
      </c>
      <c r="R197" s="256" t="n">
        <f aca="false">Q197*H197</f>
        <v>0</v>
      </c>
      <c r="S197" s="256" t="n">
        <v>0</v>
      </c>
      <c r="T197" s="257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258" t="s">
        <v>302</v>
      </c>
      <c r="AT197" s="258" t="s">
        <v>250</v>
      </c>
      <c r="AU197" s="258" t="s">
        <v>83</v>
      </c>
      <c r="AY197" s="3" t="s">
        <v>247</v>
      </c>
      <c r="BE197" s="137" t="n">
        <f aca="false">IF(N197="základní",J197,0)</f>
        <v>0</v>
      </c>
      <c r="BF197" s="137" t="n">
        <f aca="false">IF(N197="snížená",J197,0)</f>
        <v>0</v>
      </c>
      <c r="BG197" s="137" t="n">
        <f aca="false">IF(N197="zákl. přenesená",J197,0)</f>
        <v>0</v>
      </c>
      <c r="BH197" s="137" t="n">
        <f aca="false">IF(N197="sníž. přenesená",J197,0)</f>
        <v>0</v>
      </c>
      <c r="BI197" s="137" t="n">
        <f aca="false">IF(N197="nulová",J197,0)</f>
        <v>0</v>
      </c>
      <c r="BJ197" s="3" t="s">
        <v>81</v>
      </c>
      <c r="BK197" s="137" t="n">
        <f aca="false">ROUND(I197*H197,2)</f>
        <v>0</v>
      </c>
      <c r="BL197" s="3" t="s">
        <v>302</v>
      </c>
      <c r="BM197" s="258" t="s">
        <v>368</v>
      </c>
    </row>
    <row r="198" s="30" customFormat="true" ht="19.2" hidden="false" customHeight="false" outlineLevel="0" collapsed="false">
      <c r="A198" s="26"/>
      <c r="B198" s="27"/>
      <c r="C198" s="28"/>
      <c r="D198" s="259" t="s">
        <v>256</v>
      </c>
      <c r="E198" s="28"/>
      <c r="F198" s="260" t="s">
        <v>369</v>
      </c>
      <c r="G198" s="28"/>
      <c r="H198" s="28"/>
      <c r="I198" s="211"/>
      <c r="J198" s="28"/>
      <c r="K198" s="28"/>
      <c r="L198" s="29"/>
      <c r="M198" s="261"/>
      <c r="N198" s="262"/>
      <c r="O198" s="76"/>
      <c r="P198" s="76"/>
      <c r="Q198" s="76"/>
      <c r="R198" s="76"/>
      <c r="S198" s="76"/>
      <c r="T198" s="7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3" t="s">
        <v>256</v>
      </c>
      <c r="AU198" s="3" t="s">
        <v>83</v>
      </c>
    </row>
    <row r="199" s="30" customFormat="true" ht="16.5" hidden="false" customHeight="true" outlineLevel="0" collapsed="false">
      <c r="A199" s="26"/>
      <c r="B199" s="27"/>
      <c r="C199" s="246" t="s">
        <v>374</v>
      </c>
      <c r="D199" s="246" t="s">
        <v>250</v>
      </c>
      <c r="E199" s="247" t="s">
        <v>370</v>
      </c>
      <c r="F199" s="248" t="s">
        <v>371</v>
      </c>
      <c r="G199" s="249" t="s">
        <v>301</v>
      </c>
      <c r="H199" s="250" t="n">
        <v>23</v>
      </c>
      <c r="I199" s="251"/>
      <c r="J199" s="252" t="n">
        <f aca="false">ROUND(I199*H199,2)</f>
        <v>0</v>
      </c>
      <c r="K199" s="253"/>
      <c r="L199" s="29"/>
      <c r="M199" s="254"/>
      <c r="N199" s="255" t="s">
        <v>39</v>
      </c>
      <c r="O199" s="76"/>
      <c r="P199" s="256" t="n">
        <f aca="false">O199*H199</f>
        <v>0</v>
      </c>
      <c r="Q199" s="256" t="n">
        <v>0</v>
      </c>
      <c r="R199" s="256" t="n">
        <f aca="false">Q199*H199</f>
        <v>0</v>
      </c>
      <c r="S199" s="256" t="n">
        <v>0</v>
      </c>
      <c r="T199" s="257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258" t="s">
        <v>302</v>
      </c>
      <c r="AT199" s="258" t="s">
        <v>250</v>
      </c>
      <c r="AU199" s="258" t="s">
        <v>83</v>
      </c>
      <c r="AY199" s="3" t="s">
        <v>247</v>
      </c>
      <c r="BE199" s="137" t="n">
        <f aca="false">IF(N199="základní",J199,0)</f>
        <v>0</v>
      </c>
      <c r="BF199" s="137" t="n">
        <f aca="false">IF(N199="snížená",J199,0)</f>
        <v>0</v>
      </c>
      <c r="BG199" s="137" t="n">
        <f aca="false">IF(N199="zákl. přenesená",J199,0)</f>
        <v>0</v>
      </c>
      <c r="BH199" s="137" t="n">
        <f aca="false">IF(N199="sníž. přenesená",J199,0)</f>
        <v>0</v>
      </c>
      <c r="BI199" s="137" t="n">
        <f aca="false">IF(N199="nulová",J199,0)</f>
        <v>0</v>
      </c>
      <c r="BJ199" s="3" t="s">
        <v>81</v>
      </c>
      <c r="BK199" s="137" t="n">
        <f aca="false">ROUND(I199*H199,2)</f>
        <v>0</v>
      </c>
      <c r="BL199" s="3" t="s">
        <v>302</v>
      </c>
      <c r="BM199" s="258" t="s">
        <v>372</v>
      </c>
    </row>
    <row r="200" s="30" customFormat="true" ht="10.2" hidden="false" customHeight="false" outlineLevel="0" collapsed="false">
      <c r="A200" s="26"/>
      <c r="B200" s="27"/>
      <c r="C200" s="28"/>
      <c r="D200" s="259" t="s">
        <v>256</v>
      </c>
      <c r="E200" s="28"/>
      <c r="F200" s="260" t="s">
        <v>373</v>
      </c>
      <c r="G200" s="28"/>
      <c r="H200" s="28"/>
      <c r="I200" s="211"/>
      <c r="J200" s="28"/>
      <c r="K200" s="28"/>
      <c r="L200" s="29"/>
      <c r="M200" s="261"/>
      <c r="N200" s="262"/>
      <c r="O200" s="76"/>
      <c r="P200" s="76"/>
      <c r="Q200" s="76"/>
      <c r="R200" s="76"/>
      <c r="S200" s="76"/>
      <c r="T200" s="7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3" t="s">
        <v>256</v>
      </c>
      <c r="AU200" s="3" t="s">
        <v>83</v>
      </c>
    </row>
    <row r="201" s="30" customFormat="true" ht="24.15" hidden="false" customHeight="true" outlineLevel="0" collapsed="false">
      <c r="A201" s="26"/>
      <c r="B201" s="27"/>
      <c r="C201" s="246" t="s">
        <v>379</v>
      </c>
      <c r="D201" s="246" t="s">
        <v>250</v>
      </c>
      <c r="E201" s="247" t="s">
        <v>375</v>
      </c>
      <c r="F201" s="248" t="s">
        <v>376</v>
      </c>
      <c r="G201" s="249" t="s">
        <v>301</v>
      </c>
      <c r="H201" s="250" t="n">
        <v>23</v>
      </c>
      <c r="I201" s="251"/>
      <c r="J201" s="252" t="n">
        <f aca="false">ROUND(I201*H201,2)</f>
        <v>0</v>
      </c>
      <c r="K201" s="253"/>
      <c r="L201" s="29"/>
      <c r="M201" s="254"/>
      <c r="N201" s="255" t="s">
        <v>39</v>
      </c>
      <c r="O201" s="76"/>
      <c r="P201" s="256" t="n">
        <f aca="false">O201*H201</f>
        <v>0</v>
      </c>
      <c r="Q201" s="256" t="n">
        <v>0.0002</v>
      </c>
      <c r="R201" s="256" t="n">
        <f aca="false">Q201*H201</f>
        <v>0.0046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302</v>
      </c>
      <c r="AT201" s="258" t="s">
        <v>250</v>
      </c>
      <c r="AU201" s="258" t="s">
        <v>83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377</v>
      </c>
    </row>
    <row r="202" s="30" customFormat="true" ht="10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378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83</v>
      </c>
    </row>
    <row r="203" s="30" customFormat="true" ht="16.5" hidden="false" customHeight="true" outlineLevel="0" collapsed="false">
      <c r="A203" s="26"/>
      <c r="B203" s="27"/>
      <c r="C203" s="246" t="s">
        <v>383</v>
      </c>
      <c r="D203" s="246" t="s">
        <v>250</v>
      </c>
      <c r="E203" s="247" t="s">
        <v>380</v>
      </c>
      <c r="F203" s="248" t="s">
        <v>381</v>
      </c>
      <c r="G203" s="249" t="s">
        <v>301</v>
      </c>
      <c r="H203" s="250" t="n">
        <v>23</v>
      </c>
      <c r="I203" s="251"/>
      <c r="J203" s="252" t="n">
        <f aca="false">ROUND(I203*H203,2)</f>
        <v>0</v>
      </c>
      <c r="K203" s="253"/>
      <c r="L203" s="29"/>
      <c r="M203" s="254"/>
      <c r="N203" s="255" t="s">
        <v>39</v>
      </c>
      <c r="O203" s="76"/>
      <c r="P203" s="256" t="n">
        <f aca="false">O203*H203</f>
        <v>0</v>
      </c>
      <c r="Q203" s="256" t="n">
        <v>0.015</v>
      </c>
      <c r="R203" s="256" t="n">
        <f aca="false">Q203*H203</f>
        <v>0.345</v>
      </c>
      <c r="S203" s="256" t="n">
        <v>0</v>
      </c>
      <c r="T203" s="257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302</v>
      </c>
      <c r="AT203" s="258" t="s">
        <v>250</v>
      </c>
      <c r="AU203" s="258" t="s">
        <v>83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382</v>
      </c>
    </row>
    <row r="204" s="30" customFormat="true" ht="10.2" hidden="false" customHeight="false" outlineLevel="0" collapsed="false">
      <c r="A204" s="26"/>
      <c r="B204" s="27"/>
      <c r="C204" s="28"/>
      <c r="D204" s="259" t="s">
        <v>256</v>
      </c>
      <c r="E204" s="28"/>
      <c r="F204" s="260" t="s">
        <v>381</v>
      </c>
      <c r="G204" s="28"/>
      <c r="H204" s="28"/>
      <c r="I204" s="211"/>
      <c r="J204" s="28"/>
      <c r="K204" s="28"/>
      <c r="L204" s="29"/>
      <c r="M204" s="261"/>
      <c r="N204" s="262"/>
      <c r="O204" s="76"/>
      <c r="P204" s="76"/>
      <c r="Q204" s="76"/>
      <c r="R204" s="76"/>
      <c r="S204" s="76"/>
      <c r="T204" s="7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3" t="s">
        <v>256</v>
      </c>
      <c r="AU204" s="3" t="s">
        <v>83</v>
      </c>
    </row>
    <row r="205" s="30" customFormat="true" ht="21.75" hidden="false" customHeight="true" outlineLevel="0" collapsed="false">
      <c r="A205" s="26"/>
      <c r="B205" s="27"/>
      <c r="C205" s="246" t="s">
        <v>388</v>
      </c>
      <c r="D205" s="246" t="s">
        <v>250</v>
      </c>
      <c r="E205" s="247" t="s">
        <v>384</v>
      </c>
      <c r="F205" s="248" t="s">
        <v>385</v>
      </c>
      <c r="G205" s="249" t="s">
        <v>332</v>
      </c>
      <c r="H205" s="250" t="n">
        <v>22</v>
      </c>
      <c r="I205" s="251"/>
      <c r="J205" s="252" t="n">
        <f aca="false">ROUND(I205*H205,2)</f>
        <v>0</v>
      </c>
      <c r="K205" s="253"/>
      <c r="L205" s="29"/>
      <c r="M205" s="254"/>
      <c r="N205" s="255" t="s">
        <v>39</v>
      </c>
      <c r="O205" s="76"/>
      <c r="P205" s="256" t="n">
        <f aca="false">O205*H205</f>
        <v>0</v>
      </c>
      <c r="Q205" s="256" t="n">
        <v>0</v>
      </c>
      <c r="R205" s="256" t="n">
        <f aca="false">Q205*H205</f>
        <v>0</v>
      </c>
      <c r="S205" s="256" t="n">
        <v>0.0003</v>
      </c>
      <c r="T205" s="257" t="n">
        <f aca="false">S205*H205</f>
        <v>0.0066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302</v>
      </c>
      <c r="AT205" s="258" t="s">
        <v>250</v>
      </c>
      <c r="AU205" s="258" t="s">
        <v>83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302</v>
      </c>
      <c r="BM205" s="258" t="s">
        <v>386</v>
      </c>
    </row>
    <row r="206" s="30" customFormat="true" ht="10.2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387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83</v>
      </c>
    </row>
    <row r="207" s="30" customFormat="true" ht="66.75" hidden="false" customHeight="true" outlineLevel="0" collapsed="false">
      <c r="A207" s="26"/>
      <c r="B207" s="27"/>
      <c r="C207" s="263" t="s">
        <v>392</v>
      </c>
      <c r="D207" s="263" t="s">
        <v>288</v>
      </c>
      <c r="E207" s="264" t="s">
        <v>389</v>
      </c>
      <c r="F207" s="265" t="s">
        <v>390</v>
      </c>
      <c r="G207" s="266" t="s">
        <v>301</v>
      </c>
      <c r="H207" s="267" t="n">
        <v>25</v>
      </c>
      <c r="I207" s="268"/>
      <c r="J207" s="269" t="n">
        <f aca="false">ROUND(I207*H207,2)</f>
        <v>0</v>
      </c>
      <c r="K207" s="270"/>
      <c r="L207" s="271"/>
      <c r="M207" s="272"/>
      <c r="N207" s="273" t="s">
        <v>39</v>
      </c>
      <c r="O207" s="76"/>
      <c r="P207" s="256" t="n">
        <f aca="false">O207*H207</f>
        <v>0</v>
      </c>
      <c r="Q207" s="256" t="n">
        <v>0</v>
      </c>
      <c r="R207" s="256" t="n">
        <f aca="false">Q207*H207</f>
        <v>0</v>
      </c>
      <c r="S207" s="256" t="n">
        <v>0</v>
      </c>
      <c r="T207" s="257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58" t="s">
        <v>254</v>
      </c>
      <c r="AT207" s="258" t="s">
        <v>288</v>
      </c>
      <c r="AU207" s="258" t="s">
        <v>83</v>
      </c>
      <c r="AY207" s="3" t="s">
        <v>247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81</v>
      </c>
      <c r="BK207" s="137" t="n">
        <f aca="false">ROUND(I207*H207,2)</f>
        <v>0</v>
      </c>
      <c r="BL207" s="3" t="s">
        <v>254</v>
      </c>
      <c r="BM207" s="258" t="s">
        <v>391</v>
      </c>
    </row>
    <row r="208" s="30" customFormat="true" ht="48" hidden="false" customHeight="false" outlineLevel="0" collapsed="false">
      <c r="A208" s="26"/>
      <c r="B208" s="27"/>
      <c r="C208" s="28"/>
      <c r="D208" s="259" t="s">
        <v>256</v>
      </c>
      <c r="E208" s="28"/>
      <c r="F208" s="260" t="s">
        <v>390</v>
      </c>
      <c r="G208" s="28"/>
      <c r="H208" s="28"/>
      <c r="I208" s="211"/>
      <c r="J208" s="28"/>
      <c r="K208" s="28"/>
      <c r="L208" s="29"/>
      <c r="M208" s="261"/>
      <c r="N208" s="262"/>
      <c r="O208" s="76"/>
      <c r="P208" s="76"/>
      <c r="Q208" s="76"/>
      <c r="R208" s="76"/>
      <c r="S208" s="76"/>
      <c r="T208" s="7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3" t="s">
        <v>256</v>
      </c>
      <c r="AU208" s="3" t="s">
        <v>83</v>
      </c>
    </row>
    <row r="209" s="30" customFormat="true" ht="24.15" hidden="false" customHeight="true" outlineLevel="0" collapsed="false">
      <c r="A209" s="26"/>
      <c r="B209" s="27"/>
      <c r="C209" s="246" t="s">
        <v>397</v>
      </c>
      <c r="D209" s="246" t="s">
        <v>250</v>
      </c>
      <c r="E209" s="247" t="s">
        <v>393</v>
      </c>
      <c r="F209" s="248" t="s">
        <v>394</v>
      </c>
      <c r="G209" s="249" t="s">
        <v>301</v>
      </c>
      <c r="H209" s="250" t="n">
        <v>23</v>
      </c>
      <c r="I209" s="251"/>
      <c r="J209" s="252" t="n">
        <f aca="false">ROUND(I209*H209,2)</f>
        <v>0</v>
      </c>
      <c r="K209" s="253"/>
      <c r="L209" s="29"/>
      <c r="M209" s="254"/>
      <c r="N209" s="255" t="s">
        <v>39</v>
      </c>
      <c r="O209" s="76"/>
      <c r="P209" s="256" t="n">
        <f aca="false">O209*H209</f>
        <v>0</v>
      </c>
      <c r="Q209" s="256" t="n">
        <v>0</v>
      </c>
      <c r="R209" s="256" t="n">
        <f aca="false">Q209*H209</f>
        <v>0</v>
      </c>
      <c r="S209" s="256" t="n">
        <v>0.0025</v>
      </c>
      <c r="T209" s="257" t="n">
        <f aca="false">S209*H209</f>
        <v>0.0575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258" t="s">
        <v>302</v>
      </c>
      <c r="AT209" s="258" t="s">
        <v>250</v>
      </c>
      <c r="AU209" s="258" t="s">
        <v>83</v>
      </c>
      <c r="AY209" s="3" t="s">
        <v>247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81</v>
      </c>
      <c r="BK209" s="137" t="n">
        <f aca="false">ROUND(I209*H209,2)</f>
        <v>0</v>
      </c>
      <c r="BL209" s="3" t="s">
        <v>302</v>
      </c>
      <c r="BM209" s="258" t="s">
        <v>395</v>
      </c>
    </row>
    <row r="210" s="30" customFormat="true" ht="19.2" hidden="false" customHeight="false" outlineLevel="0" collapsed="false">
      <c r="A210" s="26"/>
      <c r="B210" s="27"/>
      <c r="C210" s="28"/>
      <c r="D210" s="259" t="s">
        <v>256</v>
      </c>
      <c r="E210" s="28"/>
      <c r="F210" s="260" t="s">
        <v>396</v>
      </c>
      <c r="G210" s="28"/>
      <c r="H210" s="28"/>
      <c r="I210" s="211"/>
      <c r="J210" s="28"/>
      <c r="K210" s="28"/>
      <c r="L210" s="29"/>
      <c r="M210" s="261"/>
      <c r="N210" s="262"/>
      <c r="O210" s="76"/>
      <c r="P210" s="76"/>
      <c r="Q210" s="76"/>
      <c r="R210" s="76"/>
      <c r="S210" s="76"/>
      <c r="T210" s="7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3" t="s">
        <v>256</v>
      </c>
      <c r="AU210" s="3" t="s">
        <v>83</v>
      </c>
    </row>
    <row r="211" s="30" customFormat="true" ht="16.5" hidden="false" customHeight="true" outlineLevel="0" collapsed="false">
      <c r="A211" s="26"/>
      <c r="B211" s="27"/>
      <c r="C211" s="246" t="s">
        <v>402</v>
      </c>
      <c r="D211" s="246" t="s">
        <v>250</v>
      </c>
      <c r="E211" s="247" t="s">
        <v>398</v>
      </c>
      <c r="F211" s="248" t="s">
        <v>399</v>
      </c>
      <c r="G211" s="249" t="s">
        <v>301</v>
      </c>
      <c r="H211" s="250" t="n">
        <v>23</v>
      </c>
      <c r="I211" s="251"/>
      <c r="J211" s="252" t="n">
        <f aca="false">ROUND(I211*H211,2)</f>
        <v>0</v>
      </c>
      <c r="K211" s="253"/>
      <c r="L211" s="29"/>
      <c r="M211" s="254"/>
      <c r="N211" s="255" t="s">
        <v>39</v>
      </c>
      <c r="O211" s="76"/>
      <c r="P211" s="256" t="n">
        <f aca="false">O211*H211</f>
        <v>0</v>
      </c>
      <c r="Q211" s="256" t="n">
        <v>0.0003</v>
      </c>
      <c r="R211" s="256" t="n">
        <f aca="false">Q211*H211</f>
        <v>0.0069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302</v>
      </c>
      <c r="AT211" s="258" t="s">
        <v>250</v>
      </c>
      <c r="AU211" s="258" t="s">
        <v>83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302</v>
      </c>
      <c r="BM211" s="258" t="s">
        <v>400</v>
      </c>
    </row>
    <row r="212" s="30" customFormat="true" ht="19.2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401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83</v>
      </c>
    </row>
    <row r="213" s="30" customFormat="true" ht="16.5" hidden="false" customHeight="true" outlineLevel="0" collapsed="false">
      <c r="A213" s="26"/>
      <c r="B213" s="27"/>
      <c r="C213" s="263" t="s">
        <v>408</v>
      </c>
      <c r="D213" s="263" t="s">
        <v>288</v>
      </c>
      <c r="E213" s="264" t="s">
        <v>403</v>
      </c>
      <c r="F213" s="265" t="s">
        <v>1206</v>
      </c>
      <c r="G213" s="266" t="s">
        <v>332</v>
      </c>
      <c r="H213" s="267" t="n">
        <v>22</v>
      </c>
      <c r="I213" s="268"/>
      <c r="J213" s="269" t="n">
        <f aca="false">ROUND(I213*H213,2)</f>
        <v>0</v>
      </c>
      <c r="K213" s="270"/>
      <c r="L213" s="271"/>
      <c r="M213" s="272"/>
      <c r="N213" s="273" t="s">
        <v>39</v>
      </c>
      <c r="O213" s="76"/>
      <c r="P213" s="256" t="n">
        <f aca="false">O213*H213</f>
        <v>0</v>
      </c>
      <c r="Q213" s="256" t="n">
        <v>0.00022</v>
      </c>
      <c r="R213" s="256" t="n">
        <f aca="false">Q213*H213</f>
        <v>0.00484</v>
      </c>
      <c r="S213" s="256" t="n">
        <v>0</v>
      </c>
      <c r="T213" s="257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324</v>
      </c>
      <c r="AT213" s="258" t="s">
        <v>288</v>
      </c>
      <c r="AU213" s="258" t="s">
        <v>83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405</v>
      </c>
    </row>
    <row r="214" s="30" customFormat="true" ht="10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1206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83</v>
      </c>
    </row>
    <row r="215" s="274" customFormat="true" ht="10.2" hidden="false" customHeight="false" outlineLevel="0" collapsed="false">
      <c r="B215" s="275"/>
      <c r="C215" s="276"/>
      <c r="D215" s="259" t="s">
        <v>327</v>
      </c>
      <c r="E215" s="276"/>
      <c r="F215" s="277" t="s">
        <v>1520</v>
      </c>
      <c r="G215" s="276"/>
      <c r="H215" s="278" t="n">
        <v>22</v>
      </c>
      <c r="I215" s="279"/>
      <c r="J215" s="276"/>
      <c r="K215" s="276"/>
      <c r="L215" s="280"/>
      <c r="M215" s="281"/>
      <c r="N215" s="282"/>
      <c r="O215" s="282"/>
      <c r="P215" s="282"/>
      <c r="Q215" s="282"/>
      <c r="R215" s="282"/>
      <c r="S215" s="282"/>
      <c r="T215" s="283"/>
      <c r="AT215" s="284" t="s">
        <v>327</v>
      </c>
      <c r="AU215" s="284" t="s">
        <v>83</v>
      </c>
      <c r="AV215" s="274" t="s">
        <v>83</v>
      </c>
      <c r="AW215" s="274" t="s">
        <v>3</v>
      </c>
      <c r="AX215" s="274" t="s">
        <v>81</v>
      </c>
      <c r="AY215" s="284" t="s">
        <v>247</v>
      </c>
    </row>
    <row r="216" s="30" customFormat="true" ht="24.15" hidden="false" customHeight="true" outlineLevel="0" collapsed="false">
      <c r="A216" s="26"/>
      <c r="B216" s="27"/>
      <c r="C216" s="246" t="s">
        <v>413</v>
      </c>
      <c r="D216" s="246" t="s">
        <v>250</v>
      </c>
      <c r="E216" s="247" t="s">
        <v>409</v>
      </c>
      <c r="F216" s="248" t="s">
        <v>410</v>
      </c>
      <c r="G216" s="249" t="s">
        <v>332</v>
      </c>
      <c r="H216" s="250" t="n">
        <v>8</v>
      </c>
      <c r="I216" s="251"/>
      <c r="J216" s="252" t="n">
        <f aca="false">ROUND(I216*H216,2)</f>
        <v>0</v>
      </c>
      <c r="K216" s="253"/>
      <c r="L216" s="29"/>
      <c r="M216" s="254"/>
      <c r="N216" s="255" t="s">
        <v>39</v>
      </c>
      <c r="O216" s="76"/>
      <c r="P216" s="256" t="n">
        <f aca="false">O216*H216</f>
        <v>0</v>
      </c>
      <c r="Q216" s="256" t="n">
        <v>0</v>
      </c>
      <c r="R216" s="256" t="n">
        <f aca="false">Q216*H216</f>
        <v>0</v>
      </c>
      <c r="S216" s="256" t="n">
        <v>0</v>
      </c>
      <c r="T216" s="257" t="n">
        <f aca="false">S216*H216</f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258" t="s">
        <v>302</v>
      </c>
      <c r="AT216" s="258" t="s">
        <v>250</v>
      </c>
      <c r="AU216" s="258" t="s">
        <v>83</v>
      </c>
      <c r="AY216" s="3" t="s">
        <v>247</v>
      </c>
      <c r="BE216" s="137" t="n">
        <f aca="false">IF(N216="základní",J216,0)</f>
        <v>0</v>
      </c>
      <c r="BF216" s="137" t="n">
        <f aca="false">IF(N216="snížená",J216,0)</f>
        <v>0</v>
      </c>
      <c r="BG216" s="137" t="n">
        <f aca="false">IF(N216="zákl. přenesená",J216,0)</f>
        <v>0</v>
      </c>
      <c r="BH216" s="137" t="n">
        <f aca="false">IF(N216="sníž. přenesená",J216,0)</f>
        <v>0</v>
      </c>
      <c r="BI216" s="137" t="n">
        <f aca="false">IF(N216="nulová",J216,0)</f>
        <v>0</v>
      </c>
      <c r="BJ216" s="3" t="s">
        <v>81</v>
      </c>
      <c r="BK216" s="137" t="n">
        <f aca="false">ROUND(I216*H216,2)</f>
        <v>0</v>
      </c>
      <c r="BL216" s="3" t="s">
        <v>302</v>
      </c>
      <c r="BM216" s="258" t="s">
        <v>411</v>
      </c>
    </row>
    <row r="217" s="30" customFormat="true" ht="10.2" hidden="false" customHeight="false" outlineLevel="0" collapsed="false">
      <c r="A217" s="26"/>
      <c r="B217" s="27"/>
      <c r="C217" s="28"/>
      <c r="D217" s="259" t="s">
        <v>256</v>
      </c>
      <c r="E217" s="28"/>
      <c r="F217" s="260" t="s">
        <v>412</v>
      </c>
      <c r="G217" s="28"/>
      <c r="H217" s="28"/>
      <c r="I217" s="211"/>
      <c r="J217" s="28"/>
      <c r="K217" s="28"/>
      <c r="L217" s="29"/>
      <c r="M217" s="261"/>
      <c r="N217" s="262"/>
      <c r="O217" s="76"/>
      <c r="P217" s="76"/>
      <c r="Q217" s="76"/>
      <c r="R217" s="76"/>
      <c r="S217" s="76"/>
      <c r="T217" s="77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T217" s="3" t="s">
        <v>256</v>
      </c>
      <c r="AU217" s="3" t="s">
        <v>83</v>
      </c>
    </row>
    <row r="218" s="30" customFormat="true" ht="16.5" hidden="false" customHeight="true" outlineLevel="0" collapsed="false">
      <c r="A218" s="26"/>
      <c r="B218" s="27"/>
      <c r="C218" s="246" t="s">
        <v>418</v>
      </c>
      <c r="D218" s="246" t="s">
        <v>250</v>
      </c>
      <c r="E218" s="247" t="s">
        <v>414</v>
      </c>
      <c r="F218" s="248" t="s">
        <v>415</v>
      </c>
      <c r="G218" s="249" t="s">
        <v>332</v>
      </c>
      <c r="H218" s="250" t="n">
        <v>22</v>
      </c>
      <c r="I218" s="251"/>
      <c r="J218" s="252" t="n">
        <f aca="false">ROUND(I218*H218,2)</f>
        <v>0</v>
      </c>
      <c r="K218" s="253"/>
      <c r="L218" s="29"/>
      <c r="M218" s="254"/>
      <c r="N218" s="255" t="s">
        <v>39</v>
      </c>
      <c r="O218" s="76"/>
      <c r="P218" s="256" t="n">
        <f aca="false">O218*H218</f>
        <v>0</v>
      </c>
      <c r="Q218" s="256" t="n">
        <v>1E-005</v>
      </c>
      <c r="R218" s="256" t="n">
        <f aca="false">Q218*H218</f>
        <v>0.00022</v>
      </c>
      <c r="S218" s="256" t="n">
        <v>0</v>
      </c>
      <c r="T218" s="257" t="n">
        <f aca="false">S218*H218</f>
        <v>0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258" t="s">
        <v>302</v>
      </c>
      <c r="AT218" s="258" t="s">
        <v>250</v>
      </c>
      <c r="AU218" s="258" t="s">
        <v>83</v>
      </c>
      <c r="AY218" s="3" t="s">
        <v>247</v>
      </c>
      <c r="BE218" s="137" t="n">
        <f aca="false">IF(N218="základní",J218,0)</f>
        <v>0</v>
      </c>
      <c r="BF218" s="137" t="n">
        <f aca="false">IF(N218="snížená",J218,0)</f>
        <v>0</v>
      </c>
      <c r="BG218" s="137" t="n">
        <f aca="false">IF(N218="zákl. přenesená",J218,0)</f>
        <v>0</v>
      </c>
      <c r="BH218" s="137" t="n">
        <f aca="false">IF(N218="sníž. přenesená",J218,0)</f>
        <v>0</v>
      </c>
      <c r="BI218" s="137" t="n">
        <f aca="false">IF(N218="nulová",J218,0)</f>
        <v>0</v>
      </c>
      <c r="BJ218" s="3" t="s">
        <v>81</v>
      </c>
      <c r="BK218" s="137" t="n">
        <f aca="false">ROUND(I218*H218,2)</f>
        <v>0</v>
      </c>
      <c r="BL218" s="3" t="s">
        <v>302</v>
      </c>
      <c r="BM218" s="258" t="s">
        <v>416</v>
      </c>
    </row>
    <row r="219" s="30" customFormat="true" ht="10.2" hidden="false" customHeight="false" outlineLevel="0" collapsed="false">
      <c r="A219" s="26"/>
      <c r="B219" s="27"/>
      <c r="C219" s="28"/>
      <c r="D219" s="259" t="s">
        <v>256</v>
      </c>
      <c r="E219" s="28"/>
      <c r="F219" s="260" t="s">
        <v>417</v>
      </c>
      <c r="G219" s="28"/>
      <c r="H219" s="28"/>
      <c r="I219" s="211"/>
      <c r="J219" s="28"/>
      <c r="K219" s="28"/>
      <c r="L219" s="29"/>
      <c r="M219" s="261"/>
      <c r="N219" s="262"/>
      <c r="O219" s="76"/>
      <c r="P219" s="76"/>
      <c r="Q219" s="76"/>
      <c r="R219" s="76"/>
      <c r="S219" s="76"/>
      <c r="T219" s="77"/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T219" s="3" t="s">
        <v>256</v>
      </c>
      <c r="AU219" s="3" t="s">
        <v>83</v>
      </c>
    </row>
    <row r="220" s="30" customFormat="true" ht="24.15" hidden="false" customHeight="true" outlineLevel="0" collapsed="false">
      <c r="A220" s="26"/>
      <c r="B220" s="27"/>
      <c r="C220" s="246" t="s">
        <v>324</v>
      </c>
      <c r="D220" s="246" t="s">
        <v>250</v>
      </c>
      <c r="E220" s="247" t="s">
        <v>419</v>
      </c>
      <c r="F220" s="248" t="s">
        <v>420</v>
      </c>
      <c r="G220" s="249" t="s">
        <v>301</v>
      </c>
      <c r="H220" s="250" t="n">
        <v>23</v>
      </c>
      <c r="I220" s="251"/>
      <c r="J220" s="252" t="n">
        <f aca="false">ROUND(I220*H220,2)</f>
        <v>0</v>
      </c>
      <c r="K220" s="253"/>
      <c r="L220" s="29"/>
      <c r="M220" s="254"/>
      <c r="N220" s="255" t="s">
        <v>39</v>
      </c>
      <c r="O220" s="76"/>
      <c r="P220" s="256" t="n">
        <f aca="false">O220*H220</f>
        <v>0</v>
      </c>
      <c r="Q220" s="256" t="n">
        <v>0</v>
      </c>
      <c r="R220" s="256" t="n">
        <f aca="false">Q220*H220</f>
        <v>0</v>
      </c>
      <c r="S220" s="256" t="n">
        <v>0</v>
      </c>
      <c r="T220" s="257" t="n">
        <f aca="false">S220*H220</f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258" t="s">
        <v>302</v>
      </c>
      <c r="AT220" s="258" t="s">
        <v>250</v>
      </c>
      <c r="AU220" s="258" t="s">
        <v>83</v>
      </c>
      <c r="AY220" s="3" t="s">
        <v>247</v>
      </c>
      <c r="BE220" s="137" t="n">
        <f aca="false">IF(N220="základní",J220,0)</f>
        <v>0</v>
      </c>
      <c r="BF220" s="137" t="n">
        <f aca="false">IF(N220="snížená",J220,0)</f>
        <v>0</v>
      </c>
      <c r="BG220" s="137" t="n">
        <f aca="false">IF(N220="zákl. přenesená",J220,0)</f>
        <v>0</v>
      </c>
      <c r="BH220" s="137" t="n">
        <f aca="false">IF(N220="sníž. přenesená",J220,0)</f>
        <v>0</v>
      </c>
      <c r="BI220" s="137" t="n">
        <f aca="false">IF(N220="nulová",J220,0)</f>
        <v>0</v>
      </c>
      <c r="BJ220" s="3" t="s">
        <v>81</v>
      </c>
      <c r="BK220" s="137" t="n">
        <f aca="false">ROUND(I220*H220,2)</f>
        <v>0</v>
      </c>
      <c r="BL220" s="3" t="s">
        <v>302</v>
      </c>
      <c r="BM220" s="258" t="s">
        <v>421</v>
      </c>
    </row>
    <row r="221" s="30" customFormat="true" ht="19.2" hidden="false" customHeight="false" outlineLevel="0" collapsed="false">
      <c r="A221" s="26"/>
      <c r="B221" s="27"/>
      <c r="C221" s="28"/>
      <c r="D221" s="259" t="s">
        <v>256</v>
      </c>
      <c r="E221" s="28"/>
      <c r="F221" s="260" t="s">
        <v>422</v>
      </c>
      <c r="G221" s="28"/>
      <c r="H221" s="28"/>
      <c r="I221" s="211"/>
      <c r="J221" s="28"/>
      <c r="K221" s="28"/>
      <c r="L221" s="29"/>
      <c r="M221" s="261"/>
      <c r="N221" s="262"/>
      <c r="O221" s="76"/>
      <c r="P221" s="76"/>
      <c r="Q221" s="76"/>
      <c r="R221" s="76"/>
      <c r="S221" s="76"/>
      <c r="T221" s="77"/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T221" s="3" t="s">
        <v>256</v>
      </c>
      <c r="AU221" s="3" t="s">
        <v>83</v>
      </c>
    </row>
    <row r="222" s="30" customFormat="true" ht="16.5" hidden="false" customHeight="true" outlineLevel="0" collapsed="false">
      <c r="A222" s="26"/>
      <c r="B222" s="27"/>
      <c r="C222" s="246" t="s">
        <v>1235</v>
      </c>
      <c r="D222" s="246" t="s">
        <v>250</v>
      </c>
      <c r="E222" s="247" t="s">
        <v>424</v>
      </c>
      <c r="F222" s="248" t="s">
        <v>425</v>
      </c>
      <c r="G222" s="249" t="s">
        <v>253</v>
      </c>
      <c r="H222" s="250" t="n">
        <v>1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0</v>
      </c>
      <c r="R222" s="256" t="n">
        <f aca="false">Q222*H222</f>
        <v>0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254</v>
      </c>
      <c r="AT222" s="258" t="s">
        <v>250</v>
      </c>
      <c r="AU222" s="258" t="s">
        <v>83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254</v>
      </c>
      <c r="BM222" s="258" t="s">
        <v>1632</v>
      </c>
    </row>
    <row r="223" s="30" customFormat="true" ht="10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425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83</v>
      </c>
    </row>
    <row r="224" s="229" customFormat="true" ht="22.8" hidden="false" customHeight="true" outlineLevel="0" collapsed="false">
      <c r="B224" s="230"/>
      <c r="C224" s="231"/>
      <c r="D224" s="232" t="s">
        <v>73</v>
      </c>
      <c r="E224" s="244" t="s">
        <v>1210</v>
      </c>
      <c r="F224" s="244" t="s">
        <v>1211</v>
      </c>
      <c r="G224" s="231"/>
      <c r="H224" s="231"/>
      <c r="I224" s="234"/>
      <c r="J224" s="245" t="n">
        <f aca="false">BK224</f>
        <v>0</v>
      </c>
      <c r="K224" s="231"/>
      <c r="L224" s="236"/>
      <c r="M224" s="237"/>
      <c r="N224" s="238"/>
      <c r="O224" s="238"/>
      <c r="P224" s="239" t="n">
        <f aca="false">SUM(P225:P232)</f>
        <v>0</v>
      </c>
      <c r="Q224" s="238"/>
      <c r="R224" s="239" t="n">
        <f aca="false">SUM(R225:R232)</f>
        <v>0.02786</v>
      </c>
      <c r="S224" s="238"/>
      <c r="T224" s="240" t="n">
        <f aca="false">SUM(T225:T232)</f>
        <v>0</v>
      </c>
      <c r="AR224" s="241" t="s">
        <v>83</v>
      </c>
      <c r="AT224" s="242" t="s">
        <v>73</v>
      </c>
      <c r="AU224" s="242" t="s">
        <v>81</v>
      </c>
      <c r="AY224" s="241" t="s">
        <v>247</v>
      </c>
      <c r="BK224" s="243" t="n">
        <f aca="false">SUM(BK225:BK232)</f>
        <v>0</v>
      </c>
    </row>
    <row r="225" s="30" customFormat="true" ht="16.5" hidden="false" customHeight="true" outlineLevel="0" collapsed="false">
      <c r="A225" s="26"/>
      <c r="B225" s="27"/>
      <c r="C225" s="246" t="s">
        <v>433</v>
      </c>
      <c r="D225" s="246" t="s">
        <v>250</v>
      </c>
      <c r="E225" s="247" t="s">
        <v>1212</v>
      </c>
      <c r="F225" s="248" t="s">
        <v>1213</v>
      </c>
      <c r="G225" s="249" t="s">
        <v>301</v>
      </c>
      <c r="H225" s="250" t="n">
        <v>1.5</v>
      </c>
      <c r="I225" s="251"/>
      <c r="J225" s="252" t="n">
        <f aca="false">ROUND(I225*H225,2)</f>
        <v>0</v>
      </c>
      <c r="K225" s="253"/>
      <c r="L225" s="29"/>
      <c r="M225" s="254"/>
      <c r="N225" s="255" t="s">
        <v>39</v>
      </c>
      <c r="O225" s="76"/>
      <c r="P225" s="256" t="n">
        <f aca="false">O225*H225</f>
        <v>0</v>
      </c>
      <c r="Q225" s="256" t="n">
        <v>0.0003</v>
      </c>
      <c r="R225" s="256" t="n">
        <f aca="false">Q225*H225</f>
        <v>0.00045</v>
      </c>
      <c r="S225" s="256" t="n">
        <v>0</v>
      </c>
      <c r="T225" s="257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258" t="s">
        <v>302</v>
      </c>
      <c r="AT225" s="258" t="s">
        <v>250</v>
      </c>
      <c r="AU225" s="258" t="s">
        <v>83</v>
      </c>
      <c r="AY225" s="3" t="s">
        <v>247</v>
      </c>
      <c r="BE225" s="137" t="n">
        <f aca="false">IF(N225="základní",J225,0)</f>
        <v>0</v>
      </c>
      <c r="BF225" s="137" t="n">
        <f aca="false">IF(N225="snížená",J225,0)</f>
        <v>0</v>
      </c>
      <c r="BG225" s="137" t="n">
        <f aca="false">IF(N225="zákl. přenesená",J225,0)</f>
        <v>0</v>
      </c>
      <c r="BH225" s="137" t="n">
        <f aca="false">IF(N225="sníž. přenesená",J225,0)</f>
        <v>0</v>
      </c>
      <c r="BI225" s="137" t="n">
        <f aca="false">IF(N225="nulová",J225,0)</f>
        <v>0</v>
      </c>
      <c r="BJ225" s="3" t="s">
        <v>81</v>
      </c>
      <c r="BK225" s="137" t="n">
        <f aca="false">ROUND(I225*H225,2)</f>
        <v>0</v>
      </c>
      <c r="BL225" s="3" t="s">
        <v>302</v>
      </c>
      <c r="BM225" s="258" t="s">
        <v>1214</v>
      </c>
    </row>
    <row r="226" s="30" customFormat="true" ht="19.2" hidden="false" customHeight="false" outlineLevel="0" collapsed="false">
      <c r="A226" s="26"/>
      <c r="B226" s="27"/>
      <c r="C226" s="28"/>
      <c r="D226" s="259" t="s">
        <v>256</v>
      </c>
      <c r="E226" s="28"/>
      <c r="F226" s="260" t="s">
        <v>1215</v>
      </c>
      <c r="G226" s="28"/>
      <c r="H226" s="28"/>
      <c r="I226" s="211"/>
      <c r="J226" s="28"/>
      <c r="K226" s="28"/>
      <c r="L226" s="29"/>
      <c r="M226" s="261"/>
      <c r="N226" s="262"/>
      <c r="O226" s="76"/>
      <c r="P226" s="76"/>
      <c r="Q226" s="76"/>
      <c r="R226" s="76"/>
      <c r="S226" s="76"/>
      <c r="T226" s="77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T226" s="3" t="s">
        <v>256</v>
      </c>
      <c r="AU226" s="3" t="s">
        <v>83</v>
      </c>
    </row>
    <row r="227" s="30" customFormat="true" ht="24.15" hidden="false" customHeight="true" outlineLevel="0" collapsed="false">
      <c r="A227" s="26"/>
      <c r="B227" s="27"/>
      <c r="C227" s="246" t="s">
        <v>438</v>
      </c>
      <c r="D227" s="246" t="s">
        <v>250</v>
      </c>
      <c r="E227" s="247" t="s">
        <v>1220</v>
      </c>
      <c r="F227" s="248" t="s">
        <v>1221</v>
      </c>
      <c r="G227" s="249" t="s">
        <v>301</v>
      </c>
      <c r="H227" s="250" t="n">
        <v>1.5</v>
      </c>
      <c r="I227" s="251"/>
      <c r="J227" s="252" t="n">
        <f aca="false">ROUND(I227*H227,2)</f>
        <v>0</v>
      </c>
      <c r="K227" s="253"/>
      <c r="L227" s="29"/>
      <c r="M227" s="254"/>
      <c r="N227" s="255" t="s">
        <v>39</v>
      </c>
      <c r="O227" s="76"/>
      <c r="P227" s="256" t="n">
        <f aca="false">O227*H227</f>
        <v>0</v>
      </c>
      <c r="Q227" s="256" t="n">
        <v>0.0049</v>
      </c>
      <c r="R227" s="256" t="n">
        <f aca="false">Q227*H227</f>
        <v>0.00735</v>
      </c>
      <c r="S227" s="256" t="n">
        <v>0</v>
      </c>
      <c r="T227" s="257" t="n">
        <f aca="false"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258" t="s">
        <v>302</v>
      </c>
      <c r="AT227" s="258" t="s">
        <v>250</v>
      </c>
      <c r="AU227" s="258" t="s">
        <v>83</v>
      </c>
      <c r="AY227" s="3" t="s">
        <v>247</v>
      </c>
      <c r="BE227" s="137" t="n">
        <f aca="false">IF(N227="základní",J227,0)</f>
        <v>0</v>
      </c>
      <c r="BF227" s="137" t="n">
        <f aca="false">IF(N227="snížená",J227,0)</f>
        <v>0</v>
      </c>
      <c r="BG227" s="137" t="n">
        <f aca="false">IF(N227="zákl. přenesená",J227,0)</f>
        <v>0</v>
      </c>
      <c r="BH227" s="137" t="n">
        <f aca="false">IF(N227="sníž. přenesená",J227,0)</f>
        <v>0</v>
      </c>
      <c r="BI227" s="137" t="n">
        <f aca="false">IF(N227="nulová",J227,0)</f>
        <v>0</v>
      </c>
      <c r="BJ227" s="3" t="s">
        <v>81</v>
      </c>
      <c r="BK227" s="137" t="n">
        <f aca="false">ROUND(I227*H227,2)</f>
        <v>0</v>
      </c>
      <c r="BL227" s="3" t="s">
        <v>302</v>
      </c>
      <c r="BM227" s="258" t="s">
        <v>1222</v>
      </c>
    </row>
    <row r="228" s="30" customFormat="true" ht="28.8" hidden="false" customHeight="false" outlineLevel="0" collapsed="false">
      <c r="A228" s="26"/>
      <c r="B228" s="27"/>
      <c r="C228" s="28"/>
      <c r="D228" s="259" t="s">
        <v>256</v>
      </c>
      <c r="E228" s="28"/>
      <c r="F228" s="260" t="s">
        <v>1223</v>
      </c>
      <c r="G228" s="28"/>
      <c r="H228" s="28"/>
      <c r="I228" s="211"/>
      <c r="J228" s="28"/>
      <c r="K228" s="28"/>
      <c r="L228" s="29"/>
      <c r="M228" s="261"/>
      <c r="N228" s="262"/>
      <c r="O228" s="76"/>
      <c r="P228" s="76"/>
      <c r="Q228" s="76"/>
      <c r="R228" s="76"/>
      <c r="S228" s="76"/>
      <c r="T228" s="77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T228" s="3" t="s">
        <v>256</v>
      </c>
      <c r="AU228" s="3" t="s">
        <v>83</v>
      </c>
    </row>
    <row r="229" s="30" customFormat="true" ht="16.5" hidden="false" customHeight="true" outlineLevel="0" collapsed="false">
      <c r="A229" s="26"/>
      <c r="B229" s="27"/>
      <c r="C229" s="263" t="s">
        <v>443</v>
      </c>
      <c r="D229" s="263" t="s">
        <v>288</v>
      </c>
      <c r="E229" s="264" t="s">
        <v>1224</v>
      </c>
      <c r="F229" s="265" t="s">
        <v>1225</v>
      </c>
      <c r="G229" s="266" t="s">
        <v>301</v>
      </c>
      <c r="H229" s="267" t="n">
        <v>1.7</v>
      </c>
      <c r="I229" s="268"/>
      <c r="J229" s="269" t="n">
        <f aca="false">ROUND(I229*H229,2)</f>
        <v>0</v>
      </c>
      <c r="K229" s="270"/>
      <c r="L229" s="271"/>
      <c r="M229" s="272"/>
      <c r="N229" s="273" t="s">
        <v>39</v>
      </c>
      <c r="O229" s="76"/>
      <c r="P229" s="256" t="n">
        <f aca="false">O229*H229</f>
        <v>0</v>
      </c>
      <c r="Q229" s="256" t="n">
        <v>0.0118</v>
      </c>
      <c r="R229" s="256" t="n">
        <f aca="false">Q229*H229</f>
        <v>0.02006</v>
      </c>
      <c r="S229" s="256" t="n">
        <v>0</v>
      </c>
      <c r="T229" s="257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58" t="s">
        <v>324</v>
      </c>
      <c r="AT229" s="258" t="s">
        <v>288</v>
      </c>
      <c r="AU229" s="258" t="s">
        <v>83</v>
      </c>
      <c r="AY229" s="3" t="s">
        <v>247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81</v>
      </c>
      <c r="BK229" s="137" t="n">
        <f aca="false">ROUND(I229*H229,2)</f>
        <v>0</v>
      </c>
      <c r="BL229" s="3" t="s">
        <v>302</v>
      </c>
      <c r="BM229" s="258" t="s">
        <v>1226</v>
      </c>
    </row>
    <row r="230" s="30" customFormat="true" ht="10.2" hidden="false" customHeight="false" outlineLevel="0" collapsed="false">
      <c r="A230" s="26"/>
      <c r="B230" s="27"/>
      <c r="C230" s="28"/>
      <c r="D230" s="259" t="s">
        <v>256</v>
      </c>
      <c r="E230" s="28"/>
      <c r="F230" s="260" t="s">
        <v>1225</v>
      </c>
      <c r="G230" s="28"/>
      <c r="H230" s="28"/>
      <c r="I230" s="211"/>
      <c r="J230" s="28"/>
      <c r="K230" s="28"/>
      <c r="L230" s="29"/>
      <c r="M230" s="261"/>
      <c r="N230" s="262"/>
      <c r="O230" s="76"/>
      <c r="P230" s="76"/>
      <c r="Q230" s="76"/>
      <c r="R230" s="76"/>
      <c r="S230" s="76"/>
      <c r="T230" s="7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3" t="s">
        <v>256</v>
      </c>
      <c r="AU230" s="3" t="s">
        <v>83</v>
      </c>
    </row>
    <row r="231" s="30" customFormat="true" ht="24.15" hidden="false" customHeight="true" outlineLevel="0" collapsed="false">
      <c r="A231" s="26"/>
      <c r="B231" s="27"/>
      <c r="C231" s="246" t="s">
        <v>448</v>
      </c>
      <c r="D231" s="246" t="s">
        <v>250</v>
      </c>
      <c r="E231" s="247" t="s">
        <v>1227</v>
      </c>
      <c r="F231" s="248" t="s">
        <v>1228</v>
      </c>
      <c r="G231" s="249" t="s">
        <v>301</v>
      </c>
      <c r="H231" s="250" t="n">
        <v>1.5</v>
      </c>
      <c r="I231" s="251"/>
      <c r="J231" s="252" t="n">
        <f aca="false">ROUND(I231*H231,2)</f>
        <v>0</v>
      </c>
      <c r="K231" s="253"/>
      <c r="L231" s="29"/>
      <c r="M231" s="254"/>
      <c r="N231" s="255" t="s">
        <v>39</v>
      </c>
      <c r="O231" s="76"/>
      <c r="P231" s="256" t="n">
        <f aca="false">O231*H231</f>
        <v>0</v>
      </c>
      <c r="Q231" s="256" t="n">
        <v>0</v>
      </c>
      <c r="R231" s="256" t="n">
        <f aca="false">Q231*H231</f>
        <v>0</v>
      </c>
      <c r="S231" s="256" t="n">
        <v>0</v>
      </c>
      <c r="T231" s="257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302</v>
      </c>
      <c r="AT231" s="258" t="s">
        <v>250</v>
      </c>
      <c r="AU231" s="258" t="s">
        <v>83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1229</v>
      </c>
    </row>
    <row r="232" s="30" customFormat="true" ht="19.2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1230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83</v>
      </c>
    </row>
    <row r="233" s="229" customFormat="true" ht="22.8" hidden="false" customHeight="true" outlineLevel="0" collapsed="false">
      <c r="B233" s="230"/>
      <c r="C233" s="231"/>
      <c r="D233" s="232" t="s">
        <v>73</v>
      </c>
      <c r="E233" s="244" t="s">
        <v>427</v>
      </c>
      <c r="F233" s="244" t="s">
        <v>428</v>
      </c>
      <c r="G233" s="231"/>
      <c r="H233" s="231"/>
      <c r="I233" s="234"/>
      <c r="J233" s="245" t="n">
        <f aca="false">BK233</f>
        <v>0</v>
      </c>
      <c r="K233" s="231"/>
      <c r="L233" s="236"/>
      <c r="M233" s="237"/>
      <c r="N233" s="238"/>
      <c r="O233" s="238"/>
      <c r="P233" s="239" t="n">
        <f aca="false">SUM(P234:P249)</f>
        <v>0</v>
      </c>
      <c r="Q233" s="238"/>
      <c r="R233" s="239" t="n">
        <f aca="false">SUM(R234:R249)</f>
        <v>0.00933</v>
      </c>
      <c r="S233" s="238"/>
      <c r="T233" s="240" t="n">
        <f aca="false">SUM(T234:T249)</f>
        <v>0</v>
      </c>
      <c r="AR233" s="241" t="s">
        <v>83</v>
      </c>
      <c r="AT233" s="242" t="s">
        <v>73</v>
      </c>
      <c r="AU233" s="242" t="s">
        <v>81</v>
      </c>
      <c r="AY233" s="241" t="s">
        <v>247</v>
      </c>
      <c r="BK233" s="243" t="n">
        <f aca="false">SUM(BK234:BK249)</f>
        <v>0</v>
      </c>
    </row>
    <row r="234" s="30" customFormat="true" ht="33" hidden="false" customHeight="true" outlineLevel="0" collapsed="false">
      <c r="A234" s="26"/>
      <c r="B234" s="27"/>
      <c r="C234" s="246" t="s">
        <v>453</v>
      </c>
      <c r="D234" s="246" t="s">
        <v>250</v>
      </c>
      <c r="E234" s="247" t="s">
        <v>429</v>
      </c>
      <c r="F234" s="248" t="s">
        <v>430</v>
      </c>
      <c r="G234" s="249" t="s">
        <v>301</v>
      </c>
      <c r="H234" s="250" t="n">
        <v>9</v>
      </c>
      <c r="I234" s="251"/>
      <c r="J234" s="252" t="n">
        <f aca="false">ROUND(I234*H234,2)</f>
        <v>0</v>
      </c>
      <c r="K234" s="253"/>
      <c r="L234" s="29"/>
      <c r="M234" s="254"/>
      <c r="N234" s="255" t="s">
        <v>39</v>
      </c>
      <c r="O234" s="76"/>
      <c r="P234" s="256" t="n">
        <f aca="false">O234*H234</f>
        <v>0</v>
      </c>
      <c r="Q234" s="256" t="n">
        <v>0.00023</v>
      </c>
      <c r="R234" s="256" t="n">
        <f aca="false">Q234*H234</f>
        <v>0.00207</v>
      </c>
      <c r="S234" s="256" t="n">
        <v>0</v>
      </c>
      <c r="T234" s="257" t="n">
        <f aca="false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258" t="s">
        <v>302</v>
      </c>
      <c r="AT234" s="258" t="s">
        <v>250</v>
      </c>
      <c r="AU234" s="258" t="s">
        <v>83</v>
      </c>
      <c r="AY234" s="3" t="s">
        <v>247</v>
      </c>
      <c r="BE234" s="137" t="n">
        <f aca="false">IF(N234="základní",J234,0)</f>
        <v>0</v>
      </c>
      <c r="BF234" s="137" t="n">
        <f aca="false">IF(N234="snížená",J234,0)</f>
        <v>0</v>
      </c>
      <c r="BG234" s="137" t="n">
        <f aca="false">IF(N234="zákl. přenesená",J234,0)</f>
        <v>0</v>
      </c>
      <c r="BH234" s="137" t="n">
        <f aca="false">IF(N234="sníž. přenesená",J234,0)</f>
        <v>0</v>
      </c>
      <c r="BI234" s="137" t="n">
        <f aca="false">IF(N234="nulová",J234,0)</f>
        <v>0</v>
      </c>
      <c r="BJ234" s="3" t="s">
        <v>81</v>
      </c>
      <c r="BK234" s="137" t="n">
        <f aca="false">ROUND(I234*H234,2)</f>
        <v>0</v>
      </c>
      <c r="BL234" s="3" t="s">
        <v>302</v>
      </c>
      <c r="BM234" s="258" t="s">
        <v>431</v>
      </c>
    </row>
    <row r="235" s="30" customFormat="true" ht="19.2" hidden="false" customHeight="false" outlineLevel="0" collapsed="false">
      <c r="A235" s="26"/>
      <c r="B235" s="27"/>
      <c r="C235" s="28"/>
      <c r="D235" s="259" t="s">
        <v>256</v>
      </c>
      <c r="E235" s="28"/>
      <c r="F235" s="260" t="s">
        <v>432</v>
      </c>
      <c r="G235" s="28"/>
      <c r="H235" s="28"/>
      <c r="I235" s="211"/>
      <c r="J235" s="28"/>
      <c r="K235" s="28"/>
      <c r="L235" s="29"/>
      <c r="M235" s="261"/>
      <c r="N235" s="262"/>
      <c r="O235" s="76"/>
      <c r="P235" s="76"/>
      <c r="Q235" s="76"/>
      <c r="R235" s="76"/>
      <c r="S235" s="76"/>
      <c r="T235" s="77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T235" s="3" t="s">
        <v>256</v>
      </c>
      <c r="AU235" s="3" t="s">
        <v>83</v>
      </c>
    </row>
    <row r="236" s="30" customFormat="true" ht="24.15" hidden="false" customHeight="true" outlineLevel="0" collapsed="false">
      <c r="A236" s="26"/>
      <c r="B236" s="27"/>
      <c r="C236" s="246" t="s">
        <v>458</v>
      </c>
      <c r="D236" s="246" t="s">
        <v>250</v>
      </c>
      <c r="E236" s="247" t="s">
        <v>434</v>
      </c>
      <c r="F236" s="248" t="s">
        <v>435</v>
      </c>
      <c r="G236" s="249" t="s">
        <v>301</v>
      </c>
      <c r="H236" s="250" t="n">
        <v>9</v>
      </c>
      <c r="I236" s="251"/>
      <c r="J236" s="252" t="n">
        <f aca="false">ROUND(I236*H236,2)</f>
        <v>0</v>
      </c>
      <c r="K236" s="253"/>
      <c r="L236" s="29"/>
      <c r="M236" s="254"/>
      <c r="N236" s="255" t="s">
        <v>39</v>
      </c>
      <c r="O236" s="76"/>
      <c r="P236" s="256" t="n">
        <f aca="false">O236*H236</f>
        <v>0</v>
      </c>
      <c r="Q236" s="256" t="n">
        <v>0</v>
      </c>
      <c r="R236" s="256" t="n">
        <f aca="false">Q236*H236</f>
        <v>0</v>
      </c>
      <c r="S236" s="256" t="n">
        <v>0</v>
      </c>
      <c r="T236" s="257" t="n">
        <f aca="false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258" t="s">
        <v>302</v>
      </c>
      <c r="AT236" s="258" t="s">
        <v>250</v>
      </c>
      <c r="AU236" s="258" t="s">
        <v>83</v>
      </c>
      <c r="AY236" s="3" t="s">
        <v>247</v>
      </c>
      <c r="BE236" s="137" t="n">
        <f aca="false">IF(N236="základní",J236,0)</f>
        <v>0</v>
      </c>
      <c r="BF236" s="137" t="n">
        <f aca="false">IF(N236="snížená",J236,0)</f>
        <v>0</v>
      </c>
      <c r="BG236" s="137" t="n">
        <f aca="false">IF(N236="zákl. přenesená",J236,0)</f>
        <v>0</v>
      </c>
      <c r="BH236" s="137" t="n">
        <f aca="false">IF(N236="sníž. přenesená",J236,0)</f>
        <v>0</v>
      </c>
      <c r="BI236" s="137" t="n">
        <f aca="false">IF(N236="nulová",J236,0)</f>
        <v>0</v>
      </c>
      <c r="BJ236" s="3" t="s">
        <v>81</v>
      </c>
      <c r="BK236" s="137" t="n">
        <f aca="false">ROUND(I236*H236,2)</f>
        <v>0</v>
      </c>
      <c r="BL236" s="3" t="s">
        <v>302</v>
      </c>
      <c r="BM236" s="258" t="s">
        <v>436</v>
      </c>
    </row>
    <row r="237" s="30" customFormat="true" ht="19.2" hidden="false" customHeight="false" outlineLevel="0" collapsed="false">
      <c r="A237" s="26"/>
      <c r="B237" s="27"/>
      <c r="C237" s="28"/>
      <c r="D237" s="259" t="s">
        <v>256</v>
      </c>
      <c r="E237" s="28"/>
      <c r="F237" s="260" t="s">
        <v>437</v>
      </c>
      <c r="G237" s="28"/>
      <c r="H237" s="28"/>
      <c r="I237" s="211"/>
      <c r="J237" s="28"/>
      <c r="K237" s="28"/>
      <c r="L237" s="29"/>
      <c r="M237" s="261"/>
      <c r="N237" s="262"/>
      <c r="O237" s="76"/>
      <c r="P237" s="76"/>
      <c r="Q237" s="76"/>
      <c r="R237" s="76"/>
      <c r="S237" s="76"/>
      <c r="T237" s="77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T237" s="3" t="s">
        <v>256</v>
      </c>
      <c r="AU237" s="3" t="s">
        <v>83</v>
      </c>
    </row>
    <row r="238" s="30" customFormat="true" ht="24.15" hidden="false" customHeight="true" outlineLevel="0" collapsed="false">
      <c r="A238" s="26"/>
      <c r="B238" s="27"/>
      <c r="C238" s="246" t="s">
        <v>463</v>
      </c>
      <c r="D238" s="246" t="s">
        <v>250</v>
      </c>
      <c r="E238" s="247" t="s">
        <v>439</v>
      </c>
      <c r="F238" s="248" t="s">
        <v>440</v>
      </c>
      <c r="G238" s="249" t="s">
        <v>332</v>
      </c>
      <c r="H238" s="250" t="n">
        <v>8</v>
      </c>
      <c r="I238" s="251"/>
      <c r="J238" s="252" t="n">
        <f aca="false">ROUND(I238*H238,2)</f>
        <v>0</v>
      </c>
      <c r="K238" s="253"/>
      <c r="L238" s="29"/>
      <c r="M238" s="254"/>
      <c r="N238" s="255" t="s">
        <v>39</v>
      </c>
      <c r="O238" s="76"/>
      <c r="P238" s="256" t="n">
        <f aca="false">O238*H238</f>
        <v>0</v>
      </c>
      <c r="Q238" s="256" t="n">
        <v>2E-005</v>
      </c>
      <c r="R238" s="256" t="n">
        <f aca="false">Q238*H238</f>
        <v>0.00016</v>
      </c>
      <c r="S238" s="256" t="n">
        <v>0</v>
      </c>
      <c r="T238" s="257" t="n">
        <f aca="false"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258" t="s">
        <v>302</v>
      </c>
      <c r="AT238" s="258" t="s">
        <v>250</v>
      </c>
      <c r="AU238" s="258" t="s">
        <v>83</v>
      </c>
      <c r="AY238" s="3" t="s">
        <v>247</v>
      </c>
      <c r="BE238" s="137" t="n">
        <f aca="false">IF(N238="základní",J238,0)</f>
        <v>0</v>
      </c>
      <c r="BF238" s="137" t="n">
        <f aca="false">IF(N238="snížená",J238,0)</f>
        <v>0</v>
      </c>
      <c r="BG238" s="137" t="n">
        <f aca="false">IF(N238="zákl. přenesená",J238,0)</f>
        <v>0</v>
      </c>
      <c r="BH238" s="137" t="n">
        <f aca="false">IF(N238="sníž. přenesená",J238,0)</f>
        <v>0</v>
      </c>
      <c r="BI238" s="137" t="n">
        <f aca="false">IF(N238="nulová",J238,0)</f>
        <v>0</v>
      </c>
      <c r="BJ238" s="3" t="s">
        <v>81</v>
      </c>
      <c r="BK238" s="137" t="n">
        <f aca="false">ROUND(I238*H238,2)</f>
        <v>0</v>
      </c>
      <c r="BL238" s="3" t="s">
        <v>302</v>
      </c>
      <c r="BM238" s="258" t="s">
        <v>441</v>
      </c>
    </row>
    <row r="239" s="30" customFormat="true" ht="28.8" hidden="false" customHeight="false" outlineLevel="0" collapsed="false">
      <c r="A239" s="26"/>
      <c r="B239" s="27"/>
      <c r="C239" s="28"/>
      <c r="D239" s="259" t="s">
        <v>256</v>
      </c>
      <c r="E239" s="28"/>
      <c r="F239" s="260" t="s">
        <v>442</v>
      </c>
      <c r="G239" s="28"/>
      <c r="H239" s="28"/>
      <c r="I239" s="211"/>
      <c r="J239" s="28"/>
      <c r="K239" s="28"/>
      <c r="L239" s="29"/>
      <c r="M239" s="261"/>
      <c r="N239" s="262"/>
      <c r="O239" s="76"/>
      <c r="P239" s="76"/>
      <c r="Q239" s="76"/>
      <c r="R239" s="76"/>
      <c r="S239" s="76"/>
      <c r="T239" s="77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T239" s="3" t="s">
        <v>256</v>
      </c>
      <c r="AU239" s="3" t="s">
        <v>83</v>
      </c>
    </row>
    <row r="240" s="30" customFormat="true" ht="24.15" hidden="false" customHeight="true" outlineLevel="0" collapsed="false">
      <c r="A240" s="26"/>
      <c r="B240" s="27"/>
      <c r="C240" s="246" t="s">
        <v>469</v>
      </c>
      <c r="D240" s="246" t="s">
        <v>250</v>
      </c>
      <c r="E240" s="247" t="s">
        <v>444</v>
      </c>
      <c r="F240" s="248" t="s">
        <v>445</v>
      </c>
      <c r="G240" s="249" t="s">
        <v>301</v>
      </c>
      <c r="H240" s="250" t="n">
        <v>9</v>
      </c>
      <c r="I240" s="251"/>
      <c r="J240" s="252" t="n">
        <f aca="false">ROUND(I240*H240,2)</f>
        <v>0</v>
      </c>
      <c r="K240" s="253"/>
      <c r="L240" s="29"/>
      <c r="M240" s="254"/>
      <c r="N240" s="255" t="s">
        <v>39</v>
      </c>
      <c r="O240" s="76"/>
      <c r="P240" s="256" t="n">
        <f aca="false">O240*H240</f>
        <v>0</v>
      </c>
      <c r="Q240" s="256" t="n">
        <v>0.00041</v>
      </c>
      <c r="R240" s="256" t="n">
        <f aca="false">Q240*H240</f>
        <v>0.00369</v>
      </c>
      <c r="S240" s="256" t="n">
        <v>0</v>
      </c>
      <c r="T240" s="257" t="n">
        <f aca="false">S240*H240</f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258" t="s">
        <v>302</v>
      </c>
      <c r="AT240" s="258" t="s">
        <v>250</v>
      </c>
      <c r="AU240" s="258" t="s">
        <v>83</v>
      </c>
      <c r="AY240" s="3" t="s">
        <v>247</v>
      </c>
      <c r="BE240" s="137" t="n">
        <f aca="false">IF(N240="základní",J240,0)</f>
        <v>0</v>
      </c>
      <c r="BF240" s="137" t="n">
        <f aca="false">IF(N240="snížená",J240,0)</f>
        <v>0</v>
      </c>
      <c r="BG240" s="137" t="n">
        <f aca="false">IF(N240="zákl. přenesená",J240,0)</f>
        <v>0</v>
      </c>
      <c r="BH240" s="137" t="n">
        <f aca="false">IF(N240="sníž. přenesená",J240,0)</f>
        <v>0</v>
      </c>
      <c r="BI240" s="137" t="n">
        <f aca="false">IF(N240="nulová",J240,0)</f>
        <v>0</v>
      </c>
      <c r="BJ240" s="3" t="s">
        <v>81</v>
      </c>
      <c r="BK240" s="137" t="n">
        <f aca="false">ROUND(I240*H240,2)</f>
        <v>0</v>
      </c>
      <c r="BL240" s="3" t="s">
        <v>302</v>
      </c>
      <c r="BM240" s="258" t="s">
        <v>446</v>
      </c>
    </row>
    <row r="241" s="30" customFormat="true" ht="19.2" hidden="false" customHeight="false" outlineLevel="0" collapsed="false">
      <c r="A241" s="26"/>
      <c r="B241" s="27"/>
      <c r="C241" s="28"/>
      <c r="D241" s="259" t="s">
        <v>256</v>
      </c>
      <c r="E241" s="28"/>
      <c r="F241" s="260" t="s">
        <v>447</v>
      </c>
      <c r="G241" s="28"/>
      <c r="H241" s="28"/>
      <c r="I241" s="211"/>
      <c r="J241" s="28"/>
      <c r="K241" s="28"/>
      <c r="L241" s="29"/>
      <c r="M241" s="261"/>
      <c r="N241" s="262"/>
      <c r="O241" s="76"/>
      <c r="P241" s="76"/>
      <c r="Q241" s="76"/>
      <c r="R241" s="76"/>
      <c r="S241" s="76"/>
      <c r="T241" s="77"/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T241" s="3" t="s">
        <v>256</v>
      </c>
      <c r="AU241" s="3" t="s">
        <v>83</v>
      </c>
    </row>
    <row r="242" s="30" customFormat="true" ht="24.15" hidden="false" customHeight="true" outlineLevel="0" collapsed="false">
      <c r="A242" s="26"/>
      <c r="B242" s="27"/>
      <c r="C242" s="246" t="s">
        <v>474</v>
      </c>
      <c r="D242" s="246" t="s">
        <v>250</v>
      </c>
      <c r="E242" s="247" t="s">
        <v>449</v>
      </c>
      <c r="F242" s="248" t="s">
        <v>450</v>
      </c>
      <c r="G242" s="249" t="s">
        <v>301</v>
      </c>
      <c r="H242" s="250" t="n">
        <v>9</v>
      </c>
      <c r="I242" s="251"/>
      <c r="J242" s="252" t="n">
        <f aca="false">ROUND(I242*H242,2)</f>
        <v>0</v>
      </c>
      <c r="K242" s="253"/>
      <c r="L242" s="29"/>
      <c r="M242" s="254"/>
      <c r="N242" s="255" t="s">
        <v>39</v>
      </c>
      <c r="O242" s="76"/>
      <c r="P242" s="256" t="n">
        <f aca="false">O242*H242</f>
        <v>0</v>
      </c>
      <c r="Q242" s="256" t="n">
        <v>0.00029</v>
      </c>
      <c r="R242" s="256" t="n">
        <f aca="false">Q242*H242</f>
        <v>0.00261</v>
      </c>
      <c r="S242" s="256" t="n">
        <v>0</v>
      </c>
      <c r="T242" s="257" t="n">
        <f aca="false">S242*H242</f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258" t="s">
        <v>302</v>
      </c>
      <c r="AT242" s="258" t="s">
        <v>250</v>
      </c>
      <c r="AU242" s="258" t="s">
        <v>83</v>
      </c>
      <c r="AY242" s="3" t="s">
        <v>247</v>
      </c>
      <c r="BE242" s="137" t="n">
        <f aca="false">IF(N242="základní",J242,0)</f>
        <v>0</v>
      </c>
      <c r="BF242" s="137" t="n">
        <f aca="false">IF(N242="snížená",J242,0)</f>
        <v>0</v>
      </c>
      <c r="BG242" s="137" t="n">
        <f aca="false">IF(N242="zákl. přenesená",J242,0)</f>
        <v>0</v>
      </c>
      <c r="BH242" s="137" t="n">
        <f aca="false">IF(N242="sníž. přenesená",J242,0)</f>
        <v>0</v>
      </c>
      <c r="BI242" s="137" t="n">
        <f aca="false">IF(N242="nulová",J242,0)</f>
        <v>0</v>
      </c>
      <c r="BJ242" s="3" t="s">
        <v>81</v>
      </c>
      <c r="BK242" s="137" t="n">
        <f aca="false">ROUND(I242*H242,2)</f>
        <v>0</v>
      </c>
      <c r="BL242" s="3" t="s">
        <v>302</v>
      </c>
      <c r="BM242" s="258" t="s">
        <v>451</v>
      </c>
    </row>
    <row r="243" s="30" customFormat="true" ht="19.2" hidden="false" customHeight="false" outlineLevel="0" collapsed="false">
      <c r="A243" s="26"/>
      <c r="B243" s="27"/>
      <c r="C243" s="28"/>
      <c r="D243" s="259" t="s">
        <v>256</v>
      </c>
      <c r="E243" s="28"/>
      <c r="F243" s="260" t="s">
        <v>452</v>
      </c>
      <c r="G243" s="28"/>
      <c r="H243" s="28"/>
      <c r="I243" s="211"/>
      <c r="J243" s="28"/>
      <c r="K243" s="28"/>
      <c r="L243" s="29"/>
      <c r="M243" s="261"/>
      <c r="N243" s="262"/>
      <c r="O243" s="76"/>
      <c r="P243" s="76"/>
      <c r="Q243" s="76"/>
      <c r="R243" s="76"/>
      <c r="S243" s="76"/>
      <c r="T243" s="77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T243" s="3" t="s">
        <v>256</v>
      </c>
      <c r="AU243" s="3" t="s">
        <v>83</v>
      </c>
    </row>
    <row r="244" s="30" customFormat="true" ht="24.15" hidden="false" customHeight="true" outlineLevel="0" collapsed="false">
      <c r="A244" s="26"/>
      <c r="B244" s="27"/>
      <c r="C244" s="246" t="s">
        <v>478</v>
      </c>
      <c r="D244" s="246" t="s">
        <v>250</v>
      </c>
      <c r="E244" s="247" t="s">
        <v>454</v>
      </c>
      <c r="F244" s="248" t="s">
        <v>455</v>
      </c>
      <c r="G244" s="249" t="s">
        <v>332</v>
      </c>
      <c r="H244" s="250" t="n">
        <v>8</v>
      </c>
      <c r="I244" s="251"/>
      <c r="J244" s="252" t="n">
        <f aca="false">ROUND(I244*H244,2)</f>
        <v>0</v>
      </c>
      <c r="K244" s="253"/>
      <c r="L244" s="29"/>
      <c r="M244" s="254"/>
      <c r="N244" s="255" t="s">
        <v>39</v>
      </c>
      <c r="O244" s="76"/>
      <c r="P244" s="256" t="n">
        <f aca="false">O244*H244</f>
        <v>0</v>
      </c>
      <c r="Q244" s="256" t="n">
        <v>4E-005</v>
      </c>
      <c r="R244" s="256" t="n">
        <f aca="false">Q244*H244</f>
        <v>0.00032</v>
      </c>
      <c r="S244" s="256" t="n">
        <v>0</v>
      </c>
      <c r="T244" s="257" t="n">
        <f aca="false">S244*H244</f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258" t="s">
        <v>302</v>
      </c>
      <c r="AT244" s="258" t="s">
        <v>250</v>
      </c>
      <c r="AU244" s="258" t="s">
        <v>83</v>
      </c>
      <c r="AY244" s="3" t="s">
        <v>247</v>
      </c>
      <c r="BE244" s="137" t="n">
        <f aca="false">IF(N244="základní",J244,0)</f>
        <v>0</v>
      </c>
      <c r="BF244" s="137" t="n">
        <f aca="false">IF(N244="snížená",J244,0)</f>
        <v>0</v>
      </c>
      <c r="BG244" s="137" t="n">
        <f aca="false">IF(N244="zákl. přenesená",J244,0)</f>
        <v>0</v>
      </c>
      <c r="BH244" s="137" t="n">
        <f aca="false">IF(N244="sníž. přenesená",J244,0)</f>
        <v>0</v>
      </c>
      <c r="BI244" s="137" t="n">
        <f aca="false">IF(N244="nulová",J244,0)</f>
        <v>0</v>
      </c>
      <c r="BJ244" s="3" t="s">
        <v>81</v>
      </c>
      <c r="BK244" s="137" t="n">
        <f aca="false">ROUND(I244*H244,2)</f>
        <v>0</v>
      </c>
      <c r="BL244" s="3" t="s">
        <v>302</v>
      </c>
      <c r="BM244" s="258" t="s">
        <v>456</v>
      </c>
    </row>
    <row r="245" s="30" customFormat="true" ht="19.2" hidden="false" customHeight="false" outlineLevel="0" collapsed="false">
      <c r="A245" s="26"/>
      <c r="B245" s="27"/>
      <c r="C245" s="28"/>
      <c r="D245" s="259" t="s">
        <v>256</v>
      </c>
      <c r="E245" s="28"/>
      <c r="F245" s="260" t="s">
        <v>457</v>
      </c>
      <c r="G245" s="28"/>
      <c r="H245" s="28"/>
      <c r="I245" s="211"/>
      <c r="J245" s="28"/>
      <c r="K245" s="28"/>
      <c r="L245" s="29"/>
      <c r="M245" s="261"/>
      <c r="N245" s="262"/>
      <c r="O245" s="76"/>
      <c r="P245" s="76"/>
      <c r="Q245" s="76"/>
      <c r="R245" s="76"/>
      <c r="S245" s="76"/>
      <c r="T245" s="77"/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T245" s="3" t="s">
        <v>256</v>
      </c>
      <c r="AU245" s="3" t="s">
        <v>83</v>
      </c>
    </row>
    <row r="246" s="30" customFormat="true" ht="21.75" hidden="false" customHeight="true" outlineLevel="0" collapsed="false">
      <c r="A246" s="26"/>
      <c r="B246" s="27"/>
      <c r="C246" s="246" t="s">
        <v>483</v>
      </c>
      <c r="D246" s="246" t="s">
        <v>250</v>
      </c>
      <c r="E246" s="247" t="s">
        <v>459</v>
      </c>
      <c r="F246" s="248" t="s">
        <v>460</v>
      </c>
      <c r="G246" s="249" t="s">
        <v>332</v>
      </c>
      <c r="H246" s="250" t="n">
        <v>8</v>
      </c>
      <c r="I246" s="251"/>
      <c r="J246" s="252" t="n">
        <f aca="false">ROUND(I246*H246,2)</f>
        <v>0</v>
      </c>
      <c r="K246" s="253"/>
      <c r="L246" s="29"/>
      <c r="M246" s="254"/>
      <c r="N246" s="255" t="s">
        <v>39</v>
      </c>
      <c r="O246" s="76"/>
      <c r="P246" s="256" t="n">
        <f aca="false">O246*H246</f>
        <v>0</v>
      </c>
      <c r="Q246" s="256" t="n">
        <v>6E-005</v>
      </c>
      <c r="R246" s="256" t="n">
        <f aca="false">Q246*H246</f>
        <v>0.00048</v>
      </c>
      <c r="S246" s="256" t="n">
        <v>0</v>
      </c>
      <c r="T246" s="257" t="n">
        <f aca="false">S246*H246</f>
        <v>0</v>
      </c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R246" s="258" t="s">
        <v>302</v>
      </c>
      <c r="AT246" s="258" t="s">
        <v>250</v>
      </c>
      <c r="AU246" s="258" t="s">
        <v>83</v>
      </c>
      <c r="AY246" s="3" t="s">
        <v>247</v>
      </c>
      <c r="BE246" s="137" t="n">
        <f aca="false">IF(N246="základní",J246,0)</f>
        <v>0</v>
      </c>
      <c r="BF246" s="137" t="n">
        <f aca="false">IF(N246="snížená",J246,0)</f>
        <v>0</v>
      </c>
      <c r="BG246" s="137" t="n">
        <f aca="false">IF(N246="zákl. přenesená",J246,0)</f>
        <v>0</v>
      </c>
      <c r="BH246" s="137" t="n">
        <f aca="false">IF(N246="sníž. přenesená",J246,0)</f>
        <v>0</v>
      </c>
      <c r="BI246" s="137" t="n">
        <f aca="false">IF(N246="nulová",J246,0)</f>
        <v>0</v>
      </c>
      <c r="BJ246" s="3" t="s">
        <v>81</v>
      </c>
      <c r="BK246" s="137" t="n">
        <f aca="false">ROUND(I246*H246,2)</f>
        <v>0</v>
      </c>
      <c r="BL246" s="3" t="s">
        <v>302</v>
      </c>
      <c r="BM246" s="258" t="s">
        <v>461</v>
      </c>
    </row>
    <row r="247" s="30" customFormat="true" ht="19.2" hidden="false" customHeight="false" outlineLevel="0" collapsed="false">
      <c r="A247" s="26"/>
      <c r="B247" s="27"/>
      <c r="C247" s="28"/>
      <c r="D247" s="259" t="s">
        <v>256</v>
      </c>
      <c r="E247" s="28"/>
      <c r="F247" s="260" t="s">
        <v>462</v>
      </c>
      <c r="G247" s="28"/>
      <c r="H247" s="28"/>
      <c r="I247" s="211"/>
      <c r="J247" s="28"/>
      <c r="K247" s="28"/>
      <c r="L247" s="29"/>
      <c r="M247" s="261"/>
      <c r="N247" s="262"/>
      <c r="O247" s="76"/>
      <c r="P247" s="76"/>
      <c r="Q247" s="76"/>
      <c r="R247" s="76"/>
      <c r="S247" s="76"/>
      <c r="T247" s="77"/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T247" s="3" t="s">
        <v>256</v>
      </c>
      <c r="AU247" s="3" t="s">
        <v>83</v>
      </c>
    </row>
    <row r="248" s="30" customFormat="true" ht="16.5" hidden="false" customHeight="true" outlineLevel="0" collapsed="false">
      <c r="A248" s="26"/>
      <c r="B248" s="27"/>
      <c r="C248" s="246" t="s">
        <v>488</v>
      </c>
      <c r="D248" s="246" t="s">
        <v>250</v>
      </c>
      <c r="E248" s="247" t="s">
        <v>464</v>
      </c>
      <c r="F248" s="248" t="s">
        <v>465</v>
      </c>
      <c r="G248" s="249" t="s">
        <v>307</v>
      </c>
      <c r="H248" s="250" t="n">
        <v>1</v>
      </c>
      <c r="I248" s="251"/>
      <c r="J248" s="252" t="n">
        <f aca="false">ROUND(I248*H248,2)</f>
        <v>0</v>
      </c>
      <c r="K248" s="253"/>
      <c r="L248" s="29"/>
      <c r="M248" s="254"/>
      <c r="N248" s="255" t="s">
        <v>39</v>
      </c>
      <c r="O248" s="76"/>
      <c r="P248" s="256" t="n">
        <f aca="false">O248*H248</f>
        <v>0</v>
      </c>
      <c r="Q248" s="256" t="n">
        <v>0</v>
      </c>
      <c r="R248" s="256" t="n">
        <f aca="false">Q248*H248</f>
        <v>0</v>
      </c>
      <c r="S248" s="256" t="n">
        <v>0</v>
      </c>
      <c r="T248" s="257" t="n">
        <f aca="false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258" t="s">
        <v>254</v>
      </c>
      <c r="AT248" s="258" t="s">
        <v>250</v>
      </c>
      <c r="AU248" s="258" t="s">
        <v>83</v>
      </c>
      <c r="AY248" s="3" t="s">
        <v>247</v>
      </c>
      <c r="BE248" s="137" t="n">
        <f aca="false">IF(N248="základní",J248,0)</f>
        <v>0</v>
      </c>
      <c r="BF248" s="137" t="n">
        <f aca="false">IF(N248="snížená",J248,0)</f>
        <v>0</v>
      </c>
      <c r="BG248" s="137" t="n">
        <f aca="false">IF(N248="zákl. přenesená",J248,0)</f>
        <v>0</v>
      </c>
      <c r="BH248" s="137" t="n">
        <f aca="false">IF(N248="sníž. přenesená",J248,0)</f>
        <v>0</v>
      </c>
      <c r="BI248" s="137" t="n">
        <f aca="false">IF(N248="nulová",J248,0)</f>
        <v>0</v>
      </c>
      <c r="BJ248" s="3" t="s">
        <v>81</v>
      </c>
      <c r="BK248" s="137" t="n">
        <f aca="false">ROUND(I248*H248,2)</f>
        <v>0</v>
      </c>
      <c r="BL248" s="3" t="s">
        <v>254</v>
      </c>
      <c r="BM248" s="258" t="s">
        <v>466</v>
      </c>
    </row>
    <row r="249" s="30" customFormat="true" ht="10.2" hidden="false" customHeight="false" outlineLevel="0" collapsed="false">
      <c r="A249" s="26"/>
      <c r="B249" s="27"/>
      <c r="C249" s="28"/>
      <c r="D249" s="259" t="s">
        <v>256</v>
      </c>
      <c r="E249" s="28"/>
      <c r="F249" s="260" t="s">
        <v>465</v>
      </c>
      <c r="G249" s="28"/>
      <c r="H249" s="28"/>
      <c r="I249" s="211"/>
      <c r="J249" s="28"/>
      <c r="K249" s="28"/>
      <c r="L249" s="29"/>
      <c r="M249" s="261"/>
      <c r="N249" s="262"/>
      <c r="O249" s="76"/>
      <c r="P249" s="76"/>
      <c r="Q249" s="76"/>
      <c r="R249" s="76"/>
      <c r="S249" s="76"/>
      <c r="T249" s="77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T249" s="3" t="s">
        <v>256</v>
      </c>
      <c r="AU249" s="3" t="s">
        <v>83</v>
      </c>
    </row>
    <row r="250" s="229" customFormat="true" ht="22.8" hidden="false" customHeight="true" outlineLevel="0" collapsed="false">
      <c r="B250" s="230"/>
      <c r="C250" s="231"/>
      <c r="D250" s="232" t="s">
        <v>73</v>
      </c>
      <c r="E250" s="244" t="s">
        <v>467</v>
      </c>
      <c r="F250" s="244" t="s">
        <v>468</v>
      </c>
      <c r="G250" s="231"/>
      <c r="H250" s="231"/>
      <c r="I250" s="234"/>
      <c r="J250" s="245" t="n">
        <f aca="false">BK250</f>
        <v>0</v>
      </c>
      <c r="K250" s="231"/>
      <c r="L250" s="236"/>
      <c r="M250" s="237"/>
      <c r="N250" s="238"/>
      <c r="O250" s="238"/>
      <c r="P250" s="239" t="n">
        <f aca="false">SUM(P251:P266)</f>
        <v>0</v>
      </c>
      <c r="Q250" s="238"/>
      <c r="R250" s="239" t="n">
        <f aca="false">SUM(R251:R266)</f>
        <v>0.12337</v>
      </c>
      <c r="S250" s="238"/>
      <c r="T250" s="240" t="n">
        <f aca="false">SUM(T251:T266)</f>
        <v>0.02263</v>
      </c>
      <c r="AR250" s="241" t="s">
        <v>83</v>
      </c>
      <c r="AT250" s="242" t="s">
        <v>73</v>
      </c>
      <c r="AU250" s="242" t="s">
        <v>81</v>
      </c>
      <c r="AY250" s="241" t="s">
        <v>247</v>
      </c>
      <c r="BK250" s="243" t="n">
        <f aca="false">SUM(BK251:BK266)</f>
        <v>0</v>
      </c>
    </row>
    <row r="251" s="30" customFormat="true" ht="24.15" hidden="false" customHeight="true" outlineLevel="0" collapsed="false">
      <c r="A251" s="26"/>
      <c r="B251" s="27"/>
      <c r="C251" s="246" t="s">
        <v>492</v>
      </c>
      <c r="D251" s="246" t="s">
        <v>250</v>
      </c>
      <c r="E251" s="247" t="s">
        <v>470</v>
      </c>
      <c r="F251" s="248" t="s">
        <v>471</v>
      </c>
      <c r="G251" s="249" t="s">
        <v>301</v>
      </c>
      <c r="H251" s="250" t="n">
        <v>73</v>
      </c>
      <c r="I251" s="251"/>
      <c r="J251" s="252" t="n">
        <f aca="false">ROUND(I251*H251,2)</f>
        <v>0</v>
      </c>
      <c r="K251" s="253"/>
      <c r="L251" s="29"/>
      <c r="M251" s="254"/>
      <c r="N251" s="255" t="s">
        <v>39</v>
      </c>
      <c r="O251" s="76"/>
      <c r="P251" s="256" t="n">
        <f aca="false">O251*H251</f>
        <v>0</v>
      </c>
      <c r="Q251" s="256" t="n">
        <v>0</v>
      </c>
      <c r="R251" s="256" t="n">
        <f aca="false">Q251*H251</f>
        <v>0</v>
      </c>
      <c r="S251" s="256" t="n">
        <v>0</v>
      </c>
      <c r="T251" s="257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258" t="s">
        <v>302</v>
      </c>
      <c r="AT251" s="258" t="s">
        <v>250</v>
      </c>
      <c r="AU251" s="258" t="s">
        <v>83</v>
      </c>
      <c r="AY251" s="3" t="s">
        <v>247</v>
      </c>
      <c r="BE251" s="137" t="n">
        <f aca="false">IF(N251="základní",J251,0)</f>
        <v>0</v>
      </c>
      <c r="BF251" s="137" t="n">
        <f aca="false">IF(N251="snížená",J251,0)</f>
        <v>0</v>
      </c>
      <c r="BG251" s="137" t="n">
        <f aca="false">IF(N251="zákl. přenesená",J251,0)</f>
        <v>0</v>
      </c>
      <c r="BH251" s="137" t="n">
        <f aca="false">IF(N251="sníž. přenesená",J251,0)</f>
        <v>0</v>
      </c>
      <c r="BI251" s="137" t="n">
        <f aca="false">IF(N251="nulová",J251,0)</f>
        <v>0</v>
      </c>
      <c r="BJ251" s="3" t="s">
        <v>81</v>
      </c>
      <c r="BK251" s="137" t="n">
        <f aca="false">ROUND(I251*H251,2)</f>
        <v>0</v>
      </c>
      <c r="BL251" s="3" t="s">
        <v>302</v>
      </c>
      <c r="BM251" s="258" t="s">
        <v>472</v>
      </c>
    </row>
    <row r="252" s="30" customFormat="true" ht="10.2" hidden="false" customHeight="false" outlineLevel="0" collapsed="false">
      <c r="A252" s="26"/>
      <c r="B252" s="27"/>
      <c r="C252" s="28"/>
      <c r="D252" s="259" t="s">
        <v>256</v>
      </c>
      <c r="E252" s="28"/>
      <c r="F252" s="260" t="s">
        <v>473</v>
      </c>
      <c r="G252" s="28"/>
      <c r="H252" s="28"/>
      <c r="I252" s="211"/>
      <c r="J252" s="28"/>
      <c r="K252" s="28"/>
      <c r="L252" s="29"/>
      <c r="M252" s="261"/>
      <c r="N252" s="262"/>
      <c r="O252" s="76"/>
      <c r="P252" s="76"/>
      <c r="Q252" s="76"/>
      <c r="R252" s="76"/>
      <c r="S252" s="76"/>
      <c r="T252" s="7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T252" s="3" t="s">
        <v>256</v>
      </c>
      <c r="AU252" s="3" t="s">
        <v>83</v>
      </c>
    </row>
    <row r="253" s="30" customFormat="true" ht="16.5" hidden="false" customHeight="true" outlineLevel="0" collapsed="false">
      <c r="A253" s="26"/>
      <c r="B253" s="27"/>
      <c r="C253" s="246" t="s">
        <v>494</v>
      </c>
      <c r="D253" s="246" t="s">
        <v>250</v>
      </c>
      <c r="E253" s="247" t="s">
        <v>475</v>
      </c>
      <c r="F253" s="248" t="s">
        <v>476</v>
      </c>
      <c r="G253" s="249" t="s">
        <v>301</v>
      </c>
      <c r="H253" s="250" t="n">
        <v>73</v>
      </c>
      <c r="I253" s="251"/>
      <c r="J253" s="252" t="n">
        <f aca="false">ROUND(I253*H253,2)</f>
        <v>0</v>
      </c>
      <c r="K253" s="253"/>
      <c r="L253" s="29"/>
      <c r="M253" s="254"/>
      <c r="N253" s="255" t="s">
        <v>39</v>
      </c>
      <c r="O253" s="76"/>
      <c r="P253" s="256" t="n">
        <f aca="false">O253*H253</f>
        <v>0</v>
      </c>
      <c r="Q253" s="256" t="n">
        <v>0</v>
      </c>
      <c r="R253" s="256" t="n">
        <f aca="false">Q253*H253</f>
        <v>0</v>
      </c>
      <c r="S253" s="256" t="n">
        <v>0</v>
      </c>
      <c r="T253" s="257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258" t="s">
        <v>302</v>
      </c>
      <c r="AT253" s="258" t="s">
        <v>250</v>
      </c>
      <c r="AU253" s="258" t="s">
        <v>83</v>
      </c>
      <c r="AY253" s="3" t="s">
        <v>247</v>
      </c>
      <c r="BE253" s="137" t="n">
        <f aca="false">IF(N253="základní",J253,0)</f>
        <v>0</v>
      </c>
      <c r="BF253" s="137" t="n">
        <f aca="false">IF(N253="snížená",J253,0)</f>
        <v>0</v>
      </c>
      <c r="BG253" s="137" t="n">
        <f aca="false">IF(N253="zákl. přenesená",J253,0)</f>
        <v>0</v>
      </c>
      <c r="BH253" s="137" t="n">
        <f aca="false">IF(N253="sníž. přenesená",J253,0)</f>
        <v>0</v>
      </c>
      <c r="BI253" s="137" t="n">
        <f aca="false">IF(N253="nulová",J253,0)</f>
        <v>0</v>
      </c>
      <c r="BJ253" s="3" t="s">
        <v>81</v>
      </c>
      <c r="BK253" s="137" t="n">
        <f aca="false">ROUND(I253*H253,2)</f>
        <v>0</v>
      </c>
      <c r="BL253" s="3" t="s">
        <v>302</v>
      </c>
      <c r="BM253" s="258" t="s">
        <v>477</v>
      </c>
    </row>
    <row r="254" s="30" customFormat="true" ht="10.2" hidden="false" customHeight="false" outlineLevel="0" collapsed="false">
      <c r="A254" s="26"/>
      <c r="B254" s="27"/>
      <c r="C254" s="28"/>
      <c r="D254" s="259" t="s">
        <v>256</v>
      </c>
      <c r="E254" s="28"/>
      <c r="F254" s="260" t="s">
        <v>476</v>
      </c>
      <c r="G254" s="28"/>
      <c r="H254" s="28"/>
      <c r="I254" s="211"/>
      <c r="J254" s="28"/>
      <c r="K254" s="28"/>
      <c r="L254" s="29"/>
      <c r="M254" s="261"/>
      <c r="N254" s="262"/>
      <c r="O254" s="76"/>
      <c r="P254" s="76"/>
      <c r="Q254" s="76"/>
      <c r="R254" s="76"/>
      <c r="S254" s="76"/>
      <c r="T254" s="77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T254" s="3" t="s">
        <v>256</v>
      </c>
      <c r="AU254" s="3" t="s">
        <v>83</v>
      </c>
    </row>
    <row r="255" s="30" customFormat="true" ht="16.5" hidden="false" customHeight="true" outlineLevel="0" collapsed="false">
      <c r="A255" s="26"/>
      <c r="B255" s="27"/>
      <c r="C255" s="246" t="s">
        <v>499</v>
      </c>
      <c r="D255" s="246" t="s">
        <v>250</v>
      </c>
      <c r="E255" s="247" t="s">
        <v>479</v>
      </c>
      <c r="F255" s="248" t="s">
        <v>480</v>
      </c>
      <c r="G255" s="249" t="s">
        <v>301</v>
      </c>
      <c r="H255" s="250" t="n">
        <v>73</v>
      </c>
      <c r="I255" s="251"/>
      <c r="J255" s="252" t="n">
        <f aca="false">ROUND(I255*H255,2)</f>
        <v>0</v>
      </c>
      <c r="K255" s="253"/>
      <c r="L255" s="29"/>
      <c r="M255" s="254"/>
      <c r="N255" s="255" t="s">
        <v>39</v>
      </c>
      <c r="O255" s="76"/>
      <c r="P255" s="256" t="n">
        <f aca="false">O255*H255</f>
        <v>0</v>
      </c>
      <c r="Q255" s="256" t="n">
        <v>0.001</v>
      </c>
      <c r="R255" s="256" t="n">
        <f aca="false">Q255*H255</f>
        <v>0.073</v>
      </c>
      <c r="S255" s="256" t="n">
        <v>0.00031</v>
      </c>
      <c r="T255" s="257" t="n">
        <f aca="false">S255*H255</f>
        <v>0.02263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258" t="s">
        <v>302</v>
      </c>
      <c r="AT255" s="258" t="s">
        <v>250</v>
      </c>
      <c r="AU255" s="258" t="s">
        <v>83</v>
      </c>
      <c r="AY255" s="3" t="s">
        <v>247</v>
      </c>
      <c r="BE255" s="137" t="n">
        <f aca="false">IF(N255="základní",J255,0)</f>
        <v>0</v>
      </c>
      <c r="BF255" s="137" t="n">
        <f aca="false">IF(N255="snížená",J255,0)</f>
        <v>0</v>
      </c>
      <c r="BG255" s="137" t="n">
        <f aca="false">IF(N255="zákl. přenesená",J255,0)</f>
        <v>0</v>
      </c>
      <c r="BH255" s="137" t="n">
        <f aca="false">IF(N255="sníž. přenesená",J255,0)</f>
        <v>0</v>
      </c>
      <c r="BI255" s="137" t="n">
        <f aca="false">IF(N255="nulová",J255,0)</f>
        <v>0</v>
      </c>
      <c r="BJ255" s="3" t="s">
        <v>81</v>
      </c>
      <c r="BK255" s="137" t="n">
        <f aca="false">ROUND(I255*H255,2)</f>
        <v>0</v>
      </c>
      <c r="BL255" s="3" t="s">
        <v>302</v>
      </c>
      <c r="BM255" s="258" t="s">
        <v>481</v>
      </c>
    </row>
    <row r="256" s="30" customFormat="true" ht="10.2" hidden="false" customHeight="false" outlineLevel="0" collapsed="false">
      <c r="A256" s="26"/>
      <c r="B256" s="27"/>
      <c r="C256" s="28"/>
      <c r="D256" s="259" t="s">
        <v>256</v>
      </c>
      <c r="E256" s="28"/>
      <c r="F256" s="260" t="s">
        <v>482</v>
      </c>
      <c r="G256" s="28"/>
      <c r="H256" s="28"/>
      <c r="I256" s="211"/>
      <c r="J256" s="28"/>
      <c r="K256" s="28"/>
      <c r="L256" s="29"/>
      <c r="M256" s="261"/>
      <c r="N256" s="262"/>
      <c r="O256" s="76"/>
      <c r="P256" s="76"/>
      <c r="Q256" s="76"/>
      <c r="R256" s="76"/>
      <c r="S256" s="76"/>
      <c r="T256" s="77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T256" s="3" t="s">
        <v>256</v>
      </c>
      <c r="AU256" s="3" t="s">
        <v>83</v>
      </c>
    </row>
    <row r="257" s="30" customFormat="true" ht="24.15" hidden="false" customHeight="true" outlineLevel="0" collapsed="false">
      <c r="A257" s="26"/>
      <c r="B257" s="27"/>
      <c r="C257" s="246" t="s">
        <v>507</v>
      </c>
      <c r="D257" s="246" t="s">
        <v>250</v>
      </c>
      <c r="E257" s="247" t="s">
        <v>484</v>
      </c>
      <c r="F257" s="248" t="s">
        <v>485</v>
      </c>
      <c r="G257" s="249" t="s">
        <v>301</v>
      </c>
      <c r="H257" s="250" t="n">
        <v>73</v>
      </c>
      <c r="I257" s="251"/>
      <c r="J257" s="252" t="n">
        <f aca="false">ROUND(I257*H257,2)</f>
        <v>0</v>
      </c>
      <c r="K257" s="253"/>
      <c r="L257" s="29"/>
      <c r="M257" s="254"/>
      <c r="N257" s="255" t="s">
        <v>39</v>
      </c>
      <c r="O257" s="76"/>
      <c r="P257" s="256" t="n">
        <f aca="false">O257*H257</f>
        <v>0</v>
      </c>
      <c r="Q257" s="256" t="n">
        <v>0.0002</v>
      </c>
      <c r="R257" s="256" t="n">
        <f aca="false">Q257*H257</f>
        <v>0.0146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302</v>
      </c>
      <c r="AT257" s="258" t="s">
        <v>250</v>
      </c>
      <c r="AU257" s="258" t="s">
        <v>83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302</v>
      </c>
      <c r="BM257" s="258" t="s">
        <v>486</v>
      </c>
    </row>
    <row r="258" s="30" customFormat="true" ht="19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487</v>
      </c>
      <c r="G258" s="28"/>
      <c r="H258" s="28"/>
      <c r="I258" s="211"/>
      <c r="J258" s="28"/>
      <c r="K258" s="28"/>
      <c r="L258" s="29"/>
      <c r="M258" s="261"/>
      <c r="N258" s="262"/>
      <c r="O258" s="76"/>
      <c r="P258" s="76"/>
      <c r="Q258" s="76"/>
      <c r="R258" s="76"/>
      <c r="S258" s="76"/>
      <c r="T258" s="77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83</v>
      </c>
    </row>
    <row r="259" s="30" customFormat="true" ht="16.5" hidden="false" customHeight="true" outlineLevel="0" collapsed="false">
      <c r="A259" s="26"/>
      <c r="B259" s="27"/>
      <c r="C259" s="246" t="s">
        <v>511</v>
      </c>
      <c r="D259" s="246" t="s">
        <v>250</v>
      </c>
      <c r="E259" s="247" t="s">
        <v>489</v>
      </c>
      <c r="F259" s="248" t="s">
        <v>490</v>
      </c>
      <c r="G259" s="249" t="s">
        <v>301</v>
      </c>
      <c r="H259" s="250" t="n">
        <v>73</v>
      </c>
      <c r="I259" s="251"/>
      <c r="J259" s="252" t="n">
        <f aca="false">ROUND(I259*H259,2)</f>
        <v>0</v>
      </c>
      <c r="K259" s="253"/>
      <c r="L259" s="29"/>
      <c r="M259" s="254"/>
      <c r="N259" s="255" t="s">
        <v>39</v>
      </c>
      <c r="O259" s="76"/>
      <c r="P259" s="256" t="n">
        <f aca="false">O259*H259</f>
        <v>0</v>
      </c>
      <c r="Q259" s="256" t="n">
        <v>0</v>
      </c>
      <c r="R259" s="256" t="n">
        <f aca="false">Q259*H259</f>
        <v>0</v>
      </c>
      <c r="S259" s="256" t="n">
        <v>0</v>
      </c>
      <c r="T259" s="257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258" t="s">
        <v>254</v>
      </c>
      <c r="AT259" s="258" t="s">
        <v>250</v>
      </c>
      <c r="AU259" s="258" t="s">
        <v>83</v>
      </c>
      <c r="AY259" s="3" t="s">
        <v>247</v>
      </c>
      <c r="BE259" s="137" t="n">
        <f aca="false">IF(N259="základní",J259,0)</f>
        <v>0</v>
      </c>
      <c r="BF259" s="137" t="n">
        <f aca="false">IF(N259="snížená",J259,0)</f>
        <v>0</v>
      </c>
      <c r="BG259" s="137" t="n">
        <f aca="false">IF(N259="zákl. přenesená",J259,0)</f>
        <v>0</v>
      </c>
      <c r="BH259" s="137" t="n">
        <f aca="false">IF(N259="sníž. přenesená",J259,0)</f>
        <v>0</v>
      </c>
      <c r="BI259" s="137" t="n">
        <f aca="false">IF(N259="nulová",J259,0)</f>
        <v>0</v>
      </c>
      <c r="BJ259" s="3" t="s">
        <v>81</v>
      </c>
      <c r="BK259" s="137" t="n">
        <f aca="false">ROUND(I259*H259,2)</f>
        <v>0</v>
      </c>
      <c r="BL259" s="3" t="s">
        <v>254</v>
      </c>
      <c r="BM259" s="258" t="s">
        <v>491</v>
      </c>
    </row>
    <row r="260" s="30" customFormat="true" ht="10.2" hidden="false" customHeight="false" outlineLevel="0" collapsed="false">
      <c r="A260" s="26"/>
      <c r="B260" s="27"/>
      <c r="C260" s="28"/>
      <c r="D260" s="259" t="s">
        <v>256</v>
      </c>
      <c r="E260" s="28"/>
      <c r="F260" s="260" t="s">
        <v>490</v>
      </c>
      <c r="G260" s="28"/>
      <c r="H260" s="28"/>
      <c r="I260" s="211"/>
      <c r="J260" s="28"/>
      <c r="K260" s="28"/>
      <c r="L260" s="29"/>
      <c r="M260" s="261"/>
      <c r="N260" s="262"/>
      <c r="O260" s="76"/>
      <c r="P260" s="76"/>
      <c r="Q260" s="76"/>
      <c r="R260" s="76"/>
      <c r="S260" s="76"/>
      <c r="T260" s="7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T260" s="3" t="s">
        <v>256</v>
      </c>
      <c r="AU260" s="3" t="s">
        <v>83</v>
      </c>
    </row>
    <row r="261" s="30" customFormat="true" ht="24.15" hidden="false" customHeight="true" outlineLevel="0" collapsed="false">
      <c r="A261" s="26"/>
      <c r="B261" s="27"/>
      <c r="C261" s="246" t="s">
        <v>515</v>
      </c>
      <c r="D261" s="246" t="s">
        <v>250</v>
      </c>
      <c r="E261" s="247" t="s">
        <v>484</v>
      </c>
      <c r="F261" s="248" t="s">
        <v>485</v>
      </c>
      <c r="G261" s="249" t="s">
        <v>301</v>
      </c>
      <c r="H261" s="250" t="n">
        <v>73</v>
      </c>
      <c r="I261" s="251"/>
      <c r="J261" s="252" t="n">
        <f aca="false">ROUND(I261*H261,2)</f>
        <v>0</v>
      </c>
      <c r="K261" s="253"/>
      <c r="L261" s="29"/>
      <c r="M261" s="254"/>
      <c r="N261" s="255" t="s">
        <v>39</v>
      </c>
      <c r="O261" s="76"/>
      <c r="P261" s="256" t="n">
        <f aca="false">O261*H261</f>
        <v>0</v>
      </c>
      <c r="Q261" s="256" t="n">
        <v>0.0002</v>
      </c>
      <c r="R261" s="256" t="n">
        <f aca="false">Q261*H261</f>
        <v>0.0146</v>
      </c>
      <c r="S261" s="256" t="n">
        <v>0</v>
      </c>
      <c r="T261" s="257" t="n">
        <f aca="false"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258" t="s">
        <v>302</v>
      </c>
      <c r="AT261" s="258" t="s">
        <v>250</v>
      </c>
      <c r="AU261" s="258" t="s">
        <v>83</v>
      </c>
      <c r="AY261" s="3" t="s">
        <v>247</v>
      </c>
      <c r="BE261" s="137" t="n">
        <f aca="false">IF(N261="základní",J261,0)</f>
        <v>0</v>
      </c>
      <c r="BF261" s="137" t="n">
        <f aca="false">IF(N261="snížená",J261,0)</f>
        <v>0</v>
      </c>
      <c r="BG261" s="137" t="n">
        <f aca="false">IF(N261="zákl. přenesená",J261,0)</f>
        <v>0</v>
      </c>
      <c r="BH261" s="137" t="n">
        <f aca="false">IF(N261="sníž. přenesená",J261,0)</f>
        <v>0</v>
      </c>
      <c r="BI261" s="137" t="n">
        <f aca="false">IF(N261="nulová",J261,0)</f>
        <v>0</v>
      </c>
      <c r="BJ261" s="3" t="s">
        <v>81</v>
      </c>
      <c r="BK261" s="137" t="n">
        <f aca="false">ROUND(I261*H261,2)</f>
        <v>0</v>
      </c>
      <c r="BL261" s="3" t="s">
        <v>302</v>
      </c>
      <c r="BM261" s="258" t="s">
        <v>493</v>
      </c>
    </row>
    <row r="262" s="30" customFormat="true" ht="19.2" hidden="false" customHeight="false" outlineLevel="0" collapsed="false">
      <c r="A262" s="26"/>
      <c r="B262" s="27"/>
      <c r="C262" s="28"/>
      <c r="D262" s="259" t="s">
        <v>256</v>
      </c>
      <c r="E262" s="28"/>
      <c r="F262" s="260" t="s">
        <v>487</v>
      </c>
      <c r="G262" s="28"/>
      <c r="H262" s="28"/>
      <c r="I262" s="211"/>
      <c r="J262" s="28"/>
      <c r="K262" s="28"/>
      <c r="L262" s="29"/>
      <c r="M262" s="261"/>
      <c r="N262" s="262"/>
      <c r="O262" s="76"/>
      <c r="P262" s="76"/>
      <c r="Q262" s="76"/>
      <c r="R262" s="76"/>
      <c r="S262" s="76"/>
      <c r="T262" s="7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T262" s="3" t="s">
        <v>256</v>
      </c>
      <c r="AU262" s="3" t="s">
        <v>83</v>
      </c>
    </row>
    <row r="263" s="30" customFormat="true" ht="24.15" hidden="false" customHeight="true" outlineLevel="0" collapsed="false">
      <c r="A263" s="26"/>
      <c r="B263" s="27"/>
      <c r="C263" s="246" t="s">
        <v>520</v>
      </c>
      <c r="D263" s="246" t="s">
        <v>250</v>
      </c>
      <c r="E263" s="247" t="s">
        <v>495</v>
      </c>
      <c r="F263" s="248" t="s">
        <v>496</v>
      </c>
      <c r="G263" s="249" t="s">
        <v>301</v>
      </c>
      <c r="H263" s="250" t="n">
        <v>73</v>
      </c>
      <c r="I263" s="251"/>
      <c r="J263" s="252" t="n">
        <f aca="false">ROUND(I263*H263,2)</f>
        <v>0</v>
      </c>
      <c r="K263" s="253"/>
      <c r="L263" s="29"/>
      <c r="M263" s="254"/>
      <c r="N263" s="255" t="s">
        <v>39</v>
      </c>
      <c r="O263" s="76"/>
      <c r="P263" s="256" t="n">
        <f aca="false">O263*H263</f>
        <v>0</v>
      </c>
      <c r="Q263" s="256" t="n">
        <v>0.00029</v>
      </c>
      <c r="R263" s="256" t="n">
        <f aca="false">Q263*H263</f>
        <v>0.02117</v>
      </c>
      <c r="S263" s="256" t="n">
        <v>0</v>
      </c>
      <c r="T263" s="257" t="n">
        <f aca="false"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258" t="s">
        <v>302</v>
      </c>
      <c r="AT263" s="258" t="s">
        <v>250</v>
      </c>
      <c r="AU263" s="258" t="s">
        <v>83</v>
      </c>
      <c r="AY263" s="3" t="s">
        <v>247</v>
      </c>
      <c r="BE263" s="137" t="n">
        <f aca="false">IF(N263="základní",J263,0)</f>
        <v>0</v>
      </c>
      <c r="BF263" s="137" t="n">
        <f aca="false">IF(N263="snížená",J263,0)</f>
        <v>0</v>
      </c>
      <c r="BG263" s="137" t="n">
        <f aca="false">IF(N263="zákl. přenesená",J263,0)</f>
        <v>0</v>
      </c>
      <c r="BH263" s="137" t="n">
        <f aca="false">IF(N263="sníž. přenesená",J263,0)</f>
        <v>0</v>
      </c>
      <c r="BI263" s="137" t="n">
        <f aca="false">IF(N263="nulová",J263,0)</f>
        <v>0</v>
      </c>
      <c r="BJ263" s="3" t="s">
        <v>81</v>
      </c>
      <c r="BK263" s="137" t="n">
        <f aca="false">ROUND(I263*H263,2)</f>
        <v>0</v>
      </c>
      <c r="BL263" s="3" t="s">
        <v>302</v>
      </c>
      <c r="BM263" s="258" t="s">
        <v>497</v>
      </c>
    </row>
    <row r="264" s="30" customFormat="true" ht="28.8" hidden="false" customHeight="false" outlineLevel="0" collapsed="false">
      <c r="A264" s="26"/>
      <c r="B264" s="27"/>
      <c r="C264" s="28"/>
      <c r="D264" s="259" t="s">
        <v>256</v>
      </c>
      <c r="E264" s="28"/>
      <c r="F264" s="260" t="s">
        <v>498</v>
      </c>
      <c r="G264" s="28"/>
      <c r="H264" s="28"/>
      <c r="I264" s="211"/>
      <c r="J264" s="28"/>
      <c r="K264" s="28"/>
      <c r="L264" s="29"/>
      <c r="M264" s="261"/>
      <c r="N264" s="262"/>
      <c r="O264" s="76"/>
      <c r="P264" s="76"/>
      <c r="Q264" s="76"/>
      <c r="R264" s="76"/>
      <c r="S264" s="76"/>
      <c r="T264" s="77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T264" s="3" t="s">
        <v>256</v>
      </c>
      <c r="AU264" s="3" t="s">
        <v>83</v>
      </c>
    </row>
    <row r="265" s="30" customFormat="true" ht="16.5" hidden="false" customHeight="true" outlineLevel="0" collapsed="false">
      <c r="A265" s="26"/>
      <c r="B265" s="27"/>
      <c r="C265" s="246" t="s">
        <v>423</v>
      </c>
      <c r="D265" s="246" t="s">
        <v>250</v>
      </c>
      <c r="E265" s="247" t="s">
        <v>500</v>
      </c>
      <c r="F265" s="248" t="s">
        <v>501</v>
      </c>
      <c r="G265" s="249" t="s">
        <v>253</v>
      </c>
      <c r="H265" s="250" t="n">
        <v>1</v>
      </c>
      <c r="I265" s="251"/>
      <c r="J265" s="252" t="n">
        <f aca="false">ROUND(I265*H265,2)</f>
        <v>0</v>
      </c>
      <c r="K265" s="253"/>
      <c r="L265" s="29"/>
      <c r="M265" s="254"/>
      <c r="N265" s="255" t="s">
        <v>39</v>
      </c>
      <c r="O265" s="76"/>
      <c r="P265" s="256" t="n">
        <f aca="false">O265*H265</f>
        <v>0</v>
      </c>
      <c r="Q265" s="256" t="n">
        <v>0</v>
      </c>
      <c r="R265" s="256" t="n">
        <f aca="false">Q265*H265</f>
        <v>0</v>
      </c>
      <c r="S265" s="256" t="n">
        <v>0</v>
      </c>
      <c r="T265" s="257" t="n">
        <f aca="false"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258" t="s">
        <v>254</v>
      </c>
      <c r="AT265" s="258" t="s">
        <v>250</v>
      </c>
      <c r="AU265" s="258" t="s">
        <v>83</v>
      </c>
      <c r="AY265" s="3" t="s">
        <v>247</v>
      </c>
      <c r="BE265" s="137" t="n">
        <f aca="false">IF(N265="základní",J265,0)</f>
        <v>0</v>
      </c>
      <c r="BF265" s="137" t="n">
        <f aca="false">IF(N265="snížená",J265,0)</f>
        <v>0</v>
      </c>
      <c r="BG265" s="137" t="n">
        <f aca="false">IF(N265="zákl. přenesená",J265,0)</f>
        <v>0</v>
      </c>
      <c r="BH265" s="137" t="n">
        <f aca="false">IF(N265="sníž. přenesená",J265,0)</f>
        <v>0</v>
      </c>
      <c r="BI265" s="137" t="n">
        <f aca="false">IF(N265="nulová",J265,0)</f>
        <v>0</v>
      </c>
      <c r="BJ265" s="3" t="s">
        <v>81</v>
      </c>
      <c r="BK265" s="137" t="n">
        <f aca="false">ROUND(I265*H265,2)</f>
        <v>0</v>
      </c>
      <c r="BL265" s="3" t="s">
        <v>254</v>
      </c>
      <c r="BM265" s="258" t="s">
        <v>502</v>
      </c>
    </row>
    <row r="266" s="30" customFormat="true" ht="10.2" hidden="false" customHeight="false" outlineLevel="0" collapsed="false">
      <c r="A266" s="26"/>
      <c r="B266" s="27"/>
      <c r="C266" s="28"/>
      <c r="D266" s="259" t="s">
        <v>256</v>
      </c>
      <c r="E266" s="28"/>
      <c r="F266" s="260" t="s">
        <v>501</v>
      </c>
      <c r="G266" s="28"/>
      <c r="H266" s="28"/>
      <c r="I266" s="211"/>
      <c r="J266" s="28"/>
      <c r="K266" s="28"/>
      <c r="L266" s="29"/>
      <c r="M266" s="261"/>
      <c r="N266" s="262"/>
      <c r="O266" s="76"/>
      <c r="P266" s="76"/>
      <c r="Q266" s="76"/>
      <c r="R266" s="76"/>
      <c r="S266" s="76"/>
      <c r="T266" s="77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T266" s="3" t="s">
        <v>256</v>
      </c>
      <c r="AU266" s="3" t="s">
        <v>83</v>
      </c>
    </row>
    <row r="267" s="229" customFormat="true" ht="25.95" hidden="false" customHeight="true" outlineLevel="0" collapsed="false">
      <c r="B267" s="230"/>
      <c r="C267" s="231"/>
      <c r="D267" s="232" t="s">
        <v>73</v>
      </c>
      <c r="E267" s="233" t="s">
        <v>503</v>
      </c>
      <c r="F267" s="233" t="s">
        <v>504</v>
      </c>
      <c r="G267" s="231"/>
      <c r="H267" s="231"/>
      <c r="I267" s="234"/>
      <c r="J267" s="235" t="n">
        <f aca="false">BK267</f>
        <v>0</v>
      </c>
      <c r="K267" s="231"/>
      <c r="L267" s="236"/>
      <c r="M267" s="237"/>
      <c r="N267" s="238"/>
      <c r="O267" s="238"/>
      <c r="P267" s="239" t="n">
        <f aca="false">P268</f>
        <v>0</v>
      </c>
      <c r="Q267" s="238"/>
      <c r="R267" s="239" t="n">
        <f aca="false">R268</f>
        <v>0</v>
      </c>
      <c r="S267" s="238"/>
      <c r="T267" s="240" t="n">
        <f aca="false">T268</f>
        <v>0</v>
      </c>
      <c r="AR267" s="241" t="s">
        <v>272</v>
      </c>
      <c r="AT267" s="242" t="s">
        <v>73</v>
      </c>
      <c r="AU267" s="242" t="s">
        <v>74</v>
      </c>
      <c r="AY267" s="241" t="s">
        <v>247</v>
      </c>
      <c r="BK267" s="243" t="n">
        <f aca="false">BK268</f>
        <v>0</v>
      </c>
    </row>
    <row r="268" s="229" customFormat="true" ht="22.8" hidden="false" customHeight="true" outlineLevel="0" collapsed="false">
      <c r="B268" s="230"/>
      <c r="C268" s="231"/>
      <c r="D268" s="232" t="s">
        <v>73</v>
      </c>
      <c r="E268" s="244" t="s">
        <v>505</v>
      </c>
      <c r="F268" s="244" t="s">
        <v>504</v>
      </c>
      <c r="G268" s="231"/>
      <c r="H268" s="231"/>
      <c r="I268" s="234"/>
      <c r="J268" s="245" t="n">
        <f aca="false">BK268</f>
        <v>0</v>
      </c>
      <c r="K268" s="231"/>
      <c r="L268" s="236"/>
      <c r="M268" s="237"/>
      <c r="N268" s="238"/>
      <c r="O268" s="238"/>
      <c r="P268" s="239" t="n">
        <f aca="false">SUM(P269:P272)</f>
        <v>0</v>
      </c>
      <c r="Q268" s="238"/>
      <c r="R268" s="239" t="n">
        <f aca="false">SUM(R269:R272)</f>
        <v>0</v>
      </c>
      <c r="S268" s="238"/>
      <c r="T268" s="240" t="n">
        <f aca="false">SUM(T269:T272)</f>
        <v>0</v>
      </c>
      <c r="AR268" s="241" t="s">
        <v>272</v>
      </c>
      <c r="AT268" s="242" t="s">
        <v>73</v>
      </c>
      <c r="AU268" s="242" t="s">
        <v>81</v>
      </c>
      <c r="AY268" s="241" t="s">
        <v>247</v>
      </c>
      <c r="BK268" s="243" t="n">
        <f aca="false">SUM(BK269:BK272)</f>
        <v>0</v>
      </c>
    </row>
    <row r="269" s="30" customFormat="true" ht="16.5" hidden="false" customHeight="true" outlineLevel="0" collapsed="false">
      <c r="A269" s="26"/>
      <c r="B269" s="27"/>
      <c r="C269" s="246" t="s">
        <v>1236</v>
      </c>
      <c r="D269" s="246" t="s">
        <v>250</v>
      </c>
      <c r="E269" s="247" t="s">
        <v>508</v>
      </c>
      <c r="F269" s="248" t="s">
        <v>509</v>
      </c>
      <c r="G269" s="249" t="s">
        <v>253</v>
      </c>
      <c r="H269" s="250" t="n">
        <v>1</v>
      </c>
      <c r="I269" s="251"/>
      <c r="J269" s="252" t="n">
        <f aca="false">ROUND(I269*H269,2)</f>
        <v>0</v>
      </c>
      <c r="K269" s="253"/>
      <c r="L269" s="29"/>
      <c r="M269" s="254"/>
      <c r="N269" s="255" t="s">
        <v>39</v>
      </c>
      <c r="O269" s="76"/>
      <c r="P269" s="256" t="n">
        <f aca="false">O269*H269</f>
        <v>0</v>
      </c>
      <c r="Q269" s="256" t="n">
        <v>0</v>
      </c>
      <c r="R269" s="256" t="n">
        <f aca="false">Q269*H269</f>
        <v>0</v>
      </c>
      <c r="S269" s="256" t="n">
        <v>0</v>
      </c>
      <c r="T269" s="257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258" t="s">
        <v>254</v>
      </c>
      <c r="AT269" s="258" t="s">
        <v>250</v>
      </c>
      <c r="AU269" s="258" t="s">
        <v>83</v>
      </c>
      <c r="AY269" s="3" t="s">
        <v>247</v>
      </c>
      <c r="BE269" s="137" t="n">
        <f aca="false">IF(N269="základní",J269,0)</f>
        <v>0</v>
      </c>
      <c r="BF269" s="137" t="n">
        <f aca="false">IF(N269="snížená",J269,0)</f>
        <v>0</v>
      </c>
      <c r="BG269" s="137" t="n">
        <f aca="false">IF(N269="zákl. přenesená",J269,0)</f>
        <v>0</v>
      </c>
      <c r="BH269" s="137" t="n">
        <f aca="false">IF(N269="sníž. přenesená",J269,0)</f>
        <v>0</v>
      </c>
      <c r="BI269" s="137" t="n">
        <f aca="false">IF(N269="nulová",J269,0)</f>
        <v>0</v>
      </c>
      <c r="BJ269" s="3" t="s">
        <v>81</v>
      </c>
      <c r="BK269" s="137" t="n">
        <f aca="false">ROUND(I269*H269,2)</f>
        <v>0</v>
      </c>
      <c r="BL269" s="3" t="s">
        <v>254</v>
      </c>
      <c r="BM269" s="258" t="s">
        <v>1633</v>
      </c>
    </row>
    <row r="270" s="30" customFormat="true" ht="10.2" hidden="false" customHeight="false" outlineLevel="0" collapsed="false">
      <c r="A270" s="26"/>
      <c r="B270" s="27"/>
      <c r="C270" s="28"/>
      <c r="D270" s="259" t="s">
        <v>256</v>
      </c>
      <c r="E270" s="28"/>
      <c r="F270" s="260" t="s">
        <v>509</v>
      </c>
      <c r="G270" s="28"/>
      <c r="H270" s="28"/>
      <c r="I270" s="211"/>
      <c r="J270" s="28"/>
      <c r="K270" s="28"/>
      <c r="L270" s="29"/>
      <c r="M270" s="261"/>
      <c r="N270" s="262"/>
      <c r="O270" s="76"/>
      <c r="P270" s="76"/>
      <c r="Q270" s="76"/>
      <c r="R270" s="76"/>
      <c r="S270" s="76"/>
      <c r="T270" s="77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T270" s="3" t="s">
        <v>256</v>
      </c>
      <c r="AU270" s="3" t="s">
        <v>83</v>
      </c>
    </row>
    <row r="271" s="30" customFormat="true" ht="16.5" hidden="false" customHeight="true" outlineLevel="0" collapsed="false">
      <c r="A271" s="26"/>
      <c r="B271" s="27"/>
      <c r="C271" s="246" t="s">
        <v>1234</v>
      </c>
      <c r="D271" s="246" t="s">
        <v>250</v>
      </c>
      <c r="E271" s="247" t="s">
        <v>1243</v>
      </c>
      <c r="F271" s="248" t="s">
        <v>1244</v>
      </c>
      <c r="G271" s="249" t="s">
        <v>253</v>
      </c>
      <c r="H271" s="250" t="n">
        <v>1</v>
      </c>
      <c r="I271" s="251"/>
      <c r="J271" s="252" t="n">
        <f aca="false">ROUND(I271*H271,2)</f>
        <v>0</v>
      </c>
      <c r="K271" s="253"/>
      <c r="L271" s="29"/>
      <c r="M271" s="254"/>
      <c r="N271" s="255" t="s">
        <v>39</v>
      </c>
      <c r="O271" s="76"/>
      <c r="P271" s="256" t="n">
        <f aca="false">O271*H271</f>
        <v>0</v>
      </c>
      <c r="Q271" s="256" t="n">
        <v>0</v>
      </c>
      <c r="R271" s="256" t="n">
        <f aca="false">Q271*H271</f>
        <v>0</v>
      </c>
      <c r="S271" s="256" t="n">
        <v>0</v>
      </c>
      <c r="T271" s="257" t="n">
        <f aca="false"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258" t="s">
        <v>254</v>
      </c>
      <c r="AT271" s="258" t="s">
        <v>250</v>
      </c>
      <c r="AU271" s="258" t="s">
        <v>83</v>
      </c>
      <c r="AY271" s="3" t="s">
        <v>247</v>
      </c>
      <c r="BE271" s="137" t="n">
        <f aca="false">IF(N271="základní",J271,0)</f>
        <v>0</v>
      </c>
      <c r="BF271" s="137" t="n">
        <f aca="false">IF(N271="snížená",J271,0)</f>
        <v>0</v>
      </c>
      <c r="BG271" s="137" t="n">
        <f aca="false">IF(N271="zákl. přenesená",J271,0)</f>
        <v>0</v>
      </c>
      <c r="BH271" s="137" t="n">
        <f aca="false">IF(N271="sníž. přenesená",J271,0)</f>
        <v>0</v>
      </c>
      <c r="BI271" s="137" t="n">
        <f aca="false">IF(N271="nulová",J271,0)</f>
        <v>0</v>
      </c>
      <c r="BJ271" s="3" t="s">
        <v>81</v>
      </c>
      <c r="BK271" s="137" t="n">
        <f aca="false">ROUND(I271*H271,2)</f>
        <v>0</v>
      </c>
      <c r="BL271" s="3" t="s">
        <v>254</v>
      </c>
      <c r="BM271" s="258" t="s">
        <v>1634</v>
      </c>
    </row>
    <row r="272" s="30" customFormat="true" ht="10.2" hidden="false" customHeight="false" outlineLevel="0" collapsed="false">
      <c r="A272" s="26"/>
      <c r="B272" s="27"/>
      <c r="C272" s="28"/>
      <c r="D272" s="259" t="s">
        <v>256</v>
      </c>
      <c r="E272" s="28"/>
      <c r="F272" s="260" t="s">
        <v>1246</v>
      </c>
      <c r="G272" s="28"/>
      <c r="H272" s="28"/>
      <c r="I272" s="211"/>
      <c r="J272" s="28"/>
      <c r="K272" s="28"/>
      <c r="L272" s="29"/>
      <c r="M272" s="285"/>
      <c r="N272" s="286"/>
      <c r="O272" s="287"/>
      <c r="P272" s="287"/>
      <c r="Q272" s="287"/>
      <c r="R272" s="287"/>
      <c r="S272" s="287"/>
      <c r="T272" s="288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T272" s="3" t="s">
        <v>256</v>
      </c>
      <c r="AU272" s="3" t="s">
        <v>83</v>
      </c>
    </row>
    <row r="273" s="30" customFormat="true" ht="6.9" hidden="false" customHeight="true" outlineLevel="0" collapsed="false">
      <c r="A273" s="26"/>
      <c r="B273" s="54"/>
      <c r="C273" s="55"/>
      <c r="D273" s="55"/>
      <c r="E273" s="55"/>
      <c r="F273" s="55"/>
      <c r="G273" s="55"/>
      <c r="H273" s="55"/>
      <c r="I273" s="55"/>
      <c r="J273" s="55"/>
      <c r="K273" s="55"/>
      <c r="L273" s="29"/>
      <c r="M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</row>
  </sheetData>
  <autoFilter ref="C142:K272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44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145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1624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1635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J114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ROUND((SUM(BE114:BE121) + SUM(BE143:BE448)),  2)</f>
        <v>0</v>
      </c>
      <c r="G37" s="26"/>
      <c r="H37" s="26"/>
      <c r="I37" s="166" t="n">
        <v>0.21</v>
      </c>
      <c r="J37" s="165" t="n">
        <f aca="false">ROUND(((SUM(BE114:BE121) + SUM(BE143:BE448))*I37),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ROUND((SUM(BF114:BF121) + SUM(BF143:BF448)),  2)</f>
        <v>0</v>
      </c>
      <c r="G38" s="26"/>
      <c r="H38" s="26"/>
      <c r="I38" s="166" t="n">
        <v>0.15</v>
      </c>
      <c r="J38" s="165" t="n">
        <f aca="false">ROUND(((SUM(BF114:BF121) + SUM(BF143:BF448))*I38),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ROUND((SUM(BG114:BG121) + SUM(BG143:BG448)),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ROUND((SUM(BH114:BH121) + SUM(BH143:BH448)),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ROUND((SUM(BI114:BI121) + SUM(BI143:BI448)),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1624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51.7.2 - kabinet informatiky, II.B-9 - elektro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J143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J144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525</v>
      </c>
      <c r="E100" s="202"/>
      <c r="F100" s="202"/>
      <c r="G100" s="202"/>
      <c r="H100" s="202"/>
      <c r="I100" s="202"/>
      <c r="J100" s="203" t="n">
        <f aca="false">J145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J150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J165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J174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526</v>
      </c>
      <c r="E104" s="202"/>
      <c r="F104" s="202"/>
      <c r="G104" s="202"/>
      <c r="H104" s="202"/>
      <c r="I104" s="202"/>
      <c r="J104" s="203" t="n">
        <f aca="false">J175</f>
        <v>0</v>
      </c>
      <c r="K104" s="119"/>
      <c r="L104" s="204"/>
    </row>
    <row r="105" s="199" customFormat="true" ht="14.85" hidden="false" customHeight="true" outlineLevel="0" collapsed="false">
      <c r="B105" s="200"/>
      <c r="C105" s="119"/>
      <c r="D105" s="201" t="s">
        <v>527</v>
      </c>
      <c r="E105" s="202"/>
      <c r="F105" s="202"/>
      <c r="G105" s="202"/>
      <c r="H105" s="202"/>
      <c r="I105" s="202"/>
      <c r="J105" s="203" t="n">
        <f aca="false">J176</f>
        <v>0</v>
      </c>
      <c r="K105" s="119"/>
      <c r="L105" s="204"/>
    </row>
    <row r="106" s="199" customFormat="true" ht="14.85" hidden="false" customHeight="true" outlineLevel="0" collapsed="false">
      <c r="B106" s="200"/>
      <c r="C106" s="119"/>
      <c r="D106" s="201" t="s">
        <v>528</v>
      </c>
      <c r="E106" s="202"/>
      <c r="F106" s="202"/>
      <c r="G106" s="202"/>
      <c r="H106" s="202"/>
      <c r="I106" s="202"/>
      <c r="J106" s="203" t="n">
        <f aca="false">J283</f>
        <v>0</v>
      </c>
      <c r="K106" s="119"/>
      <c r="L106" s="204"/>
    </row>
    <row r="107" s="199" customFormat="true" ht="14.85" hidden="false" customHeight="true" outlineLevel="0" collapsed="false">
      <c r="B107" s="200"/>
      <c r="C107" s="119"/>
      <c r="D107" s="201" t="s">
        <v>1258</v>
      </c>
      <c r="E107" s="202"/>
      <c r="F107" s="202"/>
      <c r="G107" s="202"/>
      <c r="H107" s="202"/>
      <c r="I107" s="202"/>
      <c r="J107" s="203" t="n">
        <f aca="false">J302</f>
        <v>0</v>
      </c>
      <c r="K107" s="119"/>
      <c r="L107" s="204"/>
    </row>
    <row r="108" s="199" customFormat="true" ht="14.85" hidden="false" customHeight="true" outlineLevel="0" collapsed="false">
      <c r="B108" s="200"/>
      <c r="C108" s="119"/>
      <c r="D108" s="201" t="s">
        <v>530</v>
      </c>
      <c r="E108" s="202"/>
      <c r="F108" s="202"/>
      <c r="G108" s="202"/>
      <c r="H108" s="202"/>
      <c r="I108" s="202"/>
      <c r="J108" s="203" t="n">
        <f aca="false">J349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531</v>
      </c>
      <c r="E109" s="202"/>
      <c r="F109" s="202"/>
      <c r="G109" s="202"/>
      <c r="H109" s="202"/>
      <c r="I109" s="202"/>
      <c r="J109" s="203" t="n">
        <f aca="false">J374</f>
        <v>0</v>
      </c>
      <c r="K109" s="119"/>
      <c r="L109" s="204"/>
    </row>
    <row r="110" s="199" customFormat="true" ht="14.85" hidden="false" customHeight="true" outlineLevel="0" collapsed="false">
      <c r="B110" s="200"/>
      <c r="C110" s="119"/>
      <c r="D110" s="201" t="s">
        <v>532</v>
      </c>
      <c r="E110" s="202"/>
      <c r="F110" s="202"/>
      <c r="G110" s="202"/>
      <c r="H110" s="202"/>
      <c r="I110" s="202"/>
      <c r="J110" s="203" t="n">
        <f aca="false">J375</f>
        <v>0</v>
      </c>
      <c r="K110" s="119"/>
      <c r="L110" s="204"/>
    </row>
    <row r="111" s="199" customFormat="true" ht="19.95" hidden="false" customHeight="true" outlineLevel="0" collapsed="false">
      <c r="B111" s="200"/>
      <c r="C111" s="119"/>
      <c r="D111" s="201" t="s">
        <v>534</v>
      </c>
      <c r="E111" s="202"/>
      <c r="F111" s="202"/>
      <c r="G111" s="202"/>
      <c r="H111" s="202"/>
      <c r="I111" s="202"/>
      <c r="J111" s="203" t="n">
        <f aca="false">J428</f>
        <v>0</v>
      </c>
      <c r="K111" s="119"/>
      <c r="L111" s="204"/>
    </row>
    <row r="112" s="30" customFormat="true" ht="21.75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6.9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29.25" hidden="false" customHeight="true" outlineLevel="0" collapsed="false">
      <c r="A114" s="26"/>
      <c r="B114" s="27"/>
      <c r="C114" s="190" t="s">
        <v>223</v>
      </c>
      <c r="D114" s="28"/>
      <c r="E114" s="28"/>
      <c r="F114" s="28"/>
      <c r="G114" s="28"/>
      <c r="H114" s="28"/>
      <c r="I114" s="28"/>
      <c r="J114" s="205" t="n">
        <f aca="false">ROUND(J115 + J116 + J117 + J118 + J119 + J120,2)</f>
        <v>0</v>
      </c>
      <c r="K114" s="28"/>
      <c r="L114" s="51"/>
      <c r="N114" s="206" t="s">
        <v>38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18" hidden="false" customHeight="true" outlineLevel="0" collapsed="false">
      <c r="A115" s="26"/>
      <c r="B115" s="27"/>
      <c r="C115" s="28"/>
      <c r="D115" s="138" t="s">
        <v>224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226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227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228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229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214" t="s">
        <v>230</v>
      </c>
      <c r="E120" s="28"/>
      <c r="F120" s="28"/>
      <c r="G120" s="28"/>
      <c r="H120" s="28"/>
      <c r="I120" s="28"/>
      <c r="J120" s="207" t="n">
        <f aca="false">ROUND(J32*T120,2)</f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231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0.2" hidden="false" customHeight="false" outlineLevel="0" collapsed="false">
      <c r="A121" s="26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29.25" hidden="false" customHeight="true" outlineLevel="0" collapsed="false">
      <c r="A122" s="26"/>
      <c r="B122" s="27"/>
      <c r="C122" s="141" t="s">
        <v>199</v>
      </c>
      <c r="D122" s="142"/>
      <c r="E122" s="142"/>
      <c r="F122" s="142"/>
      <c r="G122" s="142"/>
      <c r="H122" s="142"/>
      <c r="I122" s="142"/>
      <c r="J122" s="215" t="n">
        <f aca="false">ROUND(J98+J114,2)</f>
        <v>0</v>
      </c>
      <c r="K122" s="142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6.9" hidden="false" customHeight="true" outlineLevel="0" collapsed="false">
      <c r="A123" s="26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="30" customFormat="true" ht="6.9" hidden="false" customHeight="true" outlineLevel="0" collapsed="false">
      <c r="A127" s="2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24.9" hidden="false" customHeight="true" outlineLevel="0" collapsed="false">
      <c r="A128" s="26"/>
      <c r="B128" s="27"/>
      <c r="C128" s="9" t="s">
        <v>232</v>
      </c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2" hidden="false" customHeight="true" outlineLevel="0" collapsed="false">
      <c r="A130" s="26"/>
      <c r="B130" s="27"/>
      <c r="C130" s="17" t="s">
        <v>15</v>
      </c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6.5" hidden="false" customHeight="true" outlineLevel="0" collapsed="false">
      <c r="A131" s="26"/>
      <c r="B131" s="27"/>
      <c r="C131" s="28"/>
      <c r="D131" s="28"/>
      <c r="E131" s="185" t="str">
        <f aca="false">E7</f>
        <v>Zlepšování kvality a dostupnosti vzdělávání  ZŠ Ivančická 218, Moravský Krumlov</v>
      </c>
      <c r="F131" s="185"/>
      <c r="G131" s="185"/>
      <c r="H131" s="185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customFormat="false" ht="12" hidden="false" customHeight="true" outlineLevel="0" collapsed="false">
      <c r="B132" s="7"/>
      <c r="C132" s="17" t="s">
        <v>201</v>
      </c>
      <c r="D132" s="8"/>
      <c r="E132" s="8"/>
      <c r="F132" s="8"/>
      <c r="G132" s="8"/>
      <c r="H132" s="8"/>
      <c r="I132" s="8"/>
      <c r="J132" s="8"/>
      <c r="K132" s="8"/>
      <c r="L132" s="6"/>
    </row>
    <row r="133" s="30" customFormat="true" ht="16.5" hidden="false" customHeight="true" outlineLevel="0" collapsed="false">
      <c r="A133" s="26"/>
      <c r="B133" s="27"/>
      <c r="C133" s="28"/>
      <c r="D133" s="28"/>
      <c r="E133" s="185" t="s">
        <v>1624</v>
      </c>
      <c r="F133" s="185"/>
      <c r="G133" s="185"/>
      <c r="H133" s="185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2" hidden="false" customHeight="true" outlineLevel="0" collapsed="false">
      <c r="A134" s="26"/>
      <c r="B134" s="27"/>
      <c r="C134" s="17" t="s">
        <v>203</v>
      </c>
      <c r="D134" s="28"/>
      <c r="E134" s="28"/>
      <c r="F134" s="28"/>
      <c r="G134" s="28"/>
      <c r="H134" s="28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6.5" hidden="false" customHeight="true" outlineLevel="0" collapsed="false">
      <c r="A135" s="26"/>
      <c r="B135" s="27"/>
      <c r="C135" s="28"/>
      <c r="D135" s="28"/>
      <c r="E135" s="66" t="str">
        <f aca="false">E11</f>
        <v>51.7.2 - kabinet informatiky, II.B-9 - elektro</v>
      </c>
      <c r="F135" s="66"/>
      <c r="G135" s="66"/>
      <c r="H135" s="66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6.9" hidden="false" customHeight="true" outlineLevel="0" collapsed="false">
      <c r="A136" s="26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12" hidden="false" customHeight="true" outlineLevel="0" collapsed="false">
      <c r="A137" s="26"/>
      <c r="B137" s="27"/>
      <c r="C137" s="17" t="s">
        <v>19</v>
      </c>
      <c r="D137" s="28"/>
      <c r="E137" s="28"/>
      <c r="F137" s="18" t="str">
        <f aca="false">F14</f>
        <v> </v>
      </c>
      <c r="G137" s="28"/>
      <c r="H137" s="28"/>
      <c r="I137" s="17" t="s">
        <v>21</v>
      </c>
      <c r="J137" s="186" t="str">
        <f aca="false">IF(J14="","",J14)</f>
        <v>14. 8. 2023</v>
      </c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6.9" hidden="false" customHeight="true" outlineLevel="0" collapsed="false">
      <c r="A138" s="26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23</v>
      </c>
      <c r="D139" s="28"/>
      <c r="E139" s="28"/>
      <c r="F139" s="18" t="str">
        <f aca="false">E17</f>
        <v> </v>
      </c>
      <c r="G139" s="28"/>
      <c r="H139" s="28"/>
      <c r="I139" s="17" t="s">
        <v>28</v>
      </c>
      <c r="J139" s="187" t="str">
        <f aca="false">E23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26</v>
      </c>
      <c r="D140" s="28"/>
      <c r="E140" s="28"/>
      <c r="F140" s="18" t="str">
        <f aca="false">IF(E20="","",E20)</f>
        <v>Vyplň údaj</v>
      </c>
      <c r="G140" s="28"/>
      <c r="H140" s="28"/>
      <c r="I140" s="17" t="s">
        <v>30</v>
      </c>
      <c r="J140" s="187" t="str">
        <f aca="false">E26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0.35" hidden="false" customHeight="true" outlineLevel="0" collapsed="false">
      <c r="A141" s="26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223" customFormat="true" ht="29.25" hidden="false" customHeight="true" outlineLevel="0" collapsed="false">
      <c r="A142" s="216"/>
      <c r="B142" s="217"/>
      <c r="C142" s="218" t="s">
        <v>233</v>
      </c>
      <c r="D142" s="219" t="s">
        <v>59</v>
      </c>
      <c r="E142" s="219" t="s">
        <v>55</v>
      </c>
      <c r="F142" s="219" t="s">
        <v>56</v>
      </c>
      <c r="G142" s="219" t="s">
        <v>234</v>
      </c>
      <c r="H142" s="219" t="s">
        <v>235</v>
      </c>
      <c r="I142" s="219" t="s">
        <v>236</v>
      </c>
      <c r="J142" s="220" t="s">
        <v>208</v>
      </c>
      <c r="K142" s="221" t="s">
        <v>237</v>
      </c>
      <c r="L142" s="222"/>
      <c r="M142" s="84"/>
      <c r="N142" s="85" t="s">
        <v>38</v>
      </c>
      <c r="O142" s="85" t="s">
        <v>238</v>
      </c>
      <c r="P142" s="85" t="s">
        <v>239</v>
      </c>
      <c r="Q142" s="85" t="s">
        <v>240</v>
      </c>
      <c r="R142" s="85" t="s">
        <v>241</v>
      </c>
      <c r="S142" s="85" t="s">
        <v>242</v>
      </c>
      <c r="T142" s="86" t="s">
        <v>243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30" customFormat="true" ht="22.8" hidden="false" customHeight="true" outlineLevel="0" collapsed="false">
      <c r="A143" s="26"/>
      <c r="B143" s="27"/>
      <c r="C143" s="92" t="s">
        <v>244</v>
      </c>
      <c r="D143" s="28"/>
      <c r="E143" s="28"/>
      <c r="F143" s="28"/>
      <c r="G143" s="28"/>
      <c r="H143" s="28"/>
      <c r="I143" s="28"/>
      <c r="J143" s="224" t="n">
        <f aca="false">BK143</f>
        <v>0</v>
      </c>
      <c r="K143" s="28"/>
      <c r="L143" s="29"/>
      <c r="M143" s="87"/>
      <c r="N143" s="225"/>
      <c r="O143" s="88"/>
      <c r="P143" s="226" t="n">
        <f aca="false">P144+P174</f>
        <v>0</v>
      </c>
      <c r="Q143" s="88"/>
      <c r="R143" s="226" t="n">
        <f aca="false">R144+R174</f>
        <v>0.07117</v>
      </c>
      <c r="S143" s="88"/>
      <c r="T143" s="227" t="n">
        <f aca="false">T144+T174</f>
        <v>0.11495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3" t="s">
        <v>73</v>
      </c>
      <c r="AU143" s="3" t="s">
        <v>210</v>
      </c>
      <c r="BK143" s="228" t="n">
        <f aca="false">BK144+BK174</f>
        <v>0</v>
      </c>
    </row>
    <row r="144" s="229" customFormat="true" ht="25.95" hidden="false" customHeight="true" outlineLevel="0" collapsed="false">
      <c r="B144" s="230"/>
      <c r="C144" s="231"/>
      <c r="D144" s="232" t="s">
        <v>73</v>
      </c>
      <c r="E144" s="233" t="s">
        <v>245</v>
      </c>
      <c r="F144" s="233" t="s">
        <v>246</v>
      </c>
      <c r="G144" s="231"/>
      <c r="H144" s="231"/>
      <c r="I144" s="234"/>
      <c r="J144" s="235" t="n">
        <f aca="false">BK144</f>
        <v>0</v>
      </c>
      <c r="K144" s="231"/>
      <c r="L144" s="236"/>
      <c r="M144" s="237"/>
      <c r="N144" s="238"/>
      <c r="O144" s="238"/>
      <c r="P144" s="239" t="n">
        <f aca="false">P145+P150+P165</f>
        <v>0</v>
      </c>
      <c r="Q144" s="238"/>
      <c r="R144" s="239" t="n">
        <f aca="false">R145+R150+R165</f>
        <v>0</v>
      </c>
      <c r="S144" s="238"/>
      <c r="T144" s="240" t="n">
        <f aca="false">T145+T150+T165</f>
        <v>0.075</v>
      </c>
      <c r="AR144" s="241" t="s">
        <v>81</v>
      </c>
      <c r="AT144" s="242" t="s">
        <v>73</v>
      </c>
      <c r="AU144" s="242" t="s">
        <v>74</v>
      </c>
      <c r="AY144" s="241" t="s">
        <v>247</v>
      </c>
      <c r="BK144" s="243" t="n">
        <f aca="false">BK145+BK150+BK165</f>
        <v>0</v>
      </c>
    </row>
    <row r="145" s="229" customFormat="true" ht="22.8" hidden="false" customHeight="true" outlineLevel="0" collapsed="false">
      <c r="B145" s="230"/>
      <c r="C145" s="231"/>
      <c r="D145" s="232" t="s">
        <v>73</v>
      </c>
      <c r="E145" s="244" t="s">
        <v>265</v>
      </c>
      <c r="F145" s="244" t="s">
        <v>535</v>
      </c>
      <c r="G145" s="231"/>
      <c r="H145" s="231"/>
      <c r="I145" s="234"/>
      <c r="J145" s="245" t="n">
        <f aca="false">BK145</f>
        <v>0</v>
      </c>
      <c r="K145" s="231"/>
      <c r="L145" s="236"/>
      <c r="M145" s="237"/>
      <c r="N145" s="238"/>
      <c r="O145" s="238"/>
      <c r="P145" s="239" t="n">
        <f aca="false">SUM(P146:P149)</f>
        <v>0</v>
      </c>
      <c r="Q145" s="238"/>
      <c r="R145" s="239" t="n">
        <f aca="false">SUM(R146:R149)</f>
        <v>0</v>
      </c>
      <c r="S145" s="238"/>
      <c r="T145" s="240" t="n">
        <f aca="false">SUM(T146:T149)</f>
        <v>0</v>
      </c>
      <c r="AR145" s="241" t="s">
        <v>81</v>
      </c>
      <c r="AT145" s="242" t="s">
        <v>73</v>
      </c>
      <c r="AU145" s="242" t="s">
        <v>81</v>
      </c>
      <c r="AY145" s="241" t="s">
        <v>247</v>
      </c>
      <c r="BK145" s="243" t="n">
        <f aca="false">SUM(BK146:BK149)</f>
        <v>0</v>
      </c>
    </row>
    <row r="146" s="30" customFormat="true" ht="24.15" hidden="false" customHeight="true" outlineLevel="0" collapsed="false">
      <c r="A146" s="26"/>
      <c r="B146" s="27"/>
      <c r="C146" s="246" t="s">
        <v>536</v>
      </c>
      <c r="D146" s="246" t="s">
        <v>250</v>
      </c>
      <c r="E146" s="247" t="s">
        <v>537</v>
      </c>
      <c r="F146" s="248" t="s">
        <v>538</v>
      </c>
      <c r="G146" s="249" t="s">
        <v>539</v>
      </c>
      <c r="H146" s="250" t="n">
        <v>10</v>
      </c>
      <c r="I146" s="251"/>
      <c r="J146" s="252" t="n">
        <f aca="false">ROUND(I146*H146,2)</f>
        <v>0</v>
      </c>
      <c r="K146" s="253"/>
      <c r="L146" s="29"/>
      <c r="M146" s="254"/>
      <c r="N146" s="255" t="s">
        <v>39</v>
      </c>
      <c r="O146" s="76"/>
      <c r="P146" s="256" t="n">
        <f aca="false">O146*H146</f>
        <v>0</v>
      </c>
      <c r="Q146" s="256" t="n">
        <v>0</v>
      </c>
      <c r="R146" s="256" t="n">
        <f aca="false">Q146*H146</f>
        <v>0</v>
      </c>
      <c r="S146" s="256" t="n">
        <v>0</v>
      </c>
      <c r="T146" s="257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58" t="s">
        <v>272</v>
      </c>
      <c r="AT146" s="258" t="s">
        <v>250</v>
      </c>
      <c r="AU146" s="258" t="s">
        <v>83</v>
      </c>
      <c r="AY146" s="3" t="s">
        <v>247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81</v>
      </c>
      <c r="BK146" s="137" t="n">
        <f aca="false">ROUND(I146*H146,2)</f>
        <v>0</v>
      </c>
      <c r="BL146" s="3" t="s">
        <v>272</v>
      </c>
      <c r="BM146" s="258" t="s">
        <v>540</v>
      </c>
    </row>
    <row r="147" s="30" customFormat="true" ht="19.2" hidden="false" customHeight="false" outlineLevel="0" collapsed="false">
      <c r="A147" s="26"/>
      <c r="B147" s="27"/>
      <c r="C147" s="28"/>
      <c r="D147" s="259" t="s">
        <v>256</v>
      </c>
      <c r="E147" s="28"/>
      <c r="F147" s="260" t="s">
        <v>541</v>
      </c>
      <c r="G147" s="28"/>
      <c r="H147" s="28"/>
      <c r="I147" s="211"/>
      <c r="J147" s="28"/>
      <c r="K147" s="28"/>
      <c r="L147" s="29"/>
      <c r="M147" s="261"/>
      <c r="N147" s="262"/>
      <c r="O147" s="76"/>
      <c r="P147" s="76"/>
      <c r="Q147" s="76"/>
      <c r="R147" s="76"/>
      <c r="S147" s="76"/>
      <c r="T147" s="7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3" t="s">
        <v>256</v>
      </c>
      <c r="AU147" s="3" t="s">
        <v>83</v>
      </c>
    </row>
    <row r="148" s="30" customFormat="true" ht="24.15" hidden="false" customHeight="true" outlineLevel="0" collapsed="false">
      <c r="A148" s="26"/>
      <c r="B148" s="27"/>
      <c r="C148" s="246" t="s">
        <v>542</v>
      </c>
      <c r="D148" s="246" t="s">
        <v>250</v>
      </c>
      <c r="E148" s="247" t="s">
        <v>543</v>
      </c>
      <c r="F148" s="248" t="s">
        <v>544</v>
      </c>
      <c r="G148" s="249" t="s">
        <v>539</v>
      </c>
      <c r="H148" s="250" t="n">
        <v>90</v>
      </c>
      <c r="I148" s="251"/>
      <c r="J148" s="252" t="n">
        <f aca="false">ROUND(I148*H148,2)</f>
        <v>0</v>
      </c>
      <c r="K148" s="253"/>
      <c r="L148" s="29"/>
      <c r="M148" s="254"/>
      <c r="N148" s="255" t="s">
        <v>39</v>
      </c>
      <c r="O148" s="76"/>
      <c r="P148" s="256" t="n">
        <f aca="false">O148*H148</f>
        <v>0</v>
      </c>
      <c r="Q148" s="256" t="n">
        <v>0</v>
      </c>
      <c r="R148" s="256" t="n">
        <f aca="false">Q148*H148</f>
        <v>0</v>
      </c>
      <c r="S148" s="256" t="n">
        <v>0</v>
      </c>
      <c r="T148" s="257" t="n">
        <f aca="false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258" t="s">
        <v>272</v>
      </c>
      <c r="AT148" s="258" t="s">
        <v>250</v>
      </c>
      <c r="AU148" s="258" t="s">
        <v>83</v>
      </c>
      <c r="AY148" s="3" t="s">
        <v>247</v>
      </c>
      <c r="BE148" s="137" t="n">
        <f aca="false">IF(N148="základní",J148,0)</f>
        <v>0</v>
      </c>
      <c r="BF148" s="137" t="n">
        <f aca="false">IF(N148="snížená",J148,0)</f>
        <v>0</v>
      </c>
      <c r="BG148" s="137" t="n">
        <f aca="false">IF(N148="zákl. přenesená",J148,0)</f>
        <v>0</v>
      </c>
      <c r="BH148" s="137" t="n">
        <f aca="false">IF(N148="sníž. přenesená",J148,0)</f>
        <v>0</v>
      </c>
      <c r="BI148" s="137" t="n">
        <f aca="false">IF(N148="nulová",J148,0)</f>
        <v>0</v>
      </c>
      <c r="BJ148" s="3" t="s">
        <v>81</v>
      </c>
      <c r="BK148" s="137" t="n">
        <f aca="false">ROUND(I148*H148,2)</f>
        <v>0</v>
      </c>
      <c r="BL148" s="3" t="s">
        <v>272</v>
      </c>
      <c r="BM148" s="258" t="s">
        <v>545</v>
      </c>
    </row>
    <row r="149" s="30" customFormat="true" ht="28.8" hidden="false" customHeight="false" outlineLevel="0" collapsed="false">
      <c r="A149" s="26"/>
      <c r="B149" s="27"/>
      <c r="C149" s="28"/>
      <c r="D149" s="259" t="s">
        <v>256</v>
      </c>
      <c r="E149" s="28"/>
      <c r="F149" s="260" t="s">
        <v>546</v>
      </c>
      <c r="G149" s="28"/>
      <c r="H149" s="28"/>
      <c r="I149" s="211"/>
      <c r="J149" s="28"/>
      <c r="K149" s="28"/>
      <c r="L149" s="29"/>
      <c r="M149" s="261"/>
      <c r="N149" s="262"/>
      <c r="O149" s="76"/>
      <c r="P149" s="76"/>
      <c r="Q149" s="76"/>
      <c r="R149" s="76"/>
      <c r="S149" s="76"/>
      <c r="T149" s="77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3" t="s">
        <v>256</v>
      </c>
      <c r="AU149" s="3" t="s">
        <v>83</v>
      </c>
    </row>
    <row r="150" s="229" customFormat="true" ht="22.8" hidden="false" customHeight="true" outlineLevel="0" collapsed="false">
      <c r="B150" s="230"/>
      <c r="C150" s="231"/>
      <c r="D150" s="232" t="s">
        <v>73</v>
      </c>
      <c r="E150" s="244" t="s">
        <v>258</v>
      </c>
      <c r="F150" s="244" t="s">
        <v>259</v>
      </c>
      <c r="G150" s="231"/>
      <c r="H150" s="231"/>
      <c r="I150" s="234"/>
      <c r="J150" s="245" t="n">
        <f aca="false">BK150</f>
        <v>0</v>
      </c>
      <c r="K150" s="231"/>
      <c r="L150" s="236"/>
      <c r="M150" s="237"/>
      <c r="N150" s="238"/>
      <c r="O150" s="238"/>
      <c r="P150" s="239" t="n">
        <f aca="false">SUM(P151:P164)</f>
        <v>0</v>
      </c>
      <c r="Q150" s="238"/>
      <c r="R150" s="239" t="n">
        <f aca="false">SUM(R151:R164)</f>
        <v>0</v>
      </c>
      <c r="S150" s="238"/>
      <c r="T150" s="240" t="n">
        <f aca="false">SUM(T151:T164)</f>
        <v>0.075</v>
      </c>
      <c r="AR150" s="241" t="s">
        <v>81</v>
      </c>
      <c r="AT150" s="242" t="s">
        <v>73</v>
      </c>
      <c r="AU150" s="242" t="s">
        <v>81</v>
      </c>
      <c r="AY150" s="241" t="s">
        <v>247</v>
      </c>
      <c r="BK150" s="243" t="n">
        <f aca="false">SUM(BK151:BK164)</f>
        <v>0</v>
      </c>
    </row>
    <row r="151" s="30" customFormat="true" ht="33" hidden="false" customHeight="true" outlineLevel="0" collapsed="false">
      <c r="A151" s="26"/>
      <c r="B151" s="27"/>
      <c r="C151" s="246" t="s">
        <v>547</v>
      </c>
      <c r="D151" s="246" t="s">
        <v>250</v>
      </c>
      <c r="E151" s="247" t="s">
        <v>548</v>
      </c>
      <c r="F151" s="248" t="s">
        <v>549</v>
      </c>
      <c r="G151" s="249" t="s">
        <v>291</v>
      </c>
      <c r="H151" s="250" t="n">
        <v>1</v>
      </c>
      <c r="I151" s="251"/>
      <c r="J151" s="252" t="n">
        <f aca="false">ROUND(I151*H151,2)</f>
        <v>0</v>
      </c>
      <c r="K151" s="253"/>
      <c r="L151" s="29"/>
      <c r="M151" s="254"/>
      <c r="N151" s="255" t="s">
        <v>39</v>
      </c>
      <c r="O151" s="76"/>
      <c r="P151" s="256" t="n">
        <f aca="false">O151*H151</f>
        <v>0</v>
      </c>
      <c r="Q151" s="256" t="n">
        <v>0</v>
      </c>
      <c r="R151" s="256" t="n">
        <f aca="false">Q151*H151</f>
        <v>0</v>
      </c>
      <c r="S151" s="256" t="n">
        <v>0</v>
      </c>
      <c r="T151" s="257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58" t="s">
        <v>272</v>
      </c>
      <c r="AT151" s="258" t="s">
        <v>250</v>
      </c>
      <c r="AU151" s="258" t="s">
        <v>83</v>
      </c>
      <c r="AY151" s="3" t="s">
        <v>247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81</v>
      </c>
      <c r="BK151" s="137" t="n">
        <f aca="false">ROUND(I151*H151,2)</f>
        <v>0</v>
      </c>
      <c r="BL151" s="3" t="s">
        <v>272</v>
      </c>
      <c r="BM151" s="258" t="s">
        <v>550</v>
      </c>
    </row>
    <row r="152" s="30" customFormat="true" ht="28.8" hidden="false" customHeight="false" outlineLevel="0" collapsed="false">
      <c r="A152" s="26"/>
      <c r="B152" s="27"/>
      <c r="C152" s="28"/>
      <c r="D152" s="259" t="s">
        <v>256</v>
      </c>
      <c r="E152" s="28"/>
      <c r="F152" s="260" t="s">
        <v>551</v>
      </c>
      <c r="G152" s="28"/>
      <c r="H152" s="28"/>
      <c r="I152" s="211"/>
      <c r="J152" s="28"/>
      <c r="K152" s="28"/>
      <c r="L152" s="29"/>
      <c r="M152" s="261"/>
      <c r="N152" s="262"/>
      <c r="O152" s="76"/>
      <c r="P152" s="76"/>
      <c r="Q152" s="76"/>
      <c r="R152" s="76"/>
      <c r="S152" s="76"/>
      <c r="T152" s="7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3" t="s">
        <v>256</v>
      </c>
      <c r="AU152" s="3" t="s">
        <v>83</v>
      </c>
    </row>
    <row r="153" s="30" customFormat="true" ht="33" hidden="false" customHeight="true" outlineLevel="0" collapsed="false">
      <c r="A153" s="26"/>
      <c r="B153" s="27"/>
      <c r="C153" s="246" t="s">
        <v>552</v>
      </c>
      <c r="D153" s="246" t="s">
        <v>250</v>
      </c>
      <c r="E153" s="247" t="s">
        <v>553</v>
      </c>
      <c r="F153" s="248" t="s">
        <v>554</v>
      </c>
      <c r="G153" s="249" t="s">
        <v>291</v>
      </c>
      <c r="H153" s="250" t="n">
        <v>3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272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272</v>
      </c>
      <c r="BM153" s="258" t="s">
        <v>555</v>
      </c>
    </row>
    <row r="154" s="30" customFormat="true" ht="28.8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556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30" customFormat="true" ht="33" hidden="false" customHeight="true" outlineLevel="0" collapsed="false">
      <c r="A155" s="26"/>
      <c r="B155" s="27"/>
      <c r="C155" s="246" t="s">
        <v>557</v>
      </c>
      <c r="D155" s="246" t="s">
        <v>250</v>
      </c>
      <c r="E155" s="247" t="s">
        <v>558</v>
      </c>
      <c r="F155" s="248" t="s">
        <v>559</v>
      </c>
      <c r="G155" s="249" t="s">
        <v>291</v>
      </c>
      <c r="H155" s="250" t="n">
        <v>1</v>
      </c>
      <c r="I155" s="251"/>
      <c r="J155" s="252" t="n">
        <f aca="false">ROUND(I155*H155,2)</f>
        <v>0</v>
      </c>
      <c r="K155" s="253"/>
      <c r="L155" s="29"/>
      <c r="M155" s="254"/>
      <c r="N155" s="255" t="s">
        <v>39</v>
      </c>
      <c r="O155" s="76"/>
      <c r="P155" s="256" t="n">
        <f aca="false">O155*H155</f>
        <v>0</v>
      </c>
      <c r="Q155" s="256" t="n">
        <v>0</v>
      </c>
      <c r="R155" s="256" t="n">
        <f aca="false">Q155*H155</f>
        <v>0</v>
      </c>
      <c r="S155" s="256" t="n">
        <v>0</v>
      </c>
      <c r="T155" s="257" t="n">
        <f aca="false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258" t="s">
        <v>272</v>
      </c>
      <c r="AT155" s="258" t="s">
        <v>250</v>
      </c>
      <c r="AU155" s="258" t="s">
        <v>83</v>
      </c>
      <c r="AY155" s="3" t="s">
        <v>247</v>
      </c>
      <c r="BE155" s="137" t="n">
        <f aca="false">IF(N155="základní",J155,0)</f>
        <v>0</v>
      </c>
      <c r="BF155" s="137" t="n">
        <f aca="false">IF(N155="snížená",J155,0)</f>
        <v>0</v>
      </c>
      <c r="BG155" s="137" t="n">
        <f aca="false">IF(N155="zákl. přenesená",J155,0)</f>
        <v>0</v>
      </c>
      <c r="BH155" s="137" t="n">
        <f aca="false">IF(N155="sníž. přenesená",J155,0)</f>
        <v>0</v>
      </c>
      <c r="BI155" s="137" t="n">
        <f aca="false">IF(N155="nulová",J155,0)</f>
        <v>0</v>
      </c>
      <c r="BJ155" s="3" t="s">
        <v>81</v>
      </c>
      <c r="BK155" s="137" t="n">
        <f aca="false">ROUND(I155*H155,2)</f>
        <v>0</v>
      </c>
      <c r="BL155" s="3" t="s">
        <v>272</v>
      </c>
      <c r="BM155" s="258" t="s">
        <v>560</v>
      </c>
    </row>
    <row r="156" s="30" customFormat="true" ht="28.8" hidden="false" customHeight="false" outlineLevel="0" collapsed="false">
      <c r="A156" s="26"/>
      <c r="B156" s="27"/>
      <c r="C156" s="28"/>
      <c r="D156" s="259" t="s">
        <v>256</v>
      </c>
      <c r="E156" s="28"/>
      <c r="F156" s="260" t="s">
        <v>561</v>
      </c>
      <c r="G156" s="28"/>
      <c r="H156" s="28"/>
      <c r="I156" s="211"/>
      <c r="J156" s="28"/>
      <c r="K156" s="28"/>
      <c r="L156" s="29"/>
      <c r="M156" s="261"/>
      <c r="N156" s="262"/>
      <c r="O156" s="76"/>
      <c r="P156" s="76"/>
      <c r="Q156" s="76"/>
      <c r="R156" s="76"/>
      <c r="S156" s="76"/>
      <c r="T156" s="77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T156" s="3" t="s">
        <v>256</v>
      </c>
      <c r="AU156" s="3" t="s">
        <v>83</v>
      </c>
    </row>
    <row r="157" s="30" customFormat="true" ht="24.15" hidden="false" customHeight="true" outlineLevel="0" collapsed="false">
      <c r="A157" s="26"/>
      <c r="B157" s="27"/>
      <c r="C157" s="246" t="s">
        <v>1530</v>
      </c>
      <c r="D157" s="246" t="s">
        <v>250</v>
      </c>
      <c r="E157" s="247" t="s">
        <v>563</v>
      </c>
      <c r="F157" s="248" t="s">
        <v>564</v>
      </c>
      <c r="G157" s="249" t="s">
        <v>291</v>
      </c>
      <c r="H157" s="250" t="n">
        <v>1</v>
      </c>
      <c r="I157" s="251"/>
      <c r="J157" s="252" t="n">
        <f aca="false">ROUND(I157*H157,2)</f>
        <v>0</v>
      </c>
      <c r="K157" s="253"/>
      <c r="L157" s="29"/>
      <c r="M157" s="254"/>
      <c r="N157" s="255" t="s">
        <v>39</v>
      </c>
      <c r="O157" s="76"/>
      <c r="P157" s="256" t="n">
        <f aca="false">O157*H157</f>
        <v>0</v>
      </c>
      <c r="Q157" s="256" t="n">
        <v>0</v>
      </c>
      <c r="R157" s="256" t="n">
        <f aca="false">Q157*H157</f>
        <v>0</v>
      </c>
      <c r="S157" s="256" t="n">
        <v>0.001</v>
      </c>
      <c r="T157" s="257" t="n">
        <f aca="false">S157*H157</f>
        <v>0.001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258" t="s">
        <v>272</v>
      </c>
      <c r="AT157" s="258" t="s">
        <v>250</v>
      </c>
      <c r="AU157" s="258" t="s">
        <v>83</v>
      </c>
      <c r="AY157" s="3" t="s">
        <v>247</v>
      </c>
      <c r="BE157" s="137" t="n">
        <f aca="false">IF(N157="základní",J157,0)</f>
        <v>0</v>
      </c>
      <c r="BF157" s="137" t="n">
        <f aca="false">IF(N157="snížená",J157,0)</f>
        <v>0</v>
      </c>
      <c r="BG157" s="137" t="n">
        <f aca="false">IF(N157="zákl. přenesená",J157,0)</f>
        <v>0</v>
      </c>
      <c r="BH157" s="137" t="n">
        <f aca="false">IF(N157="sníž. přenesená",J157,0)</f>
        <v>0</v>
      </c>
      <c r="BI157" s="137" t="n">
        <f aca="false">IF(N157="nulová",J157,0)</f>
        <v>0</v>
      </c>
      <c r="BJ157" s="3" t="s">
        <v>81</v>
      </c>
      <c r="BK157" s="137" t="n">
        <f aca="false">ROUND(I157*H157,2)</f>
        <v>0</v>
      </c>
      <c r="BL157" s="3" t="s">
        <v>272</v>
      </c>
      <c r="BM157" s="258" t="s">
        <v>1636</v>
      </c>
    </row>
    <row r="158" s="30" customFormat="true" ht="19.2" hidden="false" customHeight="false" outlineLevel="0" collapsed="false">
      <c r="A158" s="26"/>
      <c r="B158" s="27"/>
      <c r="C158" s="28"/>
      <c r="D158" s="259" t="s">
        <v>256</v>
      </c>
      <c r="E158" s="28"/>
      <c r="F158" s="260" t="s">
        <v>566</v>
      </c>
      <c r="G158" s="28"/>
      <c r="H158" s="28"/>
      <c r="I158" s="211"/>
      <c r="J158" s="28"/>
      <c r="K158" s="28"/>
      <c r="L158" s="29"/>
      <c r="M158" s="261"/>
      <c r="N158" s="262"/>
      <c r="O158" s="76"/>
      <c r="P158" s="76"/>
      <c r="Q158" s="76"/>
      <c r="R158" s="76"/>
      <c r="S158" s="76"/>
      <c r="T158" s="7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3" t="s">
        <v>256</v>
      </c>
      <c r="AU158" s="3" t="s">
        <v>83</v>
      </c>
    </row>
    <row r="159" s="30" customFormat="true" ht="24.15" hidden="false" customHeight="true" outlineLevel="0" collapsed="false">
      <c r="A159" s="26"/>
      <c r="B159" s="27"/>
      <c r="C159" s="246" t="s">
        <v>1608</v>
      </c>
      <c r="D159" s="246" t="s">
        <v>250</v>
      </c>
      <c r="E159" s="247" t="s">
        <v>567</v>
      </c>
      <c r="F159" s="248" t="s">
        <v>568</v>
      </c>
      <c r="G159" s="249" t="s">
        <v>332</v>
      </c>
      <c r="H159" s="250" t="n">
        <v>3</v>
      </c>
      <c r="I159" s="251"/>
      <c r="J159" s="252" t="n">
        <f aca="false">ROUND(I159*H159,2)</f>
        <v>0</v>
      </c>
      <c r="K159" s="253"/>
      <c r="L159" s="29"/>
      <c r="M159" s="254"/>
      <c r="N159" s="255" t="s">
        <v>39</v>
      </c>
      <c r="O159" s="76"/>
      <c r="P159" s="256" t="n">
        <f aca="false">O159*H159</f>
        <v>0</v>
      </c>
      <c r="Q159" s="256" t="n">
        <v>0</v>
      </c>
      <c r="R159" s="256" t="n">
        <f aca="false">Q159*H159</f>
        <v>0</v>
      </c>
      <c r="S159" s="256" t="n">
        <v>0.002</v>
      </c>
      <c r="T159" s="257" t="n">
        <f aca="false">S159*H159</f>
        <v>0.006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258" t="s">
        <v>272</v>
      </c>
      <c r="AT159" s="258" t="s">
        <v>250</v>
      </c>
      <c r="AU159" s="258" t="s">
        <v>83</v>
      </c>
      <c r="AY159" s="3" t="s">
        <v>247</v>
      </c>
      <c r="BE159" s="137" t="n">
        <f aca="false">IF(N159="základní",J159,0)</f>
        <v>0</v>
      </c>
      <c r="BF159" s="137" t="n">
        <f aca="false">IF(N159="snížená",J159,0)</f>
        <v>0</v>
      </c>
      <c r="BG159" s="137" t="n">
        <f aca="false">IF(N159="zákl. přenesená",J159,0)</f>
        <v>0</v>
      </c>
      <c r="BH159" s="137" t="n">
        <f aca="false">IF(N159="sníž. přenesená",J159,0)</f>
        <v>0</v>
      </c>
      <c r="BI159" s="137" t="n">
        <f aca="false">IF(N159="nulová",J159,0)</f>
        <v>0</v>
      </c>
      <c r="BJ159" s="3" t="s">
        <v>81</v>
      </c>
      <c r="BK159" s="137" t="n">
        <f aca="false">ROUND(I159*H159,2)</f>
        <v>0</v>
      </c>
      <c r="BL159" s="3" t="s">
        <v>272</v>
      </c>
      <c r="BM159" s="258" t="s">
        <v>1637</v>
      </c>
    </row>
    <row r="160" s="30" customFormat="true" ht="19.2" hidden="false" customHeight="false" outlineLevel="0" collapsed="false">
      <c r="A160" s="26"/>
      <c r="B160" s="27"/>
      <c r="C160" s="28"/>
      <c r="D160" s="259" t="s">
        <v>256</v>
      </c>
      <c r="E160" s="28"/>
      <c r="F160" s="260" t="s">
        <v>570</v>
      </c>
      <c r="G160" s="28"/>
      <c r="H160" s="28"/>
      <c r="I160" s="211"/>
      <c r="J160" s="28"/>
      <c r="K160" s="28"/>
      <c r="L160" s="29"/>
      <c r="M160" s="261"/>
      <c r="N160" s="262"/>
      <c r="O160" s="76"/>
      <c r="P160" s="76"/>
      <c r="Q160" s="76"/>
      <c r="R160" s="76"/>
      <c r="S160" s="76"/>
      <c r="T160" s="7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3" t="s">
        <v>256</v>
      </c>
      <c r="AU160" s="3" t="s">
        <v>83</v>
      </c>
    </row>
    <row r="161" s="30" customFormat="true" ht="24.15" hidden="false" customHeight="true" outlineLevel="0" collapsed="false">
      <c r="A161" s="26"/>
      <c r="B161" s="27"/>
      <c r="C161" s="246" t="s">
        <v>272</v>
      </c>
      <c r="D161" s="246" t="s">
        <v>250</v>
      </c>
      <c r="E161" s="247" t="s">
        <v>575</v>
      </c>
      <c r="F161" s="248" t="s">
        <v>576</v>
      </c>
      <c r="G161" s="249" t="s">
        <v>291</v>
      </c>
      <c r="H161" s="250" t="n">
        <v>4</v>
      </c>
      <c r="I161" s="251"/>
      <c r="J161" s="252" t="n">
        <f aca="false">ROUND(I161*H161,2)</f>
        <v>0</v>
      </c>
      <c r="K161" s="253"/>
      <c r="L161" s="29"/>
      <c r="M161" s="254"/>
      <c r="N161" s="255" t="s">
        <v>39</v>
      </c>
      <c r="O161" s="76"/>
      <c r="P161" s="256" t="n">
        <f aca="false">O161*H161</f>
        <v>0</v>
      </c>
      <c r="Q161" s="256" t="n">
        <v>0</v>
      </c>
      <c r="R161" s="256" t="n">
        <f aca="false">Q161*H161</f>
        <v>0</v>
      </c>
      <c r="S161" s="256" t="n">
        <v>0.017</v>
      </c>
      <c r="T161" s="257" t="n">
        <f aca="false">S161*H161</f>
        <v>0.068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258" t="s">
        <v>272</v>
      </c>
      <c r="AT161" s="258" t="s">
        <v>250</v>
      </c>
      <c r="AU161" s="258" t="s">
        <v>83</v>
      </c>
      <c r="AY161" s="3" t="s">
        <v>247</v>
      </c>
      <c r="BE161" s="137" t="n">
        <f aca="false">IF(N161="základní",J161,0)</f>
        <v>0</v>
      </c>
      <c r="BF161" s="137" t="n">
        <f aca="false">IF(N161="snížená",J161,0)</f>
        <v>0</v>
      </c>
      <c r="BG161" s="137" t="n">
        <f aca="false">IF(N161="zákl. přenesená",J161,0)</f>
        <v>0</v>
      </c>
      <c r="BH161" s="137" t="n">
        <f aca="false">IF(N161="sníž. přenesená",J161,0)</f>
        <v>0</v>
      </c>
      <c r="BI161" s="137" t="n">
        <f aca="false">IF(N161="nulová",J161,0)</f>
        <v>0</v>
      </c>
      <c r="BJ161" s="3" t="s">
        <v>81</v>
      </c>
      <c r="BK161" s="137" t="n">
        <f aca="false">ROUND(I161*H161,2)</f>
        <v>0</v>
      </c>
      <c r="BL161" s="3" t="s">
        <v>272</v>
      </c>
      <c r="BM161" s="258" t="s">
        <v>577</v>
      </c>
    </row>
    <row r="162" s="30" customFormat="true" ht="28.8" hidden="false" customHeight="false" outlineLevel="0" collapsed="false">
      <c r="A162" s="26"/>
      <c r="B162" s="27"/>
      <c r="C162" s="28"/>
      <c r="D162" s="259" t="s">
        <v>256</v>
      </c>
      <c r="E162" s="28"/>
      <c r="F162" s="260" t="s">
        <v>578</v>
      </c>
      <c r="G162" s="28"/>
      <c r="H162" s="28"/>
      <c r="I162" s="211"/>
      <c r="J162" s="28"/>
      <c r="K162" s="28"/>
      <c r="L162" s="29"/>
      <c r="M162" s="261"/>
      <c r="N162" s="262"/>
      <c r="O162" s="76"/>
      <c r="P162" s="76"/>
      <c r="Q162" s="76"/>
      <c r="R162" s="76"/>
      <c r="S162" s="76"/>
      <c r="T162" s="77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T162" s="3" t="s">
        <v>256</v>
      </c>
      <c r="AU162" s="3" t="s">
        <v>83</v>
      </c>
    </row>
    <row r="163" s="30" customFormat="true" ht="24.15" hidden="false" customHeight="true" outlineLevel="0" collapsed="false">
      <c r="A163" s="26"/>
      <c r="B163" s="27"/>
      <c r="C163" s="246" t="s">
        <v>579</v>
      </c>
      <c r="D163" s="246" t="s">
        <v>250</v>
      </c>
      <c r="E163" s="247" t="s">
        <v>580</v>
      </c>
      <c r="F163" s="248" t="s">
        <v>581</v>
      </c>
      <c r="G163" s="249" t="s">
        <v>307</v>
      </c>
      <c r="H163" s="250" t="n">
        <v>130</v>
      </c>
      <c r="I163" s="251"/>
      <c r="J163" s="252" t="n">
        <f aca="false">ROUND(I163*H163,2)</f>
        <v>0</v>
      </c>
      <c r="K163" s="253"/>
      <c r="L163" s="29"/>
      <c r="M163" s="254"/>
      <c r="N163" s="255" t="s">
        <v>39</v>
      </c>
      <c r="O163" s="76"/>
      <c r="P163" s="256" t="n">
        <f aca="false">O163*H163</f>
        <v>0</v>
      </c>
      <c r="Q163" s="256" t="n">
        <v>0</v>
      </c>
      <c r="R163" s="256" t="n">
        <f aca="false">Q163*H163</f>
        <v>0</v>
      </c>
      <c r="S163" s="256" t="n">
        <v>0</v>
      </c>
      <c r="T163" s="257" t="n">
        <f aca="false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258" t="s">
        <v>272</v>
      </c>
      <c r="AT163" s="258" t="s">
        <v>250</v>
      </c>
      <c r="AU163" s="258" t="s">
        <v>83</v>
      </c>
      <c r="AY163" s="3" t="s">
        <v>247</v>
      </c>
      <c r="BE163" s="137" t="n">
        <f aca="false">IF(N163="základní",J163,0)</f>
        <v>0</v>
      </c>
      <c r="BF163" s="137" t="n">
        <f aca="false">IF(N163="snížená",J163,0)</f>
        <v>0</v>
      </c>
      <c r="BG163" s="137" t="n">
        <f aca="false">IF(N163="zákl. přenesená",J163,0)</f>
        <v>0</v>
      </c>
      <c r="BH163" s="137" t="n">
        <f aca="false">IF(N163="sníž. přenesená",J163,0)</f>
        <v>0</v>
      </c>
      <c r="BI163" s="137" t="n">
        <f aca="false">IF(N163="nulová",J163,0)</f>
        <v>0</v>
      </c>
      <c r="BJ163" s="3" t="s">
        <v>81</v>
      </c>
      <c r="BK163" s="137" t="n">
        <f aca="false">ROUND(I163*H163,2)</f>
        <v>0</v>
      </c>
      <c r="BL163" s="3" t="s">
        <v>272</v>
      </c>
      <c r="BM163" s="258" t="s">
        <v>582</v>
      </c>
    </row>
    <row r="164" s="30" customFormat="true" ht="19.2" hidden="false" customHeight="false" outlineLevel="0" collapsed="false">
      <c r="A164" s="26"/>
      <c r="B164" s="27"/>
      <c r="C164" s="28"/>
      <c r="D164" s="259" t="s">
        <v>256</v>
      </c>
      <c r="E164" s="28"/>
      <c r="F164" s="260" t="s">
        <v>583</v>
      </c>
      <c r="G164" s="28"/>
      <c r="H164" s="28"/>
      <c r="I164" s="211"/>
      <c r="J164" s="28"/>
      <c r="K164" s="28"/>
      <c r="L164" s="29"/>
      <c r="M164" s="261"/>
      <c r="N164" s="262"/>
      <c r="O164" s="76"/>
      <c r="P164" s="76"/>
      <c r="Q164" s="76"/>
      <c r="R164" s="76"/>
      <c r="S164" s="76"/>
      <c r="T164" s="77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3" t="s">
        <v>256</v>
      </c>
      <c r="AU164" s="3" t="s">
        <v>83</v>
      </c>
    </row>
    <row r="165" s="229" customFormat="true" ht="22.8" hidden="false" customHeight="true" outlineLevel="0" collapsed="false">
      <c r="B165" s="230"/>
      <c r="C165" s="231"/>
      <c r="D165" s="232" t="s">
        <v>73</v>
      </c>
      <c r="E165" s="244" t="s">
        <v>270</v>
      </c>
      <c r="F165" s="244" t="s">
        <v>271</v>
      </c>
      <c r="G165" s="231"/>
      <c r="H165" s="231"/>
      <c r="I165" s="234"/>
      <c r="J165" s="245" t="n">
        <f aca="false">BK165</f>
        <v>0</v>
      </c>
      <c r="K165" s="231"/>
      <c r="L165" s="236"/>
      <c r="M165" s="237"/>
      <c r="N165" s="238"/>
      <c r="O165" s="238"/>
      <c r="P165" s="239" t="n">
        <f aca="false">SUM(P166:P173)</f>
        <v>0</v>
      </c>
      <c r="Q165" s="238"/>
      <c r="R165" s="239" t="n">
        <f aca="false">SUM(R166:R173)</f>
        <v>0</v>
      </c>
      <c r="S165" s="238"/>
      <c r="T165" s="240" t="n">
        <f aca="false">SUM(T166:T173)</f>
        <v>0</v>
      </c>
      <c r="AR165" s="241" t="s">
        <v>81</v>
      </c>
      <c r="AT165" s="242" t="s">
        <v>73</v>
      </c>
      <c r="AU165" s="242" t="s">
        <v>81</v>
      </c>
      <c r="AY165" s="241" t="s">
        <v>247</v>
      </c>
      <c r="BK165" s="243" t="n">
        <f aca="false">SUM(BK166:BK173)</f>
        <v>0</v>
      </c>
    </row>
    <row r="166" s="30" customFormat="true" ht="24.15" hidden="false" customHeight="true" outlineLevel="0" collapsed="false">
      <c r="A166" s="26"/>
      <c r="B166" s="27"/>
      <c r="C166" s="246" t="s">
        <v>278</v>
      </c>
      <c r="D166" s="246" t="s">
        <v>250</v>
      </c>
      <c r="E166" s="247" t="s">
        <v>273</v>
      </c>
      <c r="F166" s="248" t="s">
        <v>584</v>
      </c>
      <c r="G166" s="249" t="s">
        <v>275</v>
      </c>
      <c r="H166" s="250" t="n">
        <v>0.115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</v>
      </c>
      <c r="T166" s="257" t="n">
        <f aca="false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272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272</v>
      </c>
      <c r="BM166" s="258" t="s">
        <v>585</v>
      </c>
    </row>
    <row r="167" s="30" customFormat="true" ht="19.2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586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30" customFormat="true" ht="24.15" hidden="false" customHeight="true" outlineLevel="0" collapsed="false">
      <c r="A168" s="26"/>
      <c r="B168" s="27"/>
      <c r="C168" s="246" t="s">
        <v>248</v>
      </c>
      <c r="D168" s="246" t="s">
        <v>250</v>
      </c>
      <c r="E168" s="247" t="s">
        <v>279</v>
      </c>
      <c r="F168" s="248" t="s">
        <v>280</v>
      </c>
      <c r="G168" s="249" t="s">
        <v>275</v>
      </c>
      <c r="H168" s="250" t="n">
        <v>0.115</v>
      </c>
      <c r="I168" s="251"/>
      <c r="J168" s="252" t="n">
        <f aca="false">ROUND(I168*H168,2)</f>
        <v>0</v>
      </c>
      <c r="K168" s="253"/>
      <c r="L168" s="29"/>
      <c r="M168" s="254"/>
      <c r="N168" s="255" t="s">
        <v>39</v>
      </c>
      <c r="O168" s="76"/>
      <c r="P168" s="256" t="n">
        <f aca="false">O168*H168</f>
        <v>0</v>
      </c>
      <c r="Q168" s="256" t="n">
        <v>0</v>
      </c>
      <c r="R168" s="256" t="n">
        <f aca="false">Q168*H168</f>
        <v>0</v>
      </c>
      <c r="S168" s="256" t="n">
        <v>0</v>
      </c>
      <c r="T168" s="257" t="n">
        <f aca="false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272</v>
      </c>
      <c r="AT168" s="258" t="s">
        <v>250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272</v>
      </c>
      <c r="BM168" s="258" t="s">
        <v>587</v>
      </c>
    </row>
    <row r="169" s="30" customFormat="true" ht="19.2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282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30" customFormat="true" ht="24.15" hidden="false" customHeight="true" outlineLevel="0" collapsed="false">
      <c r="A170" s="26"/>
      <c r="B170" s="27"/>
      <c r="C170" s="246" t="s">
        <v>287</v>
      </c>
      <c r="D170" s="246" t="s">
        <v>250</v>
      </c>
      <c r="E170" s="247" t="s">
        <v>588</v>
      </c>
      <c r="F170" s="248" t="s">
        <v>589</v>
      </c>
      <c r="G170" s="249" t="s">
        <v>275</v>
      </c>
      <c r="H170" s="250" t="n">
        <v>75.67</v>
      </c>
      <c r="I170" s="251"/>
      <c r="J170" s="252" t="n">
        <f aca="false">ROUND(I170*H170,2)</f>
        <v>0</v>
      </c>
      <c r="K170" s="253"/>
      <c r="L170" s="29"/>
      <c r="M170" s="254"/>
      <c r="N170" s="255" t="s">
        <v>39</v>
      </c>
      <c r="O170" s="76"/>
      <c r="P170" s="256" t="n">
        <f aca="false">O170*H170</f>
        <v>0</v>
      </c>
      <c r="Q170" s="256" t="n">
        <v>0</v>
      </c>
      <c r="R170" s="256" t="n">
        <f aca="false">Q170*H170</f>
        <v>0</v>
      </c>
      <c r="S170" s="256" t="n">
        <v>0</v>
      </c>
      <c r="T170" s="257" t="n">
        <f aca="false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258" t="s">
        <v>272</v>
      </c>
      <c r="AT170" s="258" t="s">
        <v>250</v>
      </c>
      <c r="AU170" s="258" t="s">
        <v>83</v>
      </c>
      <c r="AY170" s="3" t="s">
        <v>247</v>
      </c>
      <c r="BE170" s="137" t="n">
        <f aca="false">IF(N170="základní",J170,0)</f>
        <v>0</v>
      </c>
      <c r="BF170" s="137" t="n">
        <f aca="false">IF(N170="snížená",J170,0)</f>
        <v>0</v>
      </c>
      <c r="BG170" s="137" t="n">
        <f aca="false">IF(N170="zákl. přenesená",J170,0)</f>
        <v>0</v>
      </c>
      <c r="BH170" s="137" t="n">
        <f aca="false">IF(N170="sníž. přenesená",J170,0)</f>
        <v>0</v>
      </c>
      <c r="BI170" s="137" t="n">
        <f aca="false">IF(N170="nulová",J170,0)</f>
        <v>0</v>
      </c>
      <c r="BJ170" s="3" t="s">
        <v>81</v>
      </c>
      <c r="BK170" s="137" t="n">
        <f aca="false">ROUND(I170*H170,2)</f>
        <v>0</v>
      </c>
      <c r="BL170" s="3" t="s">
        <v>272</v>
      </c>
      <c r="BM170" s="258" t="s">
        <v>590</v>
      </c>
    </row>
    <row r="171" s="30" customFormat="true" ht="28.8" hidden="false" customHeight="false" outlineLevel="0" collapsed="false">
      <c r="A171" s="26"/>
      <c r="B171" s="27"/>
      <c r="C171" s="28"/>
      <c r="D171" s="259" t="s">
        <v>256</v>
      </c>
      <c r="E171" s="28"/>
      <c r="F171" s="260" t="s">
        <v>591</v>
      </c>
      <c r="G171" s="28"/>
      <c r="H171" s="28"/>
      <c r="I171" s="211"/>
      <c r="J171" s="28"/>
      <c r="K171" s="28"/>
      <c r="L171" s="29"/>
      <c r="M171" s="261"/>
      <c r="N171" s="262"/>
      <c r="O171" s="76"/>
      <c r="P171" s="76"/>
      <c r="Q171" s="76"/>
      <c r="R171" s="76"/>
      <c r="S171" s="76"/>
      <c r="T171" s="77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T171" s="3" t="s">
        <v>256</v>
      </c>
      <c r="AU171" s="3" t="s">
        <v>83</v>
      </c>
    </row>
    <row r="172" s="30" customFormat="true" ht="49.05" hidden="false" customHeight="true" outlineLevel="0" collapsed="false">
      <c r="A172" s="26"/>
      <c r="B172" s="27"/>
      <c r="C172" s="246" t="s">
        <v>292</v>
      </c>
      <c r="D172" s="246" t="s">
        <v>250</v>
      </c>
      <c r="E172" s="247" t="s">
        <v>592</v>
      </c>
      <c r="F172" s="248" t="s">
        <v>593</v>
      </c>
      <c r="G172" s="249" t="s">
        <v>275</v>
      </c>
      <c r="H172" s="250" t="n">
        <v>1.081</v>
      </c>
      <c r="I172" s="251"/>
      <c r="J172" s="252" t="n">
        <f aca="false">ROUND(I172*H172,2)</f>
        <v>0</v>
      </c>
      <c r="K172" s="253"/>
      <c r="L172" s="29"/>
      <c r="M172" s="254"/>
      <c r="N172" s="255" t="s">
        <v>39</v>
      </c>
      <c r="O172" s="76"/>
      <c r="P172" s="256" t="n">
        <f aca="false">O172*H172</f>
        <v>0</v>
      </c>
      <c r="Q172" s="256" t="n">
        <v>0</v>
      </c>
      <c r="R172" s="256" t="n">
        <f aca="false">Q172*H172</f>
        <v>0</v>
      </c>
      <c r="S172" s="256" t="n">
        <v>0</v>
      </c>
      <c r="T172" s="257" t="n">
        <f aca="false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258" t="s">
        <v>272</v>
      </c>
      <c r="AT172" s="258" t="s">
        <v>250</v>
      </c>
      <c r="AU172" s="258" t="s">
        <v>83</v>
      </c>
      <c r="AY172" s="3" t="s">
        <v>247</v>
      </c>
      <c r="BE172" s="137" t="n">
        <f aca="false">IF(N172="základní",J172,0)</f>
        <v>0</v>
      </c>
      <c r="BF172" s="137" t="n">
        <f aca="false">IF(N172="snížená",J172,0)</f>
        <v>0</v>
      </c>
      <c r="BG172" s="137" t="n">
        <f aca="false">IF(N172="zákl. přenesená",J172,0)</f>
        <v>0</v>
      </c>
      <c r="BH172" s="137" t="n">
        <f aca="false">IF(N172="sníž. přenesená",J172,0)</f>
        <v>0</v>
      </c>
      <c r="BI172" s="137" t="n">
        <f aca="false">IF(N172="nulová",J172,0)</f>
        <v>0</v>
      </c>
      <c r="BJ172" s="3" t="s">
        <v>81</v>
      </c>
      <c r="BK172" s="137" t="n">
        <f aca="false">ROUND(I172*H172,2)</f>
        <v>0</v>
      </c>
      <c r="BL172" s="3" t="s">
        <v>272</v>
      </c>
      <c r="BM172" s="258" t="s">
        <v>594</v>
      </c>
    </row>
    <row r="173" s="30" customFormat="true" ht="38.4" hidden="false" customHeight="false" outlineLevel="0" collapsed="false">
      <c r="A173" s="26"/>
      <c r="B173" s="27"/>
      <c r="C173" s="28"/>
      <c r="D173" s="259" t="s">
        <v>256</v>
      </c>
      <c r="E173" s="28"/>
      <c r="F173" s="260" t="s">
        <v>595</v>
      </c>
      <c r="G173" s="28"/>
      <c r="H173" s="28"/>
      <c r="I173" s="211"/>
      <c r="J173" s="28"/>
      <c r="K173" s="28"/>
      <c r="L173" s="29"/>
      <c r="M173" s="261"/>
      <c r="N173" s="262"/>
      <c r="O173" s="76"/>
      <c r="P173" s="76"/>
      <c r="Q173" s="76"/>
      <c r="R173" s="76"/>
      <c r="S173" s="76"/>
      <c r="T173" s="77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T173" s="3" t="s">
        <v>256</v>
      </c>
      <c r="AU173" s="3" t="s">
        <v>83</v>
      </c>
    </row>
    <row r="174" s="229" customFormat="true" ht="25.95" hidden="false" customHeight="true" outlineLevel="0" collapsed="false">
      <c r="B174" s="230"/>
      <c r="C174" s="231"/>
      <c r="D174" s="232" t="s">
        <v>73</v>
      </c>
      <c r="E174" s="233" t="s">
        <v>295</v>
      </c>
      <c r="F174" s="233" t="s">
        <v>296</v>
      </c>
      <c r="G174" s="231"/>
      <c r="H174" s="231"/>
      <c r="I174" s="234"/>
      <c r="J174" s="235" t="n">
        <f aca="false">BK174</f>
        <v>0</v>
      </c>
      <c r="K174" s="231"/>
      <c r="L174" s="236"/>
      <c r="M174" s="237"/>
      <c r="N174" s="238"/>
      <c r="O174" s="238"/>
      <c r="P174" s="239" t="n">
        <f aca="false">P175+P374+P428</f>
        <v>0</v>
      </c>
      <c r="Q174" s="238"/>
      <c r="R174" s="239" t="n">
        <f aca="false">R175+R374+R428</f>
        <v>0.07117</v>
      </c>
      <c r="S174" s="238"/>
      <c r="T174" s="240" t="n">
        <f aca="false">T175+T374+T428</f>
        <v>0.03995</v>
      </c>
      <c r="AR174" s="241" t="s">
        <v>83</v>
      </c>
      <c r="AT174" s="242" t="s">
        <v>73</v>
      </c>
      <c r="AU174" s="242" t="s">
        <v>74</v>
      </c>
      <c r="AY174" s="241" t="s">
        <v>247</v>
      </c>
      <c r="BK174" s="243" t="n">
        <f aca="false">BK175+BK374+BK428</f>
        <v>0</v>
      </c>
    </row>
    <row r="175" s="229" customFormat="true" ht="22.8" hidden="false" customHeight="true" outlineLevel="0" collapsed="false">
      <c r="B175" s="230"/>
      <c r="C175" s="231"/>
      <c r="D175" s="232" t="s">
        <v>73</v>
      </c>
      <c r="E175" s="244" t="s">
        <v>596</v>
      </c>
      <c r="F175" s="244" t="s">
        <v>597</v>
      </c>
      <c r="G175" s="231"/>
      <c r="H175" s="231"/>
      <c r="I175" s="234"/>
      <c r="J175" s="245" t="n">
        <f aca="false">BK175</f>
        <v>0</v>
      </c>
      <c r="K175" s="231"/>
      <c r="L175" s="236"/>
      <c r="M175" s="237"/>
      <c r="N175" s="238"/>
      <c r="O175" s="238"/>
      <c r="P175" s="239" t="n">
        <f aca="false">P176+P283+P302+P349</f>
        <v>0</v>
      </c>
      <c r="Q175" s="238"/>
      <c r="R175" s="239" t="n">
        <f aca="false">R176+R283+R302+R349</f>
        <v>0.06708</v>
      </c>
      <c r="S175" s="238"/>
      <c r="T175" s="240" t="n">
        <f aca="false">T176+T283+T302+T349</f>
        <v>0.03235</v>
      </c>
      <c r="AR175" s="241" t="s">
        <v>83</v>
      </c>
      <c r="AT175" s="242" t="s">
        <v>73</v>
      </c>
      <c r="AU175" s="242" t="s">
        <v>81</v>
      </c>
      <c r="AY175" s="241" t="s">
        <v>247</v>
      </c>
      <c r="BK175" s="243" t="n">
        <f aca="false">BK176+BK283+BK302+BK349</f>
        <v>0</v>
      </c>
    </row>
    <row r="176" s="229" customFormat="true" ht="20.85" hidden="false" customHeight="true" outlineLevel="0" collapsed="false">
      <c r="B176" s="230"/>
      <c r="C176" s="231"/>
      <c r="D176" s="232" t="s">
        <v>73</v>
      </c>
      <c r="E176" s="244" t="s">
        <v>598</v>
      </c>
      <c r="F176" s="244" t="s">
        <v>599</v>
      </c>
      <c r="G176" s="231"/>
      <c r="H176" s="231"/>
      <c r="I176" s="234"/>
      <c r="J176" s="245" t="n">
        <f aca="false">BK176</f>
        <v>0</v>
      </c>
      <c r="K176" s="231"/>
      <c r="L176" s="236"/>
      <c r="M176" s="237"/>
      <c r="N176" s="238"/>
      <c r="O176" s="238"/>
      <c r="P176" s="239" t="n">
        <f aca="false">SUM(P177:P282)</f>
        <v>0</v>
      </c>
      <c r="Q176" s="238"/>
      <c r="R176" s="239" t="n">
        <f aca="false">SUM(R177:R282)</f>
        <v>0.03018</v>
      </c>
      <c r="S176" s="238"/>
      <c r="T176" s="240" t="n">
        <f aca="false">SUM(T177:T282)</f>
        <v>0.00015</v>
      </c>
      <c r="AR176" s="241" t="s">
        <v>83</v>
      </c>
      <c r="AT176" s="242" t="s">
        <v>73</v>
      </c>
      <c r="AU176" s="242" t="s">
        <v>83</v>
      </c>
      <c r="AY176" s="241" t="s">
        <v>247</v>
      </c>
      <c r="BK176" s="243" t="n">
        <f aca="false">SUM(BK177:BK282)</f>
        <v>0</v>
      </c>
    </row>
    <row r="177" s="30" customFormat="true" ht="24.15" hidden="false" customHeight="true" outlineLevel="0" collapsed="false">
      <c r="A177" s="26"/>
      <c r="B177" s="27"/>
      <c r="C177" s="246" t="s">
        <v>600</v>
      </c>
      <c r="D177" s="246" t="s">
        <v>250</v>
      </c>
      <c r="E177" s="247" t="s">
        <v>601</v>
      </c>
      <c r="F177" s="248" t="s">
        <v>602</v>
      </c>
      <c r="G177" s="249" t="s">
        <v>291</v>
      </c>
      <c r="H177" s="250" t="n">
        <v>1</v>
      </c>
      <c r="I177" s="251"/>
      <c r="J177" s="252" t="n">
        <f aca="false">ROUND(I177*H177,2)</f>
        <v>0</v>
      </c>
      <c r="K177" s="253"/>
      <c r="L177" s="29"/>
      <c r="M177" s="254"/>
      <c r="N177" s="255" t="s">
        <v>39</v>
      </c>
      <c r="O177" s="76"/>
      <c r="P177" s="256" t="n">
        <f aca="false">O177*H177</f>
        <v>0</v>
      </c>
      <c r="Q177" s="256" t="n">
        <v>0</v>
      </c>
      <c r="R177" s="256" t="n">
        <f aca="false">Q177*H177</f>
        <v>0</v>
      </c>
      <c r="S177" s="256" t="n">
        <v>0</v>
      </c>
      <c r="T177" s="257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258" t="s">
        <v>302</v>
      </c>
      <c r="AT177" s="258" t="s">
        <v>250</v>
      </c>
      <c r="AU177" s="258" t="s">
        <v>265</v>
      </c>
      <c r="AY177" s="3" t="s">
        <v>247</v>
      </c>
      <c r="BE177" s="137" t="n">
        <f aca="false">IF(N177="základní",J177,0)</f>
        <v>0</v>
      </c>
      <c r="BF177" s="137" t="n">
        <f aca="false">IF(N177="snížená",J177,0)</f>
        <v>0</v>
      </c>
      <c r="BG177" s="137" t="n">
        <f aca="false">IF(N177="zákl. přenesená",J177,0)</f>
        <v>0</v>
      </c>
      <c r="BH177" s="137" t="n">
        <f aca="false">IF(N177="sníž. přenesená",J177,0)</f>
        <v>0</v>
      </c>
      <c r="BI177" s="137" t="n">
        <f aca="false">IF(N177="nulová",J177,0)</f>
        <v>0</v>
      </c>
      <c r="BJ177" s="3" t="s">
        <v>81</v>
      </c>
      <c r="BK177" s="137" t="n">
        <f aca="false">ROUND(I177*H177,2)</f>
        <v>0</v>
      </c>
      <c r="BL177" s="3" t="s">
        <v>302</v>
      </c>
      <c r="BM177" s="258" t="s">
        <v>603</v>
      </c>
    </row>
    <row r="178" s="30" customFormat="true" ht="19.2" hidden="false" customHeight="false" outlineLevel="0" collapsed="false">
      <c r="A178" s="26"/>
      <c r="B178" s="27"/>
      <c r="C178" s="28"/>
      <c r="D178" s="259" t="s">
        <v>256</v>
      </c>
      <c r="E178" s="28"/>
      <c r="F178" s="260" t="s">
        <v>604</v>
      </c>
      <c r="G178" s="28"/>
      <c r="H178" s="28"/>
      <c r="I178" s="211"/>
      <c r="J178" s="28"/>
      <c r="K178" s="28"/>
      <c r="L178" s="29"/>
      <c r="M178" s="261"/>
      <c r="N178" s="262"/>
      <c r="O178" s="76"/>
      <c r="P178" s="76"/>
      <c r="Q178" s="76"/>
      <c r="R178" s="76"/>
      <c r="S178" s="76"/>
      <c r="T178" s="77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T178" s="3" t="s">
        <v>256</v>
      </c>
      <c r="AU178" s="3" t="s">
        <v>265</v>
      </c>
    </row>
    <row r="179" s="30" customFormat="true" ht="16.5" hidden="false" customHeight="true" outlineLevel="0" collapsed="false">
      <c r="A179" s="26"/>
      <c r="B179" s="27"/>
      <c r="C179" s="263" t="s">
        <v>605</v>
      </c>
      <c r="D179" s="263" t="s">
        <v>288</v>
      </c>
      <c r="E179" s="264" t="s">
        <v>606</v>
      </c>
      <c r="F179" s="265" t="s">
        <v>607</v>
      </c>
      <c r="G179" s="266" t="s">
        <v>291</v>
      </c>
      <c r="H179" s="267" t="n">
        <v>1</v>
      </c>
      <c r="I179" s="268"/>
      <c r="J179" s="269" t="n">
        <f aca="false">ROUND(I179*H179,2)</f>
        <v>0</v>
      </c>
      <c r="K179" s="270"/>
      <c r="L179" s="271"/>
      <c r="M179" s="272"/>
      <c r="N179" s="273" t="s">
        <v>39</v>
      </c>
      <c r="O179" s="76"/>
      <c r="P179" s="256" t="n">
        <f aca="false">O179*H179</f>
        <v>0</v>
      </c>
      <c r="Q179" s="256" t="n">
        <v>0.00023</v>
      </c>
      <c r="R179" s="256" t="n">
        <f aca="false">Q179*H179</f>
        <v>0.00023</v>
      </c>
      <c r="S179" s="256" t="n">
        <v>0</v>
      </c>
      <c r="T179" s="257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258" t="s">
        <v>324</v>
      </c>
      <c r="AT179" s="258" t="s">
        <v>288</v>
      </c>
      <c r="AU179" s="258" t="s">
        <v>265</v>
      </c>
      <c r="AY179" s="3" t="s">
        <v>247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81</v>
      </c>
      <c r="BK179" s="137" t="n">
        <f aca="false">ROUND(I179*H179,2)</f>
        <v>0</v>
      </c>
      <c r="BL179" s="3" t="s">
        <v>302</v>
      </c>
      <c r="BM179" s="258" t="s">
        <v>608</v>
      </c>
    </row>
    <row r="180" s="30" customFormat="true" ht="10.2" hidden="false" customHeight="false" outlineLevel="0" collapsed="false">
      <c r="A180" s="26"/>
      <c r="B180" s="27"/>
      <c r="C180" s="28"/>
      <c r="D180" s="259" t="s">
        <v>256</v>
      </c>
      <c r="E180" s="28"/>
      <c r="F180" s="260" t="s">
        <v>607</v>
      </c>
      <c r="G180" s="28"/>
      <c r="H180" s="28"/>
      <c r="I180" s="211"/>
      <c r="J180" s="28"/>
      <c r="K180" s="28"/>
      <c r="L180" s="29"/>
      <c r="M180" s="261"/>
      <c r="N180" s="262"/>
      <c r="O180" s="76"/>
      <c r="P180" s="76"/>
      <c r="Q180" s="76"/>
      <c r="R180" s="76"/>
      <c r="S180" s="76"/>
      <c r="T180" s="77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T180" s="3" t="s">
        <v>256</v>
      </c>
      <c r="AU180" s="3" t="s">
        <v>265</v>
      </c>
    </row>
    <row r="181" s="30" customFormat="true" ht="24.15" hidden="false" customHeight="true" outlineLevel="0" collapsed="false">
      <c r="A181" s="26"/>
      <c r="B181" s="27"/>
      <c r="C181" s="246" t="s">
        <v>609</v>
      </c>
      <c r="D181" s="246" t="s">
        <v>250</v>
      </c>
      <c r="E181" s="247" t="s">
        <v>610</v>
      </c>
      <c r="F181" s="248" t="s">
        <v>611</v>
      </c>
      <c r="G181" s="249" t="s">
        <v>291</v>
      </c>
      <c r="H181" s="250" t="n">
        <v>1</v>
      </c>
      <c r="I181" s="251"/>
      <c r="J181" s="252" t="n">
        <f aca="false">ROUND(I181*H181,2)</f>
        <v>0</v>
      </c>
      <c r="K181" s="253"/>
      <c r="L181" s="29"/>
      <c r="M181" s="254"/>
      <c r="N181" s="255" t="s">
        <v>39</v>
      </c>
      <c r="O181" s="76"/>
      <c r="P181" s="256" t="n">
        <f aca="false">O181*H181</f>
        <v>0</v>
      </c>
      <c r="Q181" s="256" t="n">
        <v>0</v>
      </c>
      <c r="R181" s="256" t="n">
        <f aca="false">Q181*H181</f>
        <v>0</v>
      </c>
      <c r="S181" s="256" t="n">
        <v>0</v>
      </c>
      <c r="T181" s="257" t="n">
        <f aca="false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258" t="s">
        <v>302</v>
      </c>
      <c r="AT181" s="258" t="s">
        <v>250</v>
      </c>
      <c r="AU181" s="258" t="s">
        <v>265</v>
      </c>
      <c r="AY181" s="3" t="s">
        <v>247</v>
      </c>
      <c r="BE181" s="137" t="n">
        <f aca="false">IF(N181="základní",J181,0)</f>
        <v>0</v>
      </c>
      <c r="BF181" s="137" t="n">
        <f aca="false">IF(N181="snížená",J181,0)</f>
        <v>0</v>
      </c>
      <c r="BG181" s="137" t="n">
        <f aca="false">IF(N181="zákl. přenesená",J181,0)</f>
        <v>0</v>
      </c>
      <c r="BH181" s="137" t="n">
        <f aca="false">IF(N181="sníž. přenesená",J181,0)</f>
        <v>0</v>
      </c>
      <c r="BI181" s="137" t="n">
        <f aca="false">IF(N181="nulová",J181,0)</f>
        <v>0</v>
      </c>
      <c r="BJ181" s="3" t="s">
        <v>81</v>
      </c>
      <c r="BK181" s="137" t="n">
        <f aca="false">ROUND(I181*H181,2)</f>
        <v>0</v>
      </c>
      <c r="BL181" s="3" t="s">
        <v>302</v>
      </c>
      <c r="BM181" s="258" t="s">
        <v>612</v>
      </c>
    </row>
    <row r="182" s="30" customFormat="true" ht="19.2" hidden="false" customHeight="false" outlineLevel="0" collapsed="false">
      <c r="A182" s="26"/>
      <c r="B182" s="27"/>
      <c r="C182" s="28"/>
      <c r="D182" s="259" t="s">
        <v>256</v>
      </c>
      <c r="E182" s="28"/>
      <c r="F182" s="260" t="s">
        <v>613</v>
      </c>
      <c r="G182" s="28"/>
      <c r="H182" s="28"/>
      <c r="I182" s="211"/>
      <c r="J182" s="28"/>
      <c r="K182" s="28"/>
      <c r="L182" s="29"/>
      <c r="M182" s="261"/>
      <c r="N182" s="262"/>
      <c r="O182" s="76"/>
      <c r="P182" s="76"/>
      <c r="Q182" s="76"/>
      <c r="R182" s="76"/>
      <c r="S182" s="76"/>
      <c r="T182" s="77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T182" s="3" t="s">
        <v>256</v>
      </c>
      <c r="AU182" s="3" t="s">
        <v>265</v>
      </c>
    </row>
    <row r="183" s="30" customFormat="true" ht="24.15" hidden="false" customHeight="true" outlineLevel="0" collapsed="false">
      <c r="A183" s="26"/>
      <c r="B183" s="27"/>
      <c r="C183" s="263" t="s">
        <v>719</v>
      </c>
      <c r="D183" s="263" t="s">
        <v>288</v>
      </c>
      <c r="E183" s="264" t="s">
        <v>1638</v>
      </c>
      <c r="F183" s="265" t="s">
        <v>1639</v>
      </c>
      <c r="G183" s="266" t="s">
        <v>291</v>
      </c>
      <c r="H183" s="267" t="n">
        <v>1</v>
      </c>
      <c r="I183" s="268"/>
      <c r="J183" s="269" t="n">
        <f aca="false">ROUND(I183*H183,2)</f>
        <v>0</v>
      </c>
      <c r="K183" s="270"/>
      <c r="L183" s="271"/>
      <c r="M183" s="272"/>
      <c r="N183" s="273" t="s">
        <v>39</v>
      </c>
      <c r="O183" s="76"/>
      <c r="P183" s="256" t="n">
        <f aca="false">O183*H183</f>
        <v>0</v>
      </c>
      <c r="Q183" s="256" t="n">
        <v>0.00503</v>
      </c>
      <c r="R183" s="256" t="n">
        <f aca="false">Q183*H183</f>
        <v>0.00503</v>
      </c>
      <c r="S183" s="256" t="n">
        <v>0</v>
      </c>
      <c r="T183" s="257" t="n">
        <f aca="false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258" t="s">
        <v>324</v>
      </c>
      <c r="AT183" s="258" t="s">
        <v>288</v>
      </c>
      <c r="AU183" s="258" t="s">
        <v>265</v>
      </c>
      <c r="AY183" s="3" t="s">
        <v>247</v>
      </c>
      <c r="BE183" s="137" t="n">
        <f aca="false">IF(N183="základní",J183,0)</f>
        <v>0</v>
      </c>
      <c r="BF183" s="137" t="n">
        <f aca="false">IF(N183="snížená",J183,0)</f>
        <v>0</v>
      </c>
      <c r="BG183" s="137" t="n">
        <f aca="false">IF(N183="zákl. přenesená",J183,0)</f>
        <v>0</v>
      </c>
      <c r="BH183" s="137" t="n">
        <f aca="false">IF(N183="sníž. přenesená",J183,0)</f>
        <v>0</v>
      </c>
      <c r="BI183" s="137" t="n">
        <f aca="false">IF(N183="nulová",J183,0)</f>
        <v>0</v>
      </c>
      <c r="BJ183" s="3" t="s">
        <v>81</v>
      </c>
      <c r="BK183" s="137" t="n">
        <f aca="false">ROUND(I183*H183,2)</f>
        <v>0</v>
      </c>
      <c r="BL183" s="3" t="s">
        <v>302</v>
      </c>
      <c r="BM183" s="258" t="s">
        <v>1640</v>
      </c>
    </row>
    <row r="184" s="30" customFormat="true" ht="19.2" hidden="false" customHeight="false" outlineLevel="0" collapsed="false">
      <c r="A184" s="26"/>
      <c r="B184" s="27"/>
      <c r="C184" s="28"/>
      <c r="D184" s="259" t="s">
        <v>256</v>
      </c>
      <c r="E184" s="28"/>
      <c r="F184" s="260" t="s">
        <v>1639</v>
      </c>
      <c r="G184" s="28"/>
      <c r="H184" s="28"/>
      <c r="I184" s="211"/>
      <c r="J184" s="28"/>
      <c r="K184" s="28"/>
      <c r="L184" s="29"/>
      <c r="M184" s="261"/>
      <c r="N184" s="262"/>
      <c r="O184" s="76"/>
      <c r="P184" s="76"/>
      <c r="Q184" s="76"/>
      <c r="R184" s="76"/>
      <c r="S184" s="76"/>
      <c r="T184" s="77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T184" s="3" t="s">
        <v>256</v>
      </c>
      <c r="AU184" s="3" t="s">
        <v>265</v>
      </c>
    </row>
    <row r="185" s="30" customFormat="true" ht="33" hidden="false" customHeight="true" outlineLevel="0" collapsed="false">
      <c r="A185" s="26"/>
      <c r="B185" s="27"/>
      <c r="C185" s="246" t="s">
        <v>622</v>
      </c>
      <c r="D185" s="246" t="s">
        <v>250</v>
      </c>
      <c r="E185" s="247" t="s">
        <v>623</v>
      </c>
      <c r="F185" s="248" t="s">
        <v>624</v>
      </c>
      <c r="G185" s="249" t="s">
        <v>291</v>
      </c>
      <c r="H185" s="250" t="n">
        <v>3</v>
      </c>
      <c r="I185" s="251"/>
      <c r="J185" s="252" t="n">
        <f aca="false">ROUND(I185*H185,2)</f>
        <v>0</v>
      </c>
      <c r="K185" s="253"/>
      <c r="L185" s="29"/>
      <c r="M185" s="254"/>
      <c r="N185" s="255" t="s">
        <v>39</v>
      </c>
      <c r="O185" s="76"/>
      <c r="P185" s="256" t="n">
        <f aca="false">O185*H185</f>
        <v>0</v>
      </c>
      <c r="Q185" s="256" t="n">
        <v>0</v>
      </c>
      <c r="R185" s="256" t="n">
        <f aca="false">Q185*H185</f>
        <v>0</v>
      </c>
      <c r="S185" s="256" t="n">
        <v>0</v>
      </c>
      <c r="T185" s="257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258" t="s">
        <v>302</v>
      </c>
      <c r="AT185" s="258" t="s">
        <v>250</v>
      </c>
      <c r="AU185" s="258" t="s">
        <v>265</v>
      </c>
      <c r="AY185" s="3" t="s">
        <v>247</v>
      </c>
      <c r="BE185" s="137" t="n">
        <f aca="false">IF(N185="základní",J185,0)</f>
        <v>0</v>
      </c>
      <c r="BF185" s="137" t="n">
        <f aca="false">IF(N185="snížená",J185,0)</f>
        <v>0</v>
      </c>
      <c r="BG185" s="137" t="n">
        <f aca="false">IF(N185="zákl. přenesená",J185,0)</f>
        <v>0</v>
      </c>
      <c r="BH185" s="137" t="n">
        <f aca="false">IF(N185="sníž. přenesená",J185,0)</f>
        <v>0</v>
      </c>
      <c r="BI185" s="137" t="n">
        <f aca="false">IF(N185="nulová",J185,0)</f>
        <v>0</v>
      </c>
      <c r="BJ185" s="3" t="s">
        <v>81</v>
      </c>
      <c r="BK185" s="137" t="n">
        <f aca="false">ROUND(I185*H185,2)</f>
        <v>0</v>
      </c>
      <c r="BL185" s="3" t="s">
        <v>302</v>
      </c>
      <c r="BM185" s="258" t="s">
        <v>625</v>
      </c>
    </row>
    <row r="186" s="30" customFormat="true" ht="19.2" hidden="false" customHeight="false" outlineLevel="0" collapsed="false">
      <c r="A186" s="26"/>
      <c r="B186" s="27"/>
      <c r="C186" s="28"/>
      <c r="D186" s="259" t="s">
        <v>256</v>
      </c>
      <c r="E186" s="28"/>
      <c r="F186" s="260" t="s">
        <v>624</v>
      </c>
      <c r="G186" s="28"/>
      <c r="H186" s="28"/>
      <c r="I186" s="211"/>
      <c r="J186" s="28"/>
      <c r="K186" s="28"/>
      <c r="L186" s="29"/>
      <c r="M186" s="261"/>
      <c r="N186" s="262"/>
      <c r="O186" s="76"/>
      <c r="P186" s="76"/>
      <c r="Q186" s="76"/>
      <c r="R186" s="76"/>
      <c r="S186" s="76"/>
      <c r="T186" s="7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T186" s="3" t="s">
        <v>256</v>
      </c>
      <c r="AU186" s="3" t="s">
        <v>265</v>
      </c>
    </row>
    <row r="187" s="30" customFormat="true" ht="24.15" hidden="false" customHeight="true" outlineLevel="0" collapsed="false">
      <c r="A187" s="26"/>
      <c r="B187" s="27"/>
      <c r="C187" s="263" t="s">
        <v>626</v>
      </c>
      <c r="D187" s="263" t="s">
        <v>288</v>
      </c>
      <c r="E187" s="264" t="s">
        <v>627</v>
      </c>
      <c r="F187" s="265" t="s">
        <v>628</v>
      </c>
      <c r="G187" s="266" t="s">
        <v>291</v>
      </c>
      <c r="H187" s="267" t="n">
        <v>3</v>
      </c>
      <c r="I187" s="268"/>
      <c r="J187" s="269" t="n">
        <f aca="false">ROUND(I187*H187,2)</f>
        <v>0</v>
      </c>
      <c r="K187" s="270"/>
      <c r="L187" s="271"/>
      <c r="M187" s="272"/>
      <c r="N187" s="273" t="s">
        <v>39</v>
      </c>
      <c r="O187" s="76"/>
      <c r="P187" s="256" t="n">
        <f aca="false">O187*H187</f>
        <v>0</v>
      </c>
      <c r="Q187" s="256" t="n">
        <v>0</v>
      </c>
      <c r="R187" s="256" t="n">
        <f aca="false">Q187*H187</f>
        <v>0</v>
      </c>
      <c r="S187" s="256" t="n">
        <v>0</v>
      </c>
      <c r="T187" s="257" t="n">
        <f aca="false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258" t="s">
        <v>324</v>
      </c>
      <c r="AT187" s="258" t="s">
        <v>288</v>
      </c>
      <c r="AU187" s="258" t="s">
        <v>265</v>
      </c>
      <c r="AY187" s="3" t="s">
        <v>247</v>
      </c>
      <c r="BE187" s="137" t="n">
        <f aca="false">IF(N187="základní",J187,0)</f>
        <v>0</v>
      </c>
      <c r="BF187" s="137" t="n">
        <f aca="false">IF(N187="snížená",J187,0)</f>
        <v>0</v>
      </c>
      <c r="BG187" s="137" t="n">
        <f aca="false">IF(N187="zákl. přenesená",J187,0)</f>
        <v>0</v>
      </c>
      <c r="BH187" s="137" t="n">
        <f aca="false">IF(N187="sníž. přenesená",J187,0)</f>
        <v>0</v>
      </c>
      <c r="BI187" s="137" t="n">
        <f aca="false">IF(N187="nulová",J187,0)</f>
        <v>0</v>
      </c>
      <c r="BJ187" s="3" t="s">
        <v>81</v>
      </c>
      <c r="BK187" s="137" t="n">
        <f aca="false">ROUND(I187*H187,2)</f>
        <v>0</v>
      </c>
      <c r="BL187" s="3" t="s">
        <v>302</v>
      </c>
      <c r="BM187" s="258" t="s">
        <v>629</v>
      </c>
    </row>
    <row r="188" s="30" customFormat="true" ht="19.2" hidden="false" customHeight="false" outlineLevel="0" collapsed="false">
      <c r="A188" s="26"/>
      <c r="B188" s="27"/>
      <c r="C188" s="28"/>
      <c r="D188" s="259" t="s">
        <v>256</v>
      </c>
      <c r="E188" s="28"/>
      <c r="F188" s="260" t="s">
        <v>628</v>
      </c>
      <c r="G188" s="28"/>
      <c r="H188" s="28"/>
      <c r="I188" s="211"/>
      <c r="J188" s="28"/>
      <c r="K188" s="28"/>
      <c r="L188" s="29"/>
      <c r="M188" s="261"/>
      <c r="N188" s="262"/>
      <c r="O188" s="76"/>
      <c r="P188" s="76"/>
      <c r="Q188" s="76"/>
      <c r="R188" s="76"/>
      <c r="S188" s="76"/>
      <c r="T188" s="77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T188" s="3" t="s">
        <v>256</v>
      </c>
      <c r="AU188" s="3" t="s">
        <v>265</v>
      </c>
    </row>
    <row r="189" s="30" customFormat="true" ht="33" hidden="false" customHeight="true" outlineLevel="0" collapsed="false">
      <c r="A189" s="26"/>
      <c r="B189" s="27"/>
      <c r="C189" s="246" t="s">
        <v>630</v>
      </c>
      <c r="D189" s="246" t="s">
        <v>250</v>
      </c>
      <c r="E189" s="247" t="s">
        <v>631</v>
      </c>
      <c r="F189" s="248" t="s">
        <v>632</v>
      </c>
      <c r="G189" s="249" t="s">
        <v>291</v>
      </c>
      <c r="H189" s="250" t="n">
        <v>1</v>
      </c>
      <c r="I189" s="251"/>
      <c r="J189" s="252" t="n">
        <f aca="false">ROUND(I189*H189,2)</f>
        <v>0</v>
      </c>
      <c r="K189" s="253"/>
      <c r="L189" s="29"/>
      <c r="M189" s="254"/>
      <c r="N189" s="255" t="s">
        <v>39</v>
      </c>
      <c r="O189" s="76"/>
      <c r="P189" s="256" t="n">
        <f aca="false">O189*H189</f>
        <v>0</v>
      </c>
      <c r="Q189" s="256" t="n">
        <v>0</v>
      </c>
      <c r="R189" s="256" t="n">
        <f aca="false">Q189*H189</f>
        <v>0</v>
      </c>
      <c r="S189" s="256" t="n">
        <v>0</v>
      </c>
      <c r="T189" s="257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258" t="s">
        <v>302</v>
      </c>
      <c r="AT189" s="258" t="s">
        <v>250</v>
      </c>
      <c r="AU189" s="258" t="s">
        <v>265</v>
      </c>
      <c r="AY189" s="3" t="s">
        <v>247</v>
      </c>
      <c r="BE189" s="137" t="n">
        <f aca="false">IF(N189="základní",J189,0)</f>
        <v>0</v>
      </c>
      <c r="BF189" s="137" t="n">
        <f aca="false">IF(N189="snížená",J189,0)</f>
        <v>0</v>
      </c>
      <c r="BG189" s="137" t="n">
        <f aca="false">IF(N189="zákl. přenesená",J189,0)</f>
        <v>0</v>
      </c>
      <c r="BH189" s="137" t="n">
        <f aca="false">IF(N189="sníž. přenesená",J189,0)</f>
        <v>0</v>
      </c>
      <c r="BI189" s="137" t="n">
        <f aca="false">IF(N189="nulová",J189,0)</f>
        <v>0</v>
      </c>
      <c r="BJ189" s="3" t="s">
        <v>81</v>
      </c>
      <c r="BK189" s="137" t="n">
        <f aca="false">ROUND(I189*H189,2)</f>
        <v>0</v>
      </c>
      <c r="BL189" s="3" t="s">
        <v>302</v>
      </c>
      <c r="BM189" s="258" t="s">
        <v>633</v>
      </c>
    </row>
    <row r="190" s="30" customFormat="true" ht="19.2" hidden="false" customHeight="false" outlineLevel="0" collapsed="false">
      <c r="A190" s="26"/>
      <c r="B190" s="27"/>
      <c r="C190" s="28"/>
      <c r="D190" s="259" t="s">
        <v>256</v>
      </c>
      <c r="E190" s="28"/>
      <c r="F190" s="260" t="s">
        <v>634</v>
      </c>
      <c r="G190" s="28"/>
      <c r="H190" s="28"/>
      <c r="I190" s="211"/>
      <c r="J190" s="28"/>
      <c r="K190" s="28"/>
      <c r="L190" s="29"/>
      <c r="M190" s="261"/>
      <c r="N190" s="262"/>
      <c r="O190" s="76"/>
      <c r="P190" s="76"/>
      <c r="Q190" s="76"/>
      <c r="R190" s="76"/>
      <c r="S190" s="76"/>
      <c r="T190" s="7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T190" s="3" t="s">
        <v>256</v>
      </c>
      <c r="AU190" s="3" t="s">
        <v>265</v>
      </c>
    </row>
    <row r="191" s="30" customFormat="true" ht="24.15" hidden="false" customHeight="true" outlineLevel="0" collapsed="false">
      <c r="A191" s="26"/>
      <c r="B191" s="27"/>
      <c r="C191" s="263" t="s">
        <v>635</v>
      </c>
      <c r="D191" s="263" t="s">
        <v>288</v>
      </c>
      <c r="E191" s="264" t="s">
        <v>636</v>
      </c>
      <c r="F191" s="265" t="s">
        <v>637</v>
      </c>
      <c r="G191" s="266" t="s">
        <v>291</v>
      </c>
      <c r="H191" s="267" t="n">
        <v>1</v>
      </c>
      <c r="I191" s="268"/>
      <c r="J191" s="269" t="n">
        <f aca="false">ROUND(I191*H191,2)</f>
        <v>0</v>
      </c>
      <c r="K191" s="270"/>
      <c r="L191" s="271"/>
      <c r="M191" s="272"/>
      <c r="N191" s="273" t="s">
        <v>39</v>
      </c>
      <c r="O191" s="76"/>
      <c r="P191" s="256" t="n">
        <f aca="false">O191*H191</f>
        <v>0</v>
      </c>
      <c r="Q191" s="256" t="n">
        <v>0</v>
      </c>
      <c r="R191" s="256" t="n">
        <f aca="false">Q191*H191</f>
        <v>0</v>
      </c>
      <c r="S191" s="256" t="n">
        <v>0</v>
      </c>
      <c r="T191" s="257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258" t="s">
        <v>324</v>
      </c>
      <c r="AT191" s="258" t="s">
        <v>288</v>
      </c>
      <c r="AU191" s="258" t="s">
        <v>265</v>
      </c>
      <c r="AY191" s="3" t="s">
        <v>247</v>
      </c>
      <c r="BE191" s="137" t="n">
        <f aca="false">IF(N191="základní",J191,0)</f>
        <v>0</v>
      </c>
      <c r="BF191" s="137" t="n">
        <f aca="false">IF(N191="snížená",J191,0)</f>
        <v>0</v>
      </c>
      <c r="BG191" s="137" t="n">
        <f aca="false">IF(N191="zákl. přenesená",J191,0)</f>
        <v>0</v>
      </c>
      <c r="BH191" s="137" t="n">
        <f aca="false">IF(N191="sníž. přenesená",J191,0)</f>
        <v>0</v>
      </c>
      <c r="BI191" s="137" t="n">
        <f aca="false">IF(N191="nulová",J191,0)</f>
        <v>0</v>
      </c>
      <c r="BJ191" s="3" t="s">
        <v>81</v>
      </c>
      <c r="BK191" s="137" t="n">
        <f aca="false">ROUND(I191*H191,2)</f>
        <v>0</v>
      </c>
      <c r="BL191" s="3" t="s">
        <v>302</v>
      </c>
      <c r="BM191" s="258" t="s">
        <v>638</v>
      </c>
    </row>
    <row r="192" s="30" customFormat="true" ht="19.2" hidden="false" customHeight="false" outlineLevel="0" collapsed="false">
      <c r="A192" s="26"/>
      <c r="B192" s="27"/>
      <c r="C192" s="28"/>
      <c r="D192" s="259" t="s">
        <v>256</v>
      </c>
      <c r="E192" s="28"/>
      <c r="F192" s="260" t="s">
        <v>637</v>
      </c>
      <c r="G192" s="28"/>
      <c r="H192" s="28"/>
      <c r="I192" s="211"/>
      <c r="J192" s="28"/>
      <c r="K192" s="28"/>
      <c r="L192" s="29"/>
      <c r="M192" s="261"/>
      <c r="N192" s="262"/>
      <c r="O192" s="76"/>
      <c r="P192" s="76"/>
      <c r="Q192" s="76"/>
      <c r="R192" s="76"/>
      <c r="S192" s="76"/>
      <c r="T192" s="77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T192" s="3" t="s">
        <v>256</v>
      </c>
      <c r="AU192" s="3" t="s">
        <v>265</v>
      </c>
    </row>
    <row r="193" s="30" customFormat="true" ht="16.5" hidden="false" customHeight="true" outlineLevel="0" collapsed="false">
      <c r="A193" s="26"/>
      <c r="B193" s="27"/>
      <c r="C193" s="246" t="s">
        <v>647</v>
      </c>
      <c r="D193" s="246" t="s">
        <v>250</v>
      </c>
      <c r="E193" s="247" t="s">
        <v>648</v>
      </c>
      <c r="F193" s="248" t="s">
        <v>649</v>
      </c>
      <c r="G193" s="249" t="s">
        <v>291</v>
      </c>
      <c r="H193" s="250" t="n">
        <v>1</v>
      </c>
      <c r="I193" s="251"/>
      <c r="J193" s="252" t="n">
        <f aca="false">ROUND(I193*H193,2)</f>
        <v>0</v>
      </c>
      <c r="K193" s="253"/>
      <c r="L193" s="29"/>
      <c r="M193" s="254"/>
      <c r="N193" s="255" t="s">
        <v>39</v>
      </c>
      <c r="O193" s="76"/>
      <c r="P193" s="256" t="n">
        <f aca="false">O193*H193</f>
        <v>0</v>
      </c>
      <c r="Q193" s="256" t="n">
        <v>0</v>
      </c>
      <c r="R193" s="256" t="n">
        <f aca="false">Q193*H193</f>
        <v>0</v>
      </c>
      <c r="S193" s="256" t="n">
        <v>0</v>
      </c>
      <c r="T193" s="257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302</v>
      </c>
      <c r="AT193" s="258" t="s">
        <v>250</v>
      </c>
      <c r="AU193" s="258" t="s">
        <v>265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650</v>
      </c>
    </row>
    <row r="194" s="30" customFormat="true" ht="19.2" hidden="false" customHeight="false" outlineLevel="0" collapsed="false">
      <c r="A194" s="26"/>
      <c r="B194" s="27"/>
      <c r="C194" s="28"/>
      <c r="D194" s="259" t="s">
        <v>256</v>
      </c>
      <c r="E194" s="28"/>
      <c r="F194" s="260" t="s">
        <v>651</v>
      </c>
      <c r="G194" s="28"/>
      <c r="H194" s="28"/>
      <c r="I194" s="211"/>
      <c r="J194" s="28"/>
      <c r="K194" s="28"/>
      <c r="L194" s="29"/>
      <c r="M194" s="261"/>
      <c r="N194" s="262"/>
      <c r="O194" s="76"/>
      <c r="P194" s="76"/>
      <c r="Q194" s="76"/>
      <c r="R194" s="76"/>
      <c r="S194" s="76"/>
      <c r="T194" s="77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T194" s="3" t="s">
        <v>256</v>
      </c>
      <c r="AU194" s="3" t="s">
        <v>265</v>
      </c>
    </row>
    <row r="195" s="30" customFormat="true" ht="24.15" hidden="false" customHeight="true" outlineLevel="0" collapsed="false">
      <c r="A195" s="26"/>
      <c r="B195" s="27"/>
      <c r="C195" s="263" t="s">
        <v>652</v>
      </c>
      <c r="D195" s="263" t="s">
        <v>288</v>
      </c>
      <c r="E195" s="264" t="s">
        <v>653</v>
      </c>
      <c r="F195" s="265" t="s">
        <v>654</v>
      </c>
      <c r="G195" s="266" t="s">
        <v>291</v>
      </c>
      <c r="H195" s="267" t="n">
        <v>1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5E-005</v>
      </c>
      <c r="R195" s="256" t="n">
        <f aca="false">Q195*H195</f>
        <v>5E-005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324</v>
      </c>
      <c r="AT195" s="258" t="s">
        <v>288</v>
      </c>
      <c r="AU195" s="258" t="s">
        <v>265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302</v>
      </c>
      <c r="BM195" s="258" t="s">
        <v>655</v>
      </c>
    </row>
    <row r="196" s="30" customFormat="true" ht="19.2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654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265</v>
      </c>
    </row>
    <row r="197" s="30" customFormat="true" ht="24.15" hidden="false" customHeight="true" outlineLevel="0" collapsed="false">
      <c r="A197" s="26"/>
      <c r="B197" s="27"/>
      <c r="C197" s="246" t="s">
        <v>656</v>
      </c>
      <c r="D197" s="246" t="s">
        <v>250</v>
      </c>
      <c r="E197" s="247" t="s">
        <v>657</v>
      </c>
      <c r="F197" s="248" t="s">
        <v>658</v>
      </c>
      <c r="G197" s="249" t="s">
        <v>291</v>
      </c>
      <c r="H197" s="250" t="n">
        <v>1</v>
      </c>
      <c r="I197" s="251"/>
      <c r="J197" s="252" t="n">
        <f aca="false">ROUND(I197*H197,2)</f>
        <v>0</v>
      </c>
      <c r="K197" s="253"/>
      <c r="L197" s="29"/>
      <c r="M197" s="254"/>
      <c r="N197" s="255" t="s">
        <v>39</v>
      </c>
      <c r="O197" s="76"/>
      <c r="P197" s="256" t="n">
        <f aca="false">O197*H197</f>
        <v>0</v>
      </c>
      <c r="Q197" s="256" t="n">
        <v>0</v>
      </c>
      <c r="R197" s="256" t="n">
        <f aca="false">Q197*H197</f>
        <v>0</v>
      </c>
      <c r="S197" s="256" t="n">
        <v>0</v>
      </c>
      <c r="T197" s="257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258" t="s">
        <v>302</v>
      </c>
      <c r="AT197" s="258" t="s">
        <v>250</v>
      </c>
      <c r="AU197" s="258" t="s">
        <v>265</v>
      </c>
      <c r="AY197" s="3" t="s">
        <v>247</v>
      </c>
      <c r="BE197" s="137" t="n">
        <f aca="false">IF(N197="základní",J197,0)</f>
        <v>0</v>
      </c>
      <c r="BF197" s="137" t="n">
        <f aca="false">IF(N197="snížená",J197,0)</f>
        <v>0</v>
      </c>
      <c r="BG197" s="137" t="n">
        <f aca="false">IF(N197="zákl. přenesená",J197,0)</f>
        <v>0</v>
      </c>
      <c r="BH197" s="137" t="n">
        <f aca="false">IF(N197="sníž. přenesená",J197,0)</f>
        <v>0</v>
      </c>
      <c r="BI197" s="137" t="n">
        <f aca="false">IF(N197="nulová",J197,0)</f>
        <v>0</v>
      </c>
      <c r="BJ197" s="3" t="s">
        <v>81</v>
      </c>
      <c r="BK197" s="137" t="n">
        <f aca="false">ROUND(I197*H197,2)</f>
        <v>0</v>
      </c>
      <c r="BL197" s="3" t="s">
        <v>302</v>
      </c>
      <c r="BM197" s="258" t="s">
        <v>659</v>
      </c>
    </row>
    <row r="198" s="30" customFormat="true" ht="19.2" hidden="false" customHeight="false" outlineLevel="0" collapsed="false">
      <c r="A198" s="26"/>
      <c r="B198" s="27"/>
      <c r="C198" s="28"/>
      <c r="D198" s="259" t="s">
        <v>256</v>
      </c>
      <c r="E198" s="28"/>
      <c r="F198" s="260" t="s">
        <v>658</v>
      </c>
      <c r="G198" s="28"/>
      <c r="H198" s="28"/>
      <c r="I198" s="211"/>
      <c r="J198" s="28"/>
      <c r="K198" s="28"/>
      <c r="L198" s="29"/>
      <c r="M198" s="261"/>
      <c r="N198" s="262"/>
      <c r="O198" s="76"/>
      <c r="P198" s="76"/>
      <c r="Q198" s="76"/>
      <c r="R198" s="76"/>
      <c r="S198" s="76"/>
      <c r="T198" s="7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3" t="s">
        <v>256</v>
      </c>
      <c r="AU198" s="3" t="s">
        <v>265</v>
      </c>
    </row>
    <row r="199" s="30" customFormat="true" ht="24.15" hidden="false" customHeight="true" outlineLevel="0" collapsed="false">
      <c r="A199" s="26"/>
      <c r="B199" s="27"/>
      <c r="C199" s="263" t="s">
        <v>660</v>
      </c>
      <c r="D199" s="263" t="s">
        <v>288</v>
      </c>
      <c r="E199" s="264" t="s">
        <v>661</v>
      </c>
      <c r="F199" s="265" t="s">
        <v>662</v>
      </c>
      <c r="G199" s="266" t="s">
        <v>291</v>
      </c>
      <c r="H199" s="267" t="n">
        <v>1</v>
      </c>
      <c r="I199" s="268"/>
      <c r="J199" s="269" t="n">
        <f aca="false">ROUND(I199*H199,2)</f>
        <v>0</v>
      </c>
      <c r="K199" s="270"/>
      <c r="L199" s="271"/>
      <c r="M199" s="272"/>
      <c r="N199" s="273" t="s">
        <v>39</v>
      </c>
      <c r="O199" s="76"/>
      <c r="P199" s="256" t="n">
        <f aca="false">O199*H199</f>
        <v>0</v>
      </c>
      <c r="Q199" s="256" t="n">
        <v>5E-005</v>
      </c>
      <c r="R199" s="256" t="n">
        <f aca="false">Q199*H199</f>
        <v>5E-005</v>
      </c>
      <c r="S199" s="256" t="n">
        <v>0</v>
      </c>
      <c r="T199" s="257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258" t="s">
        <v>324</v>
      </c>
      <c r="AT199" s="258" t="s">
        <v>288</v>
      </c>
      <c r="AU199" s="258" t="s">
        <v>265</v>
      </c>
      <c r="AY199" s="3" t="s">
        <v>247</v>
      </c>
      <c r="BE199" s="137" t="n">
        <f aca="false">IF(N199="základní",J199,0)</f>
        <v>0</v>
      </c>
      <c r="BF199" s="137" t="n">
        <f aca="false">IF(N199="snížená",J199,0)</f>
        <v>0</v>
      </c>
      <c r="BG199" s="137" t="n">
        <f aca="false">IF(N199="zákl. přenesená",J199,0)</f>
        <v>0</v>
      </c>
      <c r="BH199" s="137" t="n">
        <f aca="false">IF(N199="sníž. přenesená",J199,0)</f>
        <v>0</v>
      </c>
      <c r="BI199" s="137" t="n">
        <f aca="false">IF(N199="nulová",J199,0)</f>
        <v>0</v>
      </c>
      <c r="BJ199" s="3" t="s">
        <v>81</v>
      </c>
      <c r="BK199" s="137" t="n">
        <f aca="false">ROUND(I199*H199,2)</f>
        <v>0</v>
      </c>
      <c r="BL199" s="3" t="s">
        <v>302</v>
      </c>
      <c r="BM199" s="258" t="s">
        <v>663</v>
      </c>
    </row>
    <row r="200" s="30" customFormat="true" ht="19.2" hidden="false" customHeight="false" outlineLevel="0" collapsed="false">
      <c r="A200" s="26"/>
      <c r="B200" s="27"/>
      <c r="C200" s="28"/>
      <c r="D200" s="259" t="s">
        <v>256</v>
      </c>
      <c r="E200" s="28"/>
      <c r="F200" s="260" t="s">
        <v>662</v>
      </c>
      <c r="G200" s="28"/>
      <c r="H200" s="28"/>
      <c r="I200" s="211"/>
      <c r="J200" s="28"/>
      <c r="K200" s="28"/>
      <c r="L200" s="29"/>
      <c r="M200" s="261"/>
      <c r="N200" s="262"/>
      <c r="O200" s="76"/>
      <c r="P200" s="76"/>
      <c r="Q200" s="76"/>
      <c r="R200" s="76"/>
      <c r="S200" s="76"/>
      <c r="T200" s="7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3" t="s">
        <v>256</v>
      </c>
      <c r="AU200" s="3" t="s">
        <v>265</v>
      </c>
    </row>
    <row r="201" s="30" customFormat="true" ht="24.15" hidden="false" customHeight="true" outlineLevel="0" collapsed="false">
      <c r="A201" s="26"/>
      <c r="B201" s="27"/>
      <c r="C201" s="246" t="s">
        <v>664</v>
      </c>
      <c r="D201" s="246" t="s">
        <v>250</v>
      </c>
      <c r="E201" s="247" t="s">
        <v>665</v>
      </c>
      <c r="F201" s="248" t="s">
        <v>666</v>
      </c>
      <c r="G201" s="249" t="s">
        <v>332</v>
      </c>
      <c r="H201" s="250" t="n">
        <v>12</v>
      </c>
      <c r="I201" s="251"/>
      <c r="J201" s="252" t="n">
        <f aca="false">ROUND(I201*H201,2)</f>
        <v>0</v>
      </c>
      <c r="K201" s="253"/>
      <c r="L201" s="29"/>
      <c r="M201" s="254"/>
      <c r="N201" s="255" t="s">
        <v>39</v>
      </c>
      <c r="O201" s="76"/>
      <c r="P201" s="256" t="n">
        <f aca="false">O201*H201</f>
        <v>0</v>
      </c>
      <c r="Q201" s="256" t="n">
        <v>0</v>
      </c>
      <c r="R201" s="256" t="n">
        <f aca="false">Q201*H201</f>
        <v>0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302</v>
      </c>
      <c r="AT201" s="258" t="s">
        <v>250</v>
      </c>
      <c r="AU201" s="258" t="s">
        <v>265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667</v>
      </c>
    </row>
    <row r="202" s="30" customFormat="true" ht="28.8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668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265</v>
      </c>
    </row>
    <row r="203" s="30" customFormat="true" ht="37.8" hidden="false" customHeight="true" outlineLevel="0" collapsed="false">
      <c r="A203" s="26"/>
      <c r="B203" s="27"/>
      <c r="C203" s="263" t="s">
        <v>669</v>
      </c>
      <c r="D203" s="263" t="s">
        <v>288</v>
      </c>
      <c r="E203" s="264" t="s">
        <v>670</v>
      </c>
      <c r="F203" s="265" t="s">
        <v>671</v>
      </c>
      <c r="G203" s="266" t="s">
        <v>332</v>
      </c>
      <c r="H203" s="267" t="n">
        <v>6</v>
      </c>
      <c r="I203" s="268"/>
      <c r="J203" s="269" t="n">
        <f aca="false">ROUND(I203*H203,2)</f>
        <v>0</v>
      </c>
      <c r="K203" s="270"/>
      <c r="L203" s="271"/>
      <c r="M203" s="272"/>
      <c r="N203" s="273" t="s">
        <v>39</v>
      </c>
      <c r="O203" s="76"/>
      <c r="P203" s="256" t="n">
        <f aca="false">O203*H203</f>
        <v>0</v>
      </c>
      <c r="Q203" s="256" t="n">
        <v>7E-005</v>
      </c>
      <c r="R203" s="256" t="n">
        <f aca="false">Q203*H203</f>
        <v>0.00042</v>
      </c>
      <c r="S203" s="256" t="n">
        <v>0</v>
      </c>
      <c r="T203" s="257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324</v>
      </c>
      <c r="AT203" s="258" t="s">
        <v>288</v>
      </c>
      <c r="AU203" s="258" t="s">
        <v>265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672</v>
      </c>
    </row>
    <row r="204" s="30" customFormat="true" ht="28.8" hidden="false" customHeight="false" outlineLevel="0" collapsed="false">
      <c r="A204" s="26"/>
      <c r="B204" s="27"/>
      <c r="C204" s="28"/>
      <c r="D204" s="259" t="s">
        <v>256</v>
      </c>
      <c r="E204" s="28"/>
      <c r="F204" s="260" t="s">
        <v>671</v>
      </c>
      <c r="G204" s="28"/>
      <c r="H204" s="28"/>
      <c r="I204" s="211"/>
      <c r="J204" s="28"/>
      <c r="K204" s="28"/>
      <c r="L204" s="29"/>
      <c r="M204" s="261"/>
      <c r="N204" s="262"/>
      <c r="O204" s="76"/>
      <c r="P204" s="76"/>
      <c r="Q204" s="76"/>
      <c r="R204" s="76"/>
      <c r="S204" s="76"/>
      <c r="T204" s="7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3" t="s">
        <v>256</v>
      </c>
      <c r="AU204" s="3" t="s">
        <v>265</v>
      </c>
    </row>
    <row r="205" s="30" customFormat="true" ht="33" hidden="false" customHeight="true" outlineLevel="0" collapsed="false">
      <c r="A205" s="26"/>
      <c r="B205" s="27"/>
      <c r="C205" s="263" t="s">
        <v>673</v>
      </c>
      <c r="D205" s="263" t="s">
        <v>288</v>
      </c>
      <c r="E205" s="264" t="s">
        <v>674</v>
      </c>
      <c r="F205" s="265" t="s">
        <v>675</v>
      </c>
      <c r="G205" s="266" t="s">
        <v>332</v>
      </c>
      <c r="H205" s="267" t="n">
        <v>3</v>
      </c>
      <c r="I205" s="268"/>
      <c r="J205" s="269" t="n">
        <f aca="false">ROUND(I205*H205,2)</f>
        <v>0</v>
      </c>
      <c r="K205" s="270"/>
      <c r="L205" s="271"/>
      <c r="M205" s="272"/>
      <c r="N205" s="273" t="s">
        <v>39</v>
      </c>
      <c r="O205" s="76"/>
      <c r="P205" s="256" t="n">
        <f aca="false">O205*H205</f>
        <v>0</v>
      </c>
      <c r="Q205" s="256" t="n">
        <v>7E-005</v>
      </c>
      <c r="R205" s="256" t="n">
        <f aca="false">Q205*H205</f>
        <v>0.00021</v>
      </c>
      <c r="S205" s="256" t="n">
        <v>0</v>
      </c>
      <c r="T205" s="257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324</v>
      </c>
      <c r="AT205" s="258" t="s">
        <v>288</v>
      </c>
      <c r="AU205" s="258" t="s">
        <v>265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302</v>
      </c>
      <c r="BM205" s="258" t="s">
        <v>676</v>
      </c>
    </row>
    <row r="206" s="30" customFormat="true" ht="19.2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675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265</v>
      </c>
    </row>
    <row r="207" s="30" customFormat="true" ht="37.8" hidden="false" customHeight="true" outlineLevel="0" collapsed="false">
      <c r="A207" s="26"/>
      <c r="B207" s="27"/>
      <c r="C207" s="263" t="s">
        <v>677</v>
      </c>
      <c r="D207" s="263" t="s">
        <v>288</v>
      </c>
      <c r="E207" s="264" t="s">
        <v>678</v>
      </c>
      <c r="F207" s="265" t="s">
        <v>679</v>
      </c>
      <c r="G207" s="266" t="s">
        <v>332</v>
      </c>
      <c r="H207" s="267" t="n">
        <v>3</v>
      </c>
      <c r="I207" s="268"/>
      <c r="J207" s="269" t="n">
        <f aca="false">ROUND(I207*H207,2)</f>
        <v>0</v>
      </c>
      <c r="K207" s="270"/>
      <c r="L207" s="271"/>
      <c r="M207" s="272"/>
      <c r="N207" s="273" t="s">
        <v>39</v>
      </c>
      <c r="O207" s="76"/>
      <c r="P207" s="256" t="n">
        <f aca="false">O207*H207</f>
        <v>0</v>
      </c>
      <c r="Q207" s="256" t="n">
        <v>7E-005</v>
      </c>
      <c r="R207" s="256" t="n">
        <f aca="false">Q207*H207</f>
        <v>0.00021</v>
      </c>
      <c r="S207" s="256" t="n">
        <v>0</v>
      </c>
      <c r="T207" s="257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58" t="s">
        <v>324</v>
      </c>
      <c r="AT207" s="258" t="s">
        <v>288</v>
      </c>
      <c r="AU207" s="258" t="s">
        <v>265</v>
      </c>
      <c r="AY207" s="3" t="s">
        <v>247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81</v>
      </c>
      <c r="BK207" s="137" t="n">
        <f aca="false">ROUND(I207*H207,2)</f>
        <v>0</v>
      </c>
      <c r="BL207" s="3" t="s">
        <v>302</v>
      </c>
      <c r="BM207" s="258" t="s">
        <v>680</v>
      </c>
    </row>
    <row r="208" s="30" customFormat="true" ht="19.2" hidden="false" customHeight="false" outlineLevel="0" collapsed="false">
      <c r="A208" s="26"/>
      <c r="B208" s="27"/>
      <c r="C208" s="28"/>
      <c r="D208" s="259" t="s">
        <v>256</v>
      </c>
      <c r="E208" s="28"/>
      <c r="F208" s="260" t="s">
        <v>679</v>
      </c>
      <c r="G208" s="28"/>
      <c r="H208" s="28"/>
      <c r="I208" s="211"/>
      <c r="J208" s="28"/>
      <c r="K208" s="28"/>
      <c r="L208" s="29"/>
      <c r="M208" s="261"/>
      <c r="N208" s="262"/>
      <c r="O208" s="76"/>
      <c r="P208" s="76"/>
      <c r="Q208" s="76"/>
      <c r="R208" s="76"/>
      <c r="S208" s="76"/>
      <c r="T208" s="7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3" t="s">
        <v>256</v>
      </c>
      <c r="AU208" s="3" t="s">
        <v>265</v>
      </c>
    </row>
    <row r="209" s="30" customFormat="true" ht="24.15" hidden="false" customHeight="true" outlineLevel="0" collapsed="false">
      <c r="A209" s="26"/>
      <c r="B209" s="27"/>
      <c r="C209" s="246" t="s">
        <v>681</v>
      </c>
      <c r="D209" s="246" t="s">
        <v>250</v>
      </c>
      <c r="E209" s="247" t="s">
        <v>682</v>
      </c>
      <c r="F209" s="248" t="s">
        <v>683</v>
      </c>
      <c r="G209" s="249" t="s">
        <v>291</v>
      </c>
      <c r="H209" s="250" t="n">
        <v>1</v>
      </c>
      <c r="I209" s="251"/>
      <c r="J209" s="252" t="n">
        <f aca="false">ROUND(I209*H209,2)</f>
        <v>0</v>
      </c>
      <c r="K209" s="253"/>
      <c r="L209" s="29"/>
      <c r="M209" s="254"/>
      <c r="N209" s="255" t="s">
        <v>39</v>
      </c>
      <c r="O209" s="76"/>
      <c r="P209" s="256" t="n">
        <f aca="false">O209*H209</f>
        <v>0</v>
      </c>
      <c r="Q209" s="256" t="n">
        <v>0</v>
      </c>
      <c r="R209" s="256" t="n">
        <f aca="false">Q209*H209</f>
        <v>0</v>
      </c>
      <c r="S209" s="256" t="n">
        <v>0</v>
      </c>
      <c r="T209" s="257" t="n">
        <f aca="false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258" t="s">
        <v>302</v>
      </c>
      <c r="AT209" s="258" t="s">
        <v>250</v>
      </c>
      <c r="AU209" s="258" t="s">
        <v>265</v>
      </c>
      <c r="AY209" s="3" t="s">
        <v>247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81</v>
      </c>
      <c r="BK209" s="137" t="n">
        <f aca="false">ROUND(I209*H209,2)</f>
        <v>0</v>
      </c>
      <c r="BL209" s="3" t="s">
        <v>302</v>
      </c>
      <c r="BM209" s="258" t="s">
        <v>684</v>
      </c>
    </row>
    <row r="210" s="30" customFormat="true" ht="28.8" hidden="false" customHeight="false" outlineLevel="0" collapsed="false">
      <c r="A210" s="26"/>
      <c r="B210" s="27"/>
      <c r="C210" s="28"/>
      <c r="D210" s="259" t="s">
        <v>256</v>
      </c>
      <c r="E210" s="28"/>
      <c r="F210" s="260" t="s">
        <v>685</v>
      </c>
      <c r="G210" s="28"/>
      <c r="H210" s="28"/>
      <c r="I210" s="211"/>
      <c r="J210" s="28"/>
      <c r="K210" s="28"/>
      <c r="L210" s="29"/>
      <c r="M210" s="261"/>
      <c r="N210" s="262"/>
      <c r="O210" s="76"/>
      <c r="P210" s="76"/>
      <c r="Q210" s="76"/>
      <c r="R210" s="76"/>
      <c r="S210" s="76"/>
      <c r="T210" s="7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3" t="s">
        <v>256</v>
      </c>
      <c r="AU210" s="3" t="s">
        <v>265</v>
      </c>
    </row>
    <row r="211" s="30" customFormat="true" ht="16.5" hidden="false" customHeight="true" outlineLevel="0" collapsed="false">
      <c r="A211" s="26"/>
      <c r="B211" s="27"/>
      <c r="C211" s="263" t="s">
        <v>686</v>
      </c>
      <c r="D211" s="263" t="s">
        <v>288</v>
      </c>
      <c r="E211" s="264" t="s">
        <v>687</v>
      </c>
      <c r="F211" s="265" t="s">
        <v>688</v>
      </c>
      <c r="G211" s="266" t="s">
        <v>291</v>
      </c>
      <c r="H211" s="267" t="n">
        <v>1</v>
      </c>
      <c r="I211" s="268"/>
      <c r="J211" s="269" t="n">
        <f aca="false">ROUND(I211*H211,2)</f>
        <v>0</v>
      </c>
      <c r="K211" s="270"/>
      <c r="L211" s="271"/>
      <c r="M211" s="272"/>
      <c r="N211" s="273" t="s">
        <v>39</v>
      </c>
      <c r="O211" s="76"/>
      <c r="P211" s="256" t="n">
        <f aca="false">O211*H211</f>
        <v>0</v>
      </c>
      <c r="Q211" s="256" t="n">
        <v>5E-005</v>
      </c>
      <c r="R211" s="256" t="n">
        <f aca="false">Q211*H211</f>
        <v>5E-005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324</v>
      </c>
      <c r="AT211" s="258" t="s">
        <v>288</v>
      </c>
      <c r="AU211" s="258" t="s">
        <v>265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302</v>
      </c>
      <c r="BM211" s="258" t="s">
        <v>689</v>
      </c>
    </row>
    <row r="212" s="30" customFormat="true" ht="10.2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688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265</v>
      </c>
    </row>
    <row r="213" s="30" customFormat="true" ht="33" hidden="false" customHeight="true" outlineLevel="0" collapsed="false">
      <c r="A213" s="26"/>
      <c r="B213" s="27"/>
      <c r="C213" s="246" t="s">
        <v>698</v>
      </c>
      <c r="D213" s="246" t="s">
        <v>250</v>
      </c>
      <c r="E213" s="247" t="s">
        <v>699</v>
      </c>
      <c r="F213" s="248" t="s">
        <v>700</v>
      </c>
      <c r="G213" s="249" t="s">
        <v>291</v>
      </c>
      <c r="H213" s="250" t="n">
        <v>7</v>
      </c>
      <c r="I213" s="251"/>
      <c r="J213" s="252" t="n">
        <f aca="false">ROUND(I213*H213,2)</f>
        <v>0</v>
      </c>
      <c r="K213" s="253"/>
      <c r="L213" s="29"/>
      <c r="M213" s="254"/>
      <c r="N213" s="255" t="s">
        <v>39</v>
      </c>
      <c r="O213" s="76"/>
      <c r="P213" s="256" t="n">
        <f aca="false">O213*H213</f>
        <v>0</v>
      </c>
      <c r="Q213" s="256" t="n">
        <v>0</v>
      </c>
      <c r="R213" s="256" t="n">
        <f aca="false">Q213*H213</f>
        <v>0</v>
      </c>
      <c r="S213" s="256" t="n">
        <v>0</v>
      </c>
      <c r="T213" s="257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302</v>
      </c>
      <c r="AT213" s="258" t="s">
        <v>250</v>
      </c>
      <c r="AU213" s="258" t="s">
        <v>265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701</v>
      </c>
    </row>
    <row r="214" s="30" customFormat="true" ht="28.8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702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265</v>
      </c>
    </row>
    <row r="215" s="30" customFormat="true" ht="33" hidden="false" customHeight="true" outlineLevel="0" collapsed="false">
      <c r="A215" s="26"/>
      <c r="B215" s="27"/>
      <c r="C215" s="263" t="s">
        <v>707</v>
      </c>
      <c r="D215" s="263" t="s">
        <v>288</v>
      </c>
      <c r="E215" s="264" t="s">
        <v>708</v>
      </c>
      <c r="F215" s="265" t="s">
        <v>709</v>
      </c>
      <c r="G215" s="266" t="s">
        <v>291</v>
      </c>
      <c r="H215" s="267" t="n">
        <v>7</v>
      </c>
      <c r="I215" s="268"/>
      <c r="J215" s="269" t="n">
        <f aca="false">ROUND(I215*H215,2)</f>
        <v>0</v>
      </c>
      <c r="K215" s="270"/>
      <c r="L215" s="271"/>
      <c r="M215" s="272"/>
      <c r="N215" s="273" t="s">
        <v>39</v>
      </c>
      <c r="O215" s="76"/>
      <c r="P215" s="256" t="n">
        <f aca="false">O215*H215</f>
        <v>0</v>
      </c>
      <c r="Q215" s="256" t="n">
        <v>7E-005</v>
      </c>
      <c r="R215" s="256" t="n">
        <f aca="false">Q215*H215</f>
        <v>0.00049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324</v>
      </c>
      <c r="AT215" s="258" t="s">
        <v>288</v>
      </c>
      <c r="AU215" s="258" t="s">
        <v>265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710</v>
      </c>
    </row>
    <row r="216" s="30" customFormat="true" ht="19.2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709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265</v>
      </c>
    </row>
    <row r="217" s="30" customFormat="true" ht="33" hidden="false" customHeight="true" outlineLevel="0" collapsed="false">
      <c r="A217" s="26"/>
      <c r="B217" s="27"/>
      <c r="C217" s="263" t="s">
        <v>711</v>
      </c>
      <c r="D217" s="263" t="s">
        <v>288</v>
      </c>
      <c r="E217" s="264" t="s">
        <v>712</v>
      </c>
      <c r="F217" s="265" t="s">
        <v>713</v>
      </c>
      <c r="G217" s="266" t="s">
        <v>291</v>
      </c>
      <c r="H217" s="267" t="n">
        <v>10</v>
      </c>
      <c r="I217" s="268"/>
      <c r="J217" s="269" t="n">
        <f aca="false">ROUND(I217*H217,2)</f>
        <v>0</v>
      </c>
      <c r="K217" s="270"/>
      <c r="L217" s="271"/>
      <c r="M217" s="272"/>
      <c r="N217" s="273" t="s">
        <v>39</v>
      </c>
      <c r="O217" s="76"/>
      <c r="P217" s="256" t="n">
        <f aca="false">O217*H217</f>
        <v>0</v>
      </c>
      <c r="Q217" s="256" t="n">
        <v>0</v>
      </c>
      <c r="R217" s="256" t="n">
        <f aca="false">Q217*H217</f>
        <v>0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324</v>
      </c>
      <c r="AT217" s="258" t="s">
        <v>288</v>
      </c>
      <c r="AU217" s="258" t="s">
        <v>265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714</v>
      </c>
    </row>
    <row r="218" s="30" customFormat="true" ht="19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713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265</v>
      </c>
    </row>
    <row r="219" s="30" customFormat="true" ht="49.05" hidden="false" customHeight="true" outlineLevel="0" collapsed="false">
      <c r="A219" s="26"/>
      <c r="B219" s="27"/>
      <c r="C219" s="246" t="s">
        <v>715</v>
      </c>
      <c r="D219" s="246" t="s">
        <v>250</v>
      </c>
      <c r="E219" s="247" t="s">
        <v>716</v>
      </c>
      <c r="F219" s="248" t="s">
        <v>717</v>
      </c>
      <c r="G219" s="249" t="s">
        <v>291</v>
      </c>
      <c r="H219" s="250" t="n">
        <v>2</v>
      </c>
      <c r="I219" s="251"/>
      <c r="J219" s="252" t="n">
        <f aca="false">ROUND(I219*H219,2)</f>
        <v>0</v>
      </c>
      <c r="K219" s="253"/>
      <c r="L219" s="29"/>
      <c r="M219" s="254"/>
      <c r="N219" s="255" t="s">
        <v>39</v>
      </c>
      <c r="O219" s="76"/>
      <c r="P219" s="256" t="n">
        <f aca="false">O219*H219</f>
        <v>0</v>
      </c>
      <c r="Q219" s="256" t="n">
        <v>0</v>
      </c>
      <c r="R219" s="256" t="n">
        <f aca="false">Q219*H219</f>
        <v>0</v>
      </c>
      <c r="S219" s="256" t="n">
        <v>0</v>
      </c>
      <c r="T219" s="257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258" t="s">
        <v>302</v>
      </c>
      <c r="AT219" s="258" t="s">
        <v>250</v>
      </c>
      <c r="AU219" s="258" t="s">
        <v>265</v>
      </c>
      <c r="AY219" s="3" t="s">
        <v>247</v>
      </c>
      <c r="BE219" s="137" t="n">
        <f aca="false">IF(N219="základní",J219,0)</f>
        <v>0</v>
      </c>
      <c r="BF219" s="137" t="n">
        <f aca="false">IF(N219="snížená",J219,0)</f>
        <v>0</v>
      </c>
      <c r="BG219" s="137" t="n">
        <f aca="false">IF(N219="zákl. přenesená",J219,0)</f>
        <v>0</v>
      </c>
      <c r="BH219" s="137" t="n">
        <f aca="false">IF(N219="sníž. přenesená",J219,0)</f>
        <v>0</v>
      </c>
      <c r="BI219" s="137" t="n">
        <f aca="false">IF(N219="nulová",J219,0)</f>
        <v>0</v>
      </c>
      <c r="BJ219" s="3" t="s">
        <v>81</v>
      </c>
      <c r="BK219" s="137" t="n">
        <f aca="false">ROUND(I219*H219,2)</f>
        <v>0</v>
      </c>
      <c r="BL219" s="3" t="s">
        <v>302</v>
      </c>
      <c r="BM219" s="258" t="s">
        <v>1538</v>
      </c>
    </row>
    <row r="220" s="30" customFormat="true" ht="28.8" hidden="false" customHeight="false" outlineLevel="0" collapsed="false">
      <c r="A220" s="26"/>
      <c r="B220" s="27"/>
      <c r="C220" s="28"/>
      <c r="D220" s="259" t="s">
        <v>256</v>
      </c>
      <c r="E220" s="28"/>
      <c r="F220" s="260" t="s">
        <v>717</v>
      </c>
      <c r="G220" s="28"/>
      <c r="H220" s="28"/>
      <c r="I220" s="211"/>
      <c r="J220" s="28"/>
      <c r="K220" s="28"/>
      <c r="L220" s="29"/>
      <c r="M220" s="261"/>
      <c r="N220" s="262"/>
      <c r="O220" s="76"/>
      <c r="P220" s="76"/>
      <c r="Q220" s="76"/>
      <c r="R220" s="76"/>
      <c r="S220" s="76"/>
      <c r="T220" s="77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T220" s="3" t="s">
        <v>256</v>
      </c>
      <c r="AU220" s="3" t="s">
        <v>265</v>
      </c>
    </row>
    <row r="221" s="30" customFormat="true" ht="37.8" hidden="false" customHeight="true" outlineLevel="0" collapsed="false">
      <c r="A221" s="26"/>
      <c r="B221" s="27"/>
      <c r="C221" s="263" t="s">
        <v>723</v>
      </c>
      <c r="D221" s="263" t="s">
        <v>288</v>
      </c>
      <c r="E221" s="264" t="s">
        <v>724</v>
      </c>
      <c r="F221" s="265" t="s">
        <v>725</v>
      </c>
      <c r="G221" s="266" t="s">
        <v>291</v>
      </c>
      <c r="H221" s="267" t="n">
        <v>2</v>
      </c>
      <c r="I221" s="268"/>
      <c r="J221" s="269" t="n">
        <f aca="false">ROUND(I221*H221,2)</f>
        <v>0</v>
      </c>
      <c r="K221" s="270"/>
      <c r="L221" s="271"/>
      <c r="M221" s="272"/>
      <c r="N221" s="273" t="s">
        <v>39</v>
      </c>
      <c r="O221" s="76"/>
      <c r="P221" s="256" t="n">
        <f aca="false">O221*H221</f>
        <v>0</v>
      </c>
      <c r="Q221" s="256" t="n">
        <v>7E-005</v>
      </c>
      <c r="R221" s="256" t="n">
        <f aca="false">Q221*H221</f>
        <v>0.00014</v>
      </c>
      <c r="S221" s="256" t="n">
        <v>0</v>
      </c>
      <c r="T221" s="257" t="n">
        <f aca="false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258" t="s">
        <v>324</v>
      </c>
      <c r="AT221" s="258" t="s">
        <v>288</v>
      </c>
      <c r="AU221" s="258" t="s">
        <v>265</v>
      </c>
      <c r="AY221" s="3" t="s">
        <v>247</v>
      </c>
      <c r="BE221" s="137" t="n">
        <f aca="false">IF(N221="základní",J221,0)</f>
        <v>0</v>
      </c>
      <c r="BF221" s="137" t="n">
        <f aca="false">IF(N221="snížená",J221,0)</f>
        <v>0</v>
      </c>
      <c r="BG221" s="137" t="n">
        <f aca="false">IF(N221="zákl. přenesená",J221,0)</f>
        <v>0</v>
      </c>
      <c r="BH221" s="137" t="n">
        <f aca="false">IF(N221="sníž. přenesená",J221,0)</f>
        <v>0</v>
      </c>
      <c r="BI221" s="137" t="n">
        <f aca="false">IF(N221="nulová",J221,0)</f>
        <v>0</v>
      </c>
      <c r="BJ221" s="3" t="s">
        <v>81</v>
      </c>
      <c r="BK221" s="137" t="n">
        <f aca="false">ROUND(I221*H221,2)</f>
        <v>0</v>
      </c>
      <c r="BL221" s="3" t="s">
        <v>302</v>
      </c>
      <c r="BM221" s="258" t="s">
        <v>1641</v>
      </c>
    </row>
    <row r="222" s="30" customFormat="true" ht="19.2" hidden="false" customHeight="false" outlineLevel="0" collapsed="false">
      <c r="A222" s="26"/>
      <c r="B222" s="27"/>
      <c r="C222" s="28"/>
      <c r="D222" s="259" t="s">
        <v>256</v>
      </c>
      <c r="E222" s="28"/>
      <c r="F222" s="260" t="s">
        <v>725</v>
      </c>
      <c r="G222" s="28"/>
      <c r="H222" s="28"/>
      <c r="I222" s="211"/>
      <c r="J222" s="28"/>
      <c r="K222" s="28"/>
      <c r="L222" s="29"/>
      <c r="M222" s="261"/>
      <c r="N222" s="262"/>
      <c r="O222" s="76"/>
      <c r="P222" s="76"/>
      <c r="Q222" s="76"/>
      <c r="R222" s="76"/>
      <c r="S222" s="76"/>
      <c r="T222" s="77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T222" s="3" t="s">
        <v>256</v>
      </c>
      <c r="AU222" s="3" t="s">
        <v>265</v>
      </c>
    </row>
    <row r="223" s="30" customFormat="true" ht="24.15" hidden="false" customHeight="true" outlineLevel="0" collapsed="false">
      <c r="A223" s="26"/>
      <c r="B223" s="27"/>
      <c r="C223" s="263" t="s">
        <v>1541</v>
      </c>
      <c r="D223" s="263" t="s">
        <v>288</v>
      </c>
      <c r="E223" s="264" t="s">
        <v>1542</v>
      </c>
      <c r="F223" s="265" t="s">
        <v>1543</v>
      </c>
      <c r="G223" s="266" t="s">
        <v>291</v>
      </c>
      <c r="H223" s="267" t="n">
        <v>1</v>
      </c>
      <c r="I223" s="268"/>
      <c r="J223" s="269" t="n">
        <f aca="false">ROUND(I223*H223,2)</f>
        <v>0</v>
      </c>
      <c r="K223" s="270"/>
      <c r="L223" s="271"/>
      <c r="M223" s="272"/>
      <c r="N223" s="273" t="s">
        <v>39</v>
      </c>
      <c r="O223" s="76"/>
      <c r="P223" s="256" t="n">
        <f aca="false">O223*H223</f>
        <v>0</v>
      </c>
      <c r="Q223" s="256" t="n">
        <v>1E-005</v>
      </c>
      <c r="R223" s="256" t="n">
        <f aca="false">Q223*H223</f>
        <v>1E-005</v>
      </c>
      <c r="S223" s="256" t="n">
        <v>0</v>
      </c>
      <c r="T223" s="257" t="n">
        <f aca="false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258" t="s">
        <v>324</v>
      </c>
      <c r="AT223" s="258" t="s">
        <v>288</v>
      </c>
      <c r="AU223" s="258" t="s">
        <v>265</v>
      </c>
      <c r="AY223" s="3" t="s">
        <v>247</v>
      </c>
      <c r="BE223" s="137" t="n">
        <f aca="false">IF(N223="základní",J223,0)</f>
        <v>0</v>
      </c>
      <c r="BF223" s="137" t="n">
        <f aca="false">IF(N223="snížená",J223,0)</f>
        <v>0</v>
      </c>
      <c r="BG223" s="137" t="n">
        <f aca="false">IF(N223="zákl. přenesená",J223,0)</f>
        <v>0</v>
      </c>
      <c r="BH223" s="137" t="n">
        <f aca="false">IF(N223="sníž. přenesená",J223,0)</f>
        <v>0</v>
      </c>
      <c r="BI223" s="137" t="n">
        <f aca="false">IF(N223="nulová",J223,0)</f>
        <v>0</v>
      </c>
      <c r="BJ223" s="3" t="s">
        <v>81</v>
      </c>
      <c r="BK223" s="137" t="n">
        <f aca="false">ROUND(I223*H223,2)</f>
        <v>0</v>
      </c>
      <c r="BL223" s="3" t="s">
        <v>302</v>
      </c>
      <c r="BM223" s="258" t="s">
        <v>1544</v>
      </c>
    </row>
    <row r="224" s="30" customFormat="true" ht="10.2" hidden="false" customHeight="false" outlineLevel="0" collapsed="false">
      <c r="A224" s="26"/>
      <c r="B224" s="27"/>
      <c r="C224" s="28"/>
      <c r="D224" s="259" t="s">
        <v>256</v>
      </c>
      <c r="E224" s="28"/>
      <c r="F224" s="260" t="s">
        <v>1543</v>
      </c>
      <c r="G224" s="28"/>
      <c r="H224" s="28"/>
      <c r="I224" s="211"/>
      <c r="J224" s="28"/>
      <c r="K224" s="28"/>
      <c r="L224" s="29"/>
      <c r="M224" s="261"/>
      <c r="N224" s="262"/>
      <c r="O224" s="76"/>
      <c r="P224" s="76"/>
      <c r="Q224" s="76"/>
      <c r="R224" s="76"/>
      <c r="S224" s="76"/>
      <c r="T224" s="77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T224" s="3" t="s">
        <v>256</v>
      </c>
      <c r="AU224" s="3" t="s">
        <v>265</v>
      </c>
    </row>
    <row r="225" s="30" customFormat="true" ht="24.15" hidden="false" customHeight="true" outlineLevel="0" collapsed="false">
      <c r="A225" s="26"/>
      <c r="B225" s="27"/>
      <c r="C225" s="263" t="s">
        <v>1642</v>
      </c>
      <c r="D225" s="263" t="s">
        <v>288</v>
      </c>
      <c r="E225" s="264" t="s">
        <v>993</v>
      </c>
      <c r="F225" s="265" t="s">
        <v>994</v>
      </c>
      <c r="G225" s="266" t="s">
        <v>291</v>
      </c>
      <c r="H225" s="267" t="n">
        <v>1</v>
      </c>
      <c r="I225" s="268"/>
      <c r="J225" s="269" t="n">
        <f aca="false">ROUND(I225*H225,2)</f>
        <v>0</v>
      </c>
      <c r="K225" s="270"/>
      <c r="L225" s="271"/>
      <c r="M225" s="272"/>
      <c r="N225" s="273" t="s">
        <v>39</v>
      </c>
      <c r="O225" s="76"/>
      <c r="P225" s="256" t="n">
        <f aca="false">O225*H225</f>
        <v>0</v>
      </c>
      <c r="Q225" s="256" t="n">
        <v>2E-005</v>
      </c>
      <c r="R225" s="256" t="n">
        <f aca="false">Q225*H225</f>
        <v>2E-005</v>
      </c>
      <c r="S225" s="256" t="n">
        <v>0</v>
      </c>
      <c r="T225" s="257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258" t="s">
        <v>324</v>
      </c>
      <c r="AT225" s="258" t="s">
        <v>288</v>
      </c>
      <c r="AU225" s="258" t="s">
        <v>265</v>
      </c>
      <c r="AY225" s="3" t="s">
        <v>247</v>
      </c>
      <c r="BE225" s="137" t="n">
        <f aca="false">IF(N225="základní",J225,0)</f>
        <v>0</v>
      </c>
      <c r="BF225" s="137" t="n">
        <f aca="false">IF(N225="snížená",J225,0)</f>
        <v>0</v>
      </c>
      <c r="BG225" s="137" t="n">
        <f aca="false">IF(N225="zákl. přenesená",J225,0)</f>
        <v>0</v>
      </c>
      <c r="BH225" s="137" t="n">
        <f aca="false">IF(N225="sníž. přenesená",J225,0)</f>
        <v>0</v>
      </c>
      <c r="BI225" s="137" t="n">
        <f aca="false">IF(N225="nulová",J225,0)</f>
        <v>0</v>
      </c>
      <c r="BJ225" s="3" t="s">
        <v>81</v>
      </c>
      <c r="BK225" s="137" t="n">
        <f aca="false">ROUND(I225*H225,2)</f>
        <v>0</v>
      </c>
      <c r="BL225" s="3" t="s">
        <v>302</v>
      </c>
      <c r="BM225" s="258" t="s">
        <v>1643</v>
      </c>
    </row>
    <row r="226" s="30" customFormat="true" ht="10.2" hidden="false" customHeight="false" outlineLevel="0" collapsed="false">
      <c r="A226" s="26"/>
      <c r="B226" s="27"/>
      <c r="C226" s="28"/>
      <c r="D226" s="259" t="s">
        <v>256</v>
      </c>
      <c r="E226" s="28"/>
      <c r="F226" s="260" t="s">
        <v>994</v>
      </c>
      <c r="G226" s="28"/>
      <c r="H226" s="28"/>
      <c r="I226" s="211"/>
      <c r="J226" s="28"/>
      <c r="K226" s="28"/>
      <c r="L226" s="29"/>
      <c r="M226" s="261"/>
      <c r="N226" s="262"/>
      <c r="O226" s="76"/>
      <c r="P226" s="76"/>
      <c r="Q226" s="76"/>
      <c r="R226" s="76"/>
      <c r="S226" s="76"/>
      <c r="T226" s="77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T226" s="3" t="s">
        <v>256</v>
      </c>
      <c r="AU226" s="3" t="s">
        <v>265</v>
      </c>
    </row>
    <row r="227" s="30" customFormat="true" ht="21.75" hidden="false" customHeight="true" outlineLevel="0" collapsed="false">
      <c r="A227" s="26"/>
      <c r="B227" s="27"/>
      <c r="C227" s="263" t="s">
        <v>1644</v>
      </c>
      <c r="D227" s="263" t="s">
        <v>288</v>
      </c>
      <c r="E227" s="264" t="s">
        <v>1645</v>
      </c>
      <c r="F227" s="265" t="s">
        <v>1646</v>
      </c>
      <c r="G227" s="266" t="s">
        <v>291</v>
      </c>
      <c r="H227" s="267" t="n">
        <v>2</v>
      </c>
      <c r="I227" s="268"/>
      <c r="J227" s="269" t="n">
        <f aca="false">ROUND(I227*H227,2)</f>
        <v>0</v>
      </c>
      <c r="K227" s="270"/>
      <c r="L227" s="271"/>
      <c r="M227" s="272"/>
      <c r="N227" s="273" t="s">
        <v>39</v>
      </c>
      <c r="O227" s="76"/>
      <c r="P227" s="256" t="n">
        <f aca="false">O227*H227</f>
        <v>0</v>
      </c>
      <c r="Q227" s="256" t="n">
        <v>4E-005</v>
      </c>
      <c r="R227" s="256" t="n">
        <f aca="false">Q227*H227</f>
        <v>8E-005</v>
      </c>
      <c r="S227" s="256" t="n">
        <v>0</v>
      </c>
      <c r="T227" s="257" t="n">
        <f aca="false"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258" t="s">
        <v>324</v>
      </c>
      <c r="AT227" s="258" t="s">
        <v>288</v>
      </c>
      <c r="AU227" s="258" t="s">
        <v>265</v>
      </c>
      <c r="AY227" s="3" t="s">
        <v>247</v>
      </c>
      <c r="BE227" s="137" t="n">
        <f aca="false">IF(N227="základní",J227,0)</f>
        <v>0</v>
      </c>
      <c r="BF227" s="137" t="n">
        <f aca="false">IF(N227="snížená",J227,0)</f>
        <v>0</v>
      </c>
      <c r="BG227" s="137" t="n">
        <f aca="false">IF(N227="zákl. přenesená",J227,0)</f>
        <v>0</v>
      </c>
      <c r="BH227" s="137" t="n">
        <f aca="false">IF(N227="sníž. přenesená",J227,0)</f>
        <v>0</v>
      </c>
      <c r="BI227" s="137" t="n">
        <f aca="false">IF(N227="nulová",J227,0)</f>
        <v>0</v>
      </c>
      <c r="BJ227" s="3" t="s">
        <v>81</v>
      </c>
      <c r="BK227" s="137" t="n">
        <f aca="false">ROUND(I227*H227,2)</f>
        <v>0</v>
      </c>
      <c r="BL227" s="3" t="s">
        <v>302</v>
      </c>
      <c r="BM227" s="258" t="s">
        <v>1647</v>
      </c>
    </row>
    <row r="228" s="30" customFormat="true" ht="10.2" hidden="false" customHeight="false" outlineLevel="0" collapsed="false">
      <c r="A228" s="26"/>
      <c r="B228" s="27"/>
      <c r="C228" s="28"/>
      <c r="D228" s="259" t="s">
        <v>256</v>
      </c>
      <c r="E228" s="28"/>
      <c r="F228" s="260" t="s">
        <v>1646</v>
      </c>
      <c r="G228" s="28"/>
      <c r="H228" s="28"/>
      <c r="I228" s="211"/>
      <c r="J228" s="28"/>
      <c r="K228" s="28"/>
      <c r="L228" s="29"/>
      <c r="M228" s="261"/>
      <c r="N228" s="262"/>
      <c r="O228" s="76"/>
      <c r="P228" s="76"/>
      <c r="Q228" s="76"/>
      <c r="R228" s="76"/>
      <c r="S228" s="76"/>
      <c r="T228" s="77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T228" s="3" t="s">
        <v>256</v>
      </c>
      <c r="AU228" s="3" t="s">
        <v>265</v>
      </c>
    </row>
    <row r="229" s="30" customFormat="true" ht="37.8" hidden="false" customHeight="true" outlineLevel="0" collapsed="false">
      <c r="A229" s="26"/>
      <c r="B229" s="27"/>
      <c r="C229" s="246" t="s">
        <v>1534</v>
      </c>
      <c r="D229" s="246" t="s">
        <v>250</v>
      </c>
      <c r="E229" s="247" t="s">
        <v>1277</v>
      </c>
      <c r="F229" s="248" t="s">
        <v>1278</v>
      </c>
      <c r="G229" s="249" t="s">
        <v>291</v>
      </c>
      <c r="H229" s="250" t="n">
        <v>1</v>
      </c>
      <c r="I229" s="251"/>
      <c r="J229" s="252" t="n">
        <f aca="false">ROUND(I229*H229,2)</f>
        <v>0</v>
      </c>
      <c r="K229" s="253"/>
      <c r="L229" s="29"/>
      <c r="M229" s="254"/>
      <c r="N229" s="255" t="s">
        <v>39</v>
      </c>
      <c r="O229" s="76"/>
      <c r="P229" s="256" t="n">
        <f aca="false">O229*H229</f>
        <v>0</v>
      </c>
      <c r="Q229" s="256" t="n">
        <v>0</v>
      </c>
      <c r="R229" s="256" t="n">
        <f aca="false">Q229*H229</f>
        <v>0</v>
      </c>
      <c r="S229" s="256" t="n">
        <v>0</v>
      </c>
      <c r="T229" s="257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58" t="s">
        <v>302</v>
      </c>
      <c r="AT229" s="258" t="s">
        <v>250</v>
      </c>
      <c r="AU229" s="258" t="s">
        <v>265</v>
      </c>
      <c r="AY229" s="3" t="s">
        <v>247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81</v>
      </c>
      <c r="BK229" s="137" t="n">
        <f aca="false">ROUND(I229*H229,2)</f>
        <v>0</v>
      </c>
      <c r="BL229" s="3" t="s">
        <v>302</v>
      </c>
      <c r="BM229" s="258" t="s">
        <v>1648</v>
      </c>
    </row>
    <row r="230" s="30" customFormat="true" ht="28.8" hidden="false" customHeight="false" outlineLevel="0" collapsed="false">
      <c r="A230" s="26"/>
      <c r="B230" s="27"/>
      <c r="C230" s="28"/>
      <c r="D230" s="259" t="s">
        <v>256</v>
      </c>
      <c r="E230" s="28"/>
      <c r="F230" s="260" t="s">
        <v>1278</v>
      </c>
      <c r="G230" s="28"/>
      <c r="H230" s="28"/>
      <c r="I230" s="211"/>
      <c r="J230" s="28"/>
      <c r="K230" s="28"/>
      <c r="L230" s="29"/>
      <c r="M230" s="261"/>
      <c r="N230" s="262"/>
      <c r="O230" s="76"/>
      <c r="P230" s="76"/>
      <c r="Q230" s="76"/>
      <c r="R230" s="76"/>
      <c r="S230" s="76"/>
      <c r="T230" s="7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3" t="s">
        <v>256</v>
      </c>
      <c r="AU230" s="3" t="s">
        <v>265</v>
      </c>
    </row>
    <row r="231" s="30" customFormat="true" ht="37.8" hidden="false" customHeight="true" outlineLevel="0" collapsed="false">
      <c r="A231" s="26"/>
      <c r="B231" s="27"/>
      <c r="C231" s="263" t="s">
        <v>1539</v>
      </c>
      <c r="D231" s="263" t="s">
        <v>288</v>
      </c>
      <c r="E231" s="264" t="s">
        <v>1281</v>
      </c>
      <c r="F231" s="265" t="s">
        <v>1282</v>
      </c>
      <c r="G231" s="266" t="s">
        <v>291</v>
      </c>
      <c r="H231" s="267" t="n">
        <v>1</v>
      </c>
      <c r="I231" s="268"/>
      <c r="J231" s="269" t="n">
        <f aca="false">ROUND(I231*H231,2)</f>
        <v>0</v>
      </c>
      <c r="K231" s="270"/>
      <c r="L231" s="271"/>
      <c r="M231" s="272"/>
      <c r="N231" s="273" t="s">
        <v>39</v>
      </c>
      <c r="O231" s="76"/>
      <c r="P231" s="256" t="n">
        <f aca="false">O231*H231</f>
        <v>0</v>
      </c>
      <c r="Q231" s="256" t="n">
        <v>3E-005</v>
      </c>
      <c r="R231" s="256" t="n">
        <f aca="false">Q231*H231</f>
        <v>3E-005</v>
      </c>
      <c r="S231" s="256" t="n">
        <v>0</v>
      </c>
      <c r="T231" s="257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324</v>
      </c>
      <c r="AT231" s="258" t="s">
        <v>288</v>
      </c>
      <c r="AU231" s="258" t="s">
        <v>265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1649</v>
      </c>
    </row>
    <row r="232" s="30" customFormat="true" ht="28.8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1284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265</v>
      </c>
    </row>
    <row r="233" s="30" customFormat="true" ht="16.5" hidden="false" customHeight="true" outlineLevel="0" collapsed="false">
      <c r="A233" s="26"/>
      <c r="B233" s="27"/>
      <c r="C233" s="246" t="s">
        <v>1604</v>
      </c>
      <c r="D233" s="246" t="s">
        <v>250</v>
      </c>
      <c r="E233" s="247" t="s">
        <v>753</v>
      </c>
      <c r="F233" s="248" t="s">
        <v>754</v>
      </c>
      <c r="G233" s="249" t="s">
        <v>291</v>
      </c>
      <c r="H233" s="250" t="n">
        <v>1</v>
      </c>
      <c r="I233" s="251"/>
      <c r="J233" s="252" t="n">
        <f aca="false">ROUND(I233*H233,2)</f>
        <v>0</v>
      </c>
      <c r="K233" s="253"/>
      <c r="L233" s="29"/>
      <c r="M233" s="254"/>
      <c r="N233" s="255" t="s">
        <v>39</v>
      </c>
      <c r="O233" s="76"/>
      <c r="P233" s="256" t="n">
        <f aca="false">O233*H233</f>
        <v>0</v>
      </c>
      <c r="Q233" s="256" t="n">
        <v>0</v>
      </c>
      <c r="R233" s="256" t="n">
        <f aca="false">Q233*H233</f>
        <v>0</v>
      </c>
      <c r="S233" s="256" t="n">
        <v>0</v>
      </c>
      <c r="T233" s="257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258" t="s">
        <v>302</v>
      </c>
      <c r="AT233" s="258" t="s">
        <v>250</v>
      </c>
      <c r="AU233" s="258" t="s">
        <v>265</v>
      </c>
      <c r="AY233" s="3" t="s">
        <v>247</v>
      </c>
      <c r="BE233" s="137" t="n">
        <f aca="false">IF(N233="základní",J233,0)</f>
        <v>0</v>
      </c>
      <c r="BF233" s="137" t="n">
        <f aca="false">IF(N233="snížená",J233,0)</f>
        <v>0</v>
      </c>
      <c r="BG233" s="137" t="n">
        <f aca="false">IF(N233="zákl. přenesená",J233,0)</f>
        <v>0</v>
      </c>
      <c r="BH233" s="137" t="n">
        <f aca="false">IF(N233="sníž. přenesená",J233,0)</f>
        <v>0</v>
      </c>
      <c r="BI233" s="137" t="n">
        <f aca="false">IF(N233="nulová",J233,0)</f>
        <v>0</v>
      </c>
      <c r="BJ233" s="3" t="s">
        <v>81</v>
      </c>
      <c r="BK233" s="137" t="n">
        <f aca="false">ROUND(I233*H233,2)</f>
        <v>0</v>
      </c>
      <c r="BL233" s="3" t="s">
        <v>302</v>
      </c>
      <c r="BM233" s="258" t="s">
        <v>1650</v>
      </c>
    </row>
    <row r="234" s="30" customFormat="true" ht="28.8" hidden="false" customHeight="false" outlineLevel="0" collapsed="false">
      <c r="A234" s="26"/>
      <c r="B234" s="27"/>
      <c r="C234" s="28"/>
      <c r="D234" s="259" t="s">
        <v>256</v>
      </c>
      <c r="E234" s="28"/>
      <c r="F234" s="260" t="s">
        <v>756</v>
      </c>
      <c r="G234" s="28"/>
      <c r="H234" s="28"/>
      <c r="I234" s="211"/>
      <c r="J234" s="28"/>
      <c r="K234" s="28"/>
      <c r="L234" s="29"/>
      <c r="M234" s="261"/>
      <c r="N234" s="262"/>
      <c r="O234" s="76"/>
      <c r="P234" s="76"/>
      <c r="Q234" s="76"/>
      <c r="R234" s="76"/>
      <c r="S234" s="76"/>
      <c r="T234" s="7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T234" s="3" t="s">
        <v>256</v>
      </c>
      <c r="AU234" s="3" t="s">
        <v>265</v>
      </c>
    </row>
    <row r="235" s="30" customFormat="true" ht="24.15" hidden="false" customHeight="true" outlineLevel="0" collapsed="false">
      <c r="A235" s="26"/>
      <c r="B235" s="27"/>
      <c r="C235" s="263" t="s">
        <v>1606</v>
      </c>
      <c r="D235" s="263" t="s">
        <v>288</v>
      </c>
      <c r="E235" s="264" t="s">
        <v>758</v>
      </c>
      <c r="F235" s="265" t="s">
        <v>759</v>
      </c>
      <c r="G235" s="266" t="s">
        <v>291</v>
      </c>
      <c r="H235" s="267" t="n">
        <v>1</v>
      </c>
      <c r="I235" s="268"/>
      <c r="J235" s="269" t="n">
        <f aca="false">ROUND(I235*H235,2)</f>
        <v>0</v>
      </c>
      <c r="K235" s="270"/>
      <c r="L235" s="271"/>
      <c r="M235" s="272"/>
      <c r="N235" s="273" t="s">
        <v>39</v>
      </c>
      <c r="O235" s="76"/>
      <c r="P235" s="256" t="n">
        <f aca="false">O235*H235</f>
        <v>0</v>
      </c>
      <c r="Q235" s="256" t="n">
        <v>5E-005</v>
      </c>
      <c r="R235" s="256" t="n">
        <f aca="false">Q235*H235</f>
        <v>5E-005</v>
      </c>
      <c r="S235" s="256" t="n">
        <v>0</v>
      </c>
      <c r="T235" s="257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258" t="s">
        <v>324</v>
      </c>
      <c r="AT235" s="258" t="s">
        <v>288</v>
      </c>
      <c r="AU235" s="258" t="s">
        <v>265</v>
      </c>
      <c r="AY235" s="3" t="s">
        <v>247</v>
      </c>
      <c r="BE235" s="137" t="n">
        <f aca="false">IF(N235="základní",J235,0)</f>
        <v>0</v>
      </c>
      <c r="BF235" s="137" t="n">
        <f aca="false">IF(N235="snížená",J235,0)</f>
        <v>0</v>
      </c>
      <c r="BG235" s="137" t="n">
        <f aca="false">IF(N235="zákl. přenesená",J235,0)</f>
        <v>0</v>
      </c>
      <c r="BH235" s="137" t="n">
        <f aca="false">IF(N235="sníž. přenesená",J235,0)</f>
        <v>0</v>
      </c>
      <c r="BI235" s="137" t="n">
        <f aca="false">IF(N235="nulová",J235,0)</f>
        <v>0</v>
      </c>
      <c r="BJ235" s="3" t="s">
        <v>81</v>
      </c>
      <c r="BK235" s="137" t="n">
        <f aca="false">ROUND(I235*H235,2)</f>
        <v>0</v>
      </c>
      <c r="BL235" s="3" t="s">
        <v>302</v>
      </c>
      <c r="BM235" s="258" t="s">
        <v>1651</v>
      </c>
    </row>
    <row r="236" s="30" customFormat="true" ht="10.2" hidden="false" customHeight="false" outlineLevel="0" collapsed="false">
      <c r="A236" s="26"/>
      <c r="B236" s="27"/>
      <c r="C236" s="28"/>
      <c r="D236" s="259" t="s">
        <v>256</v>
      </c>
      <c r="E236" s="28"/>
      <c r="F236" s="260" t="s">
        <v>759</v>
      </c>
      <c r="G236" s="28"/>
      <c r="H236" s="28"/>
      <c r="I236" s="211"/>
      <c r="J236" s="28"/>
      <c r="K236" s="28"/>
      <c r="L236" s="29"/>
      <c r="M236" s="261"/>
      <c r="N236" s="262"/>
      <c r="O236" s="76"/>
      <c r="P236" s="76"/>
      <c r="Q236" s="76"/>
      <c r="R236" s="76"/>
      <c r="S236" s="76"/>
      <c r="T236" s="7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T236" s="3" t="s">
        <v>256</v>
      </c>
      <c r="AU236" s="3" t="s">
        <v>265</v>
      </c>
    </row>
    <row r="237" s="30" customFormat="true" ht="21.75" hidden="false" customHeight="true" outlineLevel="0" collapsed="false">
      <c r="A237" s="26"/>
      <c r="B237" s="27"/>
      <c r="C237" s="246" t="s">
        <v>1573</v>
      </c>
      <c r="D237" s="246" t="s">
        <v>250</v>
      </c>
      <c r="E237" s="247" t="s">
        <v>796</v>
      </c>
      <c r="F237" s="248" t="s">
        <v>797</v>
      </c>
      <c r="G237" s="249" t="s">
        <v>332</v>
      </c>
      <c r="H237" s="250" t="n">
        <v>26</v>
      </c>
      <c r="I237" s="251"/>
      <c r="J237" s="252" t="n">
        <f aca="false">ROUND(I237*H237,2)</f>
        <v>0</v>
      </c>
      <c r="K237" s="253"/>
      <c r="L237" s="29"/>
      <c r="M237" s="254"/>
      <c r="N237" s="255" t="s">
        <v>39</v>
      </c>
      <c r="O237" s="76"/>
      <c r="P237" s="256" t="n">
        <f aca="false">O237*H237</f>
        <v>0</v>
      </c>
      <c r="Q237" s="256" t="n">
        <v>0</v>
      </c>
      <c r="R237" s="256" t="n">
        <f aca="false">Q237*H237</f>
        <v>0</v>
      </c>
      <c r="S237" s="256" t="n">
        <v>0</v>
      </c>
      <c r="T237" s="257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258" t="s">
        <v>302</v>
      </c>
      <c r="AT237" s="258" t="s">
        <v>250</v>
      </c>
      <c r="AU237" s="258" t="s">
        <v>265</v>
      </c>
      <c r="AY237" s="3" t="s">
        <v>247</v>
      </c>
      <c r="BE237" s="137" t="n">
        <f aca="false">IF(N237="základní",J237,0)</f>
        <v>0</v>
      </c>
      <c r="BF237" s="137" t="n">
        <f aca="false">IF(N237="snížená",J237,0)</f>
        <v>0</v>
      </c>
      <c r="BG237" s="137" t="n">
        <f aca="false">IF(N237="zákl. přenesená",J237,0)</f>
        <v>0</v>
      </c>
      <c r="BH237" s="137" t="n">
        <f aca="false">IF(N237="sníž. přenesená",J237,0)</f>
        <v>0</v>
      </c>
      <c r="BI237" s="137" t="n">
        <f aca="false">IF(N237="nulová",J237,0)</f>
        <v>0</v>
      </c>
      <c r="BJ237" s="3" t="s">
        <v>81</v>
      </c>
      <c r="BK237" s="137" t="n">
        <f aca="false">ROUND(I237*H237,2)</f>
        <v>0</v>
      </c>
      <c r="BL237" s="3" t="s">
        <v>302</v>
      </c>
      <c r="BM237" s="258" t="s">
        <v>1574</v>
      </c>
    </row>
    <row r="238" s="30" customFormat="true" ht="28.8" hidden="false" customHeight="false" outlineLevel="0" collapsed="false">
      <c r="A238" s="26"/>
      <c r="B238" s="27"/>
      <c r="C238" s="28"/>
      <c r="D238" s="259" t="s">
        <v>256</v>
      </c>
      <c r="E238" s="28"/>
      <c r="F238" s="260" t="s">
        <v>799</v>
      </c>
      <c r="G238" s="28"/>
      <c r="H238" s="28"/>
      <c r="I238" s="211"/>
      <c r="J238" s="28"/>
      <c r="K238" s="28"/>
      <c r="L238" s="29"/>
      <c r="M238" s="261"/>
      <c r="N238" s="262"/>
      <c r="O238" s="76"/>
      <c r="P238" s="76"/>
      <c r="Q238" s="76"/>
      <c r="R238" s="76"/>
      <c r="S238" s="76"/>
      <c r="T238" s="7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3" t="s">
        <v>256</v>
      </c>
      <c r="AU238" s="3" t="s">
        <v>265</v>
      </c>
    </row>
    <row r="239" s="30" customFormat="true" ht="49.05" hidden="false" customHeight="true" outlineLevel="0" collapsed="false">
      <c r="A239" s="26"/>
      <c r="B239" s="27"/>
      <c r="C239" s="246" t="s">
        <v>1652</v>
      </c>
      <c r="D239" s="246" t="s">
        <v>250</v>
      </c>
      <c r="E239" s="247" t="s">
        <v>1653</v>
      </c>
      <c r="F239" s="248" t="s">
        <v>1654</v>
      </c>
      <c r="G239" s="249" t="s">
        <v>332</v>
      </c>
      <c r="H239" s="250" t="n">
        <v>26</v>
      </c>
      <c r="I239" s="251"/>
      <c r="J239" s="252" t="n">
        <f aca="false">ROUND(I239*H239,2)</f>
        <v>0</v>
      </c>
      <c r="K239" s="253"/>
      <c r="L239" s="29"/>
      <c r="M239" s="254"/>
      <c r="N239" s="255" t="s">
        <v>39</v>
      </c>
      <c r="O239" s="76"/>
      <c r="P239" s="256" t="n">
        <f aca="false">O239*H239</f>
        <v>0</v>
      </c>
      <c r="Q239" s="256" t="n">
        <v>0</v>
      </c>
      <c r="R239" s="256" t="n">
        <f aca="false">Q239*H239</f>
        <v>0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302</v>
      </c>
      <c r="AT239" s="258" t="s">
        <v>250</v>
      </c>
      <c r="AU239" s="258" t="s">
        <v>265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302</v>
      </c>
      <c r="BM239" s="258" t="s">
        <v>1655</v>
      </c>
    </row>
    <row r="240" s="30" customFormat="true" ht="28.8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1654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265</v>
      </c>
    </row>
    <row r="241" s="30" customFormat="true" ht="33" hidden="false" customHeight="true" outlineLevel="0" collapsed="false">
      <c r="A241" s="26"/>
      <c r="B241" s="27"/>
      <c r="C241" s="246" t="s">
        <v>1656</v>
      </c>
      <c r="D241" s="246" t="s">
        <v>250</v>
      </c>
      <c r="E241" s="247" t="s">
        <v>1657</v>
      </c>
      <c r="F241" s="248" t="s">
        <v>1658</v>
      </c>
      <c r="G241" s="249" t="s">
        <v>332</v>
      </c>
      <c r="H241" s="250" t="n">
        <v>12</v>
      </c>
      <c r="I241" s="251"/>
      <c r="J241" s="252" t="n">
        <f aca="false">ROUND(I241*H241,2)</f>
        <v>0</v>
      </c>
      <c r="K241" s="253"/>
      <c r="L241" s="29"/>
      <c r="M241" s="254"/>
      <c r="N241" s="255" t="s">
        <v>39</v>
      </c>
      <c r="O241" s="76"/>
      <c r="P241" s="256" t="n">
        <f aca="false">O241*H241</f>
        <v>0</v>
      </c>
      <c r="Q241" s="256" t="n">
        <v>0</v>
      </c>
      <c r="R241" s="256" t="n">
        <f aca="false">Q241*H241</f>
        <v>0</v>
      </c>
      <c r="S241" s="256" t="n">
        <v>0</v>
      </c>
      <c r="T241" s="257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258" t="s">
        <v>302</v>
      </c>
      <c r="AT241" s="258" t="s">
        <v>250</v>
      </c>
      <c r="AU241" s="258" t="s">
        <v>265</v>
      </c>
      <c r="AY241" s="3" t="s">
        <v>247</v>
      </c>
      <c r="BE241" s="137" t="n">
        <f aca="false">IF(N241="základní",J241,0)</f>
        <v>0</v>
      </c>
      <c r="BF241" s="137" t="n">
        <f aca="false">IF(N241="snížená",J241,0)</f>
        <v>0</v>
      </c>
      <c r="BG241" s="137" t="n">
        <f aca="false">IF(N241="zákl. přenesená",J241,0)</f>
        <v>0</v>
      </c>
      <c r="BH241" s="137" t="n">
        <f aca="false">IF(N241="sníž. přenesená",J241,0)</f>
        <v>0</v>
      </c>
      <c r="BI241" s="137" t="n">
        <f aca="false">IF(N241="nulová",J241,0)</f>
        <v>0</v>
      </c>
      <c r="BJ241" s="3" t="s">
        <v>81</v>
      </c>
      <c r="BK241" s="137" t="n">
        <f aca="false">ROUND(I241*H241,2)</f>
        <v>0</v>
      </c>
      <c r="BL241" s="3" t="s">
        <v>302</v>
      </c>
      <c r="BM241" s="258" t="s">
        <v>1659</v>
      </c>
    </row>
    <row r="242" s="30" customFormat="true" ht="19.2" hidden="false" customHeight="false" outlineLevel="0" collapsed="false">
      <c r="A242" s="26"/>
      <c r="B242" s="27"/>
      <c r="C242" s="28"/>
      <c r="D242" s="259" t="s">
        <v>256</v>
      </c>
      <c r="E242" s="28"/>
      <c r="F242" s="260" t="s">
        <v>1658</v>
      </c>
      <c r="G242" s="28"/>
      <c r="H242" s="28"/>
      <c r="I242" s="211"/>
      <c r="J242" s="28"/>
      <c r="K242" s="28"/>
      <c r="L242" s="29"/>
      <c r="M242" s="261"/>
      <c r="N242" s="262"/>
      <c r="O242" s="76"/>
      <c r="P242" s="76"/>
      <c r="Q242" s="76"/>
      <c r="R242" s="76"/>
      <c r="S242" s="76"/>
      <c r="T242" s="77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T242" s="3" t="s">
        <v>256</v>
      </c>
      <c r="AU242" s="3" t="s">
        <v>265</v>
      </c>
    </row>
    <row r="243" s="30" customFormat="true" ht="16.5" hidden="false" customHeight="true" outlineLevel="0" collapsed="false">
      <c r="A243" s="26"/>
      <c r="B243" s="27"/>
      <c r="C243" s="263" t="s">
        <v>775</v>
      </c>
      <c r="D243" s="263" t="s">
        <v>288</v>
      </c>
      <c r="E243" s="264" t="s">
        <v>1448</v>
      </c>
      <c r="F243" s="265" t="s">
        <v>1449</v>
      </c>
      <c r="G243" s="266" t="s">
        <v>332</v>
      </c>
      <c r="H243" s="267" t="n">
        <v>26</v>
      </c>
      <c r="I243" s="268"/>
      <c r="J243" s="269" t="n">
        <f aca="false">ROUND(I243*H243,2)</f>
        <v>0</v>
      </c>
      <c r="K243" s="270"/>
      <c r="L243" s="271"/>
      <c r="M243" s="272"/>
      <c r="N243" s="273" t="s">
        <v>39</v>
      </c>
      <c r="O243" s="76"/>
      <c r="P243" s="256" t="n">
        <f aca="false">O243*H243</f>
        <v>0</v>
      </c>
      <c r="Q243" s="256" t="n">
        <v>1E-005</v>
      </c>
      <c r="R243" s="256" t="n">
        <f aca="false">Q243*H243</f>
        <v>0.00026</v>
      </c>
      <c r="S243" s="256" t="n">
        <v>0</v>
      </c>
      <c r="T243" s="257" t="n">
        <f aca="false"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258" t="s">
        <v>324</v>
      </c>
      <c r="AT243" s="258" t="s">
        <v>288</v>
      </c>
      <c r="AU243" s="258" t="s">
        <v>265</v>
      </c>
      <c r="AY243" s="3" t="s">
        <v>247</v>
      </c>
      <c r="BE243" s="137" t="n">
        <f aca="false">IF(N243="základní",J243,0)</f>
        <v>0</v>
      </c>
      <c r="BF243" s="137" t="n">
        <f aca="false">IF(N243="snížená",J243,0)</f>
        <v>0</v>
      </c>
      <c r="BG243" s="137" t="n">
        <f aca="false">IF(N243="zákl. přenesená",J243,0)</f>
        <v>0</v>
      </c>
      <c r="BH243" s="137" t="n">
        <f aca="false">IF(N243="sníž. přenesená",J243,0)</f>
        <v>0</v>
      </c>
      <c r="BI243" s="137" t="n">
        <f aca="false">IF(N243="nulová",J243,0)</f>
        <v>0</v>
      </c>
      <c r="BJ243" s="3" t="s">
        <v>81</v>
      </c>
      <c r="BK243" s="137" t="n">
        <f aca="false">ROUND(I243*H243,2)</f>
        <v>0</v>
      </c>
      <c r="BL243" s="3" t="s">
        <v>302</v>
      </c>
      <c r="BM243" s="258" t="s">
        <v>1660</v>
      </c>
    </row>
    <row r="244" s="30" customFormat="true" ht="10.2" hidden="false" customHeight="false" outlineLevel="0" collapsed="false">
      <c r="A244" s="26"/>
      <c r="B244" s="27"/>
      <c r="C244" s="28"/>
      <c r="D244" s="259" t="s">
        <v>256</v>
      </c>
      <c r="E244" s="28"/>
      <c r="F244" s="260" t="s">
        <v>1449</v>
      </c>
      <c r="G244" s="28"/>
      <c r="H244" s="28"/>
      <c r="I244" s="211"/>
      <c r="J244" s="28"/>
      <c r="K244" s="28"/>
      <c r="L244" s="29"/>
      <c r="M244" s="261"/>
      <c r="N244" s="262"/>
      <c r="O244" s="76"/>
      <c r="P244" s="76"/>
      <c r="Q244" s="76"/>
      <c r="R244" s="76"/>
      <c r="S244" s="76"/>
      <c r="T244" s="77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T244" s="3" t="s">
        <v>256</v>
      </c>
      <c r="AU244" s="3" t="s">
        <v>265</v>
      </c>
    </row>
    <row r="245" s="30" customFormat="true" ht="24.15" hidden="false" customHeight="true" outlineLevel="0" collapsed="false">
      <c r="A245" s="26"/>
      <c r="B245" s="27"/>
      <c r="C245" s="263" t="s">
        <v>1122</v>
      </c>
      <c r="D245" s="263" t="s">
        <v>288</v>
      </c>
      <c r="E245" s="264" t="s">
        <v>1661</v>
      </c>
      <c r="F245" s="265" t="s">
        <v>1662</v>
      </c>
      <c r="G245" s="266" t="s">
        <v>291</v>
      </c>
      <c r="H245" s="267" t="n">
        <v>26</v>
      </c>
      <c r="I245" s="268"/>
      <c r="J245" s="269" t="n">
        <f aca="false">ROUND(I245*H245,2)</f>
        <v>0</v>
      </c>
      <c r="K245" s="270"/>
      <c r="L245" s="271"/>
      <c r="M245" s="272"/>
      <c r="N245" s="273" t="s">
        <v>39</v>
      </c>
      <c r="O245" s="76"/>
      <c r="P245" s="256" t="n">
        <f aca="false">O245*H245</f>
        <v>0</v>
      </c>
      <c r="Q245" s="256" t="n">
        <v>1E-005</v>
      </c>
      <c r="R245" s="256" t="n">
        <f aca="false">Q245*H245</f>
        <v>0.00026</v>
      </c>
      <c r="S245" s="256" t="n">
        <v>0</v>
      </c>
      <c r="T245" s="257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258" t="s">
        <v>324</v>
      </c>
      <c r="AT245" s="258" t="s">
        <v>288</v>
      </c>
      <c r="AU245" s="258" t="s">
        <v>265</v>
      </c>
      <c r="AY245" s="3" t="s">
        <v>247</v>
      </c>
      <c r="BE245" s="137" t="n">
        <f aca="false">IF(N245="základní",J245,0)</f>
        <v>0</v>
      </c>
      <c r="BF245" s="137" t="n">
        <f aca="false">IF(N245="snížená",J245,0)</f>
        <v>0</v>
      </c>
      <c r="BG245" s="137" t="n">
        <f aca="false">IF(N245="zákl. přenesená",J245,0)</f>
        <v>0</v>
      </c>
      <c r="BH245" s="137" t="n">
        <f aca="false">IF(N245="sníž. přenesená",J245,0)</f>
        <v>0</v>
      </c>
      <c r="BI245" s="137" t="n">
        <f aca="false">IF(N245="nulová",J245,0)</f>
        <v>0</v>
      </c>
      <c r="BJ245" s="3" t="s">
        <v>81</v>
      </c>
      <c r="BK245" s="137" t="n">
        <f aca="false">ROUND(I245*H245,2)</f>
        <v>0</v>
      </c>
      <c r="BL245" s="3" t="s">
        <v>302</v>
      </c>
      <c r="BM245" s="258" t="s">
        <v>1663</v>
      </c>
    </row>
    <row r="246" s="30" customFormat="true" ht="19.2" hidden="false" customHeight="false" outlineLevel="0" collapsed="false">
      <c r="A246" s="26"/>
      <c r="B246" s="27"/>
      <c r="C246" s="28"/>
      <c r="D246" s="259" t="s">
        <v>256</v>
      </c>
      <c r="E246" s="28"/>
      <c r="F246" s="260" t="s">
        <v>1662</v>
      </c>
      <c r="G246" s="28"/>
      <c r="H246" s="28"/>
      <c r="I246" s="211"/>
      <c r="J246" s="28"/>
      <c r="K246" s="28"/>
      <c r="L246" s="29"/>
      <c r="M246" s="261"/>
      <c r="N246" s="262"/>
      <c r="O246" s="76"/>
      <c r="P246" s="76"/>
      <c r="Q246" s="76"/>
      <c r="R246" s="76"/>
      <c r="S246" s="76"/>
      <c r="T246" s="77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T246" s="3" t="s">
        <v>256</v>
      </c>
      <c r="AU246" s="3" t="s">
        <v>265</v>
      </c>
    </row>
    <row r="247" s="30" customFormat="true" ht="24.15" hidden="false" customHeight="true" outlineLevel="0" collapsed="false">
      <c r="A247" s="26"/>
      <c r="B247" s="27"/>
      <c r="C247" s="263" t="s">
        <v>969</v>
      </c>
      <c r="D247" s="263" t="s">
        <v>288</v>
      </c>
      <c r="E247" s="264" t="s">
        <v>1664</v>
      </c>
      <c r="F247" s="265" t="s">
        <v>1665</v>
      </c>
      <c r="G247" s="266" t="s">
        <v>291</v>
      </c>
      <c r="H247" s="267" t="n">
        <v>12</v>
      </c>
      <c r="I247" s="268"/>
      <c r="J247" s="269" t="n">
        <f aca="false">ROUND(I247*H247,2)</f>
        <v>0</v>
      </c>
      <c r="K247" s="270"/>
      <c r="L247" s="271"/>
      <c r="M247" s="272"/>
      <c r="N247" s="273" t="s">
        <v>39</v>
      </c>
      <c r="O247" s="76"/>
      <c r="P247" s="256" t="n">
        <f aca="false">O247*H247</f>
        <v>0</v>
      </c>
      <c r="Q247" s="256" t="n">
        <v>1E-005</v>
      </c>
      <c r="R247" s="256" t="n">
        <f aca="false">Q247*H247</f>
        <v>0.00012</v>
      </c>
      <c r="S247" s="256" t="n">
        <v>0</v>
      </c>
      <c r="T247" s="257" t="n">
        <f aca="false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258" t="s">
        <v>324</v>
      </c>
      <c r="AT247" s="258" t="s">
        <v>288</v>
      </c>
      <c r="AU247" s="258" t="s">
        <v>265</v>
      </c>
      <c r="AY247" s="3" t="s">
        <v>247</v>
      </c>
      <c r="BE247" s="137" t="n">
        <f aca="false">IF(N247="základní",J247,0)</f>
        <v>0</v>
      </c>
      <c r="BF247" s="137" t="n">
        <f aca="false">IF(N247="snížená",J247,0)</f>
        <v>0</v>
      </c>
      <c r="BG247" s="137" t="n">
        <f aca="false">IF(N247="zákl. přenesená",J247,0)</f>
        <v>0</v>
      </c>
      <c r="BH247" s="137" t="n">
        <f aca="false">IF(N247="sníž. přenesená",J247,0)</f>
        <v>0</v>
      </c>
      <c r="BI247" s="137" t="n">
        <f aca="false">IF(N247="nulová",J247,0)</f>
        <v>0</v>
      </c>
      <c r="BJ247" s="3" t="s">
        <v>81</v>
      </c>
      <c r="BK247" s="137" t="n">
        <f aca="false">ROUND(I247*H247,2)</f>
        <v>0</v>
      </c>
      <c r="BL247" s="3" t="s">
        <v>302</v>
      </c>
      <c r="BM247" s="258" t="s">
        <v>1666</v>
      </c>
    </row>
    <row r="248" s="30" customFormat="true" ht="19.2" hidden="false" customHeight="false" outlineLevel="0" collapsed="false">
      <c r="A248" s="26"/>
      <c r="B248" s="27"/>
      <c r="C248" s="28"/>
      <c r="D248" s="259" t="s">
        <v>256</v>
      </c>
      <c r="E248" s="28"/>
      <c r="F248" s="260" t="s">
        <v>1665</v>
      </c>
      <c r="G248" s="28"/>
      <c r="H248" s="28"/>
      <c r="I248" s="211"/>
      <c r="J248" s="28"/>
      <c r="K248" s="28"/>
      <c r="L248" s="29"/>
      <c r="M248" s="261"/>
      <c r="N248" s="262"/>
      <c r="O248" s="76"/>
      <c r="P248" s="76"/>
      <c r="Q248" s="76"/>
      <c r="R248" s="76"/>
      <c r="S248" s="76"/>
      <c r="T248" s="77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T248" s="3" t="s">
        <v>256</v>
      </c>
      <c r="AU248" s="3" t="s">
        <v>265</v>
      </c>
    </row>
    <row r="249" s="30" customFormat="true" ht="24.15" hidden="false" customHeight="true" outlineLevel="0" collapsed="false">
      <c r="A249" s="26"/>
      <c r="B249" s="27"/>
      <c r="C249" s="263" t="s">
        <v>779</v>
      </c>
      <c r="D249" s="263" t="s">
        <v>288</v>
      </c>
      <c r="E249" s="264" t="s">
        <v>1667</v>
      </c>
      <c r="F249" s="265" t="s">
        <v>1668</v>
      </c>
      <c r="G249" s="266" t="s">
        <v>291</v>
      </c>
      <c r="H249" s="267" t="n">
        <v>2</v>
      </c>
      <c r="I249" s="268"/>
      <c r="J249" s="269" t="n">
        <f aca="false">ROUND(I249*H249,2)</f>
        <v>0</v>
      </c>
      <c r="K249" s="270"/>
      <c r="L249" s="271"/>
      <c r="M249" s="272"/>
      <c r="N249" s="273" t="s">
        <v>39</v>
      </c>
      <c r="O249" s="76"/>
      <c r="P249" s="256" t="n">
        <f aca="false">O249*H249</f>
        <v>0</v>
      </c>
      <c r="Q249" s="256" t="n">
        <v>1E-005</v>
      </c>
      <c r="R249" s="256" t="n">
        <f aca="false">Q249*H249</f>
        <v>2E-005</v>
      </c>
      <c r="S249" s="256" t="n">
        <v>0</v>
      </c>
      <c r="T249" s="257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258" t="s">
        <v>324</v>
      </c>
      <c r="AT249" s="258" t="s">
        <v>288</v>
      </c>
      <c r="AU249" s="258" t="s">
        <v>265</v>
      </c>
      <c r="AY249" s="3" t="s">
        <v>247</v>
      </c>
      <c r="BE249" s="137" t="n">
        <f aca="false">IF(N249="základní",J249,0)</f>
        <v>0</v>
      </c>
      <c r="BF249" s="137" t="n">
        <f aca="false">IF(N249="snížená",J249,0)</f>
        <v>0</v>
      </c>
      <c r="BG249" s="137" t="n">
        <f aca="false">IF(N249="zákl. přenesená",J249,0)</f>
        <v>0</v>
      </c>
      <c r="BH249" s="137" t="n">
        <f aca="false">IF(N249="sníž. přenesená",J249,0)</f>
        <v>0</v>
      </c>
      <c r="BI249" s="137" t="n">
        <f aca="false">IF(N249="nulová",J249,0)</f>
        <v>0</v>
      </c>
      <c r="BJ249" s="3" t="s">
        <v>81</v>
      </c>
      <c r="BK249" s="137" t="n">
        <f aca="false">ROUND(I249*H249,2)</f>
        <v>0</v>
      </c>
      <c r="BL249" s="3" t="s">
        <v>302</v>
      </c>
      <c r="BM249" s="258" t="s">
        <v>1669</v>
      </c>
    </row>
    <row r="250" s="30" customFormat="true" ht="10.2" hidden="false" customHeight="false" outlineLevel="0" collapsed="false">
      <c r="A250" s="26"/>
      <c r="B250" s="27"/>
      <c r="C250" s="28"/>
      <c r="D250" s="259" t="s">
        <v>256</v>
      </c>
      <c r="E250" s="28"/>
      <c r="F250" s="260" t="s">
        <v>1668</v>
      </c>
      <c r="G250" s="28"/>
      <c r="H250" s="28"/>
      <c r="I250" s="211"/>
      <c r="J250" s="28"/>
      <c r="K250" s="28"/>
      <c r="L250" s="29"/>
      <c r="M250" s="261"/>
      <c r="N250" s="262"/>
      <c r="O250" s="76"/>
      <c r="P250" s="76"/>
      <c r="Q250" s="76"/>
      <c r="R250" s="76"/>
      <c r="S250" s="76"/>
      <c r="T250" s="77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T250" s="3" t="s">
        <v>256</v>
      </c>
      <c r="AU250" s="3" t="s">
        <v>265</v>
      </c>
    </row>
    <row r="251" s="30" customFormat="true" ht="24.15" hidden="false" customHeight="true" outlineLevel="0" collapsed="false">
      <c r="A251" s="26"/>
      <c r="B251" s="27"/>
      <c r="C251" s="263" t="s">
        <v>783</v>
      </c>
      <c r="D251" s="263" t="s">
        <v>288</v>
      </c>
      <c r="E251" s="264" t="s">
        <v>1452</v>
      </c>
      <c r="F251" s="265" t="s">
        <v>1453</v>
      </c>
      <c r="G251" s="266" t="s">
        <v>291</v>
      </c>
      <c r="H251" s="267" t="n">
        <v>12</v>
      </c>
      <c r="I251" s="268"/>
      <c r="J251" s="269" t="n">
        <f aca="false">ROUND(I251*H251,2)</f>
        <v>0</v>
      </c>
      <c r="K251" s="270"/>
      <c r="L251" s="271"/>
      <c r="M251" s="272"/>
      <c r="N251" s="273" t="s">
        <v>39</v>
      </c>
      <c r="O251" s="76"/>
      <c r="P251" s="256" t="n">
        <f aca="false">O251*H251</f>
        <v>0</v>
      </c>
      <c r="Q251" s="256" t="n">
        <v>1E-005</v>
      </c>
      <c r="R251" s="256" t="n">
        <f aca="false">Q251*H251</f>
        <v>0.00012</v>
      </c>
      <c r="S251" s="256" t="n">
        <v>0</v>
      </c>
      <c r="T251" s="257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258" t="s">
        <v>324</v>
      </c>
      <c r="AT251" s="258" t="s">
        <v>288</v>
      </c>
      <c r="AU251" s="258" t="s">
        <v>265</v>
      </c>
      <c r="AY251" s="3" t="s">
        <v>247</v>
      </c>
      <c r="BE251" s="137" t="n">
        <f aca="false">IF(N251="základní",J251,0)</f>
        <v>0</v>
      </c>
      <c r="BF251" s="137" t="n">
        <f aca="false">IF(N251="snížená",J251,0)</f>
        <v>0</v>
      </c>
      <c r="BG251" s="137" t="n">
        <f aca="false">IF(N251="zákl. přenesená",J251,0)</f>
        <v>0</v>
      </c>
      <c r="BH251" s="137" t="n">
        <f aca="false">IF(N251="sníž. přenesená",J251,0)</f>
        <v>0</v>
      </c>
      <c r="BI251" s="137" t="n">
        <f aca="false">IF(N251="nulová",J251,0)</f>
        <v>0</v>
      </c>
      <c r="BJ251" s="3" t="s">
        <v>81</v>
      </c>
      <c r="BK251" s="137" t="n">
        <f aca="false">ROUND(I251*H251,2)</f>
        <v>0</v>
      </c>
      <c r="BL251" s="3" t="s">
        <v>302</v>
      </c>
      <c r="BM251" s="258" t="s">
        <v>1670</v>
      </c>
    </row>
    <row r="252" s="30" customFormat="true" ht="19.2" hidden="false" customHeight="false" outlineLevel="0" collapsed="false">
      <c r="A252" s="26"/>
      <c r="B252" s="27"/>
      <c r="C252" s="28"/>
      <c r="D252" s="259" t="s">
        <v>256</v>
      </c>
      <c r="E252" s="28"/>
      <c r="F252" s="260" t="s">
        <v>1453</v>
      </c>
      <c r="G252" s="28"/>
      <c r="H252" s="28"/>
      <c r="I252" s="211"/>
      <c r="J252" s="28"/>
      <c r="K252" s="28"/>
      <c r="L252" s="29"/>
      <c r="M252" s="261"/>
      <c r="N252" s="262"/>
      <c r="O252" s="76"/>
      <c r="P252" s="76"/>
      <c r="Q252" s="76"/>
      <c r="R252" s="76"/>
      <c r="S252" s="76"/>
      <c r="T252" s="7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T252" s="3" t="s">
        <v>256</v>
      </c>
      <c r="AU252" s="3" t="s">
        <v>265</v>
      </c>
    </row>
    <row r="253" s="30" customFormat="true" ht="24.15" hidden="false" customHeight="true" outlineLevel="0" collapsed="false">
      <c r="A253" s="26"/>
      <c r="B253" s="27"/>
      <c r="C253" s="263" t="s">
        <v>795</v>
      </c>
      <c r="D253" s="263" t="s">
        <v>288</v>
      </c>
      <c r="E253" s="264" t="s">
        <v>1456</v>
      </c>
      <c r="F253" s="265" t="s">
        <v>1457</v>
      </c>
      <c r="G253" s="266" t="s">
        <v>291</v>
      </c>
      <c r="H253" s="267" t="n">
        <v>4</v>
      </c>
      <c r="I253" s="268"/>
      <c r="J253" s="269" t="n">
        <f aca="false">ROUND(I253*H253,2)</f>
        <v>0</v>
      </c>
      <c r="K253" s="270"/>
      <c r="L253" s="271"/>
      <c r="M253" s="272"/>
      <c r="N253" s="273" t="s">
        <v>39</v>
      </c>
      <c r="O253" s="76"/>
      <c r="P253" s="256" t="n">
        <f aca="false">O253*H253</f>
        <v>0</v>
      </c>
      <c r="Q253" s="256" t="n">
        <v>1E-005</v>
      </c>
      <c r="R253" s="256" t="n">
        <f aca="false">Q253*H253</f>
        <v>4E-005</v>
      </c>
      <c r="S253" s="256" t="n">
        <v>0</v>
      </c>
      <c r="T253" s="257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258" t="s">
        <v>324</v>
      </c>
      <c r="AT253" s="258" t="s">
        <v>288</v>
      </c>
      <c r="AU253" s="258" t="s">
        <v>265</v>
      </c>
      <c r="AY253" s="3" t="s">
        <v>247</v>
      </c>
      <c r="BE253" s="137" t="n">
        <f aca="false">IF(N253="základní",J253,0)</f>
        <v>0</v>
      </c>
      <c r="BF253" s="137" t="n">
        <f aca="false">IF(N253="snížená",J253,0)</f>
        <v>0</v>
      </c>
      <c r="BG253" s="137" t="n">
        <f aca="false">IF(N253="zákl. přenesená",J253,0)</f>
        <v>0</v>
      </c>
      <c r="BH253" s="137" t="n">
        <f aca="false">IF(N253="sníž. přenesená",J253,0)</f>
        <v>0</v>
      </c>
      <c r="BI253" s="137" t="n">
        <f aca="false">IF(N253="nulová",J253,0)</f>
        <v>0</v>
      </c>
      <c r="BJ253" s="3" t="s">
        <v>81</v>
      </c>
      <c r="BK253" s="137" t="n">
        <f aca="false">ROUND(I253*H253,2)</f>
        <v>0</v>
      </c>
      <c r="BL253" s="3" t="s">
        <v>302</v>
      </c>
      <c r="BM253" s="258" t="s">
        <v>1671</v>
      </c>
    </row>
    <row r="254" s="30" customFormat="true" ht="19.2" hidden="false" customHeight="false" outlineLevel="0" collapsed="false">
      <c r="A254" s="26"/>
      <c r="B254" s="27"/>
      <c r="C254" s="28"/>
      <c r="D254" s="259" t="s">
        <v>256</v>
      </c>
      <c r="E254" s="28"/>
      <c r="F254" s="260" t="s">
        <v>1457</v>
      </c>
      <c r="G254" s="28"/>
      <c r="H254" s="28"/>
      <c r="I254" s="211"/>
      <c r="J254" s="28"/>
      <c r="K254" s="28"/>
      <c r="L254" s="29"/>
      <c r="M254" s="261"/>
      <c r="N254" s="262"/>
      <c r="O254" s="76"/>
      <c r="P254" s="76"/>
      <c r="Q254" s="76"/>
      <c r="R254" s="76"/>
      <c r="S254" s="76"/>
      <c r="T254" s="77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T254" s="3" t="s">
        <v>256</v>
      </c>
      <c r="AU254" s="3" t="s">
        <v>265</v>
      </c>
    </row>
    <row r="255" s="30" customFormat="true" ht="24.15" hidden="false" customHeight="true" outlineLevel="0" collapsed="false">
      <c r="A255" s="26"/>
      <c r="B255" s="27"/>
      <c r="C255" s="263" t="s">
        <v>800</v>
      </c>
      <c r="D255" s="263" t="s">
        <v>288</v>
      </c>
      <c r="E255" s="264" t="s">
        <v>1672</v>
      </c>
      <c r="F255" s="265" t="s">
        <v>1673</v>
      </c>
      <c r="G255" s="266" t="s">
        <v>291</v>
      </c>
      <c r="H255" s="267" t="n">
        <v>2</v>
      </c>
      <c r="I255" s="268"/>
      <c r="J255" s="269" t="n">
        <f aca="false">ROUND(I255*H255,2)</f>
        <v>0</v>
      </c>
      <c r="K255" s="270"/>
      <c r="L255" s="271"/>
      <c r="M255" s="272"/>
      <c r="N255" s="273" t="s">
        <v>39</v>
      </c>
      <c r="O255" s="76"/>
      <c r="P255" s="256" t="n">
        <f aca="false">O255*H255</f>
        <v>0</v>
      </c>
      <c r="Q255" s="256" t="n">
        <v>1E-005</v>
      </c>
      <c r="R255" s="256" t="n">
        <f aca="false">Q255*H255</f>
        <v>2E-005</v>
      </c>
      <c r="S255" s="256" t="n">
        <v>0</v>
      </c>
      <c r="T255" s="257" t="n">
        <f aca="false">S255*H255</f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258" t="s">
        <v>324</v>
      </c>
      <c r="AT255" s="258" t="s">
        <v>288</v>
      </c>
      <c r="AU255" s="258" t="s">
        <v>265</v>
      </c>
      <c r="AY255" s="3" t="s">
        <v>247</v>
      </c>
      <c r="BE255" s="137" t="n">
        <f aca="false">IF(N255="základní",J255,0)</f>
        <v>0</v>
      </c>
      <c r="BF255" s="137" t="n">
        <f aca="false">IF(N255="snížená",J255,0)</f>
        <v>0</v>
      </c>
      <c r="BG255" s="137" t="n">
        <f aca="false">IF(N255="zákl. přenesená",J255,0)</f>
        <v>0</v>
      </c>
      <c r="BH255" s="137" t="n">
        <f aca="false">IF(N255="sníž. přenesená",J255,0)</f>
        <v>0</v>
      </c>
      <c r="BI255" s="137" t="n">
        <f aca="false">IF(N255="nulová",J255,0)</f>
        <v>0</v>
      </c>
      <c r="BJ255" s="3" t="s">
        <v>81</v>
      </c>
      <c r="BK255" s="137" t="n">
        <f aca="false">ROUND(I255*H255,2)</f>
        <v>0</v>
      </c>
      <c r="BL255" s="3" t="s">
        <v>302</v>
      </c>
      <c r="BM255" s="258" t="s">
        <v>1674</v>
      </c>
    </row>
    <row r="256" s="30" customFormat="true" ht="19.2" hidden="false" customHeight="false" outlineLevel="0" collapsed="false">
      <c r="A256" s="26"/>
      <c r="B256" s="27"/>
      <c r="C256" s="28"/>
      <c r="D256" s="259" t="s">
        <v>256</v>
      </c>
      <c r="E256" s="28"/>
      <c r="F256" s="260" t="s">
        <v>1673</v>
      </c>
      <c r="G256" s="28"/>
      <c r="H256" s="28"/>
      <c r="I256" s="211"/>
      <c r="J256" s="28"/>
      <c r="K256" s="28"/>
      <c r="L256" s="29"/>
      <c r="M256" s="261"/>
      <c r="N256" s="262"/>
      <c r="O256" s="76"/>
      <c r="P256" s="76"/>
      <c r="Q256" s="76"/>
      <c r="R256" s="76"/>
      <c r="S256" s="76"/>
      <c r="T256" s="77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T256" s="3" t="s">
        <v>256</v>
      </c>
      <c r="AU256" s="3" t="s">
        <v>265</v>
      </c>
    </row>
    <row r="257" s="30" customFormat="true" ht="24.15" hidden="false" customHeight="true" outlineLevel="0" collapsed="false">
      <c r="A257" s="26"/>
      <c r="B257" s="27"/>
      <c r="C257" s="263" t="s">
        <v>787</v>
      </c>
      <c r="D257" s="263" t="s">
        <v>288</v>
      </c>
      <c r="E257" s="264" t="s">
        <v>1675</v>
      </c>
      <c r="F257" s="265" t="s">
        <v>1676</v>
      </c>
      <c r="G257" s="266" t="s">
        <v>291</v>
      </c>
      <c r="H257" s="267" t="n">
        <v>1</v>
      </c>
      <c r="I257" s="268"/>
      <c r="J257" s="269" t="n">
        <f aca="false">ROUND(I257*H257,2)</f>
        <v>0</v>
      </c>
      <c r="K257" s="270"/>
      <c r="L257" s="271"/>
      <c r="M257" s="272"/>
      <c r="N257" s="273" t="s">
        <v>39</v>
      </c>
      <c r="O257" s="76"/>
      <c r="P257" s="256" t="n">
        <f aca="false">O257*H257</f>
        <v>0</v>
      </c>
      <c r="Q257" s="256" t="n">
        <v>1E-005</v>
      </c>
      <c r="R257" s="256" t="n">
        <f aca="false">Q257*H257</f>
        <v>1E-005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324</v>
      </c>
      <c r="AT257" s="258" t="s">
        <v>288</v>
      </c>
      <c r="AU257" s="258" t="s">
        <v>265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302</v>
      </c>
      <c r="BM257" s="258" t="s">
        <v>1677</v>
      </c>
    </row>
    <row r="258" s="30" customFormat="true" ht="10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1676</v>
      </c>
      <c r="G258" s="28"/>
      <c r="H258" s="28"/>
      <c r="I258" s="211"/>
      <c r="J258" s="28"/>
      <c r="K258" s="28"/>
      <c r="L258" s="29"/>
      <c r="M258" s="261"/>
      <c r="N258" s="262"/>
      <c r="O258" s="76"/>
      <c r="P258" s="76"/>
      <c r="Q258" s="76"/>
      <c r="R258" s="76"/>
      <c r="S258" s="76"/>
      <c r="T258" s="77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265</v>
      </c>
    </row>
    <row r="259" s="30" customFormat="true" ht="24.15" hidden="false" customHeight="true" outlineLevel="0" collapsed="false">
      <c r="A259" s="26"/>
      <c r="B259" s="27"/>
      <c r="C259" s="263" t="s">
        <v>791</v>
      </c>
      <c r="D259" s="263" t="s">
        <v>288</v>
      </c>
      <c r="E259" s="264" t="s">
        <v>1460</v>
      </c>
      <c r="F259" s="265" t="s">
        <v>1461</v>
      </c>
      <c r="G259" s="266" t="s">
        <v>291</v>
      </c>
      <c r="H259" s="267" t="n">
        <v>3</v>
      </c>
      <c r="I259" s="268"/>
      <c r="J259" s="269" t="n">
        <f aca="false">ROUND(I259*H259,2)</f>
        <v>0</v>
      </c>
      <c r="K259" s="270"/>
      <c r="L259" s="271"/>
      <c r="M259" s="272"/>
      <c r="N259" s="273" t="s">
        <v>39</v>
      </c>
      <c r="O259" s="76"/>
      <c r="P259" s="256" t="n">
        <f aca="false">O259*H259</f>
        <v>0</v>
      </c>
      <c r="Q259" s="256" t="n">
        <v>1E-005</v>
      </c>
      <c r="R259" s="256" t="n">
        <f aca="false">Q259*H259</f>
        <v>3E-005</v>
      </c>
      <c r="S259" s="256" t="n">
        <v>0</v>
      </c>
      <c r="T259" s="257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258" t="s">
        <v>324</v>
      </c>
      <c r="AT259" s="258" t="s">
        <v>288</v>
      </c>
      <c r="AU259" s="258" t="s">
        <v>265</v>
      </c>
      <c r="AY259" s="3" t="s">
        <v>247</v>
      </c>
      <c r="BE259" s="137" t="n">
        <f aca="false">IF(N259="základní",J259,0)</f>
        <v>0</v>
      </c>
      <c r="BF259" s="137" t="n">
        <f aca="false">IF(N259="snížená",J259,0)</f>
        <v>0</v>
      </c>
      <c r="BG259" s="137" t="n">
        <f aca="false">IF(N259="zákl. přenesená",J259,0)</f>
        <v>0</v>
      </c>
      <c r="BH259" s="137" t="n">
        <f aca="false">IF(N259="sníž. přenesená",J259,0)</f>
        <v>0</v>
      </c>
      <c r="BI259" s="137" t="n">
        <f aca="false">IF(N259="nulová",J259,0)</f>
        <v>0</v>
      </c>
      <c r="BJ259" s="3" t="s">
        <v>81</v>
      </c>
      <c r="BK259" s="137" t="n">
        <f aca="false">ROUND(I259*H259,2)</f>
        <v>0</v>
      </c>
      <c r="BL259" s="3" t="s">
        <v>302</v>
      </c>
      <c r="BM259" s="258" t="s">
        <v>1678</v>
      </c>
    </row>
    <row r="260" s="30" customFormat="true" ht="10.2" hidden="false" customHeight="false" outlineLevel="0" collapsed="false">
      <c r="A260" s="26"/>
      <c r="B260" s="27"/>
      <c r="C260" s="28"/>
      <c r="D260" s="259" t="s">
        <v>256</v>
      </c>
      <c r="E260" s="28"/>
      <c r="F260" s="260" t="s">
        <v>1461</v>
      </c>
      <c r="G260" s="28"/>
      <c r="H260" s="28"/>
      <c r="I260" s="211"/>
      <c r="J260" s="28"/>
      <c r="K260" s="28"/>
      <c r="L260" s="29"/>
      <c r="M260" s="261"/>
      <c r="N260" s="262"/>
      <c r="O260" s="76"/>
      <c r="P260" s="76"/>
      <c r="Q260" s="76"/>
      <c r="R260" s="76"/>
      <c r="S260" s="76"/>
      <c r="T260" s="7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T260" s="3" t="s">
        <v>256</v>
      </c>
      <c r="AU260" s="3" t="s">
        <v>265</v>
      </c>
    </row>
    <row r="261" s="30" customFormat="true" ht="24.15" hidden="false" customHeight="true" outlineLevel="0" collapsed="false">
      <c r="A261" s="26"/>
      <c r="B261" s="27"/>
      <c r="C261" s="263" t="s">
        <v>974</v>
      </c>
      <c r="D261" s="263" t="s">
        <v>288</v>
      </c>
      <c r="E261" s="264" t="s">
        <v>1679</v>
      </c>
      <c r="F261" s="265" t="s">
        <v>1680</v>
      </c>
      <c r="G261" s="266" t="s">
        <v>291</v>
      </c>
      <c r="H261" s="267" t="n">
        <v>2</v>
      </c>
      <c r="I261" s="268"/>
      <c r="J261" s="269" t="n">
        <f aca="false">ROUND(I261*H261,2)</f>
        <v>0</v>
      </c>
      <c r="K261" s="270"/>
      <c r="L261" s="271"/>
      <c r="M261" s="272"/>
      <c r="N261" s="273" t="s">
        <v>39</v>
      </c>
      <c r="O261" s="76"/>
      <c r="P261" s="256" t="n">
        <f aca="false">O261*H261</f>
        <v>0</v>
      </c>
      <c r="Q261" s="256" t="n">
        <v>1E-005</v>
      </c>
      <c r="R261" s="256" t="n">
        <f aca="false">Q261*H261</f>
        <v>2E-005</v>
      </c>
      <c r="S261" s="256" t="n">
        <v>0</v>
      </c>
      <c r="T261" s="257" t="n">
        <f aca="false"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258" t="s">
        <v>324</v>
      </c>
      <c r="AT261" s="258" t="s">
        <v>288</v>
      </c>
      <c r="AU261" s="258" t="s">
        <v>265</v>
      </c>
      <c r="AY261" s="3" t="s">
        <v>247</v>
      </c>
      <c r="BE261" s="137" t="n">
        <f aca="false">IF(N261="základní",J261,0)</f>
        <v>0</v>
      </c>
      <c r="BF261" s="137" t="n">
        <f aca="false">IF(N261="snížená",J261,0)</f>
        <v>0</v>
      </c>
      <c r="BG261" s="137" t="n">
        <f aca="false">IF(N261="zákl. přenesená",J261,0)</f>
        <v>0</v>
      </c>
      <c r="BH261" s="137" t="n">
        <f aca="false">IF(N261="sníž. přenesená",J261,0)</f>
        <v>0</v>
      </c>
      <c r="BI261" s="137" t="n">
        <f aca="false">IF(N261="nulová",J261,0)</f>
        <v>0</v>
      </c>
      <c r="BJ261" s="3" t="s">
        <v>81</v>
      </c>
      <c r="BK261" s="137" t="n">
        <f aca="false">ROUND(I261*H261,2)</f>
        <v>0</v>
      </c>
      <c r="BL261" s="3" t="s">
        <v>302</v>
      </c>
      <c r="BM261" s="258" t="s">
        <v>1681</v>
      </c>
    </row>
    <row r="262" s="30" customFormat="true" ht="19.2" hidden="false" customHeight="false" outlineLevel="0" collapsed="false">
      <c r="A262" s="26"/>
      <c r="B262" s="27"/>
      <c r="C262" s="28"/>
      <c r="D262" s="259" t="s">
        <v>256</v>
      </c>
      <c r="E262" s="28"/>
      <c r="F262" s="260" t="s">
        <v>1680</v>
      </c>
      <c r="G262" s="28"/>
      <c r="H262" s="28"/>
      <c r="I262" s="211"/>
      <c r="J262" s="28"/>
      <c r="K262" s="28"/>
      <c r="L262" s="29"/>
      <c r="M262" s="261"/>
      <c r="N262" s="262"/>
      <c r="O262" s="76"/>
      <c r="P262" s="76"/>
      <c r="Q262" s="76"/>
      <c r="R262" s="76"/>
      <c r="S262" s="76"/>
      <c r="T262" s="7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T262" s="3" t="s">
        <v>256</v>
      </c>
      <c r="AU262" s="3" t="s">
        <v>265</v>
      </c>
    </row>
    <row r="263" s="30" customFormat="true" ht="21.75" hidden="false" customHeight="true" outlineLevel="0" collapsed="false">
      <c r="A263" s="26"/>
      <c r="B263" s="27"/>
      <c r="C263" s="246" t="s">
        <v>979</v>
      </c>
      <c r="D263" s="246" t="s">
        <v>250</v>
      </c>
      <c r="E263" s="247" t="s">
        <v>1682</v>
      </c>
      <c r="F263" s="248" t="s">
        <v>1683</v>
      </c>
      <c r="G263" s="249" t="s">
        <v>291</v>
      </c>
      <c r="H263" s="250" t="n">
        <v>10</v>
      </c>
      <c r="I263" s="251"/>
      <c r="J263" s="252" t="n">
        <f aca="false">ROUND(I263*H263,2)</f>
        <v>0</v>
      </c>
      <c r="K263" s="253"/>
      <c r="L263" s="29"/>
      <c r="M263" s="254"/>
      <c r="N263" s="255" t="s">
        <v>39</v>
      </c>
      <c r="O263" s="76"/>
      <c r="P263" s="256" t="n">
        <f aca="false">O263*H263</f>
        <v>0</v>
      </c>
      <c r="Q263" s="256" t="n">
        <v>0</v>
      </c>
      <c r="R263" s="256" t="n">
        <f aca="false">Q263*H263</f>
        <v>0</v>
      </c>
      <c r="S263" s="256" t="n">
        <v>0</v>
      </c>
      <c r="T263" s="257" t="n">
        <f aca="false"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258" t="s">
        <v>302</v>
      </c>
      <c r="AT263" s="258" t="s">
        <v>250</v>
      </c>
      <c r="AU263" s="258" t="s">
        <v>265</v>
      </c>
      <c r="AY263" s="3" t="s">
        <v>247</v>
      </c>
      <c r="BE263" s="137" t="n">
        <f aca="false">IF(N263="základní",J263,0)</f>
        <v>0</v>
      </c>
      <c r="BF263" s="137" t="n">
        <f aca="false">IF(N263="snížená",J263,0)</f>
        <v>0</v>
      </c>
      <c r="BG263" s="137" t="n">
        <f aca="false">IF(N263="zákl. přenesená",J263,0)</f>
        <v>0</v>
      </c>
      <c r="BH263" s="137" t="n">
        <f aca="false">IF(N263="sníž. přenesená",J263,0)</f>
        <v>0</v>
      </c>
      <c r="BI263" s="137" t="n">
        <f aca="false">IF(N263="nulová",J263,0)</f>
        <v>0</v>
      </c>
      <c r="BJ263" s="3" t="s">
        <v>81</v>
      </c>
      <c r="BK263" s="137" t="n">
        <f aca="false">ROUND(I263*H263,2)</f>
        <v>0</v>
      </c>
      <c r="BL263" s="3" t="s">
        <v>302</v>
      </c>
      <c r="BM263" s="258" t="s">
        <v>1684</v>
      </c>
    </row>
    <row r="264" s="30" customFormat="true" ht="10.2" hidden="false" customHeight="false" outlineLevel="0" collapsed="false">
      <c r="A264" s="26"/>
      <c r="B264" s="27"/>
      <c r="C264" s="28"/>
      <c r="D264" s="259" t="s">
        <v>256</v>
      </c>
      <c r="E264" s="28"/>
      <c r="F264" s="260" t="s">
        <v>1683</v>
      </c>
      <c r="G264" s="28"/>
      <c r="H264" s="28"/>
      <c r="I264" s="211"/>
      <c r="J264" s="28"/>
      <c r="K264" s="28"/>
      <c r="L264" s="29"/>
      <c r="M264" s="261"/>
      <c r="N264" s="262"/>
      <c r="O264" s="76"/>
      <c r="P264" s="76"/>
      <c r="Q264" s="76"/>
      <c r="R264" s="76"/>
      <c r="S264" s="76"/>
      <c r="T264" s="77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T264" s="3" t="s">
        <v>256</v>
      </c>
      <c r="AU264" s="3" t="s">
        <v>265</v>
      </c>
    </row>
    <row r="265" s="30" customFormat="true" ht="37.8" hidden="false" customHeight="true" outlineLevel="0" collapsed="false">
      <c r="A265" s="26"/>
      <c r="B265" s="27"/>
      <c r="C265" s="246" t="s">
        <v>1579</v>
      </c>
      <c r="D265" s="246" t="s">
        <v>250</v>
      </c>
      <c r="E265" s="247" t="s">
        <v>1580</v>
      </c>
      <c r="F265" s="248" t="s">
        <v>1581</v>
      </c>
      <c r="G265" s="249" t="s">
        <v>307</v>
      </c>
      <c r="H265" s="250" t="n">
        <v>4</v>
      </c>
      <c r="I265" s="251"/>
      <c r="J265" s="252" t="n">
        <f aca="false">ROUND(I265*H265,2)</f>
        <v>0</v>
      </c>
      <c r="K265" s="253"/>
      <c r="L265" s="29"/>
      <c r="M265" s="254"/>
      <c r="N265" s="255" t="s">
        <v>39</v>
      </c>
      <c r="O265" s="76"/>
      <c r="P265" s="256" t="n">
        <f aca="false">O265*H265</f>
        <v>0</v>
      </c>
      <c r="Q265" s="256" t="n">
        <v>0</v>
      </c>
      <c r="R265" s="256" t="n">
        <f aca="false">Q265*H265</f>
        <v>0</v>
      </c>
      <c r="S265" s="256" t="n">
        <v>0</v>
      </c>
      <c r="T265" s="257" t="n">
        <f aca="false"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258" t="s">
        <v>302</v>
      </c>
      <c r="AT265" s="258" t="s">
        <v>250</v>
      </c>
      <c r="AU265" s="258" t="s">
        <v>265</v>
      </c>
      <c r="AY265" s="3" t="s">
        <v>247</v>
      </c>
      <c r="BE265" s="137" t="n">
        <f aca="false">IF(N265="základní",J265,0)</f>
        <v>0</v>
      </c>
      <c r="BF265" s="137" t="n">
        <f aca="false">IF(N265="snížená",J265,0)</f>
        <v>0</v>
      </c>
      <c r="BG265" s="137" t="n">
        <f aca="false">IF(N265="zákl. přenesená",J265,0)</f>
        <v>0</v>
      </c>
      <c r="BH265" s="137" t="n">
        <f aca="false">IF(N265="sníž. přenesená",J265,0)</f>
        <v>0</v>
      </c>
      <c r="BI265" s="137" t="n">
        <f aca="false">IF(N265="nulová",J265,0)</f>
        <v>0</v>
      </c>
      <c r="BJ265" s="3" t="s">
        <v>81</v>
      </c>
      <c r="BK265" s="137" t="n">
        <f aca="false">ROUND(I265*H265,2)</f>
        <v>0</v>
      </c>
      <c r="BL265" s="3" t="s">
        <v>302</v>
      </c>
      <c r="BM265" s="258" t="s">
        <v>1582</v>
      </c>
    </row>
    <row r="266" s="30" customFormat="true" ht="19.2" hidden="false" customHeight="false" outlineLevel="0" collapsed="false">
      <c r="A266" s="26"/>
      <c r="B266" s="27"/>
      <c r="C266" s="28"/>
      <c r="D266" s="259" t="s">
        <v>256</v>
      </c>
      <c r="E266" s="28"/>
      <c r="F266" s="260" t="s">
        <v>1581</v>
      </c>
      <c r="G266" s="28"/>
      <c r="H266" s="28"/>
      <c r="I266" s="211"/>
      <c r="J266" s="28"/>
      <c r="K266" s="28"/>
      <c r="L266" s="29"/>
      <c r="M266" s="261"/>
      <c r="N266" s="262"/>
      <c r="O266" s="76"/>
      <c r="P266" s="76"/>
      <c r="Q266" s="76"/>
      <c r="R266" s="76"/>
      <c r="S266" s="76"/>
      <c r="T266" s="77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T266" s="3" t="s">
        <v>256</v>
      </c>
      <c r="AU266" s="3" t="s">
        <v>265</v>
      </c>
    </row>
    <row r="267" s="30" customFormat="true" ht="24.15" hidden="false" customHeight="true" outlineLevel="0" collapsed="false">
      <c r="A267" s="26"/>
      <c r="B267" s="27"/>
      <c r="C267" s="246" t="s">
        <v>1315</v>
      </c>
      <c r="D267" s="246" t="s">
        <v>250</v>
      </c>
      <c r="E267" s="247" t="s">
        <v>1316</v>
      </c>
      <c r="F267" s="248" t="s">
        <v>1317</v>
      </c>
      <c r="G267" s="249" t="s">
        <v>332</v>
      </c>
      <c r="H267" s="250" t="n">
        <v>4</v>
      </c>
      <c r="I267" s="251"/>
      <c r="J267" s="252" t="n">
        <f aca="false">ROUND(I267*H267,2)</f>
        <v>0</v>
      </c>
      <c r="K267" s="253"/>
      <c r="L267" s="29"/>
      <c r="M267" s="254"/>
      <c r="N267" s="255" t="s">
        <v>39</v>
      </c>
      <c r="O267" s="76"/>
      <c r="P267" s="256" t="n">
        <f aca="false">O267*H267</f>
        <v>0</v>
      </c>
      <c r="Q267" s="256" t="n">
        <v>0</v>
      </c>
      <c r="R267" s="256" t="n">
        <f aca="false">Q267*H267</f>
        <v>0</v>
      </c>
      <c r="S267" s="256" t="n">
        <v>0</v>
      </c>
      <c r="T267" s="257" t="n">
        <f aca="false"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258" t="s">
        <v>302</v>
      </c>
      <c r="AT267" s="258" t="s">
        <v>250</v>
      </c>
      <c r="AU267" s="258" t="s">
        <v>265</v>
      </c>
      <c r="AY267" s="3" t="s">
        <v>247</v>
      </c>
      <c r="BE267" s="137" t="n">
        <f aca="false">IF(N267="základní",J267,0)</f>
        <v>0</v>
      </c>
      <c r="BF267" s="137" t="n">
        <f aca="false">IF(N267="snížená",J267,0)</f>
        <v>0</v>
      </c>
      <c r="BG267" s="137" t="n">
        <f aca="false">IF(N267="zákl. přenesená",J267,0)</f>
        <v>0</v>
      </c>
      <c r="BH267" s="137" t="n">
        <f aca="false">IF(N267="sníž. přenesená",J267,0)</f>
        <v>0</v>
      </c>
      <c r="BI267" s="137" t="n">
        <f aca="false">IF(N267="nulová",J267,0)</f>
        <v>0</v>
      </c>
      <c r="BJ267" s="3" t="s">
        <v>81</v>
      </c>
      <c r="BK267" s="137" t="n">
        <f aca="false">ROUND(I267*H267,2)</f>
        <v>0</v>
      </c>
      <c r="BL267" s="3" t="s">
        <v>302</v>
      </c>
      <c r="BM267" s="258" t="s">
        <v>1318</v>
      </c>
    </row>
    <row r="268" s="30" customFormat="true" ht="19.2" hidden="false" customHeight="false" outlineLevel="0" collapsed="false">
      <c r="A268" s="26"/>
      <c r="B268" s="27"/>
      <c r="C268" s="28"/>
      <c r="D268" s="259" t="s">
        <v>256</v>
      </c>
      <c r="E268" s="28"/>
      <c r="F268" s="260" t="s">
        <v>1317</v>
      </c>
      <c r="G268" s="28"/>
      <c r="H268" s="28"/>
      <c r="I268" s="211"/>
      <c r="J268" s="28"/>
      <c r="K268" s="28"/>
      <c r="L268" s="29"/>
      <c r="M268" s="261"/>
      <c r="N268" s="262"/>
      <c r="O268" s="76"/>
      <c r="P268" s="76"/>
      <c r="Q268" s="76"/>
      <c r="R268" s="76"/>
      <c r="S268" s="76"/>
      <c r="T268" s="77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T268" s="3" t="s">
        <v>256</v>
      </c>
      <c r="AU268" s="3" t="s">
        <v>265</v>
      </c>
    </row>
    <row r="269" s="30" customFormat="true" ht="24.15" hidden="false" customHeight="true" outlineLevel="0" collapsed="false">
      <c r="A269" s="26"/>
      <c r="B269" s="27"/>
      <c r="C269" s="263" t="s">
        <v>1319</v>
      </c>
      <c r="D269" s="263" t="s">
        <v>288</v>
      </c>
      <c r="E269" s="264" t="s">
        <v>1320</v>
      </c>
      <c r="F269" s="265" t="s">
        <v>1321</v>
      </c>
      <c r="G269" s="266" t="s">
        <v>291</v>
      </c>
      <c r="H269" s="267" t="n">
        <v>4</v>
      </c>
      <c r="I269" s="268"/>
      <c r="J269" s="269" t="n">
        <f aca="false">ROUND(I269*H269,2)</f>
        <v>0</v>
      </c>
      <c r="K269" s="270"/>
      <c r="L269" s="271"/>
      <c r="M269" s="272"/>
      <c r="N269" s="273" t="s">
        <v>39</v>
      </c>
      <c r="O269" s="76"/>
      <c r="P269" s="256" t="n">
        <f aca="false">O269*H269</f>
        <v>0</v>
      </c>
      <c r="Q269" s="256" t="n">
        <v>1E-005</v>
      </c>
      <c r="R269" s="256" t="n">
        <f aca="false">Q269*H269</f>
        <v>4E-005</v>
      </c>
      <c r="S269" s="256" t="n">
        <v>0</v>
      </c>
      <c r="T269" s="257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258" t="s">
        <v>324</v>
      </c>
      <c r="AT269" s="258" t="s">
        <v>288</v>
      </c>
      <c r="AU269" s="258" t="s">
        <v>265</v>
      </c>
      <c r="AY269" s="3" t="s">
        <v>247</v>
      </c>
      <c r="BE269" s="137" t="n">
        <f aca="false">IF(N269="základní",J269,0)</f>
        <v>0</v>
      </c>
      <c r="BF269" s="137" t="n">
        <f aca="false">IF(N269="snížená",J269,0)</f>
        <v>0</v>
      </c>
      <c r="BG269" s="137" t="n">
        <f aca="false">IF(N269="zákl. přenesená",J269,0)</f>
        <v>0</v>
      </c>
      <c r="BH269" s="137" t="n">
        <f aca="false">IF(N269="sníž. přenesená",J269,0)</f>
        <v>0</v>
      </c>
      <c r="BI269" s="137" t="n">
        <f aca="false">IF(N269="nulová",J269,0)</f>
        <v>0</v>
      </c>
      <c r="BJ269" s="3" t="s">
        <v>81</v>
      </c>
      <c r="BK269" s="137" t="n">
        <f aca="false">ROUND(I269*H269,2)</f>
        <v>0</v>
      </c>
      <c r="BL269" s="3" t="s">
        <v>302</v>
      </c>
      <c r="BM269" s="258" t="s">
        <v>1322</v>
      </c>
    </row>
    <row r="270" s="30" customFormat="true" ht="19.2" hidden="false" customHeight="false" outlineLevel="0" collapsed="false">
      <c r="A270" s="26"/>
      <c r="B270" s="27"/>
      <c r="C270" s="28"/>
      <c r="D270" s="259" t="s">
        <v>256</v>
      </c>
      <c r="E270" s="28"/>
      <c r="F270" s="260" t="s">
        <v>1321</v>
      </c>
      <c r="G270" s="28"/>
      <c r="H270" s="28"/>
      <c r="I270" s="211"/>
      <c r="J270" s="28"/>
      <c r="K270" s="28"/>
      <c r="L270" s="29"/>
      <c r="M270" s="261"/>
      <c r="N270" s="262"/>
      <c r="O270" s="76"/>
      <c r="P270" s="76"/>
      <c r="Q270" s="76"/>
      <c r="R270" s="76"/>
      <c r="S270" s="76"/>
      <c r="T270" s="77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T270" s="3" t="s">
        <v>256</v>
      </c>
      <c r="AU270" s="3" t="s">
        <v>265</v>
      </c>
    </row>
    <row r="271" s="30" customFormat="true" ht="33" hidden="false" customHeight="true" outlineLevel="0" collapsed="false">
      <c r="A271" s="26"/>
      <c r="B271" s="27"/>
      <c r="C271" s="246" t="s">
        <v>804</v>
      </c>
      <c r="D271" s="246" t="s">
        <v>250</v>
      </c>
      <c r="E271" s="247" t="s">
        <v>805</v>
      </c>
      <c r="F271" s="248" t="s">
        <v>806</v>
      </c>
      <c r="G271" s="249" t="s">
        <v>332</v>
      </c>
      <c r="H271" s="250" t="n">
        <v>130</v>
      </c>
      <c r="I271" s="251"/>
      <c r="J271" s="252" t="n">
        <f aca="false">ROUND(I271*H271,2)</f>
        <v>0</v>
      </c>
      <c r="K271" s="253"/>
      <c r="L271" s="29"/>
      <c r="M271" s="254"/>
      <c r="N271" s="255" t="s">
        <v>39</v>
      </c>
      <c r="O271" s="76"/>
      <c r="P271" s="256" t="n">
        <f aca="false">O271*H271</f>
        <v>0</v>
      </c>
      <c r="Q271" s="256" t="n">
        <v>0</v>
      </c>
      <c r="R271" s="256" t="n">
        <f aca="false">Q271*H271</f>
        <v>0</v>
      </c>
      <c r="S271" s="256" t="n">
        <v>0</v>
      </c>
      <c r="T271" s="257" t="n">
        <f aca="false"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258" t="s">
        <v>302</v>
      </c>
      <c r="AT271" s="258" t="s">
        <v>250</v>
      </c>
      <c r="AU271" s="258" t="s">
        <v>265</v>
      </c>
      <c r="AY271" s="3" t="s">
        <v>247</v>
      </c>
      <c r="BE271" s="137" t="n">
        <f aca="false">IF(N271="základní",J271,0)</f>
        <v>0</v>
      </c>
      <c r="BF271" s="137" t="n">
        <f aca="false">IF(N271="snížená",J271,0)</f>
        <v>0</v>
      </c>
      <c r="BG271" s="137" t="n">
        <f aca="false">IF(N271="zákl. přenesená",J271,0)</f>
        <v>0</v>
      </c>
      <c r="BH271" s="137" t="n">
        <f aca="false">IF(N271="sníž. přenesená",J271,0)</f>
        <v>0</v>
      </c>
      <c r="BI271" s="137" t="n">
        <f aca="false">IF(N271="nulová",J271,0)</f>
        <v>0</v>
      </c>
      <c r="BJ271" s="3" t="s">
        <v>81</v>
      </c>
      <c r="BK271" s="137" t="n">
        <f aca="false">ROUND(I271*H271,2)</f>
        <v>0</v>
      </c>
      <c r="BL271" s="3" t="s">
        <v>302</v>
      </c>
      <c r="BM271" s="258" t="s">
        <v>807</v>
      </c>
    </row>
    <row r="272" s="30" customFormat="true" ht="48" hidden="false" customHeight="false" outlineLevel="0" collapsed="false">
      <c r="A272" s="26"/>
      <c r="B272" s="27"/>
      <c r="C272" s="28"/>
      <c r="D272" s="259" t="s">
        <v>256</v>
      </c>
      <c r="E272" s="28"/>
      <c r="F272" s="260" t="s">
        <v>808</v>
      </c>
      <c r="G272" s="28"/>
      <c r="H272" s="28"/>
      <c r="I272" s="211"/>
      <c r="J272" s="28"/>
      <c r="K272" s="28"/>
      <c r="L272" s="29"/>
      <c r="M272" s="261"/>
      <c r="N272" s="262"/>
      <c r="O272" s="76"/>
      <c r="P272" s="76"/>
      <c r="Q272" s="76"/>
      <c r="R272" s="76"/>
      <c r="S272" s="76"/>
      <c r="T272" s="77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T272" s="3" t="s">
        <v>256</v>
      </c>
      <c r="AU272" s="3" t="s">
        <v>265</v>
      </c>
    </row>
    <row r="273" s="30" customFormat="true" ht="24.15" hidden="false" customHeight="true" outlineLevel="0" collapsed="false">
      <c r="A273" s="26"/>
      <c r="B273" s="27"/>
      <c r="C273" s="263" t="s">
        <v>809</v>
      </c>
      <c r="D273" s="263" t="s">
        <v>288</v>
      </c>
      <c r="E273" s="264" t="s">
        <v>810</v>
      </c>
      <c r="F273" s="265" t="s">
        <v>811</v>
      </c>
      <c r="G273" s="266" t="s">
        <v>332</v>
      </c>
      <c r="H273" s="267" t="n">
        <v>130</v>
      </c>
      <c r="I273" s="268"/>
      <c r="J273" s="269" t="n">
        <f aca="false">ROUND(I273*H273,2)</f>
        <v>0</v>
      </c>
      <c r="K273" s="270"/>
      <c r="L273" s="271"/>
      <c r="M273" s="272"/>
      <c r="N273" s="273" t="s">
        <v>39</v>
      </c>
      <c r="O273" s="76"/>
      <c r="P273" s="256" t="n">
        <f aca="false">O273*H273</f>
        <v>0</v>
      </c>
      <c r="Q273" s="256" t="n">
        <v>0.00017</v>
      </c>
      <c r="R273" s="256" t="n">
        <f aca="false">Q273*H273</f>
        <v>0.0221</v>
      </c>
      <c r="S273" s="256" t="n">
        <v>0</v>
      </c>
      <c r="T273" s="257" t="n">
        <f aca="false"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258" t="s">
        <v>324</v>
      </c>
      <c r="AT273" s="258" t="s">
        <v>288</v>
      </c>
      <c r="AU273" s="258" t="s">
        <v>265</v>
      </c>
      <c r="AY273" s="3" t="s">
        <v>247</v>
      </c>
      <c r="BE273" s="137" t="n">
        <f aca="false">IF(N273="základní",J273,0)</f>
        <v>0</v>
      </c>
      <c r="BF273" s="137" t="n">
        <f aca="false">IF(N273="snížená",J273,0)</f>
        <v>0</v>
      </c>
      <c r="BG273" s="137" t="n">
        <f aca="false">IF(N273="zákl. přenesená",J273,0)</f>
        <v>0</v>
      </c>
      <c r="BH273" s="137" t="n">
        <f aca="false">IF(N273="sníž. přenesená",J273,0)</f>
        <v>0</v>
      </c>
      <c r="BI273" s="137" t="n">
        <f aca="false">IF(N273="nulová",J273,0)</f>
        <v>0</v>
      </c>
      <c r="BJ273" s="3" t="s">
        <v>81</v>
      </c>
      <c r="BK273" s="137" t="n">
        <f aca="false">ROUND(I273*H273,2)</f>
        <v>0</v>
      </c>
      <c r="BL273" s="3" t="s">
        <v>302</v>
      </c>
      <c r="BM273" s="258" t="s">
        <v>812</v>
      </c>
    </row>
    <row r="274" s="30" customFormat="true" ht="19.2" hidden="false" customHeight="false" outlineLevel="0" collapsed="false">
      <c r="A274" s="26"/>
      <c r="B274" s="27"/>
      <c r="C274" s="28"/>
      <c r="D274" s="259" t="s">
        <v>256</v>
      </c>
      <c r="E274" s="28"/>
      <c r="F274" s="260" t="s">
        <v>811</v>
      </c>
      <c r="G274" s="28"/>
      <c r="H274" s="28"/>
      <c r="I274" s="211"/>
      <c r="J274" s="28"/>
      <c r="K274" s="28"/>
      <c r="L274" s="29"/>
      <c r="M274" s="261"/>
      <c r="N274" s="262"/>
      <c r="O274" s="76"/>
      <c r="P274" s="76"/>
      <c r="Q274" s="76"/>
      <c r="R274" s="76"/>
      <c r="S274" s="76"/>
      <c r="T274" s="77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T274" s="3" t="s">
        <v>256</v>
      </c>
      <c r="AU274" s="3" t="s">
        <v>265</v>
      </c>
    </row>
    <row r="275" s="30" customFormat="true" ht="24.15" hidden="false" customHeight="true" outlineLevel="0" collapsed="false">
      <c r="A275" s="26"/>
      <c r="B275" s="27"/>
      <c r="C275" s="246" t="s">
        <v>822</v>
      </c>
      <c r="D275" s="246" t="s">
        <v>250</v>
      </c>
      <c r="E275" s="247" t="s">
        <v>823</v>
      </c>
      <c r="F275" s="248" t="s">
        <v>824</v>
      </c>
      <c r="G275" s="249" t="s">
        <v>291</v>
      </c>
      <c r="H275" s="250" t="n">
        <v>1</v>
      </c>
      <c r="I275" s="251"/>
      <c r="J275" s="252" t="n">
        <f aca="false">ROUND(I275*H275,2)</f>
        <v>0</v>
      </c>
      <c r="K275" s="253"/>
      <c r="L275" s="29"/>
      <c r="M275" s="254"/>
      <c r="N275" s="255" t="s">
        <v>39</v>
      </c>
      <c r="O275" s="76"/>
      <c r="P275" s="256" t="n">
        <f aca="false">O275*H275</f>
        <v>0</v>
      </c>
      <c r="Q275" s="256" t="n">
        <v>0</v>
      </c>
      <c r="R275" s="256" t="n">
        <f aca="false">Q275*H275</f>
        <v>0</v>
      </c>
      <c r="S275" s="256" t="n">
        <v>5E-005</v>
      </c>
      <c r="T275" s="257" t="n">
        <f aca="false">S275*H275</f>
        <v>5E-005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258" t="s">
        <v>302</v>
      </c>
      <c r="AT275" s="258" t="s">
        <v>250</v>
      </c>
      <c r="AU275" s="258" t="s">
        <v>265</v>
      </c>
      <c r="AY275" s="3" t="s">
        <v>247</v>
      </c>
      <c r="BE275" s="137" t="n">
        <f aca="false">IF(N275="základní",J275,0)</f>
        <v>0</v>
      </c>
      <c r="BF275" s="137" t="n">
        <f aca="false">IF(N275="snížená",J275,0)</f>
        <v>0</v>
      </c>
      <c r="BG275" s="137" t="n">
        <f aca="false">IF(N275="zákl. přenesená",J275,0)</f>
        <v>0</v>
      </c>
      <c r="BH275" s="137" t="n">
        <f aca="false">IF(N275="sníž. přenesená",J275,0)</f>
        <v>0</v>
      </c>
      <c r="BI275" s="137" t="n">
        <f aca="false">IF(N275="nulová",J275,0)</f>
        <v>0</v>
      </c>
      <c r="BJ275" s="3" t="s">
        <v>81</v>
      </c>
      <c r="BK275" s="137" t="n">
        <f aca="false">ROUND(I275*H275,2)</f>
        <v>0</v>
      </c>
      <c r="BL275" s="3" t="s">
        <v>302</v>
      </c>
      <c r="BM275" s="258" t="s">
        <v>825</v>
      </c>
    </row>
    <row r="276" s="30" customFormat="true" ht="76.8" hidden="false" customHeight="false" outlineLevel="0" collapsed="false">
      <c r="A276" s="26"/>
      <c r="B276" s="27"/>
      <c r="C276" s="28"/>
      <c r="D276" s="259" t="s">
        <v>256</v>
      </c>
      <c r="E276" s="28"/>
      <c r="F276" s="260" t="s">
        <v>826</v>
      </c>
      <c r="G276" s="28"/>
      <c r="H276" s="28"/>
      <c r="I276" s="211"/>
      <c r="J276" s="28"/>
      <c r="K276" s="28"/>
      <c r="L276" s="29"/>
      <c r="M276" s="261"/>
      <c r="N276" s="262"/>
      <c r="O276" s="76"/>
      <c r="P276" s="76"/>
      <c r="Q276" s="76"/>
      <c r="R276" s="76"/>
      <c r="S276" s="76"/>
      <c r="T276" s="77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T276" s="3" t="s">
        <v>256</v>
      </c>
      <c r="AU276" s="3" t="s">
        <v>265</v>
      </c>
    </row>
    <row r="277" s="30" customFormat="true" ht="37.8" hidden="false" customHeight="true" outlineLevel="0" collapsed="false">
      <c r="A277" s="26"/>
      <c r="B277" s="27"/>
      <c r="C277" s="246" t="s">
        <v>827</v>
      </c>
      <c r="D277" s="246" t="s">
        <v>250</v>
      </c>
      <c r="E277" s="247" t="s">
        <v>828</v>
      </c>
      <c r="F277" s="248" t="s">
        <v>829</v>
      </c>
      <c r="G277" s="249" t="s">
        <v>291</v>
      </c>
      <c r="H277" s="250" t="n">
        <v>1</v>
      </c>
      <c r="I277" s="251"/>
      <c r="J277" s="252" t="n">
        <f aca="false">ROUND(I277*H277,2)</f>
        <v>0</v>
      </c>
      <c r="K277" s="253"/>
      <c r="L277" s="29"/>
      <c r="M277" s="254"/>
      <c r="N277" s="255" t="s">
        <v>39</v>
      </c>
      <c r="O277" s="76"/>
      <c r="P277" s="256" t="n">
        <f aca="false">O277*H277</f>
        <v>0</v>
      </c>
      <c r="Q277" s="256" t="n">
        <v>0</v>
      </c>
      <c r="R277" s="256" t="n">
        <f aca="false">Q277*H277</f>
        <v>0</v>
      </c>
      <c r="S277" s="256" t="n">
        <v>5E-005</v>
      </c>
      <c r="T277" s="257" t="n">
        <f aca="false">S277*H277</f>
        <v>5E-005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258" t="s">
        <v>302</v>
      </c>
      <c r="AT277" s="258" t="s">
        <v>250</v>
      </c>
      <c r="AU277" s="258" t="s">
        <v>265</v>
      </c>
      <c r="AY277" s="3" t="s">
        <v>247</v>
      </c>
      <c r="BE277" s="137" t="n">
        <f aca="false">IF(N277="základní",J277,0)</f>
        <v>0</v>
      </c>
      <c r="BF277" s="137" t="n">
        <f aca="false">IF(N277="snížená",J277,0)</f>
        <v>0</v>
      </c>
      <c r="BG277" s="137" t="n">
        <f aca="false">IF(N277="zákl. přenesená",J277,0)</f>
        <v>0</v>
      </c>
      <c r="BH277" s="137" t="n">
        <f aca="false">IF(N277="sníž. přenesená",J277,0)</f>
        <v>0</v>
      </c>
      <c r="BI277" s="137" t="n">
        <f aca="false">IF(N277="nulová",J277,0)</f>
        <v>0</v>
      </c>
      <c r="BJ277" s="3" t="s">
        <v>81</v>
      </c>
      <c r="BK277" s="137" t="n">
        <f aca="false">ROUND(I277*H277,2)</f>
        <v>0</v>
      </c>
      <c r="BL277" s="3" t="s">
        <v>302</v>
      </c>
      <c r="BM277" s="258" t="s">
        <v>830</v>
      </c>
    </row>
    <row r="278" s="30" customFormat="true" ht="86.4" hidden="false" customHeight="false" outlineLevel="0" collapsed="false">
      <c r="A278" s="26"/>
      <c r="B278" s="27"/>
      <c r="C278" s="28"/>
      <c r="D278" s="259" t="s">
        <v>256</v>
      </c>
      <c r="E278" s="28"/>
      <c r="F278" s="260" t="s">
        <v>831</v>
      </c>
      <c r="G278" s="28"/>
      <c r="H278" s="28"/>
      <c r="I278" s="211"/>
      <c r="J278" s="28"/>
      <c r="K278" s="28"/>
      <c r="L278" s="29"/>
      <c r="M278" s="261"/>
      <c r="N278" s="262"/>
      <c r="O278" s="76"/>
      <c r="P278" s="76"/>
      <c r="Q278" s="76"/>
      <c r="R278" s="76"/>
      <c r="S278" s="76"/>
      <c r="T278" s="77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T278" s="3" t="s">
        <v>256</v>
      </c>
      <c r="AU278" s="3" t="s">
        <v>265</v>
      </c>
    </row>
    <row r="279" s="30" customFormat="true" ht="21.75" hidden="false" customHeight="true" outlineLevel="0" collapsed="false">
      <c r="A279" s="26"/>
      <c r="B279" s="27"/>
      <c r="C279" s="246" t="s">
        <v>832</v>
      </c>
      <c r="D279" s="246" t="s">
        <v>250</v>
      </c>
      <c r="E279" s="247" t="s">
        <v>833</v>
      </c>
      <c r="F279" s="248" t="s">
        <v>834</v>
      </c>
      <c r="G279" s="249" t="s">
        <v>291</v>
      </c>
      <c r="H279" s="250" t="n">
        <v>1</v>
      </c>
      <c r="I279" s="251"/>
      <c r="J279" s="252" t="n">
        <f aca="false">ROUND(I279*H279,2)</f>
        <v>0</v>
      </c>
      <c r="K279" s="253"/>
      <c r="L279" s="29"/>
      <c r="M279" s="254"/>
      <c r="N279" s="255" t="s">
        <v>39</v>
      </c>
      <c r="O279" s="76"/>
      <c r="P279" s="256" t="n">
        <f aca="false">O279*H279</f>
        <v>0</v>
      </c>
      <c r="Q279" s="256" t="n">
        <v>0</v>
      </c>
      <c r="R279" s="256" t="n">
        <f aca="false">Q279*H279</f>
        <v>0</v>
      </c>
      <c r="S279" s="256" t="n">
        <v>5E-005</v>
      </c>
      <c r="T279" s="257" t="n">
        <f aca="false">S279*H279</f>
        <v>5E-005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258" t="s">
        <v>302</v>
      </c>
      <c r="AT279" s="258" t="s">
        <v>250</v>
      </c>
      <c r="AU279" s="258" t="s">
        <v>265</v>
      </c>
      <c r="AY279" s="3" t="s">
        <v>247</v>
      </c>
      <c r="BE279" s="137" t="n">
        <f aca="false">IF(N279="základní",J279,0)</f>
        <v>0</v>
      </c>
      <c r="BF279" s="137" t="n">
        <f aca="false">IF(N279="snížená",J279,0)</f>
        <v>0</v>
      </c>
      <c r="BG279" s="137" t="n">
        <f aca="false">IF(N279="zákl. přenesená",J279,0)</f>
        <v>0</v>
      </c>
      <c r="BH279" s="137" t="n">
        <f aca="false">IF(N279="sníž. přenesená",J279,0)</f>
        <v>0</v>
      </c>
      <c r="BI279" s="137" t="n">
        <f aca="false">IF(N279="nulová",J279,0)</f>
        <v>0</v>
      </c>
      <c r="BJ279" s="3" t="s">
        <v>81</v>
      </c>
      <c r="BK279" s="137" t="n">
        <f aca="false">ROUND(I279*H279,2)</f>
        <v>0</v>
      </c>
      <c r="BL279" s="3" t="s">
        <v>302</v>
      </c>
      <c r="BM279" s="258" t="s">
        <v>835</v>
      </c>
    </row>
    <row r="280" s="30" customFormat="true" ht="10.2" hidden="false" customHeight="false" outlineLevel="0" collapsed="false">
      <c r="A280" s="26"/>
      <c r="B280" s="27"/>
      <c r="C280" s="28"/>
      <c r="D280" s="259" t="s">
        <v>256</v>
      </c>
      <c r="E280" s="28"/>
      <c r="F280" s="260" t="s">
        <v>834</v>
      </c>
      <c r="G280" s="28"/>
      <c r="H280" s="28"/>
      <c r="I280" s="211"/>
      <c r="J280" s="28"/>
      <c r="K280" s="28"/>
      <c r="L280" s="29"/>
      <c r="M280" s="261"/>
      <c r="N280" s="262"/>
      <c r="O280" s="76"/>
      <c r="P280" s="76"/>
      <c r="Q280" s="76"/>
      <c r="R280" s="76"/>
      <c r="S280" s="76"/>
      <c r="T280" s="77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T280" s="3" t="s">
        <v>256</v>
      </c>
      <c r="AU280" s="3" t="s">
        <v>265</v>
      </c>
    </row>
    <row r="281" s="30" customFormat="true" ht="16.5" hidden="false" customHeight="true" outlineLevel="0" collapsed="false">
      <c r="A281" s="26"/>
      <c r="B281" s="27"/>
      <c r="C281" s="263" t="s">
        <v>836</v>
      </c>
      <c r="D281" s="263" t="s">
        <v>288</v>
      </c>
      <c r="E281" s="264" t="s">
        <v>837</v>
      </c>
      <c r="F281" s="265" t="s">
        <v>838</v>
      </c>
      <c r="G281" s="266" t="s">
        <v>332</v>
      </c>
      <c r="H281" s="267" t="n">
        <v>1</v>
      </c>
      <c r="I281" s="268"/>
      <c r="J281" s="269" t="n">
        <f aca="false">ROUND(I281*H281,2)</f>
        <v>0</v>
      </c>
      <c r="K281" s="270"/>
      <c r="L281" s="271"/>
      <c r="M281" s="272"/>
      <c r="N281" s="273" t="s">
        <v>39</v>
      </c>
      <c r="O281" s="76"/>
      <c r="P281" s="256" t="n">
        <f aca="false">O281*H281</f>
        <v>0</v>
      </c>
      <c r="Q281" s="256" t="n">
        <v>7E-005</v>
      </c>
      <c r="R281" s="256" t="n">
        <f aca="false">Q281*H281</f>
        <v>7E-005</v>
      </c>
      <c r="S281" s="256" t="n">
        <v>0</v>
      </c>
      <c r="T281" s="257" t="n">
        <f aca="false"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258" t="s">
        <v>324</v>
      </c>
      <c r="AT281" s="258" t="s">
        <v>288</v>
      </c>
      <c r="AU281" s="258" t="s">
        <v>265</v>
      </c>
      <c r="AY281" s="3" t="s">
        <v>247</v>
      </c>
      <c r="BE281" s="137" t="n">
        <f aca="false">IF(N281="základní",J281,0)</f>
        <v>0</v>
      </c>
      <c r="BF281" s="137" t="n">
        <f aca="false">IF(N281="snížená",J281,0)</f>
        <v>0</v>
      </c>
      <c r="BG281" s="137" t="n">
        <f aca="false">IF(N281="zákl. přenesená",J281,0)</f>
        <v>0</v>
      </c>
      <c r="BH281" s="137" t="n">
        <f aca="false">IF(N281="sníž. přenesená",J281,0)</f>
        <v>0</v>
      </c>
      <c r="BI281" s="137" t="n">
        <f aca="false">IF(N281="nulová",J281,0)</f>
        <v>0</v>
      </c>
      <c r="BJ281" s="3" t="s">
        <v>81</v>
      </c>
      <c r="BK281" s="137" t="n">
        <f aca="false">ROUND(I281*H281,2)</f>
        <v>0</v>
      </c>
      <c r="BL281" s="3" t="s">
        <v>302</v>
      </c>
      <c r="BM281" s="258" t="s">
        <v>839</v>
      </c>
    </row>
    <row r="282" s="30" customFormat="true" ht="10.2" hidden="false" customHeight="false" outlineLevel="0" collapsed="false">
      <c r="A282" s="26"/>
      <c r="B282" s="27"/>
      <c r="C282" s="28"/>
      <c r="D282" s="259" t="s">
        <v>256</v>
      </c>
      <c r="E282" s="28"/>
      <c r="F282" s="260" t="s">
        <v>840</v>
      </c>
      <c r="G282" s="28"/>
      <c r="H282" s="28"/>
      <c r="I282" s="211"/>
      <c r="J282" s="28"/>
      <c r="K282" s="28"/>
      <c r="L282" s="29"/>
      <c r="M282" s="261"/>
      <c r="N282" s="262"/>
      <c r="O282" s="76"/>
      <c r="P282" s="76"/>
      <c r="Q282" s="76"/>
      <c r="R282" s="76"/>
      <c r="S282" s="76"/>
      <c r="T282" s="77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T282" s="3" t="s">
        <v>256</v>
      </c>
      <c r="AU282" s="3" t="s">
        <v>265</v>
      </c>
    </row>
    <row r="283" s="229" customFormat="true" ht="20.85" hidden="false" customHeight="true" outlineLevel="0" collapsed="false">
      <c r="B283" s="230"/>
      <c r="C283" s="231"/>
      <c r="D283" s="232" t="s">
        <v>73</v>
      </c>
      <c r="E283" s="244" t="s">
        <v>841</v>
      </c>
      <c r="F283" s="244" t="s">
        <v>842</v>
      </c>
      <c r="G283" s="231"/>
      <c r="H283" s="231"/>
      <c r="I283" s="234"/>
      <c r="J283" s="245" t="n">
        <f aca="false">BK283</f>
        <v>0</v>
      </c>
      <c r="K283" s="231"/>
      <c r="L283" s="236"/>
      <c r="M283" s="237"/>
      <c r="N283" s="238"/>
      <c r="O283" s="238"/>
      <c r="P283" s="239" t="n">
        <f aca="false">SUM(P284:P301)</f>
        <v>0</v>
      </c>
      <c r="Q283" s="238"/>
      <c r="R283" s="239" t="n">
        <f aca="false">SUM(R284:R301)</f>
        <v>0.00943</v>
      </c>
      <c r="S283" s="238"/>
      <c r="T283" s="240" t="n">
        <f aca="false">SUM(T284:T301)</f>
        <v>0</v>
      </c>
      <c r="AR283" s="241" t="s">
        <v>83</v>
      </c>
      <c r="AT283" s="242" t="s">
        <v>73</v>
      </c>
      <c r="AU283" s="242" t="s">
        <v>83</v>
      </c>
      <c r="AY283" s="241" t="s">
        <v>247</v>
      </c>
      <c r="BK283" s="243" t="n">
        <f aca="false">SUM(BK284:BK301)</f>
        <v>0</v>
      </c>
    </row>
    <row r="284" s="30" customFormat="true" ht="33" hidden="false" customHeight="true" outlineLevel="0" collapsed="false">
      <c r="A284" s="26"/>
      <c r="B284" s="27"/>
      <c r="C284" s="246" t="s">
        <v>843</v>
      </c>
      <c r="D284" s="246" t="s">
        <v>250</v>
      </c>
      <c r="E284" s="247" t="s">
        <v>844</v>
      </c>
      <c r="F284" s="248" t="s">
        <v>845</v>
      </c>
      <c r="G284" s="249" t="s">
        <v>332</v>
      </c>
      <c r="H284" s="250" t="n">
        <v>13</v>
      </c>
      <c r="I284" s="251"/>
      <c r="J284" s="252" t="n">
        <f aca="false">ROUND(I284*H284,2)</f>
        <v>0</v>
      </c>
      <c r="K284" s="253"/>
      <c r="L284" s="29"/>
      <c r="M284" s="254"/>
      <c r="N284" s="255" t="s">
        <v>39</v>
      </c>
      <c r="O284" s="76"/>
      <c r="P284" s="256" t="n">
        <f aca="false">O284*H284</f>
        <v>0</v>
      </c>
      <c r="Q284" s="256" t="n">
        <v>0</v>
      </c>
      <c r="R284" s="256" t="n">
        <f aca="false">Q284*H284</f>
        <v>0</v>
      </c>
      <c r="S284" s="256" t="n">
        <v>0</v>
      </c>
      <c r="T284" s="257" t="n">
        <f aca="false">S284*H284</f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258" t="s">
        <v>302</v>
      </c>
      <c r="AT284" s="258" t="s">
        <v>250</v>
      </c>
      <c r="AU284" s="258" t="s">
        <v>265</v>
      </c>
      <c r="AY284" s="3" t="s">
        <v>247</v>
      </c>
      <c r="BE284" s="137" t="n">
        <f aca="false">IF(N284="základní",J284,0)</f>
        <v>0</v>
      </c>
      <c r="BF284" s="137" t="n">
        <f aca="false">IF(N284="snížená",J284,0)</f>
        <v>0</v>
      </c>
      <c r="BG284" s="137" t="n">
        <f aca="false">IF(N284="zákl. přenesená",J284,0)</f>
        <v>0</v>
      </c>
      <c r="BH284" s="137" t="n">
        <f aca="false">IF(N284="sníž. přenesená",J284,0)</f>
        <v>0</v>
      </c>
      <c r="BI284" s="137" t="n">
        <f aca="false">IF(N284="nulová",J284,0)</f>
        <v>0</v>
      </c>
      <c r="BJ284" s="3" t="s">
        <v>81</v>
      </c>
      <c r="BK284" s="137" t="n">
        <f aca="false">ROUND(I284*H284,2)</f>
        <v>0</v>
      </c>
      <c r="BL284" s="3" t="s">
        <v>302</v>
      </c>
      <c r="BM284" s="258" t="s">
        <v>846</v>
      </c>
    </row>
    <row r="285" s="30" customFormat="true" ht="38.4" hidden="false" customHeight="false" outlineLevel="0" collapsed="false">
      <c r="A285" s="26"/>
      <c r="B285" s="27"/>
      <c r="C285" s="28"/>
      <c r="D285" s="259" t="s">
        <v>256</v>
      </c>
      <c r="E285" s="28"/>
      <c r="F285" s="260" t="s">
        <v>847</v>
      </c>
      <c r="G285" s="28"/>
      <c r="H285" s="28"/>
      <c r="I285" s="211"/>
      <c r="J285" s="28"/>
      <c r="K285" s="28"/>
      <c r="L285" s="29"/>
      <c r="M285" s="261"/>
      <c r="N285" s="262"/>
      <c r="O285" s="76"/>
      <c r="P285" s="76"/>
      <c r="Q285" s="76"/>
      <c r="R285" s="76"/>
      <c r="S285" s="76"/>
      <c r="T285" s="77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T285" s="3" t="s">
        <v>256</v>
      </c>
      <c r="AU285" s="3" t="s">
        <v>265</v>
      </c>
    </row>
    <row r="286" s="30" customFormat="true" ht="33" hidden="false" customHeight="true" outlineLevel="0" collapsed="false">
      <c r="A286" s="26"/>
      <c r="B286" s="27"/>
      <c r="C286" s="263" t="s">
        <v>848</v>
      </c>
      <c r="D286" s="263" t="s">
        <v>288</v>
      </c>
      <c r="E286" s="264" t="s">
        <v>849</v>
      </c>
      <c r="F286" s="265" t="s">
        <v>850</v>
      </c>
      <c r="G286" s="266" t="s">
        <v>332</v>
      </c>
      <c r="H286" s="267" t="n">
        <v>13</v>
      </c>
      <c r="I286" s="268"/>
      <c r="J286" s="269" t="n">
        <f aca="false">ROUND(I286*H286,2)</f>
        <v>0</v>
      </c>
      <c r="K286" s="270"/>
      <c r="L286" s="271"/>
      <c r="M286" s="272"/>
      <c r="N286" s="273" t="s">
        <v>39</v>
      </c>
      <c r="O286" s="76"/>
      <c r="P286" s="256" t="n">
        <f aca="false">O286*H286</f>
        <v>0</v>
      </c>
      <c r="Q286" s="256" t="n">
        <v>0.00053</v>
      </c>
      <c r="R286" s="256" t="n">
        <f aca="false">Q286*H286</f>
        <v>0.00689</v>
      </c>
      <c r="S286" s="256" t="n">
        <v>0</v>
      </c>
      <c r="T286" s="257" t="n">
        <f aca="false">S286*H286</f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258" t="s">
        <v>324</v>
      </c>
      <c r="AT286" s="258" t="s">
        <v>288</v>
      </c>
      <c r="AU286" s="258" t="s">
        <v>265</v>
      </c>
      <c r="AY286" s="3" t="s">
        <v>247</v>
      </c>
      <c r="BE286" s="137" t="n">
        <f aca="false">IF(N286="základní",J286,0)</f>
        <v>0</v>
      </c>
      <c r="BF286" s="137" t="n">
        <f aca="false">IF(N286="snížená",J286,0)</f>
        <v>0</v>
      </c>
      <c r="BG286" s="137" t="n">
        <f aca="false">IF(N286="zákl. přenesená",J286,0)</f>
        <v>0</v>
      </c>
      <c r="BH286" s="137" t="n">
        <f aca="false">IF(N286="sníž. přenesená",J286,0)</f>
        <v>0</v>
      </c>
      <c r="BI286" s="137" t="n">
        <f aca="false">IF(N286="nulová",J286,0)</f>
        <v>0</v>
      </c>
      <c r="BJ286" s="3" t="s">
        <v>81</v>
      </c>
      <c r="BK286" s="137" t="n">
        <f aca="false">ROUND(I286*H286,2)</f>
        <v>0</v>
      </c>
      <c r="BL286" s="3" t="s">
        <v>302</v>
      </c>
      <c r="BM286" s="258" t="s">
        <v>851</v>
      </c>
    </row>
    <row r="287" s="30" customFormat="true" ht="19.2" hidden="false" customHeight="false" outlineLevel="0" collapsed="false">
      <c r="A287" s="26"/>
      <c r="B287" s="27"/>
      <c r="C287" s="28"/>
      <c r="D287" s="259" t="s">
        <v>256</v>
      </c>
      <c r="E287" s="28"/>
      <c r="F287" s="260" t="s">
        <v>850</v>
      </c>
      <c r="G287" s="28"/>
      <c r="H287" s="28"/>
      <c r="I287" s="211"/>
      <c r="J287" s="28"/>
      <c r="K287" s="28"/>
      <c r="L287" s="29"/>
      <c r="M287" s="261"/>
      <c r="N287" s="262"/>
      <c r="O287" s="76"/>
      <c r="P287" s="76"/>
      <c r="Q287" s="76"/>
      <c r="R287" s="76"/>
      <c r="S287" s="76"/>
      <c r="T287" s="77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T287" s="3" t="s">
        <v>256</v>
      </c>
      <c r="AU287" s="3" t="s">
        <v>265</v>
      </c>
    </row>
    <row r="288" s="274" customFormat="true" ht="10.2" hidden="false" customHeight="false" outlineLevel="0" collapsed="false">
      <c r="B288" s="275"/>
      <c r="C288" s="276"/>
      <c r="D288" s="259" t="s">
        <v>327</v>
      </c>
      <c r="E288" s="276"/>
      <c r="F288" s="277" t="s">
        <v>1685</v>
      </c>
      <c r="G288" s="276"/>
      <c r="H288" s="278" t="n">
        <v>13</v>
      </c>
      <c r="I288" s="279"/>
      <c r="J288" s="276"/>
      <c r="K288" s="276"/>
      <c r="L288" s="280"/>
      <c r="M288" s="281"/>
      <c r="N288" s="282"/>
      <c r="O288" s="282"/>
      <c r="P288" s="282"/>
      <c r="Q288" s="282"/>
      <c r="R288" s="282"/>
      <c r="S288" s="282"/>
      <c r="T288" s="283"/>
      <c r="AT288" s="284" t="s">
        <v>327</v>
      </c>
      <c r="AU288" s="284" t="s">
        <v>265</v>
      </c>
      <c r="AV288" s="274" t="s">
        <v>83</v>
      </c>
      <c r="AW288" s="274" t="s">
        <v>3</v>
      </c>
      <c r="AX288" s="274" t="s">
        <v>81</v>
      </c>
      <c r="AY288" s="284" t="s">
        <v>247</v>
      </c>
    </row>
    <row r="289" s="30" customFormat="true" ht="37.8" hidden="false" customHeight="true" outlineLevel="0" collapsed="false">
      <c r="A289" s="26"/>
      <c r="B289" s="27"/>
      <c r="C289" s="246" t="s">
        <v>853</v>
      </c>
      <c r="D289" s="246" t="s">
        <v>250</v>
      </c>
      <c r="E289" s="247" t="s">
        <v>854</v>
      </c>
      <c r="F289" s="248" t="s">
        <v>855</v>
      </c>
      <c r="G289" s="249" t="s">
        <v>332</v>
      </c>
      <c r="H289" s="250" t="n">
        <v>13</v>
      </c>
      <c r="I289" s="251"/>
      <c r="J289" s="252" t="n">
        <f aca="false">ROUND(I289*H289,2)</f>
        <v>0</v>
      </c>
      <c r="K289" s="253"/>
      <c r="L289" s="29"/>
      <c r="M289" s="254"/>
      <c r="N289" s="255" t="s">
        <v>39</v>
      </c>
      <c r="O289" s="76"/>
      <c r="P289" s="256" t="n">
        <f aca="false">O289*H289</f>
        <v>0</v>
      </c>
      <c r="Q289" s="256" t="n">
        <v>0</v>
      </c>
      <c r="R289" s="256" t="n">
        <f aca="false">Q289*H289</f>
        <v>0</v>
      </c>
      <c r="S289" s="256" t="n">
        <v>0</v>
      </c>
      <c r="T289" s="257" t="n">
        <f aca="false">S289*H289</f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258" t="s">
        <v>302</v>
      </c>
      <c r="AT289" s="258" t="s">
        <v>250</v>
      </c>
      <c r="AU289" s="258" t="s">
        <v>265</v>
      </c>
      <c r="AY289" s="3" t="s">
        <v>247</v>
      </c>
      <c r="BE289" s="137" t="n">
        <f aca="false">IF(N289="základní",J289,0)</f>
        <v>0</v>
      </c>
      <c r="BF289" s="137" t="n">
        <f aca="false">IF(N289="snížená",J289,0)</f>
        <v>0</v>
      </c>
      <c r="BG289" s="137" t="n">
        <f aca="false">IF(N289="zákl. přenesená",J289,0)</f>
        <v>0</v>
      </c>
      <c r="BH289" s="137" t="n">
        <f aca="false">IF(N289="sníž. přenesená",J289,0)</f>
        <v>0</v>
      </c>
      <c r="BI289" s="137" t="n">
        <f aca="false">IF(N289="nulová",J289,0)</f>
        <v>0</v>
      </c>
      <c r="BJ289" s="3" t="s">
        <v>81</v>
      </c>
      <c r="BK289" s="137" t="n">
        <f aca="false">ROUND(I289*H289,2)</f>
        <v>0</v>
      </c>
      <c r="BL289" s="3" t="s">
        <v>302</v>
      </c>
      <c r="BM289" s="258" t="s">
        <v>856</v>
      </c>
    </row>
    <row r="290" s="30" customFormat="true" ht="48" hidden="false" customHeight="false" outlineLevel="0" collapsed="false">
      <c r="A290" s="26"/>
      <c r="B290" s="27"/>
      <c r="C290" s="28"/>
      <c r="D290" s="259" t="s">
        <v>256</v>
      </c>
      <c r="E290" s="28"/>
      <c r="F290" s="260" t="s">
        <v>857</v>
      </c>
      <c r="G290" s="28"/>
      <c r="H290" s="28"/>
      <c r="I290" s="211"/>
      <c r="J290" s="28"/>
      <c r="K290" s="28"/>
      <c r="L290" s="29"/>
      <c r="M290" s="261"/>
      <c r="N290" s="262"/>
      <c r="O290" s="76"/>
      <c r="P290" s="76"/>
      <c r="Q290" s="76"/>
      <c r="R290" s="76"/>
      <c r="S290" s="76"/>
      <c r="T290" s="77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T290" s="3" t="s">
        <v>256</v>
      </c>
      <c r="AU290" s="3" t="s">
        <v>265</v>
      </c>
    </row>
    <row r="291" s="30" customFormat="true" ht="33" hidden="false" customHeight="true" outlineLevel="0" collapsed="false">
      <c r="A291" s="26"/>
      <c r="B291" s="27"/>
      <c r="C291" s="263" t="s">
        <v>858</v>
      </c>
      <c r="D291" s="263" t="s">
        <v>288</v>
      </c>
      <c r="E291" s="264" t="s">
        <v>859</v>
      </c>
      <c r="F291" s="265" t="s">
        <v>860</v>
      </c>
      <c r="G291" s="266" t="s">
        <v>332</v>
      </c>
      <c r="H291" s="267" t="n">
        <v>13</v>
      </c>
      <c r="I291" s="268"/>
      <c r="J291" s="269" t="n">
        <f aca="false">ROUND(I291*H291,2)</f>
        <v>0</v>
      </c>
      <c r="K291" s="270"/>
      <c r="L291" s="271"/>
      <c r="M291" s="272"/>
      <c r="N291" s="273" t="s">
        <v>39</v>
      </c>
      <c r="O291" s="76"/>
      <c r="P291" s="256" t="n">
        <f aca="false">O291*H291</f>
        <v>0</v>
      </c>
      <c r="Q291" s="256" t="n">
        <v>0.00011</v>
      </c>
      <c r="R291" s="256" t="n">
        <f aca="false">Q291*H291</f>
        <v>0.00143</v>
      </c>
      <c r="S291" s="256" t="n">
        <v>0</v>
      </c>
      <c r="T291" s="257" t="n">
        <f aca="false">S291*H291</f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258" t="s">
        <v>324</v>
      </c>
      <c r="AT291" s="258" t="s">
        <v>288</v>
      </c>
      <c r="AU291" s="258" t="s">
        <v>265</v>
      </c>
      <c r="AY291" s="3" t="s">
        <v>247</v>
      </c>
      <c r="BE291" s="137" t="n">
        <f aca="false">IF(N291="základní",J291,0)</f>
        <v>0</v>
      </c>
      <c r="BF291" s="137" t="n">
        <f aca="false">IF(N291="snížená",J291,0)</f>
        <v>0</v>
      </c>
      <c r="BG291" s="137" t="n">
        <f aca="false">IF(N291="zákl. přenesená",J291,0)</f>
        <v>0</v>
      </c>
      <c r="BH291" s="137" t="n">
        <f aca="false">IF(N291="sníž. přenesená",J291,0)</f>
        <v>0</v>
      </c>
      <c r="BI291" s="137" t="n">
        <f aca="false">IF(N291="nulová",J291,0)</f>
        <v>0</v>
      </c>
      <c r="BJ291" s="3" t="s">
        <v>81</v>
      </c>
      <c r="BK291" s="137" t="n">
        <f aca="false">ROUND(I291*H291,2)</f>
        <v>0</v>
      </c>
      <c r="BL291" s="3" t="s">
        <v>302</v>
      </c>
      <c r="BM291" s="258" t="s">
        <v>861</v>
      </c>
    </row>
    <row r="292" s="30" customFormat="true" ht="19.2" hidden="false" customHeight="false" outlineLevel="0" collapsed="false">
      <c r="A292" s="26"/>
      <c r="B292" s="27"/>
      <c r="C292" s="28"/>
      <c r="D292" s="259" t="s">
        <v>256</v>
      </c>
      <c r="E292" s="28"/>
      <c r="F292" s="260" t="s">
        <v>860</v>
      </c>
      <c r="G292" s="28"/>
      <c r="H292" s="28"/>
      <c r="I292" s="211"/>
      <c r="J292" s="28"/>
      <c r="K292" s="28"/>
      <c r="L292" s="29"/>
      <c r="M292" s="261"/>
      <c r="N292" s="262"/>
      <c r="O292" s="76"/>
      <c r="P292" s="76"/>
      <c r="Q292" s="76"/>
      <c r="R292" s="76"/>
      <c r="S292" s="76"/>
      <c r="T292" s="77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T292" s="3" t="s">
        <v>256</v>
      </c>
      <c r="AU292" s="3" t="s">
        <v>265</v>
      </c>
    </row>
    <row r="293" s="274" customFormat="true" ht="10.2" hidden="false" customHeight="false" outlineLevel="0" collapsed="false">
      <c r="B293" s="275"/>
      <c r="C293" s="276"/>
      <c r="D293" s="259" t="s">
        <v>327</v>
      </c>
      <c r="E293" s="276"/>
      <c r="F293" s="277" t="s">
        <v>1685</v>
      </c>
      <c r="G293" s="276"/>
      <c r="H293" s="278" t="n">
        <v>13</v>
      </c>
      <c r="I293" s="279"/>
      <c r="J293" s="276"/>
      <c r="K293" s="276"/>
      <c r="L293" s="280"/>
      <c r="M293" s="281"/>
      <c r="N293" s="282"/>
      <c r="O293" s="282"/>
      <c r="P293" s="282"/>
      <c r="Q293" s="282"/>
      <c r="R293" s="282"/>
      <c r="S293" s="282"/>
      <c r="T293" s="283"/>
      <c r="AT293" s="284" t="s">
        <v>327</v>
      </c>
      <c r="AU293" s="284" t="s">
        <v>265</v>
      </c>
      <c r="AV293" s="274" t="s">
        <v>83</v>
      </c>
      <c r="AW293" s="274" t="s">
        <v>3</v>
      </c>
      <c r="AX293" s="274" t="s">
        <v>81</v>
      </c>
      <c r="AY293" s="284" t="s">
        <v>247</v>
      </c>
    </row>
    <row r="294" s="30" customFormat="true" ht="24.15" hidden="false" customHeight="true" outlineLevel="0" collapsed="false">
      <c r="A294" s="26"/>
      <c r="B294" s="27"/>
      <c r="C294" s="246" t="s">
        <v>862</v>
      </c>
      <c r="D294" s="246" t="s">
        <v>250</v>
      </c>
      <c r="E294" s="247" t="s">
        <v>863</v>
      </c>
      <c r="F294" s="248" t="s">
        <v>864</v>
      </c>
      <c r="G294" s="249" t="s">
        <v>291</v>
      </c>
      <c r="H294" s="250" t="n">
        <v>0.2</v>
      </c>
      <c r="I294" s="251"/>
      <c r="J294" s="252" t="n">
        <f aca="false">ROUND(I294*H294,2)</f>
        <v>0</v>
      </c>
      <c r="K294" s="253"/>
      <c r="L294" s="29"/>
      <c r="M294" s="254"/>
      <c r="N294" s="255" t="s">
        <v>39</v>
      </c>
      <c r="O294" s="76"/>
      <c r="P294" s="256" t="n">
        <f aca="false">O294*H294</f>
        <v>0</v>
      </c>
      <c r="Q294" s="256" t="n">
        <v>0</v>
      </c>
      <c r="R294" s="256" t="n">
        <f aca="false">Q294*H294</f>
        <v>0</v>
      </c>
      <c r="S294" s="256" t="n">
        <v>0</v>
      </c>
      <c r="T294" s="257" t="n">
        <f aca="false">S294*H294</f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258" t="s">
        <v>302</v>
      </c>
      <c r="AT294" s="258" t="s">
        <v>250</v>
      </c>
      <c r="AU294" s="258" t="s">
        <v>265</v>
      </c>
      <c r="AY294" s="3" t="s">
        <v>247</v>
      </c>
      <c r="BE294" s="137" t="n">
        <f aca="false">IF(N294="základní",J294,0)</f>
        <v>0</v>
      </c>
      <c r="BF294" s="137" t="n">
        <f aca="false">IF(N294="snížená",J294,0)</f>
        <v>0</v>
      </c>
      <c r="BG294" s="137" t="n">
        <f aca="false">IF(N294="zákl. přenesená",J294,0)</f>
        <v>0</v>
      </c>
      <c r="BH294" s="137" t="n">
        <f aca="false">IF(N294="sníž. přenesená",J294,0)</f>
        <v>0</v>
      </c>
      <c r="BI294" s="137" t="n">
        <f aca="false">IF(N294="nulová",J294,0)</f>
        <v>0</v>
      </c>
      <c r="BJ294" s="3" t="s">
        <v>81</v>
      </c>
      <c r="BK294" s="137" t="n">
        <f aca="false">ROUND(I294*H294,2)</f>
        <v>0</v>
      </c>
      <c r="BL294" s="3" t="s">
        <v>302</v>
      </c>
      <c r="BM294" s="258" t="s">
        <v>865</v>
      </c>
    </row>
    <row r="295" s="30" customFormat="true" ht="19.2" hidden="false" customHeight="false" outlineLevel="0" collapsed="false">
      <c r="A295" s="26"/>
      <c r="B295" s="27"/>
      <c r="C295" s="28"/>
      <c r="D295" s="259" t="s">
        <v>256</v>
      </c>
      <c r="E295" s="28"/>
      <c r="F295" s="260" t="s">
        <v>866</v>
      </c>
      <c r="G295" s="28"/>
      <c r="H295" s="28"/>
      <c r="I295" s="211"/>
      <c r="J295" s="28"/>
      <c r="K295" s="28"/>
      <c r="L295" s="29"/>
      <c r="M295" s="261"/>
      <c r="N295" s="262"/>
      <c r="O295" s="76"/>
      <c r="P295" s="76"/>
      <c r="Q295" s="76"/>
      <c r="R295" s="76"/>
      <c r="S295" s="76"/>
      <c r="T295" s="77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T295" s="3" t="s">
        <v>256</v>
      </c>
      <c r="AU295" s="3" t="s">
        <v>265</v>
      </c>
    </row>
    <row r="296" s="30" customFormat="true" ht="24.15" hidden="false" customHeight="true" outlineLevel="0" collapsed="false">
      <c r="A296" s="26"/>
      <c r="B296" s="27"/>
      <c r="C296" s="263" t="s">
        <v>1686</v>
      </c>
      <c r="D296" s="263" t="s">
        <v>288</v>
      </c>
      <c r="E296" s="264" t="s">
        <v>1687</v>
      </c>
      <c r="F296" s="265" t="s">
        <v>1688</v>
      </c>
      <c r="G296" s="266" t="s">
        <v>291</v>
      </c>
      <c r="H296" s="267" t="n">
        <v>0.2</v>
      </c>
      <c r="I296" s="268"/>
      <c r="J296" s="269" t="n">
        <f aca="false">ROUND(I296*H296,2)</f>
        <v>0</v>
      </c>
      <c r="K296" s="270"/>
      <c r="L296" s="271"/>
      <c r="M296" s="272"/>
      <c r="N296" s="273" t="s">
        <v>39</v>
      </c>
      <c r="O296" s="76"/>
      <c r="P296" s="256" t="n">
        <f aca="false">O296*H296</f>
        <v>0</v>
      </c>
      <c r="Q296" s="256" t="n">
        <v>0.00105</v>
      </c>
      <c r="R296" s="256" t="n">
        <f aca="false">Q296*H296</f>
        <v>0.00021</v>
      </c>
      <c r="S296" s="256" t="n">
        <v>0</v>
      </c>
      <c r="T296" s="257" t="n">
        <f aca="false">S296*H296</f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258" t="s">
        <v>324</v>
      </c>
      <c r="AT296" s="258" t="s">
        <v>288</v>
      </c>
      <c r="AU296" s="258" t="s">
        <v>265</v>
      </c>
      <c r="AY296" s="3" t="s">
        <v>247</v>
      </c>
      <c r="BE296" s="137" t="n">
        <f aca="false">IF(N296="základní",J296,0)</f>
        <v>0</v>
      </c>
      <c r="BF296" s="137" t="n">
        <f aca="false">IF(N296="snížená",J296,0)</f>
        <v>0</v>
      </c>
      <c r="BG296" s="137" t="n">
        <f aca="false">IF(N296="zákl. přenesená",J296,0)</f>
        <v>0</v>
      </c>
      <c r="BH296" s="137" t="n">
        <f aca="false">IF(N296="sníž. přenesená",J296,0)</f>
        <v>0</v>
      </c>
      <c r="BI296" s="137" t="n">
        <f aca="false">IF(N296="nulová",J296,0)</f>
        <v>0</v>
      </c>
      <c r="BJ296" s="3" t="s">
        <v>81</v>
      </c>
      <c r="BK296" s="137" t="n">
        <f aca="false">ROUND(I296*H296,2)</f>
        <v>0</v>
      </c>
      <c r="BL296" s="3" t="s">
        <v>302</v>
      </c>
      <c r="BM296" s="258" t="s">
        <v>1689</v>
      </c>
    </row>
    <row r="297" s="30" customFormat="true" ht="19.2" hidden="false" customHeight="false" outlineLevel="0" collapsed="false">
      <c r="A297" s="26"/>
      <c r="B297" s="27"/>
      <c r="C297" s="28"/>
      <c r="D297" s="259" t="s">
        <v>256</v>
      </c>
      <c r="E297" s="28"/>
      <c r="F297" s="260" t="s">
        <v>1688</v>
      </c>
      <c r="G297" s="28"/>
      <c r="H297" s="28"/>
      <c r="I297" s="211"/>
      <c r="J297" s="28"/>
      <c r="K297" s="28"/>
      <c r="L297" s="29"/>
      <c r="M297" s="261"/>
      <c r="N297" s="262"/>
      <c r="O297" s="76"/>
      <c r="P297" s="76"/>
      <c r="Q297" s="76"/>
      <c r="R297" s="76"/>
      <c r="S297" s="76"/>
      <c r="T297" s="77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T297" s="3" t="s">
        <v>256</v>
      </c>
      <c r="AU297" s="3" t="s">
        <v>265</v>
      </c>
    </row>
    <row r="298" s="30" customFormat="true" ht="24.15" hidden="false" customHeight="true" outlineLevel="0" collapsed="false">
      <c r="A298" s="26"/>
      <c r="B298" s="27"/>
      <c r="C298" s="246" t="s">
        <v>892</v>
      </c>
      <c r="D298" s="246" t="s">
        <v>250</v>
      </c>
      <c r="E298" s="247" t="s">
        <v>893</v>
      </c>
      <c r="F298" s="248" t="s">
        <v>894</v>
      </c>
      <c r="G298" s="249" t="s">
        <v>291</v>
      </c>
      <c r="H298" s="250" t="n">
        <v>10</v>
      </c>
      <c r="I298" s="251"/>
      <c r="J298" s="252" t="n">
        <f aca="false">ROUND(I298*H298,2)</f>
        <v>0</v>
      </c>
      <c r="K298" s="253"/>
      <c r="L298" s="29"/>
      <c r="M298" s="254"/>
      <c r="N298" s="255" t="s">
        <v>39</v>
      </c>
      <c r="O298" s="76"/>
      <c r="P298" s="256" t="n">
        <f aca="false">O298*H298</f>
        <v>0</v>
      </c>
      <c r="Q298" s="256" t="n">
        <v>0</v>
      </c>
      <c r="R298" s="256" t="n">
        <f aca="false">Q298*H298</f>
        <v>0</v>
      </c>
      <c r="S298" s="256" t="n">
        <v>0</v>
      </c>
      <c r="T298" s="257" t="n">
        <f aca="false">S298*H298</f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258" t="s">
        <v>302</v>
      </c>
      <c r="AT298" s="258" t="s">
        <v>250</v>
      </c>
      <c r="AU298" s="258" t="s">
        <v>265</v>
      </c>
      <c r="AY298" s="3" t="s">
        <v>247</v>
      </c>
      <c r="BE298" s="137" t="n">
        <f aca="false">IF(N298="základní",J298,0)</f>
        <v>0</v>
      </c>
      <c r="BF298" s="137" t="n">
        <f aca="false">IF(N298="snížená",J298,0)</f>
        <v>0</v>
      </c>
      <c r="BG298" s="137" t="n">
        <f aca="false">IF(N298="zákl. přenesená",J298,0)</f>
        <v>0</v>
      </c>
      <c r="BH298" s="137" t="n">
        <f aca="false">IF(N298="sníž. přenesená",J298,0)</f>
        <v>0</v>
      </c>
      <c r="BI298" s="137" t="n">
        <f aca="false">IF(N298="nulová",J298,0)</f>
        <v>0</v>
      </c>
      <c r="BJ298" s="3" t="s">
        <v>81</v>
      </c>
      <c r="BK298" s="137" t="n">
        <f aca="false">ROUND(I298*H298,2)</f>
        <v>0</v>
      </c>
      <c r="BL298" s="3" t="s">
        <v>302</v>
      </c>
      <c r="BM298" s="258" t="s">
        <v>895</v>
      </c>
    </row>
    <row r="299" s="30" customFormat="true" ht="19.2" hidden="false" customHeight="false" outlineLevel="0" collapsed="false">
      <c r="A299" s="26"/>
      <c r="B299" s="27"/>
      <c r="C299" s="28"/>
      <c r="D299" s="259" t="s">
        <v>256</v>
      </c>
      <c r="E299" s="28"/>
      <c r="F299" s="260" t="s">
        <v>896</v>
      </c>
      <c r="G299" s="28"/>
      <c r="H299" s="28"/>
      <c r="I299" s="211"/>
      <c r="J299" s="28"/>
      <c r="K299" s="28"/>
      <c r="L299" s="29"/>
      <c r="M299" s="261"/>
      <c r="N299" s="262"/>
      <c r="O299" s="76"/>
      <c r="P299" s="76"/>
      <c r="Q299" s="76"/>
      <c r="R299" s="76"/>
      <c r="S299" s="76"/>
      <c r="T299" s="77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T299" s="3" t="s">
        <v>256</v>
      </c>
      <c r="AU299" s="3" t="s">
        <v>265</v>
      </c>
    </row>
    <row r="300" s="30" customFormat="true" ht="16.5" hidden="false" customHeight="true" outlineLevel="0" collapsed="false">
      <c r="A300" s="26"/>
      <c r="B300" s="27"/>
      <c r="C300" s="263" t="s">
        <v>897</v>
      </c>
      <c r="D300" s="263" t="s">
        <v>288</v>
      </c>
      <c r="E300" s="264" t="s">
        <v>898</v>
      </c>
      <c r="F300" s="265" t="s">
        <v>899</v>
      </c>
      <c r="G300" s="266" t="s">
        <v>291</v>
      </c>
      <c r="H300" s="267" t="n">
        <v>10</v>
      </c>
      <c r="I300" s="268"/>
      <c r="J300" s="269" t="n">
        <f aca="false">ROUND(I300*H300,2)</f>
        <v>0</v>
      </c>
      <c r="K300" s="270"/>
      <c r="L300" s="271"/>
      <c r="M300" s="272"/>
      <c r="N300" s="273" t="s">
        <v>39</v>
      </c>
      <c r="O300" s="76"/>
      <c r="P300" s="256" t="n">
        <f aca="false">O300*H300</f>
        <v>0</v>
      </c>
      <c r="Q300" s="256" t="n">
        <v>9E-005</v>
      </c>
      <c r="R300" s="256" t="n">
        <f aca="false">Q300*H300</f>
        <v>0.0009</v>
      </c>
      <c r="S300" s="256" t="n">
        <v>0</v>
      </c>
      <c r="T300" s="257" t="n">
        <f aca="false">S300*H300</f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258" t="s">
        <v>324</v>
      </c>
      <c r="AT300" s="258" t="s">
        <v>288</v>
      </c>
      <c r="AU300" s="258" t="s">
        <v>265</v>
      </c>
      <c r="AY300" s="3" t="s">
        <v>247</v>
      </c>
      <c r="BE300" s="137" t="n">
        <f aca="false">IF(N300="základní",J300,0)</f>
        <v>0</v>
      </c>
      <c r="BF300" s="137" t="n">
        <f aca="false">IF(N300="snížená",J300,0)</f>
        <v>0</v>
      </c>
      <c r="BG300" s="137" t="n">
        <f aca="false">IF(N300="zákl. přenesená",J300,0)</f>
        <v>0</v>
      </c>
      <c r="BH300" s="137" t="n">
        <f aca="false">IF(N300="sníž. přenesená",J300,0)</f>
        <v>0</v>
      </c>
      <c r="BI300" s="137" t="n">
        <f aca="false">IF(N300="nulová",J300,0)</f>
        <v>0</v>
      </c>
      <c r="BJ300" s="3" t="s">
        <v>81</v>
      </c>
      <c r="BK300" s="137" t="n">
        <f aca="false">ROUND(I300*H300,2)</f>
        <v>0</v>
      </c>
      <c r="BL300" s="3" t="s">
        <v>302</v>
      </c>
      <c r="BM300" s="258" t="s">
        <v>900</v>
      </c>
    </row>
    <row r="301" s="30" customFormat="true" ht="10.2" hidden="false" customHeight="false" outlineLevel="0" collapsed="false">
      <c r="A301" s="26"/>
      <c r="B301" s="27"/>
      <c r="C301" s="28"/>
      <c r="D301" s="259" t="s">
        <v>256</v>
      </c>
      <c r="E301" s="28"/>
      <c r="F301" s="260" t="s">
        <v>899</v>
      </c>
      <c r="G301" s="28"/>
      <c r="H301" s="28"/>
      <c r="I301" s="211"/>
      <c r="J301" s="28"/>
      <c r="K301" s="28"/>
      <c r="L301" s="29"/>
      <c r="M301" s="261"/>
      <c r="N301" s="262"/>
      <c r="O301" s="76"/>
      <c r="P301" s="76"/>
      <c r="Q301" s="76"/>
      <c r="R301" s="76"/>
      <c r="S301" s="76"/>
      <c r="T301" s="77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T301" s="3" t="s">
        <v>256</v>
      </c>
      <c r="AU301" s="3" t="s">
        <v>265</v>
      </c>
    </row>
    <row r="302" s="229" customFormat="true" ht="20.85" hidden="false" customHeight="true" outlineLevel="0" collapsed="false">
      <c r="B302" s="230"/>
      <c r="C302" s="231"/>
      <c r="D302" s="232" t="s">
        <v>73</v>
      </c>
      <c r="E302" s="244" t="s">
        <v>901</v>
      </c>
      <c r="F302" s="244" t="s">
        <v>1324</v>
      </c>
      <c r="G302" s="231"/>
      <c r="H302" s="231"/>
      <c r="I302" s="234"/>
      <c r="J302" s="245" t="n">
        <f aca="false">BK302</f>
        <v>0</v>
      </c>
      <c r="K302" s="231"/>
      <c r="L302" s="236"/>
      <c r="M302" s="237"/>
      <c r="N302" s="238"/>
      <c r="O302" s="238"/>
      <c r="P302" s="239" t="n">
        <f aca="false">SUM(P303:P348)</f>
        <v>0</v>
      </c>
      <c r="Q302" s="238"/>
      <c r="R302" s="239" t="n">
        <f aca="false">SUM(R303:R348)</f>
        <v>0.00701</v>
      </c>
      <c r="S302" s="238"/>
      <c r="T302" s="240" t="n">
        <f aca="false">SUM(T303:T348)</f>
        <v>0.0232</v>
      </c>
      <c r="AR302" s="241" t="s">
        <v>83</v>
      </c>
      <c r="AT302" s="242" t="s">
        <v>73</v>
      </c>
      <c r="AU302" s="242" t="s">
        <v>83</v>
      </c>
      <c r="AY302" s="241" t="s">
        <v>247</v>
      </c>
      <c r="BK302" s="243" t="n">
        <f aca="false">SUM(BK303:BK348)</f>
        <v>0</v>
      </c>
    </row>
    <row r="303" s="30" customFormat="true" ht="33" hidden="false" customHeight="true" outlineLevel="0" collapsed="false">
      <c r="A303" s="26"/>
      <c r="B303" s="27"/>
      <c r="C303" s="246" t="s">
        <v>903</v>
      </c>
      <c r="D303" s="246" t="s">
        <v>250</v>
      </c>
      <c r="E303" s="247" t="s">
        <v>904</v>
      </c>
      <c r="F303" s="248" t="s">
        <v>905</v>
      </c>
      <c r="G303" s="249" t="s">
        <v>291</v>
      </c>
      <c r="H303" s="250" t="n">
        <v>0.2</v>
      </c>
      <c r="I303" s="251"/>
      <c r="J303" s="252" t="n">
        <f aca="false">ROUND(I303*H303,2)</f>
        <v>0</v>
      </c>
      <c r="K303" s="253"/>
      <c r="L303" s="29"/>
      <c r="M303" s="254"/>
      <c r="N303" s="255" t="s">
        <v>39</v>
      </c>
      <c r="O303" s="76"/>
      <c r="P303" s="256" t="n">
        <f aca="false">O303*H303</f>
        <v>0</v>
      </c>
      <c r="Q303" s="256" t="n">
        <v>0</v>
      </c>
      <c r="R303" s="256" t="n">
        <f aca="false">Q303*H303</f>
        <v>0</v>
      </c>
      <c r="S303" s="256" t="n">
        <v>0</v>
      </c>
      <c r="T303" s="257" t="n">
        <f aca="false">S303*H303</f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258" t="s">
        <v>302</v>
      </c>
      <c r="AT303" s="258" t="s">
        <v>250</v>
      </c>
      <c r="AU303" s="258" t="s">
        <v>265</v>
      </c>
      <c r="AY303" s="3" t="s">
        <v>247</v>
      </c>
      <c r="BE303" s="137" t="n">
        <f aca="false">IF(N303="základní",J303,0)</f>
        <v>0</v>
      </c>
      <c r="BF303" s="137" t="n">
        <f aca="false">IF(N303="snížená",J303,0)</f>
        <v>0</v>
      </c>
      <c r="BG303" s="137" t="n">
        <f aca="false">IF(N303="zákl. přenesená",J303,0)</f>
        <v>0</v>
      </c>
      <c r="BH303" s="137" t="n">
        <f aca="false">IF(N303="sníž. přenesená",J303,0)</f>
        <v>0</v>
      </c>
      <c r="BI303" s="137" t="n">
        <f aca="false">IF(N303="nulová",J303,0)</f>
        <v>0</v>
      </c>
      <c r="BJ303" s="3" t="s">
        <v>81</v>
      </c>
      <c r="BK303" s="137" t="n">
        <f aca="false">ROUND(I303*H303,2)</f>
        <v>0</v>
      </c>
      <c r="BL303" s="3" t="s">
        <v>302</v>
      </c>
      <c r="BM303" s="258" t="s">
        <v>906</v>
      </c>
    </row>
    <row r="304" s="30" customFormat="true" ht="28.8" hidden="false" customHeight="false" outlineLevel="0" collapsed="false">
      <c r="A304" s="26"/>
      <c r="B304" s="27"/>
      <c r="C304" s="28"/>
      <c r="D304" s="259" t="s">
        <v>256</v>
      </c>
      <c r="E304" s="28"/>
      <c r="F304" s="260" t="s">
        <v>907</v>
      </c>
      <c r="G304" s="28"/>
      <c r="H304" s="28"/>
      <c r="I304" s="211"/>
      <c r="J304" s="28"/>
      <c r="K304" s="28"/>
      <c r="L304" s="29"/>
      <c r="M304" s="261"/>
      <c r="N304" s="262"/>
      <c r="O304" s="76"/>
      <c r="P304" s="76"/>
      <c r="Q304" s="76"/>
      <c r="R304" s="76"/>
      <c r="S304" s="76"/>
      <c r="T304" s="77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T304" s="3" t="s">
        <v>256</v>
      </c>
      <c r="AU304" s="3" t="s">
        <v>265</v>
      </c>
    </row>
    <row r="305" s="30" customFormat="true" ht="24.15" hidden="false" customHeight="true" outlineLevel="0" collapsed="false">
      <c r="A305" s="26"/>
      <c r="B305" s="27"/>
      <c r="C305" s="263" t="s">
        <v>908</v>
      </c>
      <c r="D305" s="263" t="s">
        <v>288</v>
      </c>
      <c r="E305" s="264" t="s">
        <v>909</v>
      </c>
      <c r="F305" s="265" t="s">
        <v>910</v>
      </c>
      <c r="G305" s="266" t="s">
        <v>332</v>
      </c>
      <c r="H305" s="267" t="n">
        <v>0.2</v>
      </c>
      <c r="I305" s="268"/>
      <c r="J305" s="269" t="n">
        <f aca="false">ROUND(I305*H305,2)</f>
        <v>0</v>
      </c>
      <c r="K305" s="270"/>
      <c r="L305" s="271"/>
      <c r="M305" s="272"/>
      <c r="N305" s="273" t="s">
        <v>39</v>
      </c>
      <c r="O305" s="76"/>
      <c r="P305" s="256" t="n">
        <f aca="false">O305*H305</f>
        <v>0</v>
      </c>
      <c r="Q305" s="256" t="n">
        <v>0.0006</v>
      </c>
      <c r="R305" s="256" t="n">
        <f aca="false">Q305*H305</f>
        <v>0.00012</v>
      </c>
      <c r="S305" s="256" t="n">
        <v>0</v>
      </c>
      <c r="T305" s="257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258" t="s">
        <v>324</v>
      </c>
      <c r="AT305" s="258" t="s">
        <v>288</v>
      </c>
      <c r="AU305" s="258" t="s">
        <v>265</v>
      </c>
      <c r="AY305" s="3" t="s">
        <v>247</v>
      </c>
      <c r="BE305" s="137" t="n">
        <f aca="false">IF(N305="základní",J305,0)</f>
        <v>0</v>
      </c>
      <c r="BF305" s="137" t="n">
        <f aca="false">IF(N305="snížená",J305,0)</f>
        <v>0</v>
      </c>
      <c r="BG305" s="137" t="n">
        <f aca="false">IF(N305="zákl. přenesená",J305,0)</f>
        <v>0</v>
      </c>
      <c r="BH305" s="137" t="n">
        <f aca="false">IF(N305="sníž. přenesená",J305,0)</f>
        <v>0</v>
      </c>
      <c r="BI305" s="137" t="n">
        <f aca="false">IF(N305="nulová",J305,0)</f>
        <v>0</v>
      </c>
      <c r="BJ305" s="3" t="s">
        <v>81</v>
      </c>
      <c r="BK305" s="137" t="n">
        <f aca="false">ROUND(I305*H305,2)</f>
        <v>0</v>
      </c>
      <c r="BL305" s="3" t="s">
        <v>302</v>
      </c>
      <c r="BM305" s="258" t="s">
        <v>911</v>
      </c>
    </row>
    <row r="306" s="30" customFormat="true" ht="28.8" hidden="false" customHeight="false" outlineLevel="0" collapsed="false">
      <c r="A306" s="26"/>
      <c r="B306" s="27"/>
      <c r="C306" s="28"/>
      <c r="D306" s="259" t="s">
        <v>256</v>
      </c>
      <c r="E306" s="28"/>
      <c r="F306" s="260" t="s">
        <v>912</v>
      </c>
      <c r="G306" s="28"/>
      <c r="H306" s="28"/>
      <c r="I306" s="211"/>
      <c r="J306" s="28"/>
      <c r="K306" s="28"/>
      <c r="L306" s="29"/>
      <c r="M306" s="261"/>
      <c r="N306" s="262"/>
      <c r="O306" s="76"/>
      <c r="P306" s="76"/>
      <c r="Q306" s="76"/>
      <c r="R306" s="76"/>
      <c r="S306" s="76"/>
      <c r="T306" s="77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T306" s="3" t="s">
        <v>256</v>
      </c>
      <c r="AU306" s="3" t="s">
        <v>265</v>
      </c>
    </row>
    <row r="307" s="30" customFormat="true" ht="24.15" hidden="false" customHeight="true" outlineLevel="0" collapsed="false">
      <c r="A307" s="26"/>
      <c r="B307" s="27"/>
      <c r="C307" s="246" t="s">
        <v>1325</v>
      </c>
      <c r="D307" s="246" t="s">
        <v>250</v>
      </c>
      <c r="E307" s="247" t="s">
        <v>610</v>
      </c>
      <c r="F307" s="248" t="s">
        <v>611</v>
      </c>
      <c r="G307" s="249" t="s">
        <v>291</v>
      </c>
      <c r="H307" s="250" t="n">
        <v>0.2</v>
      </c>
      <c r="I307" s="251"/>
      <c r="J307" s="252" t="n">
        <f aca="false">ROUND(I307*H307,2)</f>
        <v>0</v>
      </c>
      <c r="K307" s="253"/>
      <c r="L307" s="29"/>
      <c r="M307" s="254"/>
      <c r="N307" s="255" t="s">
        <v>39</v>
      </c>
      <c r="O307" s="76"/>
      <c r="P307" s="256" t="n">
        <f aca="false">O307*H307</f>
        <v>0</v>
      </c>
      <c r="Q307" s="256" t="n">
        <v>0</v>
      </c>
      <c r="R307" s="256" t="n">
        <f aca="false">Q307*H307</f>
        <v>0</v>
      </c>
      <c r="S307" s="256" t="n">
        <v>0</v>
      </c>
      <c r="T307" s="257" t="n">
        <f aca="false">S307*H307</f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258" t="s">
        <v>302</v>
      </c>
      <c r="AT307" s="258" t="s">
        <v>250</v>
      </c>
      <c r="AU307" s="258" t="s">
        <v>265</v>
      </c>
      <c r="AY307" s="3" t="s">
        <v>247</v>
      </c>
      <c r="BE307" s="137" t="n">
        <f aca="false">IF(N307="základní",J307,0)</f>
        <v>0</v>
      </c>
      <c r="BF307" s="137" t="n">
        <f aca="false">IF(N307="snížená",J307,0)</f>
        <v>0</v>
      </c>
      <c r="BG307" s="137" t="n">
        <f aca="false">IF(N307="zákl. přenesená",J307,0)</f>
        <v>0</v>
      </c>
      <c r="BH307" s="137" t="n">
        <f aca="false">IF(N307="sníž. přenesená",J307,0)</f>
        <v>0</v>
      </c>
      <c r="BI307" s="137" t="n">
        <f aca="false">IF(N307="nulová",J307,0)</f>
        <v>0</v>
      </c>
      <c r="BJ307" s="3" t="s">
        <v>81</v>
      </c>
      <c r="BK307" s="137" t="n">
        <f aca="false">ROUND(I307*H307,2)</f>
        <v>0</v>
      </c>
      <c r="BL307" s="3" t="s">
        <v>302</v>
      </c>
      <c r="BM307" s="258" t="s">
        <v>1326</v>
      </c>
    </row>
    <row r="308" s="30" customFormat="true" ht="19.2" hidden="false" customHeight="false" outlineLevel="0" collapsed="false">
      <c r="A308" s="26"/>
      <c r="B308" s="27"/>
      <c r="C308" s="28"/>
      <c r="D308" s="259" t="s">
        <v>256</v>
      </c>
      <c r="E308" s="28"/>
      <c r="F308" s="260" t="s">
        <v>613</v>
      </c>
      <c r="G308" s="28"/>
      <c r="H308" s="28"/>
      <c r="I308" s="211"/>
      <c r="J308" s="28"/>
      <c r="K308" s="28"/>
      <c r="L308" s="29"/>
      <c r="M308" s="261"/>
      <c r="N308" s="262"/>
      <c r="O308" s="76"/>
      <c r="P308" s="76"/>
      <c r="Q308" s="76"/>
      <c r="R308" s="76"/>
      <c r="S308" s="76"/>
      <c r="T308" s="77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T308" s="3" t="s">
        <v>256</v>
      </c>
      <c r="AU308" s="3" t="s">
        <v>265</v>
      </c>
    </row>
    <row r="309" s="30" customFormat="true" ht="24.15" hidden="false" customHeight="true" outlineLevel="0" collapsed="false">
      <c r="A309" s="26"/>
      <c r="B309" s="27"/>
      <c r="C309" s="263" t="s">
        <v>1327</v>
      </c>
      <c r="D309" s="263" t="s">
        <v>288</v>
      </c>
      <c r="E309" s="264" t="s">
        <v>1328</v>
      </c>
      <c r="F309" s="265" t="s">
        <v>1329</v>
      </c>
      <c r="G309" s="266" t="s">
        <v>291</v>
      </c>
      <c r="H309" s="267" t="n">
        <v>0.2</v>
      </c>
      <c r="I309" s="268"/>
      <c r="J309" s="269" t="n">
        <f aca="false">ROUND(I309*H309,2)</f>
        <v>0</v>
      </c>
      <c r="K309" s="270"/>
      <c r="L309" s="271"/>
      <c r="M309" s="272"/>
      <c r="N309" s="273" t="s">
        <v>39</v>
      </c>
      <c r="O309" s="76"/>
      <c r="P309" s="256" t="n">
        <f aca="false">O309*H309</f>
        <v>0</v>
      </c>
      <c r="Q309" s="256" t="n">
        <v>0.00503</v>
      </c>
      <c r="R309" s="256" t="n">
        <f aca="false">Q309*H309</f>
        <v>0.001006</v>
      </c>
      <c r="S309" s="256" t="n">
        <v>0</v>
      </c>
      <c r="T309" s="257" t="n">
        <f aca="false">S309*H309</f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258" t="s">
        <v>324</v>
      </c>
      <c r="AT309" s="258" t="s">
        <v>288</v>
      </c>
      <c r="AU309" s="258" t="s">
        <v>265</v>
      </c>
      <c r="AY309" s="3" t="s">
        <v>247</v>
      </c>
      <c r="BE309" s="137" t="n">
        <f aca="false">IF(N309="základní",J309,0)</f>
        <v>0</v>
      </c>
      <c r="BF309" s="137" t="n">
        <f aca="false">IF(N309="snížená",J309,0)</f>
        <v>0</v>
      </c>
      <c r="BG309" s="137" t="n">
        <f aca="false">IF(N309="zákl. přenesená",J309,0)</f>
        <v>0</v>
      </c>
      <c r="BH309" s="137" t="n">
        <f aca="false">IF(N309="sníž. přenesená",J309,0)</f>
        <v>0</v>
      </c>
      <c r="BI309" s="137" t="n">
        <f aca="false">IF(N309="nulová",J309,0)</f>
        <v>0</v>
      </c>
      <c r="BJ309" s="3" t="s">
        <v>81</v>
      </c>
      <c r="BK309" s="137" t="n">
        <f aca="false">ROUND(I309*H309,2)</f>
        <v>0</v>
      </c>
      <c r="BL309" s="3" t="s">
        <v>302</v>
      </c>
      <c r="BM309" s="258" t="s">
        <v>1330</v>
      </c>
    </row>
    <row r="310" s="30" customFormat="true" ht="19.2" hidden="false" customHeight="false" outlineLevel="0" collapsed="false">
      <c r="A310" s="26"/>
      <c r="B310" s="27"/>
      <c r="C310" s="28"/>
      <c r="D310" s="259" t="s">
        <v>256</v>
      </c>
      <c r="E310" s="28"/>
      <c r="F310" s="260" t="s">
        <v>1329</v>
      </c>
      <c r="G310" s="28"/>
      <c r="H310" s="28"/>
      <c r="I310" s="211"/>
      <c r="J310" s="28"/>
      <c r="K310" s="28"/>
      <c r="L310" s="29"/>
      <c r="M310" s="261"/>
      <c r="N310" s="262"/>
      <c r="O310" s="76"/>
      <c r="P310" s="76"/>
      <c r="Q310" s="76"/>
      <c r="R310" s="76"/>
      <c r="S310" s="76"/>
      <c r="T310" s="77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T310" s="3" t="s">
        <v>256</v>
      </c>
      <c r="AU310" s="3" t="s">
        <v>265</v>
      </c>
    </row>
    <row r="311" s="30" customFormat="true" ht="24.15" hidden="false" customHeight="true" outlineLevel="0" collapsed="false">
      <c r="A311" s="26"/>
      <c r="B311" s="27"/>
      <c r="C311" s="246" t="s">
        <v>1331</v>
      </c>
      <c r="D311" s="246" t="s">
        <v>250</v>
      </c>
      <c r="E311" s="247" t="s">
        <v>601</v>
      </c>
      <c r="F311" s="248" t="s">
        <v>602</v>
      </c>
      <c r="G311" s="249" t="s">
        <v>291</v>
      </c>
      <c r="H311" s="250" t="n">
        <v>0.2</v>
      </c>
      <c r="I311" s="251"/>
      <c r="J311" s="252" t="n">
        <f aca="false">ROUND(I311*H311,2)</f>
        <v>0</v>
      </c>
      <c r="K311" s="253"/>
      <c r="L311" s="29"/>
      <c r="M311" s="254"/>
      <c r="N311" s="255" t="s">
        <v>39</v>
      </c>
      <c r="O311" s="76"/>
      <c r="P311" s="256" t="n">
        <f aca="false">O311*H311</f>
        <v>0</v>
      </c>
      <c r="Q311" s="256" t="n">
        <v>0</v>
      </c>
      <c r="R311" s="256" t="n">
        <f aca="false">Q311*H311</f>
        <v>0</v>
      </c>
      <c r="S311" s="256" t="n">
        <v>0</v>
      </c>
      <c r="T311" s="257" t="n">
        <f aca="false">S311*H311</f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258" t="s">
        <v>302</v>
      </c>
      <c r="AT311" s="258" t="s">
        <v>250</v>
      </c>
      <c r="AU311" s="258" t="s">
        <v>265</v>
      </c>
      <c r="AY311" s="3" t="s">
        <v>247</v>
      </c>
      <c r="BE311" s="137" t="n">
        <f aca="false">IF(N311="základní",J311,0)</f>
        <v>0</v>
      </c>
      <c r="BF311" s="137" t="n">
        <f aca="false">IF(N311="snížená",J311,0)</f>
        <v>0</v>
      </c>
      <c r="BG311" s="137" t="n">
        <f aca="false">IF(N311="zákl. přenesená",J311,0)</f>
        <v>0</v>
      </c>
      <c r="BH311" s="137" t="n">
        <f aca="false">IF(N311="sníž. přenesená",J311,0)</f>
        <v>0</v>
      </c>
      <c r="BI311" s="137" t="n">
        <f aca="false">IF(N311="nulová",J311,0)</f>
        <v>0</v>
      </c>
      <c r="BJ311" s="3" t="s">
        <v>81</v>
      </c>
      <c r="BK311" s="137" t="n">
        <f aca="false">ROUND(I311*H311,2)</f>
        <v>0</v>
      </c>
      <c r="BL311" s="3" t="s">
        <v>302</v>
      </c>
      <c r="BM311" s="258" t="s">
        <v>1332</v>
      </c>
    </row>
    <row r="312" s="30" customFormat="true" ht="19.2" hidden="false" customHeight="false" outlineLevel="0" collapsed="false">
      <c r="A312" s="26"/>
      <c r="B312" s="27"/>
      <c r="C312" s="28"/>
      <c r="D312" s="259" t="s">
        <v>256</v>
      </c>
      <c r="E312" s="28"/>
      <c r="F312" s="260" t="s">
        <v>604</v>
      </c>
      <c r="G312" s="28"/>
      <c r="H312" s="28"/>
      <c r="I312" s="211"/>
      <c r="J312" s="28"/>
      <c r="K312" s="28"/>
      <c r="L312" s="29"/>
      <c r="M312" s="261"/>
      <c r="N312" s="262"/>
      <c r="O312" s="76"/>
      <c r="P312" s="76"/>
      <c r="Q312" s="76"/>
      <c r="R312" s="76"/>
      <c r="S312" s="76"/>
      <c r="T312" s="77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T312" s="3" t="s">
        <v>256</v>
      </c>
      <c r="AU312" s="3" t="s">
        <v>265</v>
      </c>
    </row>
    <row r="313" s="30" customFormat="true" ht="16.5" hidden="false" customHeight="true" outlineLevel="0" collapsed="false">
      <c r="A313" s="26"/>
      <c r="B313" s="27"/>
      <c r="C313" s="263" t="s">
        <v>1333</v>
      </c>
      <c r="D313" s="263" t="s">
        <v>288</v>
      </c>
      <c r="E313" s="264" t="s">
        <v>1334</v>
      </c>
      <c r="F313" s="265" t="s">
        <v>1335</v>
      </c>
      <c r="G313" s="266" t="s">
        <v>291</v>
      </c>
      <c r="H313" s="267" t="n">
        <v>0.2</v>
      </c>
      <c r="I313" s="268"/>
      <c r="J313" s="269" t="n">
        <f aca="false">ROUND(I313*H313,2)</f>
        <v>0</v>
      </c>
      <c r="K313" s="270"/>
      <c r="L313" s="271"/>
      <c r="M313" s="272"/>
      <c r="N313" s="273" t="s">
        <v>39</v>
      </c>
      <c r="O313" s="76"/>
      <c r="P313" s="256" t="n">
        <f aca="false">O313*H313</f>
        <v>0</v>
      </c>
      <c r="Q313" s="256" t="n">
        <v>0.00023</v>
      </c>
      <c r="R313" s="256" t="n">
        <f aca="false">Q313*H313</f>
        <v>4.6E-005</v>
      </c>
      <c r="S313" s="256" t="n">
        <v>0</v>
      </c>
      <c r="T313" s="257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258" t="s">
        <v>324</v>
      </c>
      <c r="AT313" s="258" t="s">
        <v>288</v>
      </c>
      <c r="AU313" s="258" t="s">
        <v>265</v>
      </c>
      <c r="AY313" s="3" t="s">
        <v>247</v>
      </c>
      <c r="BE313" s="137" t="n">
        <f aca="false">IF(N313="základní",J313,0)</f>
        <v>0</v>
      </c>
      <c r="BF313" s="137" t="n">
        <f aca="false">IF(N313="snížená",J313,0)</f>
        <v>0</v>
      </c>
      <c r="BG313" s="137" t="n">
        <f aca="false">IF(N313="zákl. přenesená",J313,0)</f>
        <v>0</v>
      </c>
      <c r="BH313" s="137" t="n">
        <f aca="false">IF(N313="sníž. přenesená",J313,0)</f>
        <v>0</v>
      </c>
      <c r="BI313" s="137" t="n">
        <f aca="false">IF(N313="nulová",J313,0)</f>
        <v>0</v>
      </c>
      <c r="BJ313" s="3" t="s">
        <v>81</v>
      </c>
      <c r="BK313" s="137" t="n">
        <f aca="false">ROUND(I313*H313,2)</f>
        <v>0</v>
      </c>
      <c r="BL313" s="3" t="s">
        <v>302</v>
      </c>
      <c r="BM313" s="258" t="s">
        <v>1336</v>
      </c>
    </row>
    <row r="314" s="30" customFormat="true" ht="10.2" hidden="false" customHeight="false" outlineLevel="0" collapsed="false">
      <c r="A314" s="26"/>
      <c r="B314" s="27"/>
      <c r="C314" s="28"/>
      <c r="D314" s="259" t="s">
        <v>256</v>
      </c>
      <c r="E314" s="28"/>
      <c r="F314" s="260" t="s">
        <v>1335</v>
      </c>
      <c r="G314" s="28"/>
      <c r="H314" s="28"/>
      <c r="I314" s="211"/>
      <c r="J314" s="28"/>
      <c r="K314" s="28"/>
      <c r="L314" s="29"/>
      <c r="M314" s="261"/>
      <c r="N314" s="262"/>
      <c r="O314" s="76"/>
      <c r="P314" s="76"/>
      <c r="Q314" s="76"/>
      <c r="R314" s="76"/>
      <c r="S314" s="76"/>
      <c r="T314" s="77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T314" s="3" t="s">
        <v>256</v>
      </c>
      <c r="AU314" s="3" t="s">
        <v>265</v>
      </c>
    </row>
    <row r="315" s="30" customFormat="true" ht="24.15" hidden="false" customHeight="true" outlineLevel="0" collapsed="false">
      <c r="A315" s="26"/>
      <c r="B315" s="27"/>
      <c r="C315" s="246" t="s">
        <v>1337</v>
      </c>
      <c r="D315" s="246" t="s">
        <v>250</v>
      </c>
      <c r="E315" s="247" t="s">
        <v>1338</v>
      </c>
      <c r="F315" s="248" t="s">
        <v>1339</v>
      </c>
      <c r="G315" s="249" t="s">
        <v>291</v>
      </c>
      <c r="H315" s="250" t="n">
        <v>0.2</v>
      </c>
      <c r="I315" s="251"/>
      <c r="J315" s="252" t="n">
        <f aca="false">ROUND(I315*H315,2)</f>
        <v>0</v>
      </c>
      <c r="K315" s="253"/>
      <c r="L315" s="29"/>
      <c r="M315" s="254"/>
      <c r="N315" s="255" t="s">
        <v>39</v>
      </c>
      <c r="O315" s="76"/>
      <c r="P315" s="256" t="n">
        <f aca="false">O315*H315</f>
        <v>0</v>
      </c>
      <c r="Q315" s="256" t="n">
        <v>0</v>
      </c>
      <c r="R315" s="256" t="n">
        <f aca="false">Q315*H315</f>
        <v>0</v>
      </c>
      <c r="S315" s="256" t="n">
        <v>0.116</v>
      </c>
      <c r="T315" s="257" t="n">
        <f aca="false">S315*H315</f>
        <v>0.0232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258" t="s">
        <v>302</v>
      </c>
      <c r="AT315" s="258" t="s">
        <v>250</v>
      </c>
      <c r="AU315" s="258" t="s">
        <v>265</v>
      </c>
      <c r="AY315" s="3" t="s">
        <v>247</v>
      </c>
      <c r="BE315" s="137" t="n">
        <f aca="false">IF(N315="základní",J315,0)</f>
        <v>0</v>
      </c>
      <c r="BF315" s="137" t="n">
        <f aca="false">IF(N315="snížená",J315,0)</f>
        <v>0</v>
      </c>
      <c r="BG315" s="137" t="n">
        <f aca="false">IF(N315="zákl. přenesená",J315,0)</f>
        <v>0</v>
      </c>
      <c r="BH315" s="137" t="n">
        <f aca="false">IF(N315="sníž. přenesená",J315,0)</f>
        <v>0</v>
      </c>
      <c r="BI315" s="137" t="n">
        <f aca="false">IF(N315="nulová",J315,0)</f>
        <v>0</v>
      </c>
      <c r="BJ315" s="3" t="s">
        <v>81</v>
      </c>
      <c r="BK315" s="137" t="n">
        <f aca="false">ROUND(I315*H315,2)</f>
        <v>0</v>
      </c>
      <c r="BL315" s="3" t="s">
        <v>302</v>
      </c>
      <c r="BM315" s="258" t="s">
        <v>1340</v>
      </c>
    </row>
    <row r="316" s="30" customFormat="true" ht="19.2" hidden="false" customHeight="false" outlineLevel="0" collapsed="false">
      <c r="A316" s="26"/>
      <c r="B316" s="27"/>
      <c r="C316" s="28"/>
      <c r="D316" s="259" t="s">
        <v>256</v>
      </c>
      <c r="E316" s="28"/>
      <c r="F316" s="260" t="s">
        <v>1341</v>
      </c>
      <c r="G316" s="28"/>
      <c r="H316" s="28"/>
      <c r="I316" s="211"/>
      <c r="J316" s="28"/>
      <c r="K316" s="28"/>
      <c r="L316" s="29"/>
      <c r="M316" s="261"/>
      <c r="N316" s="262"/>
      <c r="O316" s="76"/>
      <c r="P316" s="76"/>
      <c r="Q316" s="76"/>
      <c r="R316" s="76"/>
      <c r="S316" s="76"/>
      <c r="T316" s="77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T316" s="3" t="s">
        <v>256</v>
      </c>
      <c r="AU316" s="3" t="s">
        <v>265</v>
      </c>
    </row>
    <row r="317" s="30" customFormat="true" ht="24.15" hidden="false" customHeight="true" outlineLevel="0" collapsed="false">
      <c r="A317" s="26"/>
      <c r="B317" s="27"/>
      <c r="C317" s="246" t="s">
        <v>913</v>
      </c>
      <c r="D317" s="246" t="s">
        <v>250</v>
      </c>
      <c r="E317" s="247" t="s">
        <v>914</v>
      </c>
      <c r="F317" s="248" t="s">
        <v>915</v>
      </c>
      <c r="G317" s="249" t="s">
        <v>332</v>
      </c>
      <c r="H317" s="250" t="n">
        <v>3</v>
      </c>
      <c r="I317" s="251"/>
      <c r="J317" s="252" t="n">
        <f aca="false">ROUND(I317*H317,2)</f>
        <v>0</v>
      </c>
      <c r="K317" s="253"/>
      <c r="L317" s="29"/>
      <c r="M317" s="254"/>
      <c r="N317" s="255" t="s">
        <v>39</v>
      </c>
      <c r="O317" s="76"/>
      <c r="P317" s="256" t="n">
        <f aca="false">O317*H317</f>
        <v>0</v>
      </c>
      <c r="Q317" s="256" t="n">
        <v>0</v>
      </c>
      <c r="R317" s="256" t="n">
        <f aca="false">Q317*H317</f>
        <v>0</v>
      </c>
      <c r="S317" s="256" t="n">
        <v>0</v>
      </c>
      <c r="T317" s="257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258" t="s">
        <v>302</v>
      </c>
      <c r="AT317" s="258" t="s">
        <v>250</v>
      </c>
      <c r="AU317" s="258" t="s">
        <v>265</v>
      </c>
      <c r="AY317" s="3" t="s">
        <v>247</v>
      </c>
      <c r="BE317" s="137" t="n">
        <f aca="false">IF(N317="základní",J317,0)</f>
        <v>0</v>
      </c>
      <c r="BF317" s="137" t="n">
        <f aca="false">IF(N317="snížená",J317,0)</f>
        <v>0</v>
      </c>
      <c r="BG317" s="137" t="n">
        <f aca="false">IF(N317="zákl. přenesená",J317,0)</f>
        <v>0</v>
      </c>
      <c r="BH317" s="137" t="n">
        <f aca="false">IF(N317="sníž. přenesená",J317,0)</f>
        <v>0</v>
      </c>
      <c r="BI317" s="137" t="n">
        <f aca="false">IF(N317="nulová",J317,0)</f>
        <v>0</v>
      </c>
      <c r="BJ317" s="3" t="s">
        <v>81</v>
      </c>
      <c r="BK317" s="137" t="n">
        <f aca="false">ROUND(I317*H317,2)</f>
        <v>0</v>
      </c>
      <c r="BL317" s="3" t="s">
        <v>302</v>
      </c>
      <c r="BM317" s="258" t="s">
        <v>916</v>
      </c>
    </row>
    <row r="318" s="30" customFormat="true" ht="28.8" hidden="false" customHeight="false" outlineLevel="0" collapsed="false">
      <c r="A318" s="26"/>
      <c r="B318" s="27"/>
      <c r="C318" s="28"/>
      <c r="D318" s="259" t="s">
        <v>256</v>
      </c>
      <c r="E318" s="28"/>
      <c r="F318" s="260" t="s">
        <v>917</v>
      </c>
      <c r="G318" s="28"/>
      <c r="H318" s="28"/>
      <c r="I318" s="211"/>
      <c r="J318" s="28"/>
      <c r="K318" s="28"/>
      <c r="L318" s="29"/>
      <c r="M318" s="261"/>
      <c r="N318" s="262"/>
      <c r="O318" s="76"/>
      <c r="P318" s="76"/>
      <c r="Q318" s="76"/>
      <c r="R318" s="76"/>
      <c r="S318" s="76"/>
      <c r="T318" s="77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T318" s="3" t="s">
        <v>256</v>
      </c>
      <c r="AU318" s="3" t="s">
        <v>265</v>
      </c>
    </row>
    <row r="319" s="30" customFormat="true" ht="24.15" hidden="false" customHeight="true" outlineLevel="0" collapsed="false">
      <c r="A319" s="26"/>
      <c r="B319" s="27"/>
      <c r="C319" s="263" t="s">
        <v>918</v>
      </c>
      <c r="D319" s="263" t="s">
        <v>288</v>
      </c>
      <c r="E319" s="264" t="s">
        <v>919</v>
      </c>
      <c r="F319" s="265" t="s">
        <v>920</v>
      </c>
      <c r="G319" s="266" t="s">
        <v>332</v>
      </c>
      <c r="H319" s="267" t="n">
        <v>3</v>
      </c>
      <c r="I319" s="268"/>
      <c r="J319" s="269" t="n">
        <f aca="false">ROUND(I319*H319,2)</f>
        <v>0</v>
      </c>
      <c r="K319" s="270"/>
      <c r="L319" s="271"/>
      <c r="M319" s="272"/>
      <c r="N319" s="273" t="s">
        <v>39</v>
      </c>
      <c r="O319" s="76"/>
      <c r="P319" s="256" t="n">
        <f aca="false">O319*H319</f>
        <v>0</v>
      </c>
      <c r="Q319" s="256" t="n">
        <v>0.0011</v>
      </c>
      <c r="R319" s="256" t="n">
        <f aca="false">Q319*H319</f>
        <v>0.0033</v>
      </c>
      <c r="S319" s="256" t="n">
        <v>0</v>
      </c>
      <c r="T319" s="257" t="n">
        <f aca="false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258" t="s">
        <v>324</v>
      </c>
      <c r="AT319" s="258" t="s">
        <v>288</v>
      </c>
      <c r="AU319" s="258" t="s">
        <v>265</v>
      </c>
      <c r="AY319" s="3" t="s">
        <v>247</v>
      </c>
      <c r="BE319" s="137" t="n">
        <f aca="false">IF(N319="základní",J319,0)</f>
        <v>0</v>
      </c>
      <c r="BF319" s="137" t="n">
        <f aca="false">IF(N319="snížená",J319,0)</f>
        <v>0</v>
      </c>
      <c r="BG319" s="137" t="n">
        <f aca="false">IF(N319="zákl. přenesená",J319,0)</f>
        <v>0</v>
      </c>
      <c r="BH319" s="137" t="n">
        <f aca="false">IF(N319="sníž. přenesená",J319,0)</f>
        <v>0</v>
      </c>
      <c r="BI319" s="137" t="n">
        <f aca="false">IF(N319="nulová",J319,0)</f>
        <v>0</v>
      </c>
      <c r="BJ319" s="3" t="s">
        <v>81</v>
      </c>
      <c r="BK319" s="137" t="n">
        <f aca="false">ROUND(I319*H319,2)</f>
        <v>0</v>
      </c>
      <c r="BL319" s="3" t="s">
        <v>302</v>
      </c>
      <c r="BM319" s="258" t="s">
        <v>921</v>
      </c>
    </row>
    <row r="320" s="30" customFormat="true" ht="19.2" hidden="false" customHeight="false" outlineLevel="0" collapsed="false">
      <c r="A320" s="26"/>
      <c r="B320" s="27"/>
      <c r="C320" s="28"/>
      <c r="D320" s="259" t="s">
        <v>256</v>
      </c>
      <c r="E320" s="28"/>
      <c r="F320" s="260" t="s">
        <v>920</v>
      </c>
      <c r="G320" s="28"/>
      <c r="H320" s="28"/>
      <c r="I320" s="211"/>
      <c r="J320" s="28"/>
      <c r="K320" s="28"/>
      <c r="L320" s="29"/>
      <c r="M320" s="261"/>
      <c r="N320" s="262"/>
      <c r="O320" s="76"/>
      <c r="P320" s="76"/>
      <c r="Q320" s="76"/>
      <c r="R320" s="76"/>
      <c r="S320" s="76"/>
      <c r="T320" s="77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T320" s="3" t="s">
        <v>256</v>
      </c>
      <c r="AU320" s="3" t="s">
        <v>265</v>
      </c>
    </row>
    <row r="321" s="30" customFormat="true" ht="33" hidden="false" customHeight="true" outlineLevel="0" collapsed="false">
      <c r="A321" s="26"/>
      <c r="B321" s="27"/>
      <c r="C321" s="246" t="s">
        <v>922</v>
      </c>
      <c r="D321" s="246" t="s">
        <v>250</v>
      </c>
      <c r="E321" s="247" t="s">
        <v>923</v>
      </c>
      <c r="F321" s="248" t="s">
        <v>924</v>
      </c>
      <c r="G321" s="249" t="s">
        <v>332</v>
      </c>
      <c r="H321" s="250" t="n">
        <v>0.2</v>
      </c>
      <c r="I321" s="251"/>
      <c r="J321" s="252" t="n">
        <f aca="false">ROUND(I321*H321,2)</f>
        <v>0</v>
      </c>
      <c r="K321" s="253"/>
      <c r="L321" s="29"/>
      <c r="M321" s="254"/>
      <c r="N321" s="255" t="s">
        <v>39</v>
      </c>
      <c r="O321" s="76"/>
      <c r="P321" s="256" t="n">
        <f aca="false">O321*H321</f>
        <v>0</v>
      </c>
      <c r="Q321" s="256" t="n">
        <v>0</v>
      </c>
      <c r="R321" s="256" t="n">
        <f aca="false">Q321*H321</f>
        <v>0</v>
      </c>
      <c r="S321" s="256" t="n">
        <v>0</v>
      </c>
      <c r="T321" s="257" t="n">
        <f aca="false"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258" t="s">
        <v>302</v>
      </c>
      <c r="AT321" s="258" t="s">
        <v>250</v>
      </c>
      <c r="AU321" s="258" t="s">
        <v>265</v>
      </c>
      <c r="AY321" s="3" t="s">
        <v>247</v>
      </c>
      <c r="BE321" s="137" t="n">
        <f aca="false">IF(N321="základní",J321,0)</f>
        <v>0</v>
      </c>
      <c r="BF321" s="137" t="n">
        <f aca="false">IF(N321="snížená",J321,0)</f>
        <v>0</v>
      </c>
      <c r="BG321" s="137" t="n">
        <f aca="false">IF(N321="zákl. přenesená",J321,0)</f>
        <v>0</v>
      </c>
      <c r="BH321" s="137" t="n">
        <f aca="false">IF(N321="sníž. přenesená",J321,0)</f>
        <v>0</v>
      </c>
      <c r="BI321" s="137" t="n">
        <f aca="false">IF(N321="nulová",J321,0)</f>
        <v>0</v>
      </c>
      <c r="BJ321" s="3" t="s">
        <v>81</v>
      </c>
      <c r="BK321" s="137" t="n">
        <f aca="false">ROUND(I321*H321,2)</f>
        <v>0</v>
      </c>
      <c r="BL321" s="3" t="s">
        <v>302</v>
      </c>
      <c r="BM321" s="258" t="s">
        <v>925</v>
      </c>
    </row>
    <row r="322" s="30" customFormat="true" ht="28.8" hidden="false" customHeight="false" outlineLevel="0" collapsed="false">
      <c r="A322" s="26"/>
      <c r="B322" s="27"/>
      <c r="C322" s="28"/>
      <c r="D322" s="259" t="s">
        <v>256</v>
      </c>
      <c r="E322" s="28"/>
      <c r="F322" s="260" t="s">
        <v>926</v>
      </c>
      <c r="G322" s="28"/>
      <c r="H322" s="28"/>
      <c r="I322" s="211"/>
      <c r="J322" s="28"/>
      <c r="K322" s="28"/>
      <c r="L322" s="29"/>
      <c r="M322" s="261"/>
      <c r="N322" s="262"/>
      <c r="O322" s="76"/>
      <c r="P322" s="76"/>
      <c r="Q322" s="76"/>
      <c r="R322" s="76"/>
      <c r="S322" s="76"/>
      <c r="T322" s="77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T322" s="3" t="s">
        <v>256</v>
      </c>
      <c r="AU322" s="3" t="s">
        <v>265</v>
      </c>
    </row>
    <row r="323" s="30" customFormat="true" ht="37.8" hidden="false" customHeight="true" outlineLevel="0" collapsed="false">
      <c r="A323" s="26"/>
      <c r="B323" s="27"/>
      <c r="C323" s="263" t="s">
        <v>927</v>
      </c>
      <c r="D323" s="263" t="s">
        <v>288</v>
      </c>
      <c r="E323" s="264" t="s">
        <v>928</v>
      </c>
      <c r="F323" s="265" t="s">
        <v>929</v>
      </c>
      <c r="G323" s="266" t="s">
        <v>291</v>
      </c>
      <c r="H323" s="267" t="n">
        <v>0.2</v>
      </c>
      <c r="I323" s="268"/>
      <c r="J323" s="269" t="n">
        <f aca="false">ROUND(I323*H323,2)</f>
        <v>0</v>
      </c>
      <c r="K323" s="270"/>
      <c r="L323" s="271"/>
      <c r="M323" s="272"/>
      <c r="N323" s="273" t="s">
        <v>39</v>
      </c>
      <c r="O323" s="76"/>
      <c r="P323" s="256" t="n">
        <f aca="false">O323*H323</f>
        <v>0</v>
      </c>
      <c r="Q323" s="256" t="n">
        <v>5E-005</v>
      </c>
      <c r="R323" s="256" t="n">
        <f aca="false">Q323*H323</f>
        <v>1E-005</v>
      </c>
      <c r="S323" s="256" t="n">
        <v>0</v>
      </c>
      <c r="T323" s="257" t="n">
        <f aca="false">S323*H323</f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258" t="s">
        <v>324</v>
      </c>
      <c r="AT323" s="258" t="s">
        <v>288</v>
      </c>
      <c r="AU323" s="258" t="s">
        <v>265</v>
      </c>
      <c r="AY323" s="3" t="s">
        <v>247</v>
      </c>
      <c r="BE323" s="137" t="n">
        <f aca="false">IF(N323="základní",J323,0)</f>
        <v>0</v>
      </c>
      <c r="BF323" s="137" t="n">
        <f aca="false">IF(N323="snížená",J323,0)</f>
        <v>0</v>
      </c>
      <c r="BG323" s="137" t="n">
        <f aca="false">IF(N323="zákl. přenesená",J323,0)</f>
        <v>0</v>
      </c>
      <c r="BH323" s="137" t="n">
        <f aca="false">IF(N323="sníž. přenesená",J323,0)</f>
        <v>0</v>
      </c>
      <c r="BI323" s="137" t="n">
        <f aca="false">IF(N323="nulová",J323,0)</f>
        <v>0</v>
      </c>
      <c r="BJ323" s="3" t="s">
        <v>81</v>
      </c>
      <c r="BK323" s="137" t="n">
        <f aca="false">ROUND(I323*H323,2)</f>
        <v>0</v>
      </c>
      <c r="BL323" s="3" t="s">
        <v>302</v>
      </c>
      <c r="BM323" s="258" t="s">
        <v>930</v>
      </c>
    </row>
    <row r="324" s="30" customFormat="true" ht="19.2" hidden="false" customHeight="false" outlineLevel="0" collapsed="false">
      <c r="A324" s="26"/>
      <c r="B324" s="27"/>
      <c r="C324" s="28"/>
      <c r="D324" s="259" t="s">
        <v>256</v>
      </c>
      <c r="E324" s="28"/>
      <c r="F324" s="260" t="s">
        <v>929</v>
      </c>
      <c r="G324" s="28"/>
      <c r="H324" s="28"/>
      <c r="I324" s="211"/>
      <c r="J324" s="28"/>
      <c r="K324" s="28"/>
      <c r="L324" s="29"/>
      <c r="M324" s="261"/>
      <c r="N324" s="262"/>
      <c r="O324" s="76"/>
      <c r="P324" s="76"/>
      <c r="Q324" s="76"/>
      <c r="R324" s="76"/>
      <c r="S324" s="76"/>
      <c r="T324" s="77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T324" s="3" t="s">
        <v>256</v>
      </c>
      <c r="AU324" s="3" t="s">
        <v>265</v>
      </c>
    </row>
    <row r="325" s="30" customFormat="true" ht="37.8" hidden="false" customHeight="true" outlineLevel="0" collapsed="false">
      <c r="A325" s="26"/>
      <c r="B325" s="27"/>
      <c r="C325" s="263" t="s">
        <v>931</v>
      </c>
      <c r="D325" s="263" t="s">
        <v>288</v>
      </c>
      <c r="E325" s="264" t="s">
        <v>670</v>
      </c>
      <c r="F325" s="265" t="s">
        <v>671</v>
      </c>
      <c r="G325" s="266" t="s">
        <v>332</v>
      </c>
      <c r="H325" s="267" t="n">
        <v>1</v>
      </c>
      <c r="I325" s="268"/>
      <c r="J325" s="269" t="n">
        <f aca="false">ROUND(I325*H325,2)</f>
        <v>0</v>
      </c>
      <c r="K325" s="270"/>
      <c r="L325" s="271"/>
      <c r="M325" s="272"/>
      <c r="N325" s="273" t="s">
        <v>39</v>
      </c>
      <c r="O325" s="76"/>
      <c r="P325" s="256" t="n">
        <f aca="false">O325*H325</f>
        <v>0</v>
      </c>
      <c r="Q325" s="256" t="n">
        <v>7E-005</v>
      </c>
      <c r="R325" s="256" t="n">
        <f aca="false">Q325*H325</f>
        <v>7E-005</v>
      </c>
      <c r="S325" s="256" t="n">
        <v>0</v>
      </c>
      <c r="T325" s="257" t="n">
        <f aca="false">S325*H325</f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258" t="s">
        <v>324</v>
      </c>
      <c r="AT325" s="258" t="s">
        <v>288</v>
      </c>
      <c r="AU325" s="258" t="s">
        <v>265</v>
      </c>
      <c r="AY325" s="3" t="s">
        <v>247</v>
      </c>
      <c r="BE325" s="137" t="n">
        <f aca="false">IF(N325="základní",J325,0)</f>
        <v>0</v>
      </c>
      <c r="BF325" s="137" t="n">
        <f aca="false">IF(N325="snížená",J325,0)</f>
        <v>0</v>
      </c>
      <c r="BG325" s="137" t="n">
        <f aca="false">IF(N325="zákl. přenesená",J325,0)</f>
        <v>0</v>
      </c>
      <c r="BH325" s="137" t="n">
        <f aca="false">IF(N325="sníž. přenesená",J325,0)</f>
        <v>0</v>
      </c>
      <c r="BI325" s="137" t="n">
        <f aca="false">IF(N325="nulová",J325,0)</f>
        <v>0</v>
      </c>
      <c r="BJ325" s="3" t="s">
        <v>81</v>
      </c>
      <c r="BK325" s="137" t="n">
        <f aca="false">ROUND(I325*H325,2)</f>
        <v>0</v>
      </c>
      <c r="BL325" s="3" t="s">
        <v>302</v>
      </c>
      <c r="BM325" s="258" t="s">
        <v>932</v>
      </c>
    </row>
    <row r="326" s="30" customFormat="true" ht="28.8" hidden="false" customHeight="false" outlineLevel="0" collapsed="false">
      <c r="A326" s="26"/>
      <c r="B326" s="27"/>
      <c r="C326" s="28"/>
      <c r="D326" s="259" t="s">
        <v>256</v>
      </c>
      <c r="E326" s="28"/>
      <c r="F326" s="260" t="s">
        <v>671</v>
      </c>
      <c r="G326" s="28"/>
      <c r="H326" s="28"/>
      <c r="I326" s="211"/>
      <c r="J326" s="28"/>
      <c r="K326" s="28"/>
      <c r="L326" s="29"/>
      <c r="M326" s="261"/>
      <c r="N326" s="262"/>
      <c r="O326" s="76"/>
      <c r="P326" s="76"/>
      <c r="Q326" s="76"/>
      <c r="R326" s="76"/>
      <c r="S326" s="76"/>
      <c r="T326" s="77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T326" s="3" t="s">
        <v>256</v>
      </c>
      <c r="AU326" s="3" t="s">
        <v>265</v>
      </c>
    </row>
    <row r="327" s="30" customFormat="true" ht="33" hidden="false" customHeight="true" outlineLevel="0" collapsed="false">
      <c r="A327" s="26"/>
      <c r="B327" s="27"/>
      <c r="C327" s="263" t="s">
        <v>933</v>
      </c>
      <c r="D327" s="263" t="s">
        <v>288</v>
      </c>
      <c r="E327" s="264" t="s">
        <v>674</v>
      </c>
      <c r="F327" s="265" t="s">
        <v>675</v>
      </c>
      <c r="G327" s="266" t="s">
        <v>332</v>
      </c>
      <c r="H327" s="267" t="n">
        <v>1</v>
      </c>
      <c r="I327" s="268"/>
      <c r="J327" s="269" t="n">
        <f aca="false">ROUND(I327*H327,2)</f>
        <v>0</v>
      </c>
      <c r="K327" s="270"/>
      <c r="L327" s="271"/>
      <c r="M327" s="272"/>
      <c r="N327" s="273" t="s">
        <v>39</v>
      </c>
      <c r="O327" s="76"/>
      <c r="P327" s="256" t="n">
        <f aca="false">O327*H327</f>
        <v>0</v>
      </c>
      <c r="Q327" s="256" t="n">
        <v>7E-005</v>
      </c>
      <c r="R327" s="256" t="n">
        <f aca="false">Q327*H327</f>
        <v>7E-005</v>
      </c>
      <c r="S327" s="256" t="n">
        <v>0</v>
      </c>
      <c r="T327" s="257" t="n">
        <f aca="false">S327*H327</f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258" t="s">
        <v>324</v>
      </c>
      <c r="AT327" s="258" t="s">
        <v>288</v>
      </c>
      <c r="AU327" s="258" t="s">
        <v>265</v>
      </c>
      <c r="AY327" s="3" t="s">
        <v>247</v>
      </c>
      <c r="BE327" s="137" t="n">
        <f aca="false">IF(N327="základní",J327,0)</f>
        <v>0</v>
      </c>
      <c r="BF327" s="137" t="n">
        <f aca="false">IF(N327="snížená",J327,0)</f>
        <v>0</v>
      </c>
      <c r="BG327" s="137" t="n">
        <f aca="false">IF(N327="zákl. přenesená",J327,0)</f>
        <v>0</v>
      </c>
      <c r="BH327" s="137" t="n">
        <f aca="false">IF(N327="sníž. přenesená",J327,0)</f>
        <v>0</v>
      </c>
      <c r="BI327" s="137" t="n">
        <f aca="false">IF(N327="nulová",J327,0)</f>
        <v>0</v>
      </c>
      <c r="BJ327" s="3" t="s">
        <v>81</v>
      </c>
      <c r="BK327" s="137" t="n">
        <f aca="false">ROUND(I327*H327,2)</f>
        <v>0</v>
      </c>
      <c r="BL327" s="3" t="s">
        <v>302</v>
      </c>
      <c r="BM327" s="258" t="s">
        <v>934</v>
      </c>
    </row>
    <row r="328" s="30" customFormat="true" ht="19.2" hidden="false" customHeight="false" outlineLevel="0" collapsed="false">
      <c r="A328" s="26"/>
      <c r="B328" s="27"/>
      <c r="C328" s="28"/>
      <c r="D328" s="259" t="s">
        <v>256</v>
      </c>
      <c r="E328" s="28"/>
      <c r="F328" s="260" t="s">
        <v>675</v>
      </c>
      <c r="G328" s="28"/>
      <c r="H328" s="28"/>
      <c r="I328" s="211"/>
      <c r="J328" s="28"/>
      <c r="K328" s="28"/>
      <c r="L328" s="29"/>
      <c r="M328" s="261"/>
      <c r="N328" s="262"/>
      <c r="O328" s="76"/>
      <c r="P328" s="76"/>
      <c r="Q328" s="76"/>
      <c r="R328" s="76"/>
      <c r="S328" s="76"/>
      <c r="T328" s="77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T328" s="3" t="s">
        <v>256</v>
      </c>
      <c r="AU328" s="3" t="s">
        <v>265</v>
      </c>
    </row>
    <row r="329" s="30" customFormat="true" ht="37.8" hidden="false" customHeight="true" outlineLevel="0" collapsed="false">
      <c r="A329" s="26"/>
      <c r="B329" s="27"/>
      <c r="C329" s="263" t="s">
        <v>935</v>
      </c>
      <c r="D329" s="263" t="s">
        <v>288</v>
      </c>
      <c r="E329" s="264" t="s">
        <v>678</v>
      </c>
      <c r="F329" s="265" t="s">
        <v>679</v>
      </c>
      <c r="G329" s="266" t="s">
        <v>332</v>
      </c>
      <c r="H329" s="267" t="n">
        <v>1</v>
      </c>
      <c r="I329" s="268"/>
      <c r="J329" s="269" t="n">
        <f aca="false">ROUND(I329*H329,2)</f>
        <v>0</v>
      </c>
      <c r="K329" s="270"/>
      <c r="L329" s="271"/>
      <c r="M329" s="272"/>
      <c r="N329" s="273" t="s">
        <v>39</v>
      </c>
      <c r="O329" s="76"/>
      <c r="P329" s="256" t="n">
        <f aca="false">O329*H329</f>
        <v>0</v>
      </c>
      <c r="Q329" s="256" t="n">
        <v>7E-005</v>
      </c>
      <c r="R329" s="256" t="n">
        <f aca="false">Q329*H329</f>
        <v>7E-005</v>
      </c>
      <c r="S329" s="256" t="n">
        <v>0</v>
      </c>
      <c r="T329" s="257" t="n">
        <f aca="false">S329*H329</f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258" t="s">
        <v>324</v>
      </c>
      <c r="AT329" s="258" t="s">
        <v>288</v>
      </c>
      <c r="AU329" s="258" t="s">
        <v>265</v>
      </c>
      <c r="AY329" s="3" t="s">
        <v>247</v>
      </c>
      <c r="BE329" s="137" t="n">
        <f aca="false">IF(N329="základní",J329,0)</f>
        <v>0</v>
      </c>
      <c r="BF329" s="137" t="n">
        <f aca="false">IF(N329="snížená",J329,0)</f>
        <v>0</v>
      </c>
      <c r="BG329" s="137" t="n">
        <f aca="false">IF(N329="zákl. přenesená",J329,0)</f>
        <v>0</v>
      </c>
      <c r="BH329" s="137" t="n">
        <f aca="false">IF(N329="sníž. přenesená",J329,0)</f>
        <v>0</v>
      </c>
      <c r="BI329" s="137" t="n">
        <f aca="false">IF(N329="nulová",J329,0)</f>
        <v>0</v>
      </c>
      <c r="BJ329" s="3" t="s">
        <v>81</v>
      </c>
      <c r="BK329" s="137" t="n">
        <f aca="false">ROUND(I329*H329,2)</f>
        <v>0</v>
      </c>
      <c r="BL329" s="3" t="s">
        <v>302</v>
      </c>
      <c r="BM329" s="258" t="s">
        <v>936</v>
      </c>
    </row>
    <row r="330" s="30" customFormat="true" ht="19.2" hidden="false" customHeight="false" outlineLevel="0" collapsed="false">
      <c r="A330" s="26"/>
      <c r="B330" s="27"/>
      <c r="C330" s="28"/>
      <c r="D330" s="259" t="s">
        <v>256</v>
      </c>
      <c r="E330" s="28"/>
      <c r="F330" s="260" t="s">
        <v>679</v>
      </c>
      <c r="G330" s="28"/>
      <c r="H330" s="28"/>
      <c r="I330" s="211"/>
      <c r="J330" s="28"/>
      <c r="K330" s="28"/>
      <c r="L330" s="29"/>
      <c r="M330" s="261"/>
      <c r="N330" s="262"/>
      <c r="O330" s="76"/>
      <c r="P330" s="76"/>
      <c r="Q330" s="76"/>
      <c r="R330" s="76"/>
      <c r="S330" s="76"/>
      <c r="T330" s="77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T330" s="3" t="s">
        <v>256</v>
      </c>
      <c r="AU330" s="3" t="s">
        <v>265</v>
      </c>
    </row>
    <row r="331" s="30" customFormat="true" ht="24.15" hidden="false" customHeight="true" outlineLevel="0" collapsed="false">
      <c r="A331" s="26"/>
      <c r="B331" s="27"/>
      <c r="C331" s="246" t="s">
        <v>871</v>
      </c>
      <c r="D331" s="246" t="s">
        <v>250</v>
      </c>
      <c r="E331" s="247" t="s">
        <v>872</v>
      </c>
      <c r="F331" s="248" t="s">
        <v>873</v>
      </c>
      <c r="G331" s="249" t="s">
        <v>332</v>
      </c>
      <c r="H331" s="250" t="n">
        <v>4</v>
      </c>
      <c r="I331" s="251"/>
      <c r="J331" s="252" t="n">
        <f aca="false">ROUND(I331*H331,2)</f>
        <v>0</v>
      </c>
      <c r="K331" s="253"/>
      <c r="L331" s="29"/>
      <c r="M331" s="254"/>
      <c r="N331" s="255" t="s">
        <v>39</v>
      </c>
      <c r="O331" s="76"/>
      <c r="P331" s="256" t="n">
        <f aca="false">O331*H331</f>
        <v>0</v>
      </c>
      <c r="Q331" s="256" t="n">
        <v>0</v>
      </c>
      <c r="R331" s="256" t="n">
        <f aca="false">Q331*H331</f>
        <v>0</v>
      </c>
      <c r="S331" s="256" t="n">
        <v>0</v>
      </c>
      <c r="T331" s="257" t="n">
        <f aca="false">S331*H331</f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258" t="s">
        <v>302</v>
      </c>
      <c r="AT331" s="258" t="s">
        <v>250</v>
      </c>
      <c r="AU331" s="258" t="s">
        <v>265</v>
      </c>
      <c r="AY331" s="3" t="s">
        <v>247</v>
      </c>
      <c r="BE331" s="137" t="n">
        <f aca="false">IF(N331="základní",J331,0)</f>
        <v>0</v>
      </c>
      <c r="BF331" s="137" t="n">
        <f aca="false">IF(N331="snížená",J331,0)</f>
        <v>0</v>
      </c>
      <c r="BG331" s="137" t="n">
        <f aca="false">IF(N331="zákl. přenesená",J331,0)</f>
        <v>0</v>
      </c>
      <c r="BH331" s="137" t="n">
        <f aca="false">IF(N331="sníž. přenesená",J331,0)</f>
        <v>0</v>
      </c>
      <c r="BI331" s="137" t="n">
        <f aca="false">IF(N331="nulová",J331,0)</f>
        <v>0</v>
      </c>
      <c r="BJ331" s="3" t="s">
        <v>81</v>
      </c>
      <c r="BK331" s="137" t="n">
        <f aca="false">ROUND(I331*H331,2)</f>
        <v>0</v>
      </c>
      <c r="BL331" s="3" t="s">
        <v>302</v>
      </c>
      <c r="BM331" s="258" t="s">
        <v>874</v>
      </c>
    </row>
    <row r="332" s="30" customFormat="true" ht="28.8" hidden="false" customHeight="false" outlineLevel="0" collapsed="false">
      <c r="A332" s="26"/>
      <c r="B332" s="27"/>
      <c r="C332" s="28"/>
      <c r="D332" s="259" t="s">
        <v>256</v>
      </c>
      <c r="E332" s="28"/>
      <c r="F332" s="260" t="s">
        <v>875</v>
      </c>
      <c r="G332" s="28"/>
      <c r="H332" s="28"/>
      <c r="I332" s="211"/>
      <c r="J332" s="28"/>
      <c r="K332" s="28"/>
      <c r="L332" s="29"/>
      <c r="M332" s="261"/>
      <c r="N332" s="262"/>
      <c r="O332" s="76"/>
      <c r="P332" s="76"/>
      <c r="Q332" s="76"/>
      <c r="R332" s="76"/>
      <c r="S332" s="76"/>
      <c r="T332" s="77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T332" s="3" t="s">
        <v>256</v>
      </c>
      <c r="AU332" s="3" t="s">
        <v>265</v>
      </c>
    </row>
    <row r="333" s="30" customFormat="true" ht="16.5" hidden="false" customHeight="true" outlineLevel="0" collapsed="false">
      <c r="A333" s="26"/>
      <c r="B333" s="27"/>
      <c r="C333" s="263" t="s">
        <v>876</v>
      </c>
      <c r="D333" s="263" t="s">
        <v>288</v>
      </c>
      <c r="E333" s="264" t="s">
        <v>877</v>
      </c>
      <c r="F333" s="265" t="s">
        <v>878</v>
      </c>
      <c r="G333" s="266" t="s">
        <v>332</v>
      </c>
      <c r="H333" s="267" t="n">
        <v>4</v>
      </c>
      <c r="I333" s="268"/>
      <c r="J333" s="269" t="n">
        <f aca="false">ROUND(I333*H333,2)</f>
        <v>0</v>
      </c>
      <c r="K333" s="270"/>
      <c r="L333" s="271"/>
      <c r="M333" s="272"/>
      <c r="N333" s="273" t="s">
        <v>39</v>
      </c>
      <c r="O333" s="76"/>
      <c r="P333" s="256" t="n">
        <f aca="false">O333*H333</f>
        <v>0</v>
      </c>
      <c r="Q333" s="256" t="n">
        <v>0.00054</v>
      </c>
      <c r="R333" s="256" t="n">
        <f aca="false">Q333*H333</f>
        <v>0.00216</v>
      </c>
      <c r="S333" s="256" t="n">
        <v>0</v>
      </c>
      <c r="T333" s="257" t="n">
        <f aca="false">S333*H333</f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258" t="s">
        <v>324</v>
      </c>
      <c r="AT333" s="258" t="s">
        <v>288</v>
      </c>
      <c r="AU333" s="258" t="s">
        <v>265</v>
      </c>
      <c r="AY333" s="3" t="s">
        <v>247</v>
      </c>
      <c r="BE333" s="137" t="n">
        <f aca="false">IF(N333="základní",J333,0)</f>
        <v>0</v>
      </c>
      <c r="BF333" s="137" t="n">
        <f aca="false">IF(N333="snížená",J333,0)</f>
        <v>0</v>
      </c>
      <c r="BG333" s="137" t="n">
        <f aca="false">IF(N333="zákl. přenesená",J333,0)</f>
        <v>0</v>
      </c>
      <c r="BH333" s="137" t="n">
        <f aca="false">IF(N333="sníž. přenesená",J333,0)</f>
        <v>0</v>
      </c>
      <c r="BI333" s="137" t="n">
        <f aca="false">IF(N333="nulová",J333,0)</f>
        <v>0</v>
      </c>
      <c r="BJ333" s="3" t="s">
        <v>81</v>
      </c>
      <c r="BK333" s="137" t="n">
        <f aca="false">ROUND(I333*H333,2)</f>
        <v>0</v>
      </c>
      <c r="BL333" s="3" t="s">
        <v>302</v>
      </c>
      <c r="BM333" s="258" t="s">
        <v>879</v>
      </c>
    </row>
    <row r="334" s="30" customFormat="true" ht="10.2" hidden="false" customHeight="false" outlineLevel="0" collapsed="false">
      <c r="A334" s="26"/>
      <c r="B334" s="27"/>
      <c r="C334" s="28"/>
      <c r="D334" s="259" t="s">
        <v>256</v>
      </c>
      <c r="E334" s="28"/>
      <c r="F334" s="260" t="s">
        <v>878</v>
      </c>
      <c r="G334" s="28"/>
      <c r="H334" s="28"/>
      <c r="I334" s="211"/>
      <c r="J334" s="28"/>
      <c r="K334" s="28"/>
      <c r="L334" s="29"/>
      <c r="M334" s="261"/>
      <c r="N334" s="262"/>
      <c r="O334" s="76"/>
      <c r="P334" s="76"/>
      <c r="Q334" s="76"/>
      <c r="R334" s="76"/>
      <c r="S334" s="76"/>
      <c r="T334" s="77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T334" s="3" t="s">
        <v>256</v>
      </c>
      <c r="AU334" s="3" t="s">
        <v>265</v>
      </c>
    </row>
    <row r="335" s="30" customFormat="true" ht="24.15" hidden="false" customHeight="true" outlineLevel="0" collapsed="false">
      <c r="A335" s="26"/>
      <c r="B335" s="27"/>
      <c r="C335" s="263" t="s">
        <v>880</v>
      </c>
      <c r="D335" s="263" t="s">
        <v>288</v>
      </c>
      <c r="E335" s="264" t="s">
        <v>881</v>
      </c>
      <c r="F335" s="265" t="s">
        <v>882</v>
      </c>
      <c r="G335" s="266" t="s">
        <v>291</v>
      </c>
      <c r="H335" s="267" t="n">
        <v>1</v>
      </c>
      <c r="I335" s="268"/>
      <c r="J335" s="269" t="n">
        <f aca="false">ROUND(I335*H335,2)</f>
        <v>0</v>
      </c>
      <c r="K335" s="270"/>
      <c r="L335" s="271"/>
      <c r="M335" s="272"/>
      <c r="N335" s="273" t="s">
        <v>39</v>
      </c>
      <c r="O335" s="76"/>
      <c r="P335" s="256" t="n">
        <f aca="false">O335*H335</f>
        <v>0</v>
      </c>
      <c r="Q335" s="256" t="n">
        <v>1E-005</v>
      </c>
      <c r="R335" s="256" t="n">
        <f aca="false">Q335*H335</f>
        <v>1E-005</v>
      </c>
      <c r="S335" s="256" t="n">
        <v>0</v>
      </c>
      <c r="T335" s="257" t="n">
        <f aca="false">S335*H335</f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258" t="s">
        <v>324</v>
      </c>
      <c r="AT335" s="258" t="s">
        <v>288</v>
      </c>
      <c r="AU335" s="258" t="s">
        <v>265</v>
      </c>
      <c r="AY335" s="3" t="s">
        <v>247</v>
      </c>
      <c r="BE335" s="137" t="n">
        <f aca="false">IF(N335="základní",J335,0)</f>
        <v>0</v>
      </c>
      <c r="BF335" s="137" t="n">
        <f aca="false">IF(N335="snížená",J335,0)</f>
        <v>0</v>
      </c>
      <c r="BG335" s="137" t="n">
        <f aca="false">IF(N335="zákl. přenesená",J335,0)</f>
        <v>0</v>
      </c>
      <c r="BH335" s="137" t="n">
        <f aca="false">IF(N335="sníž. přenesená",J335,0)</f>
        <v>0</v>
      </c>
      <c r="BI335" s="137" t="n">
        <f aca="false">IF(N335="nulová",J335,0)</f>
        <v>0</v>
      </c>
      <c r="BJ335" s="3" t="s">
        <v>81</v>
      </c>
      <c r="BK335" s="137" t="n">
        <f aca="false">ROUND(I335*H335,2)</f>
        <v>0</v>
      </c>
      <c r="BL335" s="3" t="s">
        <v>302</v>
      </c>
      <c r="BM335" s="258" t="s">
        <v>883</v>
      </c>
    </row>
    <row r="336" s="30" customFormat="true" ht="10.2" hidden="false" customHeight="false" outlineLevel="0" collapsed="false">
      <c r="A336" s="26"/>
      <c r="B336" s="27"/>
      <c r="C336" s="28"/>
      <c r="D336" s="259" t="s">
        <v>256</v>
      </c>
      <c r="E336" s="28"/>
      <c r="F336" s="260" t="s">
        <v>882</v>
      </c>
      <c r="G336" s="28"/>
      <c r="H336" s="28"/>
      <c r="I336" s="211"/>
      <c r="J336" s="28"/>
      <c r="K336" s="28"/>
      <c r="L336" s="29"/>
      <c r="M336" s="261"/>
      <c r="N336" s="262"/>
      <c r="O336" s="76"/>
      <c r="P336" s="76"/>
      <c r="Q336" s="76"/>
      <c r="R336" s="76"/>
      <c r="S336" s="76"/>
      <c r="T336" s="77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T336" s="3" t="s">
        <v>256</v>
      </c>
      <c r="AU336" s="3" t="s">
        <v>265</v>
      </c>
    </row>
    <row r="337" s="30" customFormat="true" ht="24.15" hidden="false" customHeight="true" outlineLevel="0" collapsed="false">
      <c r="A337" s="26"/>
      <c r="B337" s="27"/>
      <c r="C337" s="263" t="s">
        <v>884</v>
      </c>
      <c r="D337" s="263" t="s">
        <v>288</v>
      </c>
      <c r="E337" s="264" t="s">
        <v>885</v>
      </c>
      <c r="F337" s="265" t="s">
        <v>886</v>
      </c>
      <c r="G337" s="266" t="s">
        <v>291</v>
      </c>
      <c r="H337" s="267" t="n">
        <v>1</v>
      </c>
      <c r="I337" s="268"/>
      <c r="J337" s="269" t="n">
        <f aca="false">ROUND(I337*H337,2)</f>
        <v>0</v>
      </c>
      <c r="K337" s="270"/>
      <c r="L337" s="271"/>
      <c r="M337" s="272"/>
      <c r="N337" s="273" t="s">
        <v>39</v>
      </c>
      <c r="O337" s="76"/>
      <c r="P337" s="256" t="n">
        <f aca="false">O337*H337</f>
        <v>0</v>
      </c>
      <c r="Q337" s="256" t="n">
        <v>1E-005</v>
      </c>
      <c r="R337" s="256" t="n">
        <f aca="false">Q337*H337</f>
        <v>1E-005</v>
      </c>
      <c r="S337" s="256" t="n">
        <v>0</v>
      </c>
      <c r="T337" s="257" t="n">
        <f aca="false">S337*H337</f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258" t="s">
        <v>324</v>
      </c>
      <c r="AT337" s="258" t="s">
        <v>288</v>
      </c>
      <c r="AU337" s="258" t="s">
        <v>265</v>
      </c>
      <c r="AY337" s="3" t="s">
        <v>247</v>
      </c>
      <c r="BE337" s="137" t="n">
        <f aca="false">IF(N337="základní",J337,0)</f>
        <v>0</v>
      </c>
      <c r="BF337" s="137" t="n">
        <f aca="false">IF(N337="snížená",J337,0)</f>
        <v>0</v>
      </c>
      <c r="BG337" s="137" t="n">
        <f aca="false">IF(N337="zákl. přenesená",J337,0)</f>
        <v>0</v>
      </c>
      <c r="BH337" s="137" t="n">
        <f aca="false">IF(N337="sníž. přenesená",J337,0)</f>
        <v>0</v>
      </c>
      <c r="BI337" s="137" t="n">
        <f aca="false">IF(N337="nulová",J337,0)</f>
        <v>0</v>
      </c>
      <c r="BJ337" s="3" t="s">
        <v>81</v>
      </c>
      <c r="BK337" s="137" t="n">
        <f aca="false">ROUND(I337*H337,2)</f>
        <v>0</v>
      </c>
      <c r="BL337" s="3" t="s">
        <v>302</v>
      </c>
      <c r="BM337" s="258" t="s">
        <v>887</v>
      </c>
    </row>
    <row r="338" s="30" customFormat="true" ht="10.2" hidden="false" customHeight="false" outlineLevel="0" collapsed="false">
      <c r="A338" s="26"/>
      <c r="B338" s="27"/>
      <c r="C338" s="28"/>
      <c r="D338" s="259" t="s">
        <v>256</v>
      </c>
      <c r="E338" s="28"/>
      <c r="F338" s="260" t="s">
        <v>886</v>
      </c>
      <c r="G338" s="28"/>
      <c r="H338" s="28"/>
      <c r="I338" s="211"/>
      <c r="J338" s="28"/>
      <c r="K338" s="28"/>
      <c r="L338" s="29"/>
      <c r="M338" s="261"/>
      <c r="N338" s="262"/>
      <c r="O338" s="76"/>
      <c r="P338" s="76"/>
      <c r="Q338" s="76"/>
      <c r="R338" s="76"/>
      <c r="S338" s="76"/>
      <c r="T338" s="77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T338" s="3" t="s">
        <v>256</v>
      </c>
      <c r="AU338" s="3" t="s">
        <v>265</v>
      </c>
    </row>
    <row r="339" s="30" customFormat="true" ht="24.15" hidden="false" customHeight="true" outlineLevel="0" collapsed="false">
      <c r="A339" s="26"/>
      <c r="B339" s="27"/>
      <c r="C339" s="263" t="s">
        <v>888</v>
      </c>
      <c r="D339" s="263" t="s">
        <v>288</v>
      </c>
      <c r="E339" s="264" t="s">
        <v>889</v>
      </c>
      <c r="F339" s="265" t="s">
        <v>890</v>
      </c>
      <c r="G339" s="266" t="s">
        <v>291</v>
      </c>
      <c r="H339" s="267" t="n">
        <v>1</v>
      </c>
      <c r="I339" s="268"/>
      <c r="J339" s="269" t="n">
        <f aca="false">ROUND(I339*H339,2)</f>
        <v>0</v>
      </c>
      <c r="K339" s="270"/>
      <c r="L339" s="271"/>
      <c r="M339" s="272"/>
      <c r="N339" s="273" t="s">
        <v>39</v>
      </c>
      <c r="O339" s="76"/>
      <c r="P339" s="256" t="n">
        <f aca="false">O339*H339</f>
        <v>0</v>
      </c>
      <c r="Q339" s="256" t="n">
        <v>1E-005</v>
      </c>
      <c r="R339" s="256" t="n">
        <f aca="false">Q339*H339</f>
        <v>1E-005</v>
      </c>
      <c r="S339" s="256" t="n">
        <v>0</v>
      </c>
      <c r="T339" s="257" t="n">
        <f aca="false">S339*H339</f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258" t="s">
        <v>324</v>
      </c>
      <c r="AT339" s="258" t="s">
        <v>288</v>
      </c>
      <c r="AU339" s="258" t="s">
        <v>265</v>
      </c>
      <c r="AY339" s="3" t="s">
        <v>247</v>
      </c>
      <c r="BE339" s="137" t="n">
        <f aca="false">IF(N339="základní",J339,0)</f>
        <v>0</v>
      </c>
      <c r="BF339" s="137" t="n">
        <f aca="false">IF(N339="snížená",J339,0)</f>
        <v>0</v>
      </c>
      <c r="BG339" s="137" t="n">
        <f aca="false">IF(N339="zákl. přenesená",J339,0)</f>
        <v>0</v>
      </c>
      <c r="BH339" s="137" t="n">
        <f aca="false">IF(N339="sníž. přenesená",J339,0)</f>
        <v>0</v>
      </c>
      <c r="BI339" s="137" t="n">
        <f aca="false">IF(N339="nulová",J339,0)</f>
        <v>0</v>
      </c>
      <c r="BJ339" s="3" t="s">
        <v>81</v>
      </c>
      <c r="BK339" s="137" t="n">
        <f aca="false">ROUND(I339*H339,2)</f>
        <v>0</v>
      </c>
      <c r="BL339" s="3" t="s">
        <v>302</v>
      </c>
      <c r="BM339" s="258" t="s">
        <v>891</v>
      </c>
    </row>
    <row r="340" s="30" customFormat="true" ht="10.2" hidden="false" customHeight="false" outlineLevel="0" collapsed="false">
      <c r="A340" s="26"/>
      <c r="B340" s="27"/>
      <c r="C340" s="28"/>
      <c r="D340" s="259" t="s">
        <v>256</v>
      </c>
      <c r="E340" s="28"/>
      <c r="F340" s="260" t="s">
        <v>890</v>
      </c>
      <c r="G340" s="28"/>
      <c r="H340" s="28"/>
      <c r="I340" s="211"/>
      <c r="J340" s="28"/>
      <c r="K340" s="28"/>
      <c r="L340" s="29"/>
      <c r="M340" s="261"/>
      <c r="N340" s="262"/>
      <c r="O340" s="76"/>
      <c r="P340" s="76"/>
      <c r="Q340" s="76"/>
      <c r="R340" s="76"/>
      <c r="S340" s="76"/>
      <c r="T340" s="77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T340" s="3" t="s">
        <v>256</v>
      </c>
      <c r="AU340" s="3" t="s">
        <v>265</v>
      </c>
    </row>
    <row r="341" s="30" customFormat="true" ht="44.25" hidden="false" customHeight="true" outlineLevel="0" collapsed="false">
      <c r="A341" s="26"/>
      <c r="B341" s="27"/>
      <c r="C341" s="246" t="s">
        <v>937</v>
      </c>
      <c r="D341" s="246" t="s">
        <v>250</v>
      </c>
      <c r="E341" s="247" t="s">
        <v>938</v>
      </c>
      <c r="F341" s="248" t="s">
        <v>939</v>
      </c>
      <c r="G341" s="249" t="s">
        <v>332</v>
      </c>
      <c r="H341" s="250" t="n">
        <v>2</v>
      </c>
      <c r="I341" s="251"/>
      <c r="J341" s="252" t="n">
        <f aca="false">ROUND(I341*H341,2)</f>
        <v>0</v>
      </c>
      <c r="K341" s="253"/>
      <c r="L341" s="29"/>
      <c r="M341" s="254"/>
      <c r="N341" s="255" t="s">
        <v>39</v>
      </c>
      <c r="O341" s="76"/>
      <c r="P341" s="256" t="n">
        <f aca="false">O341*H341</f>
        <v>0</v>
      </c>
      <c r="Q341" s="256" t="n">
        <v>0</v>
      </c>
      <c r="R341" s="256" t="n">
        <f aca="false">Q341*H341</f>
        <v>0</v>
      </c>
      <c r="S341" s="256" t="n">
        <v>0</v>
      </c>
      <c r="T341" s="257" t="n">
        <f aca="false">S341*H341</f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258" t="s">
        <v>302</v>
      </c>
      <c r="AT341" s="258" t="s">
        <v>250</v>
      </c>
      <c r="AU341" s="258" t="s">
        <v>265</v>
      </c>
      <c r="AY341" s="3" t="s">
        <v>247</v>
      </c>
      <c r="BE341" s="137" t="n">
        <f aca="false">IF(N341="základní",J341,0)</f>
        <v>0</v>
      </c>
      <c r="BF341" s="137" t="n">
        <f aca="false">IF(N341="snížená",J341,0)</f>
        <v>0</v>
      </c>
      <c r="BG341" s="137" t="n">
        <f aca="false">IF(N341="zákl. přenesená",J341,0)</f>
        <v>0</v>
      </c>
      <c r="BH341" s="137" t="n">
        <f aca="false">IF(N341="sníž. přenesená",J341,0)</f>
        <v>0</v>
      </c>
      <c r="BI341" s="137" t="n">
        <f aca="false">IF(N341="nulová",J341,0)</f>
        <v>0</v>
      </c>
      <c r="BJ341" s="3" t="s">
        <v>81</v>
      </c>
      <c r="BK341" s="137" t="n">
        <f aca="false">ROUND(I341*H341,2)</f>
        <v>0</v>
      </c>
      <c r="BL341" s="3" t="s">
        <v>302</v>
      </c>
      <c r="BM341" s="258" t="s">
        <v>940</v>
      </c>
    </row>
    <row r="342" s="30" customFormat="true" ht="28.8" hidden="false" customHeight="false" outlineLevel="0" collapsed="false">
      <c r="A342" s="26"/>
      <c r="B342" s="27"/>
      <c r="C342" s="28"/>
      <c r="D342" s="259" t="s">
        <v>256</v>
      </c>
      <c r="E342" s="28"/>
      <c r="F342" s="260" t="s">
        <v>941</v>
      </c>
      <c r="G342" s="28"/>
      <c r="H342" s="28"/>
      <c r="I342" s="211"/>
      <c r="J342" s="28"/>
      <c r="K342" s="28"/>
      <c r="L342" s="29"/>
      <c r="M342" s="261"/>
      <c r="N342" s="262"/>
      <c r="O342" s="76"/>
      <c r="P342" s="76"/>
      <c r="Q342" s="76"/>
      <c r="R342" s="76"/>
      <c r="S342" s="76"/>
      <c r="T342" s="77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T342" s="3" t="s">
        <v>256</v>
      </c>
      <c r="AU342" s="3" t="s">
        <v>265</v>
      </c>
    </row>
    <row r="343" s="30" customFormat="true" ht="55.5" hidden="false" customHeight="true" outlineLevel="0" collapsed="false">
      <c r="A343" s="26"/>
      <c r="B343" s="27"/>
      <c r="C343" s="246" t="s">
        <v>1342</v>
      </c>
      <c r="D343" s="246" t="s">
        <v>250</v>
      </c>
      <c r="E343" s="247" t="s">
        <v>1343</v>
      </c>
      <c r="F343" s="248" t="s">
        <v>1344</v>
      </c>
      <c r="G343" s="249" t="s">
        <v>291</v>
      </c>
      <c r="H343" s="250" t="n">
        <v>0.2</v>
      </c>
      <c r="I343" s="251"/>
      <c r="J343" s="252" t="n">
        <f aca="false">ROUND(I343*H343,2)</f>
        <v>0</v>
      </c>
      <c r="K343" s="253"/>
      <c r="L343" s="29"/>
      <c r="M343" s="254"/>
      <c r="N343" s="255" t="s">
        <v>39</v>
      </c>
      <c r="O343" s="76"/>
      <c r="P343" s="256" t="n">
        <f aca="false">O343*H343</f>
        <v>0</v>
      </c>
      <c r="Q343" s="256" t="n">
        <v>0.00064</v>
      </c>
      <c r="R343" s="256" t="n">
        <f aca="false">Q343*H343</f>
        <v>0.000128</v>
      </c>
      <c r="S343" s="256" t="n">
        <v>0</v>
      </c>
      <c r="T343" s="257" t="n">
        <f aca="false">S343*H343</f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258" t="s">
        <v>302</v>
      </c>
      <c r="AT343" s="258" t="s">
        <v>250</v>
      </c>
      <c r="AU343" s="258" t="s">
        <v>265</v>
      </c>
      <c r="AY343" s="3" t="s">
        <v>247</v>
      </c>
      <c r="BE343" s="137" t="n">
        <f aca="false">IF(N343="základní",J343,0)</f>
        <v>0</v>
      </c>
      <c r="BF343" s="137" t="n">
        <f aca="false">IF(N343="snížená",J343,0)</f>
        <v>0</v>
      </c>
      <c r="BG343" s="137" t="n">
        <f aca="false">IF(N343="zákl. přenesená",J343,0)</f>
        <v>0</v>
      </c>
      <c r="BH343" s="137" t="n">
        <f aca="false">IF(N343="sníž. přenesená",J343,0)</f>
        <v>0</v>
      </c>
      <c r="BI343" s="137" t="n">
        <f aca="false">IF(N343="nulová",J343,0)</f>
        <v>0</v>
      </c>
      <c r="BJ343" s="3" t="s">
        <v>81</v>
      </c>
      <c r="BK343" s="137" t="n">
        <f aca="false">ROUND(I343*H343,2)</f>
        <v>0</v>
      </c>
      <c r="BL343" s="3" t="s">
        <v>302</v>
      </c>
      <c r="BM343" s="258" t="s">
        <v>1345</v>
      </c>
    </row>
    <row r="344" s="30" customFormat="true" ht="38.4" hidden="false" customHeight="false" outlineLevel="0" collapsed="false">
      <c r="A344" s="26"/>
      <c r="B344" s="27"/>
      <c r="C344" s="28"/>
      <c r="D344" s="259" t="s">
        <v>256</v>
      </c>
      <c r="E344" s="28"/>
      <c r="F344" s="260" t="s">
        <v>1344</v>
      </c>
      <c r="G344" s="28"/>
      <c r="H344" s="28"/>
      <c r="I344" s="211"/>
      <c r="J344" s="28"/>
      <c r="K344" s="28"/>
      <c r="L344" s="29"/>
      <c r="M344" s="261"/>
      <c r="N344" s="262"/>
      <c r="O344" s="76"/>
      <c r="P344" s="76"/>
      <c r="Q344" s="76"/>
      <c r="R344" s="76"/>
      <c r="S344" s="76"/>
      <c r="T344" s="77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T344" s="3" t="s">
        <v>256</v>
      </c>
      <c r="AU344" s="3" t="s">
        <v>265</v>
      </c>
    </row>
    <row r="345" s="30" customFormat="true" ht="37.8" hidden="false" customHeight="true" outlineLevel="0" collapsed="false">
      <c r="A345" s="26"/>
      <c r="B345" s="27"/>
      <c r="C345" s="263" t="s">
        <v>1346</v>
      </c>
      <c r="D345" s="263" t="s">
        <v>288</v>
      </c>
      <c r="E345" s="264" t="s">
        <v>1347</v>
      </c>
      <c r="F345" s="265" t="s">
        <v>1348</v>
      </c>
      <c r="G345" s="266"/>
      <c r="H345" s="267" t="n">
        <v>0.2</v>
      </c>
      <c r="I345" s="268"/>
      <c r="J345" s="269" t="n">
        <f aca="false">ROUND(I345*H345,2)</f>
        <v>0</v>
      </c>
      <c r="K345" s="270"/>
      <c r="L345" s="271"/>
      <c r="M345" s="272"/>
      <c r="N345" s="273" t="s">
        <v>39</v>
      </c>
      <c r="O345" s="76"/>
      <c r="P345" s="256" t="n">
        <f aca="false">O345*H345</f>
        <v>0</v>
      </c>
      <c r="Q345" s="256" t="n">
        <v>0</v>
      </c>
      <c r="R345" s="256" t="n">
        <f aca="false">Q345*H345</f>
        <v>0</v>
      </c>
      <c r="S345" s="256" t="n">
        <v>0</v>
      </c>
      <c r="T345" s="257" t="n">
        <f aca="false">S345*H345</f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258" t="s">
        <v>324</v>
      </c>
      <c r="AT345" s="258" t="s">
        <v>288</v>
      </c>
      <c r="AU345" s="258" t="s">
        <v>265</v>
      </c>
      <c r="AY345" s="3" t="s">
        <v>247</v>
      </c>
      <c r="BE345" s="137" t="n">
        <f aca="false">IF(N345="základní",J345,0)</f>
        <v>0</v>
      </c>
      <c r="BF345" s="137" t="n">
        <f aca="false">IF(N345="snížená",J345,0)</f>
        <v>0</v>
      </c>
      <c r="BG345" s="137" t="n">
        <f aca="false">IF(N345="zákl. přenesená",J345,0)</f>
        <v>0</v>
      </c>
      <c r="BH345" s="137" t="n">
        <f aca="false">IF(N345="sníž. přenesená",J345,0)</f>
        <v>0</v>
      </c>
      <c r="BI345" s="137" t="n">
        <f aca="false">IF(N345="nulová",J345,0)</f>
        <v>0</v>
      </c>
      <c r="BJ345" s="3" t="s">
        <v>81</v>
      </c>
      <c r="BK345" s="137" t="n">
        <f aca="false">ROUND(I345*H345,2)</f>
        <v>0</v>
      </c>
      <c r="BL345" s="3" t="s">
        <v>302</v>
      </c>
      <c r="BM345" s="258" t="s">
        <v>1349</v>
      </c>
    </row>
    <row r="346" s="30" customFormat="true" ht="19.2" hidden="false" customHeight="false" outlineLevel="0" collapsed="false">
      <c r="A346" s="26"/>
      <c r="B346" s="27"/>
      <c r="C346" s="28"/>
      <c r="D346" s="259" t="s">
        <v>256</v>
      </c>
      <c r="E346" s="28"/>
      <c r="F346" s="260" t="s">
        <v>1348</v>
      </c>
      <c r="G346" s="28"/>
      <c r="H346" s="28"/>
      <c r="I346" s="211"/>
      <c r="J346" s="28"/>
      <c r="K346" s="28"/>
      <c r="L346" s="29"/>
      <c r="M346" s="261"/>
      <c r="N346" s="262"/>
      <c r="O346" s="76"/>
      <c r="P346" s="76"/>
      <c r="Q346" s="76"/>
      <c r="R346" s="76"/>
      <c r="S346" s="76"/>
      <c r="T346" s="77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T346" s="3" t="s">
        <v>256</v>
      </c>
      <c r="AU346" s="3" t="s">
        <v>265</v>
      </c>
    </row>
    <row r="347" s="30" customFormat="true" ht="21.75" hidden="false" customHeight="true" outlineLevel="0" collapsed="false">
      <c r="A347" s="26"/>
      <c r="B347" s="27"/>
      <c r="C347" s="246" t="s">
        <v>942</v>
      </c>
      <c r="D347" s="246" t="s">
        <v>250</v>
      </c>
      <c r="E347" s="247" t="s">
        <v>943</v>
      </c>
      <c r="F347" s="248" t="s">
        <v>944</v>
      </c>
      <c r="G347" s="249" t="s">
        <v>291</v>
      </c>
      <c r="H347" s="250" t="n">
        <v>0.2</v>
      </c>
      <c r="I347" s="251"/>
      <c r="J347" s="252" t="n">
        <f aca="false">ROUND(I347*H347,2)</f>
        <v>0</v>
      </c>
      <c r="K347" s="253"/>
      <c r="L347" s="29"/>
      <c r="M347" s="254"/>
      <c r="N347" s="255" t="s">
        <v>39</v>
      </c>
      <c r="O347" s="76"/>
      <c r="P347" s="256" t="n">
        <f aca="false">O347*H347</f>
        <v>0</v>
      </c>
      <c r="Q347" s="256" t="n">
        <v>0</v>
      </c>
      <c r="R347" s="256" t="n">
        <f aca="false">Q347*H347</f>
        <v>0</v>
      </c>
      <c r="S347" s="256" t="n">
        <v>0</v>
      </c>
      <c r="T347" s="257" t="n">
        <f aca="false">S347*H347</f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258" t="s">
        <v>302</v>
      </c>
      <c r="AT347" s="258" t="s">
        <v>250</v>
      </c>
      <c r="AU347" s="258" t="s">
        <v>265</v>
      </c>
      <c r="AY347" s="3" t="s">
        <v>247</v>
      </c>
      <c r="BE347" s="137" t="n">
        <f aca="false">IF(N347="základní",J347,0)</f>
        <v>0</v>
      </c>
      <c r="BF347" s="137" t="n">
        <f aca="false">IF(N347="snížená",J347,0)</f>
        <v>0</v>
      </c>
      <c r="BG347" s="137" t="n">
        <f aca="false">IF(N347="zákl. přenesená",J347,0)</f>
        <v>0</v>
      </c>
      <c r="BH347" s="137" t="n">
        <f aca="false">IF(N347="sníž. přenesená",J347,0)</f>
        <v>0</v>
      </c>
      <c r="BI347" s="137" t="n">
        <f aca="false">IF(N347="nulová",J347,0)</f>
        <v>0</v>
      </c>
      <c r="BJ347" s="3" t="s">
        <v>81</v>
      </c>
      <c r="BK347" s="137" t="n">
        <f aca="false">ROUND(I347*H347,2)</f>
        <v>0</v>
      </c>
      <c r="BL347" s="3" t="s">
        <v>302</v>
      </c>
      <c r="BM347" s="258" t="s">
        <v>945</v>
      </c>
    </row>
    <row r="348" s="30" customFormat="true" ht="19.2" hidden="false" customHeight="false" outlineLevel="0" collapsed="false">
      <c r="A348" s="26"/>
      <c r="B348" s="27"/>
      <c r="C348" s="28"/>
      <c r="D348" s="259" t="s">
        <v>256</v>
      </c>
      <c r="E348" s="28"/>
      <c r="F348" s="260" t="s">
        <v>946</v>
      </c>
      <c r="G348" s="28"/>
      <c r="H348" s="28"/>
      <c r="I348" s="211"/>
      <c r="J348" s="28"/>
      <c r="K348" s="28"/>
      <c r="L348" s="29"/>
      <c r="M348" s="261"/>
      <c r="N348" s="262"/>
      <c r="O348" s="76"/>
      <c r="P348" s="76"/>
      <c r="Q348" s="76"/>
      <c r="R348" s="76"/>
      <c r="S348" s="76"/>
      <c r="T348" s="77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T348" s="3" t="s">
        <v>256</v>
      </c>
      <c r="AU348" s="3" t="s">
        <v>265</v>
      </c>
    </row>
    <row r="349" s="229" customFormat="true" ht="20.85" hidden="false" customHeight="true" outlineLevel="0" collapsed="false">
      <c r="B349" s="230"/>
      <c r="C349" s="231"/>
      <c r="D349" s="232" t="s">
        <v>73</v>
      </c>
      <c r="E349" s="244" t="s">
        <v>947</v>
      </c>
      <c r="F349" s="244" t="s">
        <v>948</v>
      </c>
      <c r="G349" s="231"/>
      <c r="H349" s="231"/>
      <c r="I349" s="234"/>
      <c r="J349" s="245" t="n">
        <f aca="false">BK349</f>
        <v>0</v>
      </c>
      <c r="K349" s="231"/>
      <c r="L349" s="236"/>
      <c r="M349" s="237"/>
      <c r="N349" s="238"/>
      <c r="O349" s="238"/>
      <c r="P349" s="239" t="n">
        <f aca="false">SUM(P350:P373)</f>
        <v>0</v>
      </c>
      <c r="Q349" s="238"/>
      <c r="R349" s="239" t="n">
        <f aca="false">SUM(R350:R373)</f>
        <v>0.02046</v>
      </c>
      <c r="S349" s="238"/>
      <c r="T349" s="240" t="n">
        <f aca="false">SUM(T350:T373)</f>
        <v>0.009</v>
      </c>
      <c r="AR349" s="241" t="s">
        <v>83</v>
      </c>
      <c r="AT349" s="242" t="s">
        <v>73</v>
      </c>
      <c r="AU349" s="242" t="s">
        <v>83</v>
      </c>
      <c r="AY349" s="241" t="s">
        <v>247</v>
      </c>
      <c r="BK349" s="243" t="n">
        <f aca="false">SUM(BK350:BK373)</f>
        <v>0</v>
      </c>
    </row>
    <row r="350" s="30" customFormat="true" ht="33" hidden="false" customHeight="true" outlineLevel="0" collapsed="false">
      <c r="A350" s="26"/>
      <c r="B350" s="27"/>
      <c r="C350" s="246" t="s">
        <v>949</v>
      </c>
      <c r="D350" s="246" t="s">
        <v>250</v>
      </c>
      <c r="E350" s="247" t="s">
        <v>623</v>
      </c>
      <c r="F350" s="248" t="s">
        <v>624</v>
      </c>
      <c r="G350" s="249" t="s">
        <v>291</v>
      </c>
      <c r="H350" s="250" t="n">
        <v>1</v>
      </c>
      <c r="I350" s="251"/>
      <c r="J350" s="252" t="n">
        <f aca="false">ROUND(I350*H350,2)</f>
        <v>0</v>
      </c>
      <c r="K350" s="253"/>
      <c r="L350" s="29"/>
      <c r="M350" s="254"/>
      <c r="N350" s="255" t="s">
        <v>39</v>
      </c>
      <c r="O350" s="76"/>
      <c r="P350" s="256" t="n">
        <f aca="false">O350*H350</f>
        <v>0</v>
      </c>
      <c r="Q350" s="256" t="n">
        <v>0</v>
      </c>
      <c r="R350" s="256" t="n">
        <f aca="false">Q350*H350</f>
        <v>0</v>
      </c>
      <c r="S350" s="256" t="n">
        <v>0</v>
      </c>
      <c r="T350" s="257" t="n">
        <f aca="false">S350*H350</f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258" t="s">
        <v>302</v>
      </c>
      <c r="AT350" s="258" t="s">
        <v>250</v>
      </c>
      <c r="AU350" s="258" t="s">
        <v>265</v>
      </c>
      <c r="AY350" s="3" t="s">
        <v>247</v>
      </c>
      <c r="BE350" s="137" t="n">
        <f aca="false">IF(N350="základní",J350,0)</f>
        <v>0</v>
      </c>
      <c r="BF350" s="137" t="n">
        <f aca="false">IF(N350="snížená",J350,0)</f>
        <v>0</v>
      </c>
      <c r="BG350" s="137" t="n">
        <f aca="false">IF(N350="zákl. přenesená",J350,0)</f>
        <v>0</v>
      </c>
      <c r="BH350" s="137" t="n">
        <f aca="false">IF(N350="sníž. přenesená",J350,0)</f>
        <v>0</v>
      </c>
      <c r="BI350" s="137" t="n">
        <f aca="false">IF(N350="nulová",J350,0)</f>
        <v>0</v>
      </c>
      <c r="BJ350" s="3" t="s">
        <v>81</v>
      </c>
      <c r="BK350" s="137" t="n">
        <f aca="false">ROUND(I350*H350,2)</f>
        <v>0</v>
      </c>
      <c r="BL350" s="3" t="s">
        <v>302</v>
      </c>
      <c r="BM350" s="258" t="s">
        <v>950</v>
      </c>
    </row>
    <row r="351" s="30" customFormat="true" ht="19.2" hidden="false" customHeight="false" outlineLevel="0" collapsed="false">
      <c r="A351" s="26"/>
      <c r="B351" s="27"/>
      <c r="C351" s="28"/>
      <c r="D351" s="259" t="s">
        <v>256</v>
      </c>
      <c r="E351" s="28"/>
      <c r="F351" s="260" t="s">
        <v>624</v>
      </c>
      <c r="G351" s="28"/>
      <c r="H351" s="28"/>
      <c r="I351" s="211"/>
      <c r="J351" s="28"/>
      <c r="K351" s="28"/>
      <c r="L351" s="29"/>
      <c r="M351" s="261"/>
      <c r="N351" s="262"/>
      <c r="O351" s="76"/>
      <c r="P351" s="76"/>
      <c r="Q351" s="76"/>
      <c r="R351" s="76"/>
      <c r="S351" s="76"/>
      <c r="T351" s="77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T351" s="3" t="s">
        <v>256</v>
      </c>
      <c r="AU351" s="3" t="s">
        <v>265</v>
      </c>
    </row>
    <row r="352" s="30" customFormat="true" ht="24.15" hidden="false" customHeight="true" outlineLevel="0" collapsed="false">
      <c r="A352" s="26"/>
      <c r="B352" s="27"/>
      <c r="C352" s="263" t="s">
        <v>951</v>
      </c>
      <c r="D352" s="263" t="s">
        <v>288</v>
      </c>
      <c r="E352" s="264" t="s">
        <v>952</v>
      </c>
      <c r="F352" s="265" t="s">
        <v>953</v>
      </c>
      <c r="G352" s="266" t="s">
        <v>291</v>
      </c>
      <c r="H352" s="267" t="n">
        <v>1</v>
      </c>
      <c r="I352" s="268"/>
      <c r="J352" s="269" t="n">
        <f aca="false">ROUND(I352*H352,2)</f>
        <v>0</v>
      </c>
      <c r="K352" s="270"/>
      <c r="L352" s="271"/>
      <c r="M352" s="272"/>
      <c r="N352" s="273" t="s">
        <v>39</v>
      </c>
      <c r="O352" s="76"/>
      <c r="P352" s="256" t="n">
        <f aca="false">O352*H352</f>
        <v>0</v>
      </c>
      <c r="Q352" s="256" t="n">
        <v>0</v>
      </c>
      <c r="R352" s="256" t="n">
        <f aca="false">Q352*H352</f>
        <v>0</v>
      </c>
      <c r="S352" s="256" t="n">
        <v>0</v>
      </c>
      <c r="T352" s="257" t="n">
        <f aca="false">S352*H352</f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258" t="s">
        <v>324</v>
      </c>
      <c r="AT352" s="258" t="s">
        <v>288</v>
      </c>
      <c r="AU352" s="258" t="s">
        <v>265</v>
      </c>
      <c r="AY352" s="3" t="s">
        <v>247</v>
      </c>
      <c r="BE352" s="137" t="n">
        <f aca="false">IF(N352="základní",J352,0)</f>
        <v>0</v>
      </c>
      <c r="BF352" s="137" t="n">
        <f aca="false">IF(N352="snížená",J352,0)</f>
        <v>0</v>
      </c>
      <c r="BG352" s="137" t="n">
        <f aca="false">IF(N352="zákl. přenesená",J352,0)</f>
        <v>0</v>
      </c>
      <c r="BH352" s="137" t="n">
        <f aca="false">IF(N352="sníž. přenesená",J352,0)</f>
        <v>0</v>
      </c>
      <c r="BI352" s="137" t="n">
        <f aca="false">IF(N352="nulová",J352,0)</f>
        <v>0</v>
      </c>
      <c r="BJ352" s="3" t="s">
        <v>81</v>
      </c>
      <c r="BK352" s="137" t="n">
        <f aca="false">ROUND(I352*H352,2)</f>
        <v>0</v>
      </c>
      <c r="BL352" s="3" t="s">
        <v>302</v>
      </c>
      <c r="BM352" s="258" t="s">
        <v>954</v>
      </c>
    </row>
    <row r="353" s="30" customFormat="true" ht="19.2" hidden="false" customHeight="false" outlineLevel="0" collapsed="false">
      <c r="A353" s="26"/>
      <c r="B353" s="27"/>
      <c r="C353" s="28"/>
      <c r="D353" s="259" t="s">
        <v>256</v>
      </c>
      <c r="E353" s="28"/>
      <c r="F353" s="260" t="s">
        <v>953</v>
      </c>
      <c r="G353" s="28"/>
      <c r="H353" s="28"/>
      <c r="I353" s="211"/>
      <c r="J353" s="28"/>
      <c r="K353" s="28"/>
      <c r="L353" s="29"/>
      <c r="M353" s="261"/>
      <c r="N353" s="262"/>
      <c r="O353" s="76"/>
      <c r="P353" s="76"/>
      <c r="Q353" s="76"/>
      <c r="R353" s="76"/>
      <c r="S353" s="76"/>
      <c r="T353" s="77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T353" s="3" t="s">
        <v>256</v>
      </c>
      <c r="AU353" s="3" t="s">
        <v>265</v>
      </c>
    </row>
    <row r="354" s="30" customFormat="true" ht="37.8" hidden="false" customHeight="true" outlineLevel="0" collapsed="false">
      <c r="A354" s="26"/>
      <c r="B354" s="27"/>
      <c r="C354" s="246" t="s">
        <v>955</v>
      </c>
      <c r="D354" s="246" t="s">
        <v>250</v>
      </c>
      <c r="E354" s="247" t="s">
        <v>956</v>
      </c>
      <c r="F354" s="248" t="s">
        <v>957</v>
      </c>
      <c r="G354" s="249" t="s">
        <v>291</v>
      </c>
      <c r="H354" s="250" t="n">
        <v>4</v>
      </c>
      <c r="I354" s="251"/>
      <c r="J354" s="252" t="n">
        <f aca="false">ROUND(I354*H354,2)</f>
        <v>0</v>
      </c>
      <c r="K354" s="253"/>
      <c r="L354" s="29"/>
      <c r="M354" s="254"/>
      <c r="N354" s="255" t="s">
        <v>39</v>
      </c>
      <c r="O354" s="76"/>
      <c r="P354" s="256" t="n">
        <f aca="false">O354*H354</f>
        <v>0</v>
      </c>
      <c r="Q354" s="256" t="n">
        <v>0</v>
      </c>
      <c r="R354" s="256" t="n">
        <f aca="false">Q354*H354</f>
        <v>0</v>
      </c>
      <c r="S354" s="256" t="n">
        <v>0</v>
      </c>
      <c r="T354" s="257" t="n">
        <f aca="false">S354*H354</f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258" t="s">
        <v>302</v>
      </c>
      <c r="AT354" s="258" t="s">
        <v>250</v>
      </c>
      <c r="AU354" s="258" t="s">
        <v>265</v>
      </c>
      <c r="AY354" s="3" t="s">
        <v>247</v>
      </c>
      <c r="BE354" s="137" t="n">
        <f aca="false">IF(N354="základní",J354,0)</f>
        <v>0</v>
      </c>
      <c r="BF354" s="137" t="n">
        <f aca="false">IF(N354="snížená",J354,0)</f>
        <v>0</v>
      </c>
      <c r="BG354" s="137" t="n">
        <f aca="false">IF(N354="zákl. přenesená",J354,0)</f>
        <v>0</v>
      </c>
      <c r="BH354" s="137" t="n">
        <f aca="false">IF(N354="sníž. přenesená",J354,0)</f>
        <v>0</v>
      </c>
      <c r="BI354" s="137" t="n">
        <f aca="false">IF(N354="nulová",J354,0)</f>
        <v>0</v>
      </c>
      <c r="BJ354" s="3" t="s">
        <v>81</v>
      </c>
      <c r="BK354" s="137" t="n">
        <f aca="false">ROUND(I354*H354,2)</f>
        <v>0</v>
      </c>
      <c r="BL354" s="3" t="s">
        <v>302</v>
      </c>
      <c r="BM354" s="258" t="s">
        <v>958</v>
      </c>
    </row>
    <row r="355" s="30" customFormat="true" ht="76.8" hidden="false" customHeight="false" outlineLevel="0" collapsed="false">
      <c r="A355" s="26"/>
      <c r="B355" s="27"/>
      <c r="C355" s="28"/>
      <c r="D355" s="259" t="s">
        <v>256</v>
      </c>
      <c r="E355" s="28"/>
      <c r="F355" s="260" t="s">
        <v>959</v>
      </c>
      <c r="G355" s="28"/>
      <c r="H355" s="28"/>
      <c r="I355" s="211"/>
      <c r="J355" s="28"/>
      <c r="K355" s="28"/>
      <c r="L355" s="29"/>
      <c r="M355" s="261"/>
      <c r="N355" s="262"/>
      <c r="O355" s="76"/>
      <c r="P355" s="76"/>
      <c r="Q355" s="76"/>
      <c r="R355" s="76"/>
      <c r="S355" s="76"/>
      <c r="T355" s="77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T355" s="3" t="s">
        <v>256</v>
      </c>
      <c r="AU355" s="3" t="s">
        <v>265</v>
      </c>
    </row>
    <row r="356" s="30" customFormat="true" ht="62.7" hidden="false" customHeight="true" outlineLevel="0" collapsed="false">
      <c r="A356" s="26"/>
      <c r="B356" s="27"/>
      <c r="C356" s="263" t="s">
        <v>1592</v>
      </c>
      <c r="D356" s="263" t="s">
        <v>288</v>
      </c>
      <c r="E356" s="264" t="s">
        <v>1593</v>
      </c>
      <c r="F356" s="265" t="s">
        <v>1594</v>
      </c>
      <c r="G356" s="266" t="s">
        <v>291</v>
      </c>
      <c r="H356" s="267" t="n">
        <v>4</v>
      </c>
      <c r="I356" s="268"/>
      <c r="J356" s="269" t="n">
        <f aca="false">ROUND(I356*H356,2)</f>
        <v>0</v>
      </c>
      <c r="K356" s="270"/>
      <c r="L356" s="271"/>
      <c r="M356" s="272"/>
      <c r="N356" s="273" t="s">
        <v>39</v>
      </c>
      <c r="O356" s="76"/>
      <c r="P356" s="256" t="n">
        <f aca="false">O356*H356</f>
        <v>0</v>
      </c>
      <c r="Q356" s="256" t="n">
        <v>0.00255</v>
      </c>
      <c r="R356" s="256" t="n">
        <f aca="false">Q356*H356</f>
        <v>0.0102</v>
      </c>
      <c r="S356" s="256" t="n">
        <v>0</v>
      </c>
      <c r="T356" s="257" t="n">
        <f aca="false">S356*H356</f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258" t="s">
        <v>324</v>
      </c>
      <c r="AT356" s="258" t="s">
        <v>288</v>
      </c>
      <c r="AU356" s="258" t="s">
        <v>265</v>
      </c>
      <c r="AY356" s="3" t="s">
        <v>247</v>
      </c>
      <c r="BE356" s="137" t="n">
        <f aca="false">IF(N356="základní",J356,0)</f>
        <v>0</v>
      </c>
      <c r="BF356" s="137" t="n">
        <f aca="false">IF(N356="snížená",J356,0)</f>
        <v>0</v>
      </c>
      <c r="BG356" s="137" t="n">
        <f aca="false">IF(N356="zákl. přenesená",J356,0)</f>
        <v>0</v>
      </c>
      <c r="BH356" s="137" t="n">
        <f aca="false">IF(N356="sníž. přenesená",J356,0)</f>
        <v>0</v>
      </c>
      <c r="BI356" s="137" t="n">
        <f aca="false">IF(N356="nulová",J356,0)</f>
        <v>0</v>
      </c>
      <c r="BJ356" s="3" t="s">
        <v>81</v>
      </c>
      <c r="BK356" s="137" t="n">
        <f aca="false">ROUND(I356*H356,2)</f>
        <v>0</v>
      </c>
      <c r="BL356" s="3" t="s">
        <v>302</v>
      </c>
      <c r="BM356" s="258" t="s">
        <v>1595</v>
      </c>
    </row>
    <row r="357" s="30" customFormat="true" ht="86.4" hidden="false" customHeight="false" outlineLevel="0" collapsed="false">
      <c r="A357" s="26"/>
      <c r="B357" s="27"/>
      <c r="C357" s="28"/>
      <c r="D357" s="259" t="s">
        <v>256</v>
      </c>
      <c r="E357" s="28"/>
      <c r="F357" s="260" t="s">
        <v>1596</v>
      </c>
      <c r="G357" s="28"/>
      <c r="H357" s="28"/>
      <c r="I357" s="211"/>
      <c r="J357" s="28"/>
      <c r="K357" s="28"/>
      <c r="L357" s="29"/>
      <c r="M357" s="261"/>
      <c r="N357" s="262"/>
      <c r="O357" s="76"/>
      <c r="P357" s="76"/>
      <c r="Q357" s="76"/>
      <c r="R357" s="76"/>
      <c r="S357" s="76"/>
      <c r="T357" s="77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T357" s="3" t="s">
        <v>256</v>
      </c>
      <c r="AU357" s="3" t="s">
        <v>265</v>
      </c>
    </row>
    <row r="358" s="30" customFormat="true" ht="24.15" hidden="false" customHeight="true" outlineLevel="0" collapsed="false">
      <c r="A358" s="26"/>
      <c r="B358" s="27"/>
      <c r="C358" s="246" t="s">
        <v>960</v>
      </c>
      <c r="D358" s="246" t="s">
        <v>250</v>
      </c>
      <c r="E358" s="247" t="s">
        <v>961</v>
      </c>
      <c r="F358" s="248" t="s">
        <v>962</v>
      </c>
      <c r="G358" s="249" t="s">
        <v>291</v>
      </c>
      <c r="H358" s="250" t="n">
        <v>4</v>
      </c>
      <c r="I358" s="251"/>
      <c r="J358" s="252" t="n">
        <f aca="false">ROUND(I358*H358,2)</f>
        <v>0</v>
      </c>
      <c r="K358" s="253"/>
      <c r="L358" s="29"/>
      <c r="M358" s="254"/>
      <c r="N358" s="255" t="s">
        <v>39</v>
      </c>
      <c r="O358" s="76"/>
      <c r="P358" s="256" t="n">
        <f aca="false">O358*H358</f>
        <v>0</v>
      </c>
      <c r="Q358" s="256" t="n">
        <v>0</v>
      </c>
      <c r="R358" s="256" t="n">
        <f aca="false">Q358*H358</f>
        <v>0</v>
      </c>
      <c r="S358" s="256" t="n">
        <v>0</v>
      </c>
      <c r="T358" s="257" t="n">
        <f aca="false">S358*H358</f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258" t="s">
        <v>302</v>
      </c>
      <c r="AT358" s="258" t="s">
        <v>250</v>
      </c>
      <c r="AU358" s="258" t="s">
        <v>265</v>
      </c>
      <c r="AY358" s="3" t="s">
        <v>247</v>
      </c>
      <c r="BE358" s="137" t="n">
        <f aca="false">IF(N358="základní",J358,0)</f>
        <v>0</v>
      </c>
      <c r="BF358" s="137" t="n">
        <f aca="false">IF(N358="snížená",J358,0)</f>
        <v>0</v>
      </c>
      <c r="BG358" s="137" t="n">
        <f aca="false">IF(N358="zákl. přenesená",J358,0)</f>
        <v>0</v>
      </c>
      <c r="BH358" s="137" t="n">
        <f aca="false">IF(N358="sníž. přenesená",J358,0)</f>
        <v>0</v>
      </c>
      <c r="BI358" s="137" t="n">
        <f aca="false">IF(N358="nulová",J358,0)</f>
        <v>0</v>
      </c>
      <c r="BJ358" s="3" t="s">
        <v>81</v>
      </c>
      <c r="BK358" s="137" t="n">
        <f aca="false">ROUND(I358*H358,2)</f>
        <v>0</v>
      </c>
      <c r="BL358" s="3" t="s">
        <v>302</v>
      </c>
      <c r="BM358" s="258" t="s">
        <v>963</v>
      </c>
    </row>
    <row r="359" s="30" customFormat="true" ht="38.4" hidden="false" customHeight="false" outlineLevel="0" collapsed="false">
      <c r="A359" s="26"/>
      <c r="B359" s="27"/>
      <c r="C359" s="28"/>
      <c r="D359" s="259" t="s">
        <v>256</v>
      </c>
      <c r="E359" s="28"/>
      <c r="F359" s="260" t="s">
        <v>964</v>
      </c>
      <c r="G359" s="28"/>
      <c r="H359" s="28"/>
      <c r="I359" s="211"/>
      <c r="J359" s="28"/>
      <c r="K359" s="28"/>
      <c r="L359" s="29"/>
      <c r="M359" s="261"/>
      <c r="N359" s="262"/>
      <c r="O359" s="76"/>
      <c r="P359" s="76"/>
      <c r="Q359" s="76"/>
      <c r="R359" s="76"/>
      <c r="S359" s="76"/>
      <c r="T359" s="77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T359" s="3" t="s">
        <v>256</v>
      </c>
      <c r="AU359" s="3" t="s">
        <v>265</v>
      </c>
    </row>
    <row r="360" s="30" customFormat="true" ht="24.15" hidden="false" customHeight="true" outlineLevel="0" collapsed="false">
      <c r="A360" s="26"/>
      <c r="B360" s="27"/>
      <c r="C360" s="263" t="s">
        <v>965</v>
      </c>
      <c r="D360" s="263" t="s">
        <v>288</v>
      </c>
      <c r="E360" s="264" t="s">
        <v>966</v>
      </c>
      <c r="F360" s="265" t="s">
        <v>967</v>
      </c>
      <c r="G360" s="266" t="s">
        <v>291</v>
      </c>
      <c r="H360" s="267" t="n">
        <v>4</v>
      </c>
      <c r="I360" s="268"/>
      <c r="J360" s="269" t="n">
        <f aca="false">ROUND(I360*H360,2)</f>
        <v>0</v>
      </c>
      <c r="K360" s="270"/>
      <c r="L360" s="271"/>
      <c r="M360" s="272"/>
      <c r="N360" s="273" t="s">
        <v>39</v>
      </c>
      <c r="O360" s="76"/>
      <c r="P360" s="256" t="n">
        <f aca="false">O360*H360</f>
        <v>0</v>
      </c>
      <c r="Q360" s="256" t="n">
        <v>0.00015</v>
      </c>
      <c r="R360" s="256" t="n">
        <f aca="false">Q360*H360</f>
        <v>0.0006</v>
      </c>
      <c r="S360" s="256" t="n">
        <v>0</v>
      </c>
      <c r="T360" s="257" t="n">
        <f aca="false">S360*H360</f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258" t="s">
        <v>324</v>
      </c>
      <c r="AT360" s="258" t="s">
        <v>288</v>
      </c>
      <c r="AU360" s="258" t="s">
        <v>265</v>
      </c>
      <c r="AY360" s="3" t="s">
        <v>247</v>
      </c>
      <c r="BE360" s="137" t="n">
        <f aca="false">IF(N360="základní",J360,0)</f>
        <v>0</v>
      </c>
      <c r="BF360" s="137" t="n">
        <f aca="false">IF(N360="snížená",J360,0)</f>
        <v>0</v>
      </c>
      <c r="BG360" s="137" t="n">
        <f aca="false">IF(N360="zákl. přenesená",J360,0)</f>
        <v>0</v>
      </c>
      <c r="BH360" s="137" t="n">
        <f aca="false">IF(N360="sníž. přenesená",J360,0)</f>
        <v>0</v>
      </c>
      <c r="BI360" s="137" t="n">
        <f aca="false">IF(N360="nulová",J360,0)</f>
        <v>0</v>
      </c>
      <c r="BJ360" s="3" t="s">
        <v>81</v>
      </c>
      <c r="BK360" s="137" t="n">
        <f aca="false">ROUND(I360*H360,2)</f>
        <v>0</v>
      </c>
      <c r="BL360" s="3" t="s">
        <v>302</v>
      </c>
      <c r="BM360" s="258" t="s">
        <v>968</v>
      </c>
    </row>
    <row r="361" s="30" customFormat="true" ht="19.2" hidden="false" customHeight="false" outlineLevel="0" collapsed="false">
      <c r="A361" s="26"/>
      <c r="B361" s="27"/>
      <c r="C361" s="28"/>
      <c r="D361" s="259" t="s">
        <v>256</v>
      </c>
      <c r="E361" s="28"/>
      <c r="F361" s="260" t="s">
        <v>967</v>
      </c>
      <c r="G361" s="28"/>
      <c r="H361" s="28"/>
      <c r="I361" s="211"/>
      <c r="J361" s="28"/>
      <c r="K361" s="28"/>
      <c r="L361" s="29"/>
      <c r="M361" s="261"/>
      <c r="N361" s="262"/>
      <c r="O361" s="76"/>
      <c r="P361" s="76"/>
      <c r="Q361" s="76"/>
      <c r="R361" s="76"/>
      <c r="S361" s="76"/>
      <c r="T361" s="77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T361" s="3" t="s">
        <v>256</v>
      </c>
      <c r="AU361" s="3" t="s">
        <v>265</v>
      </c>
    </row>
    <row r="362" s="30" customFormat="true" ht="24.15" hidden="false" customHeight="true" outlineLevel="0" collapsed="false">
      <c r="A362" s="26"/>
      <c r="B362" s="27"/>
      <c r="C362" s="246" t="s">
        <v>983</v>
      </c>
      <c r="D362" s="246" t="s">
        <v>250</v>
      </c>
      <c r="E362" s="247" t="s">
        <v>984</v>
      </c>
      <c r="F362" s="248" t="s">
        <v>985</v>
      </c>
      <c r="G362" s="249" t="s">
        <v>291</v>
      </c>
      <c r="H362" s="250" t="n">
        <v>1</v>
      </c>
      <c r="I362" s="251"/>
      <c r="J362" s="252" t="n">
        <f aca="false">ROUND(I362*H362,2)</f>
        <v>0</v>
      </c>
      <c r="K362" s="253"/>
      <c r="L362" s="29"/>
      <c r="M362" s="254"/>
      <c r="N362" s="255" t="s">
        <v>39</v>
      </c>
      <c r="O362" s="76"/>
      <c r="P362" s="256" t="n">
        <f aca="false">O362*H362</f>
        <v>0</v>
      </c>
      <c r="Q362" s="256" t="n">
        <v>0</v>
      </c>
      <c r="R362" s="256" t="n">
        <f aca="false">Q362*H362</f>
        <v>0</v>
      </c>
      <c r="S362" s="256" t="n">
        <v>0</v>
      </c>
      <c r="T362" s="257" t="n">
        <f aca="false">S362*H362</f>
        <v>0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258" t="s">
        <v>302</v>
      </c>
      <c r="AT362" s="258" t="s">
        <v>250</v>
      </c>
      <c r="AU362" s="258" t="s">
        <v>265</v>
      </c>
      <c r="AY362" s="3" t="s">
        <v>247</v>
      </c>
      <c r="BE362" s="137" t="n">
        <f aca="false">IF(N362="základní",J362,0)</f>
        <v>0</v>
      </c>
      <c r="BF362" s="137" t="n">
        <f aca="false">IF(N362="snížená",J362,0)</f>
        <v>0</v>
      </c>
      <c r="BG362" s="137" t="n">
        <f aca="false">IF(N362="zákl. přenesená",J362,0)</f>
        <v>0</v>
      </c>
      <c r="BH362" s="137" t="n">
        <f aca="false">IF(N362="sníž. přenesená",J362,0)</f>
        <v>0</v>
      </c>
      <c r="BI362" s="137" t="n">
        <f aca="false">IF(N362="nulová",J362,0)</f>
        <v>0</v>
      </c>
      <c r="BJ362" s="3" t="s">
        <v>81</v>
      </c>
      <c r="BK362" s="137" t="n">
        <f aca="false">ROUND(I362*H362,2)</f>
        <v>0</v>
      </c>
      <c r="BL362" s="3" t="s">
        <v>302</v>
      </c>
      <c r="BM362" s="258" t="s">
        <v>986</v>
      </c>
    </row>
    <row r="363" s="30" customFormat="true" ht="28.8" hidden="false" customHeight="false" outlineLevel="0" collapsed="false">
      <c r="A363" s="26"/>
      <c r="B363" s="27"/>
      <c r="C363" s="28"/>
      <c r="D363" s="259" t="s">
        <v>256</v>
      </c>
      <c r="E363" s="28"/>
      <c r="F363" s="260" t="s">
        <v>987</v>
      </c>
      <c r="G363" s="28"/>
      <c r="H363" s="28"/>
      <c r="I363" s="211"/>
      <c r="J363" s="28"/>
      <c r="K363" s="28"/>
      <c r="L363" s="29"/>
      <c r="M363" s="261"/>
      <c r="N363" s="262"/>
      <c r="O363" s="76"/>
      <c r="P363" s="76"/>
      <c r="Q363" s="76"/>
      <c r="R363" s="76"/>
      <c r="S363" s="76"/>
      <c r="T363" s="77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T363" s="3" t="s">
        <v>256</v>
      </c>
      <c r="AU363" s="3" t="s">
        <v>265</v>
      </c>
    </row>
    <row r="364" s="30" customFormat="true" ht="21.75" hidden="false" customHeight="true" outlineLevel="0" collapsed="false">
      <c r="A364" s="26"/>
      <c r="B364" s="27"/>
      <c r="C364" s="263" t="s">
        <v>988</v>
      </c>
      <c r="D364" s="263" t="s">
        <v>288</v>
      </c>
      <c r="E364" s="264" t="s">
        <v>989</v>
      </c>
      <c r="F364" s="265" t="s">
        <v>990</v>
      </c>
      <c r="G364" s="266" t="s">
        <v>291</v>
      </c>
      <c r="H364" s="267" t="n">
        <v>1</v>
      </c>
      <c r="I364" s="268"/>
      <c r="J364" s="269" t="n">
        <f aca="false">ROUND(I364*H364,2)</f>
        <v>0</v>
      </c>
      <c r="K364" s="270"/>
      <c r="L364" s="271"/>
      <c r="M364" s="272"/>
      <c r="N364" s="273" t="s">
        <v>39</v>
      </c>
      <c r="O364" s="76"/>
      <c r="P364" s="256" t="n">
        <f aca="false">O364*H364</f>
        <v>0</v>
      </c>
      <c r="Q364" s="256" t="n">
        <v>4E-005</v>
      </c>
      <c r="R364" s="256" t="n">
        <f aca="false">Q364*H364</f>
        <v>4E-005</v>
      </c>
      <c r="S364" s="256" t="n">
        <v>0</v>
      </c>
      <c r="T364" s="257" t="n">
        <f aca="false">S364*H364</f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258" t="s">
        <v>324</v>
      </c>
      <c r="AT364" s="258" t="s">
        <v>288</v>
      </c>
      <c r="AU364" s="258" t="s">
        <v>265</v>
      </c>
      <c r="AY364" s="3" t="s">
        <v>247</v>
      </c>
      <c r="BE364" s="137" t="n">
        <f aca="false">IF(N364="základní",J364,0)</f>
        <v>0</v>
      </c>
      <c r="BF364" s="137" t="n">
        <f aca="false">IF(N364="snížená",J364,0)</f>
        <v>0</v>
      </c>
      <c r="BG364" s="137" t="n">
        <f aca="false">IF(N364="zákl. přenesená",J364,0)</f>
        <v>0</v>
      </c>
      <c r="BH364" s="137" t="n">
        <f aca="false">IF(N364="sníž. přenesená",J364,0)</f>
        <v>0</v>
      </c>
      <c r="BI364" s="137" t="n">
        <f aca="false">IF(N364="nulová",J364,0)</f>
        <v>0</v>
      </c>
      <c r="BJ364" s="3" t="s">
        <v>81</v>
      </c>
      <c r="BK364" s="137" t="n">
        <f aca="false">ROUND(I364*H364,2)</f>
        <v>0</v>
      </c>
      <c r="BL364" s="3" t="s">
        <v>302</v>
      </c>
      <c r="BM364" s="258" t="s">
        <v>991</v>
      </c>
    </row>
    <row r="365" s="30" customFormat="true" ht="10.2" hidden="false" customHeight="false" outlineLevel="0" collapsed="false">
      <c r="A365" s="26"/>
      <c r="B365" s="27"/>
      <c r="C365" s="28"/>
      <c r="D365" s="259" t="s">
        <v>256</v>
      </c>
      <c r="E365" s="28"/>
      <c r="F365" s="260" t="s">
        <v>990</v>
      </c>
      <c r="G365" s="28"/>
      <c r="H365" s="28"/>
      <c r="I365" s="211"/>
      <c r="J365" s="28"/>
      <c r="K365" s="28"/>
      <c r="L365" s="29"/>
      <c r="M365" s="261"/>
      <c r="N365" s="262"/>
      <c r="O365" s="76"/>
      <c r="P365" s="76"/>
      <c r="Q365" s="76"/>
      <c r="R365" s="76"/>
      <c r="S365" s="76"/>
      <c r="T365" s="77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T365" s="3" t="s">
        <v>256</v>
      </c>
      <c r="AU365" s="3" t="s">
        <v>265</v>
      </c>
    </row>
    <row r="366" s="30" customFormat="true" ht="24.15" hidden="false" customHeight="true" outlineLevel="0" collapsed="false">
      <c r="A366" s="26"/>
      <c r="B366" s="27"/>
      <c r="C366" s="263" t="s">
        <v>992</v>
      </c>
      <c r="D366" s="263" t="s">
        <v>288</v>
      </c>
      <c r="E366" s="264" t="s">
        <v>993</v>
      </c>
      <c r="F366" s="265" t="s">
        <v>994</v>
      </c>
      <c r="G366" s="266" t="s">
        <v>291</v>
      </c>
      <c r="H366" s="267" t="n">
        <v>1</v>
      </c>
      <c r="I366" s="268"/>
      <c r="J366" s="269" t="n">
        <f aca="false">ROUND(I366*H366,2)</f>
        <v>0</v>
      </c>
      <c r="K366" s="270"/>
      <c r="L366" s="271"/>
      <c r="M366" s="272"/>
      <c r="N366" s="273" t="s">
        <v>39</v>
      </c>
      <c r="O366" s="76"/>
      <c r="P366" s="256" t="n">
        <f aca="false">O366*H366</f>
        <v>0</v>
      </c>
      <c r="Q366" s="256" t="n">
        <v>2E-005</v>
      </c>
      <c r="R366" s="256" t="n">
        <f aca="false">Q366*H366</f>
        <v>2E-005</v>
      </c>
      <c r="S366" s="256" t="n">
        <v>0</v>
      </c>
      <c r="T366" s="257" t="n">
        <f aca="false">S366*H366</f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258" t="s">
        <v>324</v>
      </c>
      <c r="AT366" s="258" t="s">
        <v>288</v>
      </c>
      <c r="AU366" s="258" t="s">
        <v>265</v>
      </c>
      <c r="AY366" s="3" t="s">
        <v>247</v>
      </c>
      <c r="BE366" s="137" t="n">
        <f aca="false">IF(N366="základní",J366,0)</f>
        <v>0</v>
      </c>
      <c r="BF366" s="137" t="n">
        <f aca="false">IF(N366="snížená",J366,0)</f>
        <v>0</v>
      </c>
      <c r="BG366" s="137" t="n">
        <f aca="false">IF(N366="zákl. přenesená",J366,0)</f>
        <v>0</v>
      </c>
      <c r="BH366" s="137" t="n">
        <f aca="false">IF(N366="sníž. přenesená",J366,0)</f>
        <v>0</v>
      </c>
      <c r="BI366" s="137" t="n">
        <f aca="false">IF(N366="nulová",J366,0)</f>
        <v>0</v>
      </c>
      <c r="BJ366" s="3" t="s">
        <v>81</v>
      </c>
      <c r="BK366" s="137" t="n">
        <f aca="false">ROUND(I366*H366,2)</f>
        <v>0</v>
      </c>
      <c r="BL366" s="3" t="s">
        <v>302</v>
      </c>
      <c r="BM366" s="258" t="s">
        <v>995</v>
      </c>
    </row>
    <row r="367" s="30" customFormat="true" ht="10.2" hidden="false" customHeight="false" outlineLevel="0" collapsed="false">
      <c r="A367" s="26"/>
      <c r="B367" s="27"/>
      <c r="C367" s="28"/>
      <c r="D367" s="259" t="s">
        <v>256</v>
      </c>
      <c r="E367" s="28"/>
      <c r="F367" s="260" t="s">
        <v>994</v>
      </c>
      <c r="G367" s="28"/>
      <c r="H367" s="28"/>
      <c r="I367" s="211"/>
      <c r="J367" s="28"/>
      <c r="K367" s="28"/>
      <c r="L367" s="29"/>
      <c r="M367" s="261"/>
      <c r="N367" s="262"/>
      <c r="O367" s="76"/>
      <c r="P367" s="76"/>
      <c r="Q367" s="76"/>
      <c r="R367" s="76"/>
      <c r="S367" s="76"/>
      <c r="T367" s="77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T367" s="3" t="s">
        <v>256</v>
      </c>
      <c r="AU367" s="3" t="s">
        <v>265</v>
      </c>
    </row>
    <row r="368" s="30" customFormat="true" ht="24.15" hidden="false" customHeight="true" outlineLevel="0" collapsed="false">
      <c r="A368" s="26"/>
      <c r="B368" s="27"/>
      <c r="C368" s="246" t="s">
        <v>996</v>
      </c>
      <c r="D368" s="246" t="s">
        <v>250</v>
      </c>
      <c r="E368" s="247" t="s">
        <v>997</v>
      </c>
      <c r="F368" s="248" t="s">
        <v>998</v>
      </c>
      <c r="G368" s="249" t="s">
        <v>332</v>
      </c>
      <c r="H368" s="250" t="n">
        <v>80</v>
      </c>
      <c r="I368" s="251"/>
      <c r="J368" s="252" t="n">
        <f aca="false">ROUND(I368*H368,2)</f>
        <v>0</v>
      </c>
      <c r="K368" s="253"/>
      <c r="L368" s="29"/>
      <c r="M368" s="254"/>
      <c r="N368" s="255" t="s">
        <v>39</v>
      </c>
      <c r="O368" s="76"/>
      <c r="P368" s="256" t="n">
        <f aca="false">O368*H368</f>
        <v>0</v>
      </c>
      <c r="Q368" s="256" t="n">
        <v>0</v>
      </c>
      <c r="R368" s="256" t="n">
        <f aca="false">Q368*H368</f>
        <v>0</v>
      </c>
      <c r="S368" s="256" t="n">
        <v>0</v>
      </c>
      <c r="T368" s="257" t="n">
        <f aca="false">S368*H368</f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258" t="s">
        <v>302</v>
      </c>
      <c r="AT368" s="258" t="s">
        <v>250</v>
      </c>
      <c r="AU368" s="258" t="s">
        <v>265</v>
      </c>
      <c r="AY368" s="3" t="s">
        <v>247</v>
      </c>
      <c r="BE368" s="137" t="n">
        <f aca="false">IF(N368="základní",J368,0)</f>
        <v>0</v>
      </c>
      <c r="BF368" s="137" t="n">
        <f aca="false">IF(N368="snížená",J368,0)</f>
        <v>0</v>
      </c>
      <c r="BG368" s="137" t="n">
        <f aca="false">IF(N368="zákl. přenesená",J368,0)</f>
        <v>0</v>
      </c>
      <c r="BH368" s="137" t="n">
        <f aca="false">IF(N368="sníž. přenesená",J368,0)</f>
        <v>0</v>
      </c>
      <c r="BI368" s="137" t="n">
        <f aca="false">IF(N368="nulová",J368,0)</f>
        <v>0</v>
      </c>
      <c r="BJ368" s="3" t="s">
        <v>81</v>
      </c>
      <c r="BK368" s="137" t="n">
        <f aca="false">ROUND(I368*H368,2)</f>
        <v>0</v>
      </c>
      <c r="BL368" s="3" t="s">
        <v>302</v>
      </c>
      <c r="BM368" s="258" t="s">
        <v>999</v>
      </c>
    </row>
    <row r="369" s="30" customFormat="true" ht="28.8" hidden="false" customHeight="false" outlineLevel="0" collapsed="false">
      <c r="A369" s="26"/>
      <c r="B369" s="27"/>
      <c r="C369" s="28"/>
      <c r="D369" s="259" t="s">
        <v>256</v>
      </c>
      <c r="E369" s="28"/>
      <c r="F369" s="260" t="s">
        <v>1000</v>
      </c>
      <c r="G369" s="28"/>
      <c r="H369" s="28"/>
      <c r="I369" s="211"/>
      <c r="J369" s="28"/>
      <c r="K369" s="28"/>
      <c r="L369" s="29"/>
      <c r="M369" s="261"/>
      <c r="N369" s="262"/>
      <c r="O369" s="76"/>
      <c r="P369" s="76"/>
      <c r="Q369" s="76"/>
      <c r="R369" s="76"/>
      <c r="S369" s="76"/>
      <c r="T369" s="77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T369" s="3" t="s">
        <v>256</v>
      </c>
      <c r="AU369" s="3" t="s">
        <v>265</v>
      </c>
    </row>
    <row r="370" s="30" customFormat="true" ht="24.15" hidden="false" customHeight="true" outlineLevel="0" collapsed="false">
      <c r="A370" s="26"/>
      <c r="B370" s="27"/>
      <c r="C370" s="263" t="s">
        <v>1001</v>
      </c>
      <c r="D370" s="263" t="s">
        <v>288</v>
      </c>
      <c r="E370" s="264" t="s">
        <v>1002</v>
      </c>
      <c r="F370" s="265" t="s">
        <v>1003</v>
      </c>
      <c r="G370" s="266" t="s">
        <v>332</v>
      </c>
      <c r="H370" s="267" t="n">
        <v>80</v>
      </c>
      <c r="I370" s="268"/>
      <c r="J370" s="269" t="n">
        <f aca="false">ROUND(I370*H370,2)</f>
        <v>0</v>
      </c>
      <c r="K370" s="270"/>
      <c r="L370" s="271"/>
      <c r="M370" s="272"/>
      <c r="N370" s="273" t="s">
        <v>39</v>
      </c>
      <c r="O370" s="76"/>
      <c r="P370" s="256" t="n">
        <f aca="false">O370*H370</f>
        <v>0</v>
      </c>
      <c r="Q370" s="256" t="n">
        <v>0.00012</v>
      </c>
      <c r="R370" s="256" t="n">
        <f aca="false">Q370*H370</f>
        <v>0.0096</v>
      </c>
      <c r="S370" s="256" t="n">
        <v>0</v>
      </c>
      <c r="T370" s="257" t="n">
        <f aca="false">S370*H370</f>
        <v>0</v>
      </c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258" t="s">
        <v>324</v>
      </c>
      <c r="AT370" s="258" t="s">
        <v>288</v>
      </c>
      <c r="AU370" s="258" t="s">
        <v>265</v>
      </c>
      <c r="AY370" s="3" t="s">
        <v>247</v>
      </c>
      <c r="BE370" s="137" t="n">
        <f aca="false">IF(N370="základní",J370,0)</f>
        <v>0</v>
      </c>
      <c r="BF370" s="137" t="n">
        <f aca="false">IF(N370="snížená",J370,0)</f>
        <v>0</v>
      </c>
      <c r="BG370" s="137" t="n">
        <f aca="false">IF(N370="zákl. přenesená",J370,0)</f>
        <v>0</v>
      </c>
      <c r="BH370" s="137" t="n">
        <f aca="false">IF(N370="sníž. přenesená",J370,0)</f>
        <v>0</v>
      </c>
      <c r="BI370" s="137" t="n">
        <f aca="false">IF(N370="nulová",J370,0)</f>
        <v>0</v>
      </c>
      <c r="BJ370" s="3" t="s">
        <v>81</v>
      </c>
      <c r="BK370" s="137" t="n">
        <f aca="false">ROUND(I370*H370,2)</f>
        <v>0</v>
      </c>
      <c r="BL370" s="3" t="s">
        <v>302</v>
      </c>
      <c r="BM370" s="258" t="s">
        <v>1004</v>
      </c>
    </row>
    <row r="371" s="30" customFormat="true" ht="19.2" hidden="false" customHeight="false" outlineLevel="0" collapsed="false">
      <c r="A371" s="26"/>
      <c r="B371" s="27"/>
      <c r="C371" s="28"/>
      <c r="D371" s="259" t="s">
        <v>256</v>
      </c>
      <c r="E371" s="28"/>
      <c r="F371" s="260" t="s">
        <v>1003</v>
      </c>
      <c r="G371" s="28"/>
      <c r="H371" s="28"/>
      <c r="I371" s="211"/>
      <c r="J371" s="28"/>
      <c r="K371" s="28"/>
      <c r="L371" s="29"/>
      <c r="M371" s="261"/>
      <c r="N371" s="262"/>
      <c r="O371" s="76"/>
      <c r="P371" s="76"/>
      <c r="Q371" s="76"/>
      <c r="R371" s="76"/>
      <c r="S371" s="76"/>
      <c r="T371" s="77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T371" s="3" t="s">
        <v>256</v>
      </c>
      <c r="AU371" s="3" t="s">
        <v>265</v>
      </c>
    </row>
    <row r="372" s="30" customFormat="true" ht="24.15" hidden="false" customHeight="true" outlineLevel="0" collapsed="false">
      <c r="A372" s="26"/>
      <c r="B372" s="27"/>
      <c r="C372" s="246" t="s">
        <v>1005</v>
      </c>
      <c r="D372" s="246" t="s">
        <v>250</v>
      </c>
      <c r="E372" s="247" t="s">
        <v>1006</v>
      </c>
      <c r="F372" s="248" t="s">
        <v>1007</v>
      </c>
      <c r="G372" s="249" t="s">
        <v>291</v>
      </c>
      <c r="H372" s="250" t="n">
        <v>3</v>
      </c>
      <c r="I372" s="251"/>
      <c r="J372" s="252" t="n">
        <f aca="false">ROUND(I372*H372,2)</f>
        <v>0</v>
      </c>
      <c r="K372" s="253"/>
      <c r="L372" s="29"/>
      <c r="M372" s="254"/>
      <c r="N372" s="255" t="s">
        <v>39</v>
      </c>
      <c r="O372" s="76"/>
      <c r="P372" s="256" t="n">
        <f aca="false">O372*H372</f>
        <v>0</v>
      </c>
      <c r="Q372" s="256" t="n">
        <v>0</v>
      </c>
      <c r="R372" s="256" t="n">
        <f aca="false">Q372*H372</f>
        <v>0</v>
      </c>
      <c r="S372" s="256" t="n">
        <v>0.003</v>
      </c>
      <c r="T372" s="257" t="n">
        <f aca="false">S372*H372</f>
        <v>0.009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258" t="s">
        <v>302</v>
      </c>
      <c r="AT372" s="258" t="s">
        <v>250</v>
      </c>
      <c r="AU372" s="258" t="s">
        <v>265</v>
      </c>
      <c r="AY372" s="3" t="s">
        <v>247</v>
      </c>
      <c r="BE372" s="137" t="n">
        <f aca="false">IF(N372="základní",J372,0)</f>
        <v>0</v>
      </c>
      <c r="BF372" s="137" t="n">
        <f aca="false">IF(N372="snížená",J372,0)</f>
        <v>0</v>
      </c>
      <c r="BG372" s="137" t="n">
        <f aca="false">IF(N372="zákl. přenesená",J372,0)</f>
        <v>0</v>
      </c>
      <c r="BH372" s="137" t="n">
        <f aca="false">IF(N372="sníž. přenesená",J372,0)</f>
        <v>0</v>
      </c>
      <c r="BI372" s="137" t="n">
        <f aca="false">IF(N372="nulová",J372,0)</f>
        <v>0</v>
      </c>
      <c r="BJ372" s="3" t="s">
        <v>81</v>
      </c>
      <c r="BK372" s="137" t="n">
        <f aca="false">ROUND(I372*H372,2)</f>
        <v>0</v>
      </c>
      <c r="BL372" s="3" t="s">
        <v>302</v>
      </c>
      <c r="BM372" s="258" t="s">
        <v>1008</v>
      </c>
    </row>
    <row r="373" s="30" customFormat="true" ht="48" hidden="false" customHeight="false" outlineLevel="0" collapsed="false">
      <c r="A373" s="26"/>
      <c r="B373" s="27"/>
      <c r="C373" s="28"/>
      <c r="D373" s="259" t="s">
        <v>256</v>
      </c>
      <c r="E373" s="28"/>
      <c r="F373" s="260" t="s">
        <v>1009</v>
      </c>
      <c r="G373" s="28"/>
      <c r="H373" s="28"/>
      <c r="I373" s="211"/>
      <c r="J373" s="28"/>
      <c r="K373" s="28"/>
      <c r="L373" s="29"/>
      <c r="M373" s="261"/>
      <c r="N373" s="262"/>
      <c r="O373" s="76"/>
      <c r="P373" s="76"/>
      <c r="Q373" s="76"/>
      <c r="R373" s="76"/>
      <c r="S373" s="76"/>
      <c r="T373" s="77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T373" s="3" t="s">
        <v>256</v>
      </c>
      <c r="AU373" s="3" t="s">
        <v>265</v>
      </c>
    </row>
    <row r="374" s="229" customFormat="true" ht="22.8" hidden="false" customHeight="true" outlineLevel="0" collapsed="false">
      <c r="B374" s="230"/>
      <c r="C374" s="231"/>
      <c r="D374" s="232" t="s">
        <v>73</v>
      </c>
      <c r="E374" s="244" t="s">
        <v>1010</v>
      </c>
      <c r="F374" s="244" t="s">
        <v>1011</v>
      </c>
      <c r="G374" s="231"/>
      <c r="H374" s="231"/>
      <c r="I374" s="234"/>
      <c r="J374" s="245" t="n">
        <f aca="false">BK374</f>
        <v>0</v>
      </c>
      <c r="K374" s="231"/>
      <c r="L374" s="236"/>
      <c r="M374" s="237"/>
      <c r="N374" s="238"/>
      <c r="O374" s="238"/>
      <c r="P374" s="239" t="n">
        <f aca="false">P375</f>
        <v>0</v>
      </c>
      <c r="Q374" s="238"/>
      <c r="R374" s="239" t="n">
        <f aca="false">R375</f>
        <v>0.00409</v>
      </c>
      <c r="S374" s="238"/>
      <c r="T374" s="240" t="n">
        <f aca="false">T375</f>
        <v>0.0076</v>
      </c>
      <c r="AR374" s="241" t="s">
        <v>83</v>
      </c>
      <c r="AT374" s="242" t="s">
        <v>73</v>
      </c>
      <c r="AU374" s="242" t="s">
        <v>81</v>
      </c>
      <c r="AY374" s="241" t="s">
        <v>247</v>
      </c>
      <c r="BK374" s="243" t="n">
        <f aca="false">BK375</f>
        <v>0</v>
      </c>
    </row>
    <row r="375" s="229" customFormat="true" ht="20.85" hidden="false" customHeight="true" outlineLevel="0" collapsed="false">
      <c r="B375" s="230"/>
      <c r="C375" s="231"/>
      <c r="D375" s="232" t="s">
        <v>73</v>
      </c>
      <c r="E375" s="244" t="s">
        <v>1012</v>
      </c>
      <c r="F375" s="244" t="s">
        <v>1013</v>
      </c>
      <c r="G375" s="231"/>
      <c r="H375" s="231"/>
      <c r="I375" s="234"/>
      <c r="J375" s="245" t="n">
        <f aca="false">BK375</f>
        <v>0</v>
      </c>
      <c r="K375" s="231"/>
      <c r="L375" s="236"/>
      <c r="M375" s="237"/>
      <c r="N375" s="238"/>
      <c r="O375" s="238"/>
      <c r="P375" s="239" t="n">
        <f aca="false">SUM(P376:P427)</f>
        <v>0</v>
      </c>
      <c r="Q375" s="238"/>
      <c r="R375" s="239" t="n">
        <f aca="false">SUM(R376:R427)</f>
        <v>0.00409</v>
      </c>
      <c r="S375" s="238"/>
      <c r="T375" s="240" t="n">
        <f aca="false">SUM(T376:T427)</f>
        <v>0.0076</v>
      </c>
      <c r="AR375" s="241" t="s">
        <v>83</v>
      </c>
      <c r="AT375" s="242" t="s">
        <v>73</v>
      </c>
      <c r="AU375" s="242" t="s">
        <v>83</v>
      </c>
      <c r="AY375" s="241" t="s">
        <v>247</v>
      </c>
      <c r="BK375" s="243" t="n">
        <f aca="false">SUM(BK376:BK427)</f>
        <v>0</v>
      </c>
    </row>
    <row r="376" s="30" customFormat="true" ht="24.15" hidden="false" customHeight="true" outlineLevel="0" collapsed="false">
      <c r="A376" s="26"/>
      <c r="B376" s="27"/>
      <c r="C376" s="246" t="s">
        <v>6</v>
      </c>
      <c r="D376" s="246" t="s">
        <v>250</v>
      </c>
      <c r="E376" s="247" t="s">
        <v>1055</v>
      </c>
      <c r="F376" s="248" t="s">
        <v>1056</v>
      </c>
      <c r="G376" s="249" t="s">
        <v>332</v>
      </c>
      <c r="H376" s="250" t="n">
        <v>90</v>
      </c>
      <c r="I376" s="251"/>
      <c r="J376" s="252" t="n">
        <f aca="false">ROUND(I376*H376,2)</f>
        <v>0</v>
      </c>
      <c r="K376" s="253"/>
      <c r="L376" s="29"/>
      <c r="M376" s="254"/>
      <c r="N376" s="255" t="s">
        <v>39</v>
      </c>
      <c r="O376" s="76"/>
      <c r="P376" s="256" t="n">
        <f aca="false">O376*H376</f>
        <v>0</v>
      </c>
      <c r="Q376" s="256" t="n">
        <v>0</v>
      </c>
      <c r="R376" s="256" t="n">
        <f aca="false">Q376*H376</f>
        <v>0</v>
      </c>
      <c r="S376" s="256" t="n">
        <v>0</v>
      </c>
      <c r="T376" s="257" t="n">
        <f aca="false">S376*H376</f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258" t="s">
        <v>302</v>
      </c>
      <c r="AT376" s="258" t="s">
        <v>250</v>
      </c>
      <c r="AU376" s="258" t="s">
        <v>265</v>
      </c>
      <c r="AY376" s="3" t="s">
        <v>247</v>
      </c>
      <c r="BE376" s="137" t="n">
        <f aca="false">IF(N376="základní",J376,0)</f>
        <v>0</v>
      </c>
      <c r="BF376" s="137" t="n">
        <f aca="false">IF(N376="snížená",J376,0)</f>
        <v>0</v>
      </c>
      <c r="BG376" s="137" t="n">
        <f aca="false">IF(N376="zákl. přenesená",J376,0)</f>
        <v>0</v>
      </c>
      <c r="BH376" s="137" t="n">
        <f aca="false">IF(N376="sníž. přenesená",J376,0)</f>
        <v>0</v>
      </c>
      <c r="BI376" s="137" t="n">
        <f aca="false">IF(N376="nulová",J376,0)</f>
        <v>0</v>
      </c>
      <c r="BJ376" s="3" t="s">
        <v>81</v>
      </c>
      <c r="BK376" s="137" t="n">
        <f aca="false">ROUND(I376*H376,2)</f>
        <v>0</v>
      </c>
      <c r="BL376" s="3" t="s">
        <v>302</v>
      </c>
      <c r="BM376" s="258" t="s">
        <v>1057</v>
      </c>
    </row>
    <row r="377" s="30" customFormat="true" ht="19.2" hidden="false" customHeight="false" outlineLevel="0" collapsed="false">
      <c r="A377" s="26"/>
      <c r="B377" s="27"/>
      <c r="C377" s="28"/>
      <c r="D377" s="259" t="s">
        <v>256</v>
      </c>
      <c r="E377" s="28"/>
      <c r="F377" s="260" t="s">
        <v>1056</v>
      </c>
      <c r="G377" s="28"/>
      <c r="H377" s="28"/>
      <c r="I377" s="211"/>
      <c r="J377" s="28"/>
      <c r="K377" s="28"/>
      <c r="L377" s="29"/>
      <c r="M377" s="261"/>
      <c r="N377" s="262"/>
      <c r="O377" s="76"/>
      <c r="P377" s="76"/>
      <c r="Q377" s="76"/>
      <c r="R377" s="76"/>
      <c r="S377" s="76"/>
      <c r="T377" s="77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T377" s="3" t="s">
        <v>256</v>
      </c>
      <c r="AU377" s="3" t="s">
        <v>265</v>
      </c>
    </row>
    <row r="378" s="30" customFormat="true" ht="24.15" hidden="false" customHeight="true" outlineLevel="0" collapsed="false">
      <c r="A378" s="26"/>
      <c r="B378" s="27"/>
      <c r="C378" s="263" t="s">
        <v>374</v>
      </c>
      <c r="D378" s="263" t="s">
        <v>288</v>
      </c>
      <c r="E378" s="264" t="s">
        <v>1058</v>
      </c>
      <c r="F378" s="265" t="s">
        <v>1059</v>
      </c>
      <c r="G378" s="266" t="s">
        <v>332</v>
      </c>
      <c r="H378" s="267" t="n">
        <v>90</v>
      </c>
      <c r="I378" s="268"/>
      <c r="J378" s="269" t="n">
        <f aca="false">ROUND(I378*H378,2)</f>
        <v>0</v>
      </c>
      <c r="K378" s="270"/>
      <c r="L378" s="271"/>
      <c r="M378" s="272"/>
      <c r="N378" s="273" t="s">
        <v>39</v>
      </c>
      <c r="O378" s="76"/>
      <c r="P378" s="256" t="n">
        <f aca="false">O378*H378</f>
        <v>0</v>
      </c>
      <c r="Q378" s="256" t="n">
        <v>4E-005</v>
      </c>
      <c r="R378" s="256" t="n">
        <f aca="false">Q378*H378</f>
        <v>0.0036</v>
      </c>
      <c r="S378" s="256" t="n">
        <v>0</v>
      </c>
      <c r="T378" s="257" t="n">
        <f aca="false">S378*H378</f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258" t="s">
        <v>324</v>
      </c>
      <c r="AT378" s="258" t="s">
        <v>288</v>
      </c>
      <c r="AU378" s="258" t="s">
        <v>265</v>
      </c>
      <c r="AY378" s="3" t="s">
        <v>247</v>
      </c>
      <c r="BE378" s="137" t="n">
        <f aca="false">IF(N378="základní",J378,0)</f>
        <v>0</v>
      </c>
      <c r="BF378" s="137" t="n">
        <f aca="false">IF(N378="snížená",J378,0)</f>
        <v>0</v>
      </c>
      <c r="BG378" s="137" t="n">
        <f aca="false">IF(N378="zákl. přenesená",J378,0)</f>
        <v>0</v>
      </c>
      <c r="BH378" s="137" t="n">
        <f aca="false">IF(N378="sníž. přenesená",J378,0)</f>
        <v>0</v>
      </c>
      <c r="BI378" s="137" t="n">
        <f aca="false">IF(N378="nulová",J378,0)</f>
        <v>0</v>
      </c>
      <c r="BJ378" s="3" t="s">
        <v>81</v>
      </c>
      <c r="BK378" s="137" t="n">
        <f aca="false">ROUND(I378*H378,2)</f>
        <v>0</v>
      </c>
      <c r="BL378" s="3" t="s">
        <v>302</v>
      </c>
      <c r="BM378" s="258" t="s">
        <v>1060</v>
      </c>
    </row>
    <row r="379" s="30" customFormat="true" ht="19.2" hidden="false" customHeight="false" outlineLevel="0" collapsed="false">
      <c r="A379" s="26"/>
      <c r="B379" s="27"/>
      <c r="C379" s="28"/>
      <c r="D379" s="259" t="s">
        <v>256</v>
      </c>
      <c r="E379" s="28"/>
      <c r="F379" s="260" t="s">
        <v>1059</v>
      </c>
      <c r="G379" s="28"/>
      <c r="H379" s="28"/>
      <c r="I379" s="211"/>
      <c r="J379" s="28"/>
      <c r="K379" s="28"/>
      <c r="L379" s="29"/>
      <c r="M379" s="261"/>
      <c r="N379" s="262"/>
      <c r="O379" s="76"/>
      <c r="P379" s="76"/>
      <c r="Q379" s="76"/>
      <c r="R379" s="76"/>
      <c r="S379" s="76"/>
      <c r="T379" s="77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T379" s="3" t="s">
        <v>256</v>
      </c>
      <c r="AU379" s="3" t="s">
        <v>265</v>
      </c>
    </row>
    <row r="380" s="30" customFormat="true" ht="24.15" hidden="false" customHeight="true" outlineLevel="0" collapsed="false">
      <c r="A380" s="26"/>
      <c r="B380" s="27"/>
      <c r="C380" s="246" t="s">
        <v>258</v>
      </c>
      <c r="D380" s="246" t="s">
        <v>250</v>
      </c>
      <c r="E380" s="247" t="s">
        <v>1061</v>
      </c>
      <c r="F380" s="248" t="s">
        <v>1062</v>
      </c>
      <c r="G380" s="249" t="s">
        <v>291</v>
      </c>
      <c r="H380" s="250" t="n">
        <v>3</v>
      </c>
      <c r="I380" s="251"/>
      <c r="J380" s="252" t="n">
        <f aca="false">ROUND(I380*H380,2)</f>
        <v>0</v>
      </c>
      <c r="K380" s="253"/>
      <c r="L380" s="29"/>
      <c r="M380" s="254"/>
      <c r="N380" s="255" t="s">
        <v>39</v>
      </c>
      <c r="O380" s="76"/>
      <c r="P380" s="256" t="n">
        <f aca="false">O380*H380</f>
        <v>0</v>
      </c>
      <c r="Q380" s="256" t="n">
        <v>0</v>
      </c>
      <c r="R380" s="256" t="n">
        <f aca="false">Q380*H380</f>
        <v>0</v>
      </c>
      <c r="S380" s="256" t="n">
        <v>0</v>
      </c>
      <c r="T380" s="257" t="n">
        <f aca="false">S380*H380</f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258" t="s">
        <v>302</v>
      </c>
      <c r="AT380" s="258" t="s">
        <v>250</v>
      </c>
      <c r="AU380" s="258" t="s">
        <v>265</v>
      </c>
      <c r="AY380" s="3" t="s">
        <v>247</v>
      </c>
      <c r="BE380" s="137" t="n">
        <f aca="false">IF(N380="základní",J380,0)</f>
        <v>0</v>
      </c>
      <c r="BF380" s="137" t="n">
        <f aca="false">IF(N380="snížená",J380,0)</f>
        <v>0</v>
      </c>
      <c r="BG380" s="137" t="n">
        <f aca="false">IF(N380="zákl. přenesená",J380,0)</f>
        <v>0</v>
      </c>
      <c r="BH380" s="137" t="n">
        <f aca="false">IF(N380="sníž. přenesená",J380,0)</f>
        <v>0</v>
      </c>
      <c r="BI380" s="137" t="n">
        <f aca="false">IF(N380="nulová",J380,0)</f>
        <v>0</v>
      </c>
      <c r="BJ380" s="3" t="s">
        <v>81</v>
      </c>
      <c r="BK380" s="137" t="n">
        <f aca="false">ROUND(I380*H380,2)</f>
        <v>0</v>
      </c>
      <c r="BL380" s="3" t="s">
        <v>302</v>
      </c>
      <c r="BM380" s="258" t="s">
        <v>1063</v>
      </c>
    </row>
    <row r="381" s="30" customFormat="true" ht="19.2" hidden="false" customHeight="false" outlineLevel="0" collapsed="false">
      <c r="A381" s="26"/>
      <c r="B381" s="27"/>
      <c r="C381" s="28"/>
      <c r="D381" s="259" t="s">
        <v>256</v>
      </c>
      <c r="E381" s="28"/>
      <c r="F381" s="260" t="s">
        <v>1062</v>
      </c>
      <c r="G381" s="28"/>
      <c r="H381" s="28"/>
      <c r="I381" s="211"/>
      <c r="J381" s="28"/>
      <c r="K381" s="28"/>
      <c r="L381" s="29"/>
      <c r="M381" s="261"/>
      <c r="N381" s="262"/>
      <c r="O381" s="76"/>
      <c r="P381" s="76"/>
      <c r="Q381" s="76"/>
      <c r="R381" s="76"/>
      <c r="S381" s="76"/>
      <c r="T381" s="77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T381" s="3" t="s">
        <v>256</v>
      </c>
      <c r="AU381" s="3" t="s">
        <v>265</v>
      </c>
    </row>
    <row r="382" s="30" customFormat="true" ht="24.15" hidden="false" customHeight="true" outlineLevel="0" collapsed="false">
      <c r="A382" s="26"/>
      <c r="B382" s="27"/>
      <c r="C382" s="263" t="s">
        <v>310</v>
      </c>
      <c r="D382" s="263" t="s">
        <v>288</v>
      </c>
      <c r="E382" s="264" t="s">
        <v>1064</v>
      </c>
      <c r="F382" s="265" t="s">
        <v>1065</v>
      </c>
      <c r="G382" s="266" t="s">
        <v>291</v>
      </c>
      <c r="H382" s="267" t="n">
        <v>3</v>
      </c>
      <c r="I382" s="268"/>
      <c r="J382" s="269" t="n">
        <f aca="false">ROUND(I382*H382,2)</f>
        <v>0</v>
      </c>
      <c r="K382" s="270"/>
      <c r="L382" s="271"/>
      <c r="M382" s="272"/>
      <c r="N382" s="273" t="s">
        <v>39</v>
      </c>
      <c r="O382" s="76"/>
      <c r="P382" s="256" t="n">
        <f aca="false">O382*H382</f>
        <v>0</v>
      </c>
      <c r="Q382" s="256" t="n">
        <v>2E-005</v>
      </c>
      <c r="R382" s="256" t="n">
        <f aca="false">Q382*H382</f>
        <v>6E-005</v>
      </c>
      <c r="S382" s="256" t="n">
        <v>0</v>
      </c>
      <c r="T382" s="257" t="n">
        <f aca="false">S382*H382</f>
        <v>0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258" t="s">
        <v>324</v>
      </c>
      <c r="AT382" s="258" t="s">
        <v>288</v>
      </c>
      <c r="AU382" s="258" t="s">
        <v>265</v>
      </c>
      <c r="AY382" s="3" t="s">
        <v>247</v>
      </c>
      <c r="BE382" s="137" t="n">
        <f aca="false">IF(N382="základní",J382,0)</f>
        <v>0</v>
      </c>
      <c r="BF382" s="137" t="n">
        <f aca="false">IF(N382="snížená",J382,0)</f>
        <v>0</v>
      </c>
      <c r="BG382" s="137" t="n">
        <f aca="false">IF(N382="zákl. přenesená",J382,0)</f>
        <v>0</v>
      </c>
      <c r="BH382" s="137" t="n">
        <f aca="false">IF(N382="sníž. přenesená",J382,0)</f>
        <v>0</v>
      </c>
      <c r="BI382" s="137" t="n">
        <f aca="false">IF(N382="nulová",J382,0)</f>
        <v>0</v>
      </c>
      <c r="BJ382" s="3" t="s">
        <v>81</v>
      </c>
      <c r="BK382" s="137" t="n">
        <f aca="false">ROUND(I382*H382,2)</f>
        <v>0</v>
      </c>
      <c r="BL382" s="3" t="s">
        <v>302</v>
      </c>
      <c r="BM382" s="258" t="s">
        <v>1066</v>
      </c>
    </row>
    <row r="383" s="30" customFormat="true" ht="19.2" hidden="false" customHeight="false" outlineLevel="0" collapsed="false">
      <c r="A383" s="26"/>
      <c r="B383" s="27"/>
      <c r="C383" s="28"/>
      <c r="D383" s="259" t="s">
        <v>256</v>
      </c>
      <c r="E383" s="28"/>
      <c r="F383" s="260" t="s">
        <v>1065</v>
      </c>
      <c r="G383" s="28"/>
      <c r="H383" s="28"/>
      <c r="I383" s="211"/>
      <c r="J383" s="28"/>
      <c r="K383" s="28"/>
      <c r="L383" s="29"/>
      <c r="M383" s="261"/>
      <c r="N383" s="262"/>
      <c r="O383" s="76"/>
      <c r="P383" s="76"/>
      <c r="Q383" s="76"/>
      <c r="R383" s="76"/>
      <c r="S383" s="76"/>
      <c r="T383" s="77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T383" s="3" t="s">
        <v>256</v>
      </c>
      <c r="AU383" s="3" t="s">
        <v>265</v>
      </c>
    </row>
    <row r="384" s="30" customFormat="true" ht="24.15" hidden="false" customHeight="true" outlineLevel="0" collapsed="false">
      <c r="A384" s="26"/>
      <c r="B384" s="27"/>
      <c r="C384" s="246" t="s">
        <v>365</v>
      </c>
      <c r="D384" s="246" t="s">
        <v>250</v>
      </c>
      <c r="E384" s="247" t="s">
        <v>1067</v>
      </c>
      <c r="F384" s="248" t="s">
        <v>1068</v>
      </c>
      <c r="G384" s="249" t="s">
        <v>291</v>
      </c>
      <c r="H384" s="250" t="n">
        <v>12</v>
      </c>
      <c r="I384" s="251"/>
      <c r="J384" s="252" t="n">
        <f aca="false">ROUND(I384*H384,2)</f>
        <v>0</v>
      </c>
      <c r="K384" s="253"/>
      <c r="L384" s="29"/>
      <c r="M384" s="254"/>
      <c r="N384" s="255" t="s">
        <v>39</v>
      </c>
      <c r="O384" s="76"/>
      <c r="P384" s="256" t="n">
        <f aca="false">O384*H384</f>
        <v>0</v>
      </c>
      <c r="Q384" s="256" t="n">
        <v>0</v>
      </c>
      <c r="R384" s="256" t="n">
        <f aca="false">Q384*H384</f>
        <v>0</v>
      </c>
      <c r="S384" s="256" t="n">
        <v>0</v>
      </c>
      <c r="T384" s="257" t="n">
        <f aca="false">S384*H384</f>
        <v>0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258" t="s">
        <v>302</v>
      </c>
      <c r="AT384" s="258" t="s">
        <v>250</v>
      </c>
      <c r="AU384" s="258" t="s">
        <v>265</v>
      </c>
      <c r="AY384" s="3" t="s">
        <v>247</v>
      </c>
      <c r="BE384" s="137" t="n">
        <f aca="false">IF(N384="základní",J384,0)</f>
        <v>0</v>
      </c>
      <c r="BF384" s="137" t="n">
        <f aca="false">IF(N384="snížená",J384,0)</f>
        <v>0</v>
      </c>
      <c r="BG384" s="137" t="n">
        <f aca="false">IF(N384="zákl. přenesená",J384,0)</f>
        <v>0</v>
      </c>
      <c r="BH384" s="137" t="n">
        <f aca="false">IF(N384="sníž. přenesená",J384,0)</f>
        <v>0</v>
      </c>
      <c r="BI384" s="137" t="n">
        <f aca="false">IF(N384="nulová",J384,0)</f>
        <v>0</v>
      </c>
      <c r="BJ384" s="3" t="s">
        <v>81</v>
      </c>
      <c r="BK384" s="137" t="n">
        <f aca="false">ROUND(I384*H384,2)</f>
        <v>0</v>
      </c>
      <c r="BL384" s="3" t="s">
        <v>302</v>
      </c>
      <c r="BM384" s="258" t="s">
        <v>1069</v>
      </c>
    </row>
    <row r="385" s="30" customFormat="true" ht="19.2" hidden="false" customHeight="false" outlineLevel="0" collapsed="false">
      <c r="A385" s="26"/>
      <c r="B385" s="27"/>
      <c r="C385" s="28"/>
      <c r="D385" s="259" t="s">
        <v>256</v>
      </c>
      <c r="E385" s="28"/>
      <c r="F385" s="260" t="s">
        <v>1068</v>
      </c>
      <c r="G385" s="28"/>
      <c r="H385" s="28"/>
      <c r="I385" s="211"/>
      <c r="J385" s="28"/>
      <c r="K385" s="28"/>
      <c r="L385" s="29"/>
      <c r="M385" s="261"/>
      <c r="N385" s="262"/>
      <c r="O385" s="76"/>
      <c r="P385" s="76"/>
      <c r="Q385" s="76"/>
      <c r="R385" s="76"/>
      <c r="S385" s="76"/>
      <c r="T385" s="77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T385" s="3" t="s">
        <v>256</v>
      </c>
      <c r="AU385" s="3" t="s">
        <v>265</v>
      </c>
    </row>
    <row r="386" s="30" customFormat="true" ht="24.15" hidden="false" customHeight="true" outlineLevel="0" collapsed="false">
      <c r="A386" s="26"/>
      <c r="B386" s="27"/>
      <c r="C386" s="246" t="s">
        <v>1597</v>
      </c>
      <c r="D386" s="246" t="s">
        <v>250</v>
      </c>
      <c r="E386" s="247" t="s">
        <v>1598</v>
      </c>
      <c r="F386" s="248" t="s">
        <v>1599</v>
      </c>
      <c r="G386" s="249" t="s">
        <v>291</v>
      </c>
      <c r="H386" s="250" t="n">
        <v>2</v>
      </c>
      <c r="I386" s="251"/>
      <c r="J386" s="252" t="n">
        <f aca="false">ROUND(I386*H386,2)</f>
        <v>0</v>
      </c>
      <c r="K386" s="253"/>
      <c r="L386" s="29"/>
      <c r="M386" s="254"/>
      <c r="N386" s="255" t="s">
        <v>39</v>
      </c>
      <c r="O386" s="76"/>
      <c r="P386" s="256" t="n">
        <f aca="false">O386*H386</f>
        <v>0</v>
      </c>
      <c r="Q386" s="256" t="n">
        <v>0</v>
      </c>
      <c r="R386" s="256" t="n">
        <f aca="false">Q386*H386</f>
        <v>0</v>
      </c>
      <c r="S386" s="256" t="n">
        <v>0</v>
      </c>
      <c r="T386" s="257" t="n">
        <f aca="false">S386*H386</f>
        <v>0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258" t="s">
        <v>302</v>
      </c>
      <c r="AT386" s="258" t="s">
        <v>250</v>
      </c>
      <c r="AU386" s="258" t="s">
        <v>265</v>
      </c>
      <c r="AY386" s="3" t="s">
        <v>247</v>
      </c>
      <c r="BE386" s="137" t="n">
        <f aca="false">IF(N386="základní",J386,0)</f>
        <v>0</v>
      </c>
      <c r="BF386" s="137" t="n">
        <f aca="false">IF(N386="snížená",J386,0)</f>
        <v>0</v>
      </c>
      <c r="BG386" s="137" t="n">
        <f aca="false">IF(N386="zákl. přenesená",J386,0)</f>
        <v>0</v>
      </c>
      <c r="BH386" s="137" t="n">
        <f aca="false">IF(N386="sníž. přenesená",J386,0)</f>
        <v>0</v>
      </c>
      <c r="BI386" s="137" t="n">
        <f aca="false">IF(N386="nulová",J386,0)</f>
        <v>0</v>
      </c>
      <c r="BJ386" s="3" t="s">
        <v>81</v>
      </c>
      <c r="BK386" s="137" t="n">
        <f aca="false">ROUND(I386*H386,2)</f>
        <v>0</v>
      </c>
      <c r="BL386" s="3" t="s">
        <v>302</v>
      </c>
      <c r="BM386" s="258" t="s">
        <v>1600</v>
      </c>
    </row>
    <row r="387" s="30" customFormat="true" ht="19.2" hidden="false" customHeight="false" outlineLevel="0" collapsed="false">
      <c r="A387" s="26"/>
      <c r="B387" s="27"/>
      <c r="C387" s="28"/>
      <c r="D387" s="259" t="s">
        <v>256</v>
      </c>
      <c r="E387" s="28"/>
      <c r="F387" s="260" t="s">
        <v>1599</v>
      </c>
      <c r="G387" s="28"/>
      <c r="H387" s="28"/>
      <c r="I387" s="211"/>
      <c r="J387" s="28"/>
      <c r="K387" s="28"/>
      <c r="L387" s="29"/>
      <c r="M387" s="261"/>
      <c r="N387" s="262"/>
      <c r="O387" s="76"/>
      <c r="P387" s="76"/>
      <c r="Q387" s="76"/>
      <c r="R387" s="76"/>
      <c r="S387" s="76"/>
      <c r="T387" s="77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T387" s="3" t="s">
        <v>256</v>
      </c>
      <c r="AU387" s="3" t="s">
        <v>265</v>
      </c>
    </row>
    <row r="388" s="30" customFormat="true" ht="33" hidden="false" customHeight="true" outlineLevel="0" collapsed="false">
      <c r="A388" s="26"/>
      <c r="B388" s="27"/>
      <c r="C388" s="263" t="s">
        <v>1601</v>
      </c>
      <c r="D388" s="263" t="s">
        <v>288</v>
      </c>
      <c r="E388" s="264" t="s">
        <v>1602</v>
      </c>
      <c r="F388" s="265" t="s">
        <v>1091</v>
      </c>
      <c r="G388" s="266" t="s">
        <v>291</v>
      </c>
      <c r="H388" s="267" t="n">
        <v>2</v>
      </c>
      <c r="I388" s="268"/>
      <c r="J388" s="269" t="n">
        <f aca="false">ROUND(I388*H388,2)</f>
        <v>0</v>
      </c>
      <c r="K388" s="270"/>
      <c r="L388" s="271"/>
      <c r="M388" s="272"/>
      <c r="N388" s="273" t="s">
        <v>39</v>
      </c>
      <c r="O388" s="76"/>
      <c r="P388" s="256" t="n">
        <f aca="false">O388*H388</f>
        <v>0</v>
      </c>
      <c r="Q388" s="256" t="n">
        <v>0.0001</v>
      </c>
      <c r="R388" s="256" t="n">
        <f aca="false">Q388*H388</f>
        <v>0.0002</v>
      </c>
      <c r="S388" s="256" t="n">
        <v>0</v>
      </c>
      <c r="T388" s="257" t="n">
        <f aca="false">S388*H388</f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258" t="s">
        <v>324</v>
      </c>
      <c r="AT388" s="258" t="s">
        <v>288</v>
      </c>
      <c r="AU388" s="258" t="s">
        <v>265</v>
      </c>
      <c r="AY388" s="3" t="s">
        <v>247</v>
      </c>
      <c r="BE388" s="137" t="n">
        <f aca="false">IF(N388="základní",J388,0)</f>
        <v>0</v>
      </c>
      <c r="BF388" s="137" t="n">
        <f aca="false">IF(N388="snížená",J388,0)</f>
        <v>0</v>
      </c>
      <c r="BG388" s="137" t="n">
        <f aca="false">IF(N388="zákl. přenesená",J388,0)</f>
        <v>0</v>
      </c>
      <c r="BH388" s="137" t="n">
        <f aca="false">IF(N388="sníž. přenesená",J388,0)</f>
        <v>0</v>
      </c>
      <c r="BI388" s="137" t="n">
        <f aca="false">IF(N388="nulová",J388,0)</f>
        <v>0</v>
      </c>
      <c r="BJ388" s="3" t="s">
        <v>81</v>
      </c>
      <c r="BK388" s="137" t="n">
        <f aca="false">ROUND(I388*H388,2)</f>
        <v>0</v>
      </c>
      <c r="BL388" s="3" t="s">
        <v>302</v>
      </c>
      <c r="BM388" s="258" t="s">
        <v>1603</v>
      </c>
    </row>
    <row r="389" s="30" customFormat="true" ht="19.2" hidden="false" customHeight="false" outlineLevel="0" collapsed="false">
      <c r="A389" s="26"/>
      <c r="B389" s="27"/>
      <c r="C389" s="28"/>
      <c r="D389" s="259" t="s">
        <v>256</v>
      </c>
      <c r="E389" s="28"/>
      <c r="F389" s="260" t="s">
        <v>1091</v>
      </c>
      <c r="G389" s="28"/>
      <c r="H389" s="28"/>
      <c r="I389" s="211"/>
      <c r="J389" s="28"/>
      <c r="K389" s="28"/>
      <c r="L389" s="29"/>
      <c r="M389" s="261"/>
      <c r="N389" s="262"/>
      <c r="O389" s="76"/>
      <c r="P389" s="76"/>
      <c r="Q389" s="76"/>
      <c r="R389" s="76"/>
      <c r="S389" s="76"/>
      <c r="T389" s="77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T389" s="3" t="s">
        <v>256</v>
      </c>
      <c r="AU389" s="3" t="s">
        <v>265</v>
      </c>
    </row>
    <row r="390" s="30" customFormat="true" ht="24.15" hidden="false" customHeight="true" outlineLevel="0" collapsed="false">
      <c r="A390" s="26"/>
      <c r="B390" s="27"/>
      <c r="C390" s="263" t="s">
        <v>1690</v>
      </c>
      <c r="D390" s="263" t="s">
        <v>288</v>
      </c>
      <c r="E390" s="264" t="s">
        <v>1542</v>
      </c>
      <c r="F390" s="265" t="s">
        <v>1543</v>
      </c>
      <c r="G390" s="266" t="s">
        <v>291</v>
      </c>
      <c r="H390" s="267" t="n">
        <v>5</v>
      </c>
      <c r="I390" s="268"/>
      <c r="J390" s="269" t="n">
        <f aca="false">ROUND(I390*H390,2)</f>
        <v>0</v>
      </c>
      <c r="K390" s="270"/>
      <c r="L390" s="271"/>
      <c r="M390" s="272"/>
      <c r="N390" s="273" t="s">
        <v>39</v>
      </c>
      <c r="O390" s="76"/>
      <c r="P390" s="256" t="n">
        <f aca="false">O390*H390</f>
        <v>0</v>
      </c>
      <c r="Q390" s="256" t="n">
        <v>1E-005</v>
      </c>
      <c r="R390" s="256" t="n">
        <f aca="false">Q390*H390</f>
        <v>5E-005</v>
      </c>
      <c r="S390" s="256" t="n">
        <v>0</v>
      </c>
      <c r="T390" s="257" t="n">
        <f aca="false">S390*H390</f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258" t="s">
        <v>324</v>
      </c>
      <c r="AT390" s="258" t="s">
        <v>288</v>
      </c>
      <c r="AU390" s="258" t="s">
        <v>265</v>
      </c>
      <c r="AY390" s="3" t="s">
        <v>247</v>
      </c>
      <c r="BE390" s="137" t="n">
        <f aca="false">IF(N390="základní",J390,0)</f>
        <v>0</v>
      </c>
      <c r="BF390" s="137" t="n">
        <f aca="false">IF(N390="snížená",J390,0)</f>
        <v>0</v>
      </c>
      <c r="BG390" s="137" t="n">
        <f aca="false">IF(N390="zákl. přenesená",J390,0)</f>
        <v>0</v>
      </c>
      <c r="BH390" s="137" t="n">
        <f aca="false">IF(N390="sníž. přenesená",J390,0)</f>
        <v>0</v>
      </c>
      <c r="BI390" s="137" t="n">
        <f aca="false">IF(N390="nulová",J390,0)</f>
        <v>0</v>
      </c>
      <c r="BJ390" s="3" t="s">
        <v>81</v>
      </c>
      <c r="BK390" s="137" t="n">
        <f aca="false">ROUND(I390*H390,2)</f>
        <v>0</v>
      </c>
      <c r="BL390" s="3" t="s">
        <v>302</v>
      </c>
      <c r="BM390" s="258" t="s">
        <v>1691</v>
      </c>
    </row>
    <row r="391" s="30" customFormat="true" ht="10.2" hidden="false" customHeight="false" outlineLevel="0" collapsed="false">
      <c r="A391" s="26"/>
      <c r="B391" s="27"/>
      <c r="C391" s="28"/>
      <c r="D391" s="259" t="s">
        <v>256</v>
      </c>
      <c r="E391" s="28"/>
      <c r="F391" s="260" t="s">
        <v>1543</v>
      </c>
      <c r="G391" s="28"/>
      <c r="H391" s="28"/>
      <c r="I391" s="211"/>
      <c r="J391" s="28"/>
      <c r="K391" s="28"/>
      <c r="L391" s="29"/>
      <c r="M391" s="261"/>
      <c r="N391" s="262"/>
      <c r="O391" s="76"/>
      <c r="P391" s="76"/>
      <c r="Q391" s="76"/>
      <c r="R391" s="76"/>
      <c r="S391" s="76"/>
      <c r="T391" s="77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T391" s="3" t="s">
        <v>256</v>
      </c>
      <c r="AU391" s="3" t="s">
        <v>265</v>
      </c>
    </row>
    <row r="392" s="30" customFormat="true" ht="21.75" hidden="false" customHeight="true" outlineLevel="0" collapsed="false">
      <c r="A392" s="26"/>
      <c r="B392" s="27"/>
      <c r="C392" s="246" t="s">
        <v>379</v>
      </c>
      <c r="D392" s="246" t="s">
        <v>250</v>
      </c>
      <c r="E392" s="247" t="s">
        <v>1098</v>
      </c>
      <c r="F392" s="248" t="s">
        <v>1099</v>
      </c>
      <c r="G392" s="249" t="s">
        <v>291</v>
      </c>
      <c r="H392" s="250" t="n">
        <v>3</v>
      </c>
      <c r="I392" s="251"/>
      <c r="J392" s="252" t="n">
        <f aca="false">ROUND(I392*H392,2)</f>
        <v>0</v>
      </c>
      <c r="K392" s="253"/>
      <c r="L392" s="29"/>
      <c r="M392" s="254"/>
      <c r="N392" s="255" t="s">
        <v>39</v>
      </c>
      <c r="O392" s="76"/>
      <c r="P392" s="256" t="n">
        <f aca="false">O392*H392</f>
        <v>0</v>
      </c>
      <c r="Q392" s="256" t="n">
        <v>0</v>
      </c>
      <c r="R392" s="256" t="n">
        <f aca="false">Q392*H392</f>
        <v>0</v>
      </c>
      <c r="S392" s="256" t="n">
        <v>0</v>
      </c>
      <c r="T392" s="257" t="n">
        <f aca="false">S392*H392</f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258" t="s">
        <v>302</v>
      </c>
      <c r="AT392" s="258" t="s">
        <v>250</v>
      </c>
      <c r="AU392" s="258" t="s">
        <v>265</v>
      </c>
      <c r="AY392" s="3" t="s">
        <v>247</v>
      </c>
      <c r="BE392" s="137" t="n">
        <f aca="false">IF(N392="základní",J392,0)</f>
        <v>0</v>
      </c>
      <c r="BF392" s="137" t="n">
        <f aca="false">IF(N392="snížená",J392,0)</f>
        <v>0</v>
      </c>
      <c r="BG392" s="137" t="n">
        <f aca="false">IF(N392="zákl. přenesená",J392,0)</f>
        <v>0</v>
      </c>
      <c r="BH392" s="137" t="n">
        <f aca="false">IF(N392="sníž. přenesená",J392,0)</f>
        <v>0</v>
      </c>
      <c r="BI392" s="137" t="n">
        <f aca="false">IF(N392="nulová",J392,0)</f>
        <v>0</v>
      </c>
      <c r="BJ392" s="3" t="s">
        <v>81</v>
      </c>
      <c r="BK392" s="137" t="n">
        <f aca="false">ROUND(I392*H392,2)</f>
        <v>0</v>
      </c>
      <c r="BL392" s="3" t="s">
        <v>302</v>
      </c>
      <c r="BM392" s="258" t="s">
        <v>1100</v>
      </c>
    </row>
    <row r="393" s="30" customFormat="true" ht="19.2" hidden="false" customHeight="false" outlineLevel="0" collapsed="false">
      <c r="A393" s="26"/>
      <c r="B393" s="27"/>
      <c r="C393" s="28"/>
      <c r="D393" s="259" t="s">
        <v>256</v>
      </c>
      <c r="E393" s="28"/>
      <c r="F393" s="260" t="s">
        <v>1101</v>
      </c>
      <c r="G393" s="28"/>
      <c r="H393" s="28"/>
      <c r="I393" s="211"/>
      <c r="J393" s="28"/>
      <c r="K393" s="28"/>
      <c r="L393" s="29"/>
      <c r="M393" s="261"/>
      <c r="N393" s="262"/>
      <c r="O393" s="76"/>
      <c r="P393" s="76"/>
      <c r="Q393" s="76"/>
      <c r="R393" s="76"/>
      <c r="S393" s="76"/>
      <c r="T393" s="77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T393" s="3" t="s">
        <v>256</v>
      </c>
      <c r="AU393" s="3" t="s">
        <v>265</v>
      </c>
    </row>
    <row r="394" s="30" customFormat="true" ht="24.15" hidden="false" customHeight="true" outlineLevel="0" collapsed="false">
      <c r="A394" s="26"/>
      <c r="B394" s="27"/>
      <c r="C394" s="246" t="s">
        <v>1366</v>
      </c>
      <c r="D394" s="246" t="s">
        <v>250</v>
      </c>
      <c r="E394" s="247" t="s">
        <v>1367</v>
      </c>
      <c r="F394" s="248" t="s">
        <v>1368</v>
      </c>
      <c r="G394" s="249" t="s">
        <v>291</v>
      </c>
      <c r="H394" s="250" t="n">
        <v>1</v>
      </c>
      <c r="I394" s="251"/>
      <c r="J394" s="252" t="n">
        <f aca="false">ROUND(I394*H394,2)</f>
        <v>0</v>
      </c>
      <c r="K394" s="253"/>
      <c r="L394" s="29"/>
      <c r="M394" s="254"/>
      <c r="N394" s="255" t="s">
        <v>39</v>
      </c>
      <c r="O394" s="76"/>
      <c r="P394" s="256" t="n">
        <f aca="false">O394*H394</f>
        <v>0</v>
      </c>
      <c r="Q394" s="256" t="n">
        <v>0</v>
      </c>
      <c r="R394" s="256" t="n">
        <f aca="false">Q394*H394</f>
        <v>0</v>
      </c>
      <c r="S394" s="256" t="n">
        <v>0.0025</v>
      </c>
      <c r="T394" s="257" t="n">
        <f aca="false">S394*H394</f>
        <v>0.0025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258" t="s">
        <v>302</v>
      </c>
      <c r="AT394" s="258" t="s">
        <v>250</v>
      </c>
      <c r="AU394" s="258" t="s">
        <v>265</v>
      </c>
      <c r="AY394" s="3" t="s">
        <v>247</v>
      </c>
      <c r="BE394" s="137" t="n">
        <f aca="false">IF(N394="základní",J394,0)</f>
        <v>0</v>
      </c>
      <c r="BF394" s="137" t="n">
        <f aca="false">IF(N394="snížená",J394,0)</f>
        <v>0</v>
      </c>
      <c r="BG394" s="137" t="n">
        <f aca="false">IF(N394="zákl. přenesená",J394,0)</f>
        <v>0</v>
      </c>
      <c r="BH394" s="137" t="n">
        <f aca="false">IF(N394="sníž. přenesená",J394,0)</f>
        <v>0</v>
      </c>
      <c r="BI394" s="137" t="n">
        <f aca="false">IF(N394="nulová",J394,0)</f>
        <v>0</v>
      </c>
      <c r="BJ394" s="3" t="s">
        <v>81</v>
      </c>
      <c r="BK394" s="137" t="n">
        <f aca="false">ROUND(I394*H394,2)</f>
        <v>0</v>
      </c>
      <c r="BL394" s="3" t="s">
        <v>302</v>
      </c>
      <c r="BM394" s="258" t="s">
        <v>1369</v>
      </c>
    </row>
    <row r="395" s="30" customFormat="true" ht="19.2" hidden="false" customHeight="false" outlineLevel="0" collapsed="false">
      <c r="A395" s="26"/>
      <c r="B395" s="27"/>
      <c r="C395" s="28"/>
      <c r="D395" s="259" t="s">
        <v>256</v>
      </c>
      <c r="E395" s="28"/>
      <c r="F395" s="260" t="s">
        <v>1370</v>
      </c>
      <c r="G395" s="28"/>
      <c r="H395" s="28"/>
      <c r="I395" s="211"/>
      <c r="J395" s="28"/>
      <c r="K395" s="28"/>
      <c r="L395" s="29"/>
      <c r="M395" s="261"/>
      <c r="N395" s="262"/>
      <c r="O395" s="76"/>
      <c r="P395" s="76"/>
      <c r="Q395" s="76"/>
      <c r="R395" s="76"/>
      <c r="S395" s="76"/>
      <c r="T395" s="77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T395" s="3" t="s">
        <v>256</v>
      </c>
      <c r="AU395" s="3" t="s">
        <v>265</v>
      </c>
    </row>
    <row r="396" s="30" customFormat="true" ht="24.15" hidden="false" customHeight="true" outlineLevel="0" collapsed="false">
      <c r="A396" s="26"/>
      <c r="B396" s="27"/>
      <c r="C396" s="246" t="s">
        <v>1371</v>
      </c>
      <c r="D396" s="246" t="s">
        <v>250</v>
      </c>
      <c r="E396" s="247" t="s">
        <v>1372</v>
      </c>
      <c r="F396" s="248" t="s">
        <v>1373</v>
      </c>
      <c r="G396" s="249" t="s">
        <v>291</v>
      </c>
      <c r="H396" s="250" t="n">
        <v>1</v>
      </c>
      <c r="I396" s="251"/>
      <c r="J396" s="252" t="n">
        <f aca="false">ROUND(I396*H396,2)</f>
        <v>0</v>
      </c>
      <c r="K396" s="253"/>
      <c r="L396" s="29"/>
      <c r="M396" s="254"/>
      <c r="N396" s="255" t="s">
        <v>39</v>
      </c>
      <c r="O396" s="76"/>
      <c r="P396" s="256" t="n">
        <f aca="false">O396*H396</f>
        <v>0</v>
      </c>
      <c r="Q396" s="256" t="n">
        <v>0</v>
      </c>
      <c r="R396" s="256" t="n">
        <f aca="false">Q396*H396</f>
        <v>0</v>
      </c>
      <c r="S396" s="256" t="n">
        <v>0.0025</v>
      </c>
      <c r="T396" s="257" t="n">
        <f aca="false">S396*H396</f>
        <v>0.0025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258" t="s">
        <v>302</v>
      </c>
      <c r="AT396" s="258" t="s">
        <v>250</v>
      </c>
      <c r="AU396" s="258" t="s">
        <v>265</v>
      </c>
      <c r="AY396" s="3" t="s">
        <v>247</v>
      </c>
      <c r="BE396" s="137" t="n">
        <f aca="false">IF(N396="základní",J396,0)</f>
        <v>0</v>
      </c>
      <c r="BF396" s="137" t="n">
        <f aca="false">IF(N396="snížená",J396,0)</f>
        <v>0</v>
      </c>
      <c r="BG396" s="137" t="n">
        <f aca="false">IF(N396="zákl. přenesená",J396,0)</f>
        <v>0</v>
      </c>
      <c r="BH396" s="137" t="n">
        <f aca="false">IF(N396="sníž. přenesená",J396,0)</f>
        <v>0</v>
      </c>
      <c r="BI396" s="137" t="n">
        <f aca="false">IF(N396="nulová",J396,0)</f>
        <v>0</v>
      </c>
      <c r="BJ396" s="3" t="s">
        <v>81</v>
      </c>
      <c r="BK396" s="137" t="n">
        <f aca="false">ROUND(I396*H396,2)</f>
        <v>0</v>
      </c>
      <c r="BL396" s="3" t="s">
        <v>302</v>
      </c>
      <c r="BM396" s="258" t="s">
        <v>1374</v>
      </c>
    </row>
    <row r="397" s="30" customFormat="true" ht="19.2" hidden="false" customHeight="false" outlineLevel="0" collapsed="false">
      <c r="A397" s="26"/>
      <c r="B397" s="27"/>
      <c r="C397" s="28"/>
      <c r="D397" s="259" t="s">
        <v>256</v>
      </c>
      <c r="E397" s="28"/>
      <c r="F397" s="260" t="s">
        <v>1373</v>
      </c>
      <c r="G397" s="28"/>
      <c r="H397" s="28"/>
      <c r="I397" s="211"/>
      <c r="J397" s="28"/>
      <c r="K397" s="28"/>
      <c r="L397" s="29"/>
      <c r="M397" s="261"/>
      <c r="N397" s="262"/>
      <c r="O397" s="76"/>
      <c r="P397" s="76"/>
      <c r="Q397" s="76"/>
      <c r="R397" s="76"/>
      <c r="S397" s="76"/>
      <c r="T397" s="77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T397" s="3" t="s">
        <v>256</v>
      </c>
      <c r="AU397" s="3" t="s">
        <v>265</v>
      </c>
    </row>
    <row r="398" s="30" customFormat="true" ht="24.15" hidden="false" customHeight="true" outlineLevel="0" collapsed="false">
      <c r="A398" s="26"/>
      <c r="B398" s="27"/>
      <c r="C398" s="246" t="s">
        <v>1375</v>
      </c>
      <c r="D398" s="246" t="s">
        <v>250</v>
      </c>
      <c r="E398" s="247" t="s">
        <v>1376</v>
      </c>
      <c r="F398" s="248" t="s">
        <v>1377</v>
      </c>
      <c r="G398" s="249" t="s">
        <v>291</v>
      </c>
      <c r="H398" s="250" t="n">
        <v>1</v>
      </c>
      <c r="I398" s="251"/>
      <c r="J398" s="252" t="n">
        <f aca="false">ROUND(I398*H398,2)</f>
        <v>0</v>
      </c>
      <c r="K398" s="253"/>
      <c r="L398" s="29"/>
      <c r="M398" s="254"/>
      <c r="N398" s="255" t="s">
        <v>39</v>
      </c>
      <c r="O398" s="76"/>
      <c r="P398" s="256" t="n">
        <f aca="false">O398*H398</f>
        <v>0</v>
      </c>
      <c r="Q398" s="256" t="n">
        <v>0</v>
      </c>
      <c r="R398" s="256" t="n">
        <f aca="false">Q398*H398</f>
        <v>0</v>
      </c>
      <c r="S398" s="256" t="n">
        <v>0</v>
      </c>
      <c r="T398" s="257" t="n">
        <f aca="false">S398*H398</f>
        <v>0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258" t="s">
        <v>302</v>
      </c>
      <c r="AT398" s="258" t="s">
        <v>250</v>
      </c>
      <c r="AU398" s="258" t="s">
        <v>265</v>
      </c>
      <c r="AY398" s="3" t="s">
        <v>247</v>
      </c>
      <c r="BE398" s="137" t="n">
        <f aca="false">IF(N398="základní",J398,0)</f>
        <v>0</v>
      </c>
      <c r="BF398" s="137" t="n">
        <f aca="false">IF(N398="snížená",J398,0)</f>
        <v>0</v>
      </c>
      <c r="BG398" s="137" t="n">
        <f aca="false">IF(N398="zákl. přenesená",J398,0)</f>
        <v>0</v>
      </c>
      <c r="BH398" s="137" t="n">
        <f aca="false">IF(N398="sníž. přenesená",J398,0)</f>
        <v>0</v>
      </c>
      <c r="BI398" s="137" t="n">
        <f aca="false">IF(N398="nulová",J398,0)</f>
        <v>0</v>
      </c>
      <c r="BJ398" s="3" t="s">
        <v>81</v>
      </c>
      <c r="BK398" s="137" t="n">
        <f aca="false">ROUND(I398*H398,2)</f>
        <v>0</v>
      </c>
      <c r="BL398" s="3" t="s">
        <v>302</v>
      </c>
      <c r="BM398" s="258" t="s">
        <v>1378</v>
      </c>
    </row>
    <row r="399" s="30" customFormat="true" ht="19.2" hidden="false" customHeight="false" outlineLevel="0" collapsed="false">
      <c r="A399" s="26"/>
      <c r="B399" s="27"/>
      <c r="C399" s="28"/>
      <c r="D399" s="259" t="s">
        <v>256</v>
      </c>
      <c r="E399" s="28"/>
      <c r="F399" s="260" t="s">
        <v>1377</v>
      </c>
      <c r="G399" s="28"/>
      <c r="H399" s="28"/>
      <c r="I399" s="211"/>
      <c r="J399" s="28"/>
      <c r="K399" s="28"/>
      <c r="L399" s="29"/>
      <c r="M399" s="261"/>
      <c r="N399" s="262"/>
      <c r="O399" s="76"/>
      <c r="P399" s="76"/>
      <c r="Q399" s="76"/>
      <c r="R399" s="76"/>
      <c r="S399" s="76"/>
      <c r="T399" s="77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T399" s="3" t="s">
        <v>256</v>
      </c>
      <c r="AU399" s="3" t="s">
        <v>265</v>
      </c>
    </row>
    <row r="400" s="30" customFormat="true" ht="16.5" hidden="false" customHeight="true" outlineLevel="0" collapsed="false">
      <c r="A400" s="26"/>
      <c r="B400" s="27"/>
      <c r="C400" s="246" t="s">
        <v>1379</v>
      </c>
      <c r="D400" s="246" t="s">
        <v>250</v>
      </c>
      <c r="E400" s="247" t="s">
        <v>1380</v>
      </c>
      <c r="F400" s="248" t="s">
        <v>1381</v>
      </c>
      <c r="G400" s="249" t="s">
        <v>291</v>
      </c>
      <c r="H400" s="250" t="n">
        <v>1</v>
      </c>
      <c r="I400" s="251"/>
      <c r="J400" s="252" t="n">
        <f aca="false">ROUND(I400*H400,2)</f>
        <v>0</v>
      </c>
      <c r="K400" s="253"/>
      <c r="L400" s="29"/>
      <c r="M400" s="254"/>
      <c r="N400" s="255" t="s">
        <v>39</v>
      </c>
      <c r="O400" s="76"/>
      <c r="P400" s="256" t="n">
        <f aca="false">O400*H400</f>
        <v>0</v>
      </c>
      <c r="Q400" s="256" t="n">
        <v>0</v>
      </c>
      <c r="R400" s="256" t="n">
        <f aca="false">Q400*H400</f>
        <v>0</v>
      </c>
      <c r="S400" s="256" t="n">
        <v>0</v>
      </c>
      <c r="T400" s="257" t="n">
        <f aca="false">S400*H400</f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258" t="s">
        <v>302</v>
      </c>
      <c r="AT400" s="258" t="s">
        <v>250</v>
      </c>
      <c r="AU400" s="258" t="s">
        <v>265</v>
      </c>
      <c r="AY400" s="3" t="s">
        <v>247</v>
      </c>
      <c r="BE400" s="137" t="n">
        <f aca="false">IF(N400="základní",J400,0)</f>
        <v>0</v>
      </c>
      <c r="BF400" s="137" t="n">
        <f aca="false">IF(N400="snížená",J400,0)</f>
        <v>0</v>
      </c>
      <c r="BG400" s="137" t="n">
        <f aca="false">IF(N400="zákl. přenesená",J400,0)</f>
        <v>0</v>
      </c>
      <c r="BH400" s="137" t="n">
        <f aca="false">IF(N400="sníž. přenesená",J400,0)</f>
        <v>0</v>
      </c>
      <c r="BI400" s="137" t="n">
        <f aca="false">IF(N400="nulová",J400,0)</f>
        <v>0</v>
      </c>
      <c r="BJ400" s="3" t="s">
        <v>81</v>
      </c>
      <c r="BK400" s="137" t="n">
        <f aca="false">ROUND(I400*H400,2)</f>
        <v>0</v>
      </c>
      <c r="BL400" s="3" t="s">
        <v>302</v>
      </c>
      <c r="BM400" s="258" t="s">
        <v>1382</v>
      </c>
    </row>
    <row r="401" s="30" customFormat="true" ht="10.2" hidden="false" customHeight="false" outlineLevel="0" collapsed="false">
      <c r="A401" s="26"/>
      <c r="B401" s="27"/>
      <c r="C401" s="28"/>
      <c r="D401" s="259" t="s">
        <v>256</v>
      </c>
      <c r="E401" s="28"/>
      <c r="F401" s="260" t="s">
        <v>1383</v>
      </c>
      <c r="G401" s="28"/>
      <c r="H401" s="28"/>
      <c r="I401" s="211"/>
      <c r="J401" s="28"/>
      <c r="K401" s="28"/>
      <c r="L401" s="29"/>
      <c r="M401" s="261"/>
      <c r="N401" s="262"/>
      <c r="O401" s="76"/>
      <c r="P401" s="76"/>
      <c r="Q401" s="76"/>
      <c r="R401" s="76"/>
      <c r="S401" s="76"/>
      <c r="T401" s="77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T401" s="3" t="s">
        <v>256</v>
      </c>
      <c r="AU401" s="3" t="s">
        <v>265</v>
      </c>
    </row>
    <row r="402" s="30" customFormat="true" ht="21.75" hidden="false" customHeight="true" outlineLevel="0" collapsed="false">
      <c r="A402" s="26"/>
      <c r="B402" s="27"/>
      <c r="C402" s="263" t="s">
        <v>1384</v>
      </c>
      <c r="D402" s="263" t="s">
        <v>288</v>
      </c>
      <c r="E402" s="264" t="s">
        <v>1385</v>
      </c>
      <c r="F402" s="265" t="s">
        <v>1386</v>
      </c>
      <c r="G402" s="266" t="s">
        <v>291</v>
      </c>
      <c r="H402" s="267" t="n">
        <v>1</v>
      </c>
      <c r="I402" s="268"/>
      <c r="J402" s="269" t="n">
        <f aca="false">ROUND(I402*H402,2)</f>
        <v>0</v>
      </c>
      <c r="K402" s="270"/>
      <c r="L402" s="271"/>
      <c r="M402" s="272"/>
      <c r="N402" s="273" t="s">
        <v>39</v>
      </c>
      <c r="O402" s="76"/>
      <c r="P402" s="256" t="n">
        <f aca="false">O402*H402</f>
        <v>0</v>
      </c>
      <c r="Q402" s="256" t="n">
        <v>0</v>
      </c>
      <c r="R402" s="256" t="n">
        <f aca="false">Q402*H402</f>
        <v>0</v>
      </c>
      <c r="S402" s="256" t="n">
        <v>0</v>
      </c>
      <c r="T402" s="257" t="n">
        <f aca="false">S402*H402</f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258" t="s">
        <v>324</v>
      </c>
      <c r="AT402" s="258" t="s">
        <v>288</v>
      </c>
      <c r="AU402" s="258" t="s">
        <v>265</v>
      </c>
      <c r="AY402" s="3" t="s">
        <v>247</v>
      </c>
      <c r="BE402" s="137" t="n">
        <f aca="false">IF(N402="základní",J402,0)</f>
        <v>0</v>
      </c>
      <c r="BF402" s="137" t="n">
        <f aca="false">IF(N402="snížená",J402,0)</f>
        <v>0</v>
      </c>
      <c r="BG402" s="137" t="n">
        <f aca="false">IF(N402="zákl. přenesená",J402,0)</f>
        <v>0</v>
      </c>
      <c r="BH402" s="137" t="n">
        <f aca="false">IF(N402="sníž. přenesená",J402,0)</f>
        <v>0</v>
      </c>
      <c r="BI402" s="137" t="n">
        <f aca="false">IF(N402="nulová",J402,0)</f>
        <v>0</v>
      </c>
      <c r="BJ402" s="3" t="s">
        <v>81</v>
      </c>
      <c r="BK402" s="137" t="n">
        <f aca="false">ROUND(I402*H402,2)</f>
        <v>0</v>
      </c>
      <c r="BL402" s="3" t="s">
        <v>302</v>
      </c>
      <c r="BM402" s="258" t="s">
        <v>1387</v>
      </c>
    </row>
    <row r="403" s="30" customFormat="true" ht="10.2" hidden="false" customHeight="false" outlineLevel="0" collapsed="false">
      <c r="A403" s="26"/>
      <c r="B403" s="27"/>
      <c r="C403" s="28"/>
      <c r="D403" s="259" t="s">
        <v>256</v>
      </c>
      <c r="E403" s="28"/>
      <c r="F403" s="260" t="s">
        <v>1386</v>
      </c>
      <c r="G403" s="28"/>
      <c r="H403" s="28"/>
      <c r="I403" s="211"/>
      <c r="J403" s="28"/>
      <c r="K403" s="28"/>
      <c r="L403" s="29"/>
      <c r="M403" s="261"/>
      <c r="N403" s="262"/>
      <c r="O403" s="76"/>
      <c r="P403" s="76"/>
      <c r="Q403" s="76"/>
      <c r="R403" s="76"/>
      <c r="S403" s="76"/>
      <c r="T403" s="77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T403" s="3" t="s">
        <v>256</v>
      </c>
      <c r="AU403" s="3" t="s">
        <v>265</v>
      </c>
    </row>
    <row r="404" s="30" customFormat="true" ht="16.5" hidden="false" customHeight="true" outlineLevel="0" collapsed="false">
      <c r="A404" s="26"/>
      <c r="B404" s="27"/>
      <c r="C404" s="246" t="s">
        <v>1388</v>
      </c>
      <c r="D404" s="246" t="s">
        <v>250</v>
      </c>
      <c r="E404" s="247" t="s">
        <v>1389</v>
      </c>
      <c r="F404" s="248" t="s">
        <v>1390</v>
      </c>
      <c r="G404" s="249" t="s">
        <v>291</v>
      </c>
      <c r="H404" s="250" t="n">
        <v>1</v>
      </c>
      <c r="I404" s="251"/>
      <c r="J404" s="252" t="n">
        <f aca="false">ROUND(I404*H404,2)</f>
        <v>0</v>
      </c>
      <c r="K404" s="253"/>
      <c r="L404" s="29"/>
      <c r="M404" s="254"/>
      <c r="N404" s="255" t="s">
        <v>39</v>
      </c>
      <c r="O404" s="76"/>
      <c r="P404" s="256" t="n">
        <f aca="false">O404*H404</f>
        <v>0</v>
      </c>
      <c r="Q404" s="256" t="n">
        <v>0</v>
      </c>
      <c r="R404" s="256" t="n">
        <f aca="false">Q404*H404</f>
        <v>0</v>
      </c>
      <c r="S404" s="256" t="n">
        <v>0</v>
      </c>
      <c r="T404" s="257" t="n">
        <f aca="false">S404*H404</f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258" t="s">
        <v>302</v>
      </c>
      <c r="AT404" s="258" t="s">
        <v>250</v>
      </c>
      <c r="AU404" s="258" t="s">
        <v>265</v>
      </c>
      <c r="AY404" s="3" t="s">
        <v>247</v>
      </c>
      <c r="BE404" s="137" t="n">
        <f aca="false">IF(N404="základní",J404,0)</f>
        <v>0</v>
      </c>
      <c r="BF404" s="137" t="n">
        <f aca="false">IF(N404="snížená",J404,0)</f>
        <v>0</v>
      </c>
      <c r="BG404" s="137" t="n">
        <f aca="false">IF(N404="zákl. přenesená",J404,0)</f>
        <v>0</v>
      </c>
      <c r="BH404" s="137" t="n">
        <f aca="false">IF(N404="sníž. přenesená",J404,0)</f>
        <v>0</v>
      </c>
      <c r="BI404" s="137" t="n">
        <f aca="false">IF(N404="nulová",J404,0)</f>
        <v>0</v>
      </c>
      <c r="BJ404" s="3" t="s">
        <v>81</v>
      </c>
      <c r="BK404" s="137" t="n">
        <f aca="false">ROUND(I404*H404,2)</f>
        <v>0</v>
      </c>
      <c r="BL404" s="3" t="s">
        <v>302</v>
      </c>
      <c r="BM404" s="258" t="s">
        <v>1391</v>
      </c>
    </row>
    <row r="405" s="30" customFormat="true" ht="10.2" hidden="false" customHeight="false" outlineLevel="0" collapsed="false">
      <c r="A405" s="26"/>
      <c r="B405" s="27"/>
      <c r="C405" s="28"/>
      <c r="D405" s="259" t="s">
        <v>256</v>
      </c>
      <c r="E405" s="28"/>
      <c r="F405" s="260" t="s">
        <v>1390</v>
      </c>
      <c r="G405" s="28"/>
      <c r="H405" s="28"/>
      <c r="I405" s="211"/>
      <c r="J405" s="28"/>
      <c r="K405" s="28"/>
      <c r="L405" s="29"/>
      <c r="M405" s="261"/>
      <c r="N405" s="262"/>
      <c r="O405" s="76"/>
      <c r="P405" s="76"/>
      <c r="Q405" s="76"/>
      <c r="R405" s="76"/>
      <c r="S405" s="76"/>
      <c r="T405" s="77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T405" s="3" t="s">
        <v>256</v>
      </c>
      <c r="AU405" s="3" t="s">
        <v>265</v>
      </c>
    </row>
    <row r="406" s="30" customFormat="true" ht="16.5" hidden="false" customHeight="true" outlineLevel="0" collapsed="false">
      <c r="A406" s="26"/>
      <c r="B406" s="27"/>
      <c r="C406" s="246" t="s">
        <v>1392</v>
      </c>
      <c r="D406" s="246" t="s">
        <v>250</v>
      </c>
      <c r="E406" s="247" t="s">
        <v>1393</v>
      </c>
      <c r="F406" s="248" t="s">
        <v>1394</v>
      </c>
      <c r="G406" s="249" t="s">
        <v>291</v>
      </c>
      <c r="H406" s="250" t="n">
        <v>1</v>
      </c>
      <c r="I406" s="251"/>
      <c r="J406" s="252" t="n">
        <f aca="false">ROUND(I406*H406,2)</f>
        <v>0</v>
      </c>
      <c r="K406" s="253"/>
      <c r="L406" s="29"/>
      <c r="M406" s="254"/>
      <c r="N406" s="255" t="s">
        <v>39</v>
      </c>
      <c r="O406" s="76"/>
      <c r="P406" s="256" t="n">
        <f aca="false">O406*H406</f>
        <v>0</v>
      </c>
      <c r="Q406" s="256" t="n">
        <v>0</v>
      </c>
      <c r="R406" s="256" t="n">
        <f aca="false">Q406*H406</f>
        <v>0</v>
      </c>
      <c r="S406" s="256" t="n">
        <v>0</v>
      </c>
      <c r="T406" s="257" t="n">
        <f aca="false">S406*H406</f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258" t="s">
        <v>302</v>
      </c>
      <c r="AT406" s="258" t="s">
        <v>250</v>
      </c>
      <c r="AU406" s="258" t="s">
        <v>265</v>
      </c>
      <c r="AY406" s="3" t="s">
        <v>247</v>
      </c>
      <c r="BE406" s="137" t="n">
        <f aca="false">IF(N406="základní",J406,0)</f>
        <v>0</v>
      </c>
      <c r="BF406" s="137" t="n">
        <f aca="false">IF(N406="snížená",J406,0)</f>
        <v>0</v>
      </c>
      <c r="BG406" s="137" t="n">
        <f aca="false">IF(N406="zákl. přenesená",J406,0)</f>
        <v>0</v>
      </c>
      <c r="BH406" s="137" t="n">
        <f aca="false">IF(N406="sníž. přenesená",J406,0)</f>
        <v>0</v>
      </c>
      <c r="BI406" s="137" t="n">
        <f aca="false">IF(N406="nulová",J406,0)</f>
        <v>0</v>
      </c>
      <c r="BJ406" s="3" t="s">
        <v>81</v>
      </c>
      <c r="BK406" s="137" t="n">
        <f aca="false">ROUND(I406*H406,2)</f>
        <v>0</v>
      </c>
      <c r="BL406" s="3" t="s">
        <v>302</v>
      </c>
      <c r="BM406" s="258" t="s">
        <v>1395</v>
      </c>
    </row>
    <row r="407" s="30" customFormat="true" ht="10.2" hidden="false" customHeight="false" outlineLevel="0" collapsed="false">
      <c r="A407" s="26"/>
      <c r="B407" s="27"/>
      <c r="C407" s="28"/>
      <c r="D407" s="259" t="s">
        <v>256</v>
      </c>
      <c r="E407" s="28"/>
      <c r="F407" s="260" t="s">
        <v>1396</v>
      </c>
      <c r="G407" s="28"/>
      <c r="H407" s="28"/>
      <c r="I407" s="211"/>
      <c r="J407" s="28"/>
      <c r="K407" s="28"/>
      <c r="L407" s="29"/>
      <c r="M407" s="261"/>
      <c r="N407" s="262"/>
      <c r="O407" s="76"/>
      <c r="P407" s="76"/>
      <c r="Q407" s="76"/>
      <c r="R407" s="76"/>
      <c r="S407" s="76"/>
      <c r="T407" s="77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T407" s="3" t="s">
        <v>256</v>
      </c>
      <c r="AU407" s="3" t="s">
        <v>265</v>
      </c>
    </row>
    <row r="408" s="30" customFormat="true" ht="24.15" hidden="false" customHeight="true" outlineLevel="0" collapsed="false">
      <c r="A408" s="26"/>
      <c r="B408" s="27"/>
      <c r="C408" s="246" t="s">
        <v>1397</v>
      </c>
      <c r="D408" s="246" t="s">
        <v>250</v>
      </c>
      <c r="E408" s="247" t="s">
        <v>1398</v>
      </c>
      <c r="F408" s="248" t="s">
        <v>1399</v>
      </c>
      <c r="G408" s="249" t="s">
        <v>291</v>
      </c>
      <c r="H408" s="250" t="n">
        <v>1</v>
      </c>
      <c r="I408" s="251"/>
      <c r="J408" s="252" t="n">
        <f aca="false">ROUND(I408*H408,2)</f>
        <v>0</v>
      </c>
      <c r="K408" s="253"/>
      <c r="L408" s="29"/>
      <c r="M408" s="254"/>
      <c r="N408" s="255" t="s">
        <v>39</v>
      </c>
      <c r="O408" s="76"/>
      <c r="P408" s="256" t="n">
        <f aca="false">O408*H408</f>
        <v>0</v>
      </c>
      <c r="Q408" s="256" t="n">
        <v>0</v>
      </c>
      <c r="R408" s="256" t="n">
        <f aca="false">Q408*H408</f>
        <v>0</v>
      </c>
      <c r="S408" s="256" t="n">
        <v>0</v>
      </c>
      <c r="T408" s="257" t="n">
        <f aca="false">S408*H408</f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258" t="s">
        <v>302</v>
      </c>
      <c r="AT408" s="258" t="s">
        <v>250</v>
      </c>
      <c r="AU408" s="258" t="s">
        <v>265</v>
      </c>
      <c r="AY408" s="3" t="s">
        <v>247</v>
      </c>
      <c r="BE408" s="137" t="n">
        <f aca="false">IF(N408="základní",J408,0)</f>
        <v>0</v>
      </c>
      <c r="BF408" s="137" t="n">
        <f aca="false">IF(N408="snížená",J408,0)</f>
        <v>0</v>
      </c>
      <c r="BG408" s="137" t="n">
        <f aca="false">IF(N408="zákl. přenesená",J408,0)</f>
        <v>0</v>
      </c>
      <c r="BH408" s="137" t="n">
        <f aca="false">IF(N408="sníž. přenesená",J408,0)</f>
        <v>0</v>
      </c>
      <c r="BI408" s="137" t="n">
        <f aca="false">IF(N408="nulová",J408,0)</f>
        <v>0</v>
      </c>
      <c r="BJ408" s="3" t="s">
        <v>81</v>
      </c>
      <c r="BK408" s="137" t="n">
        <f aca="false">ROUND(I408*H408,2)</f>
        <v>0</v>
      </c>
      <c r="BL408" s="3" t="s">
        <v>302</v>
      </c>
      <c r="BM408" s="258" t="s">
        <v>1400</v>
      </c>
    </row>
    <row r="409" s="30" customFormat="true" ht="19.2" hidden="false" customHeight="false" outlineLevel="0" collapsed="false">
      <c r="A409" s="26"/>
      <c r="B409" s="27"/>
      <c r="C409" s="28"/>
      <c r="D409" s="259" t="s">
        <v>256</v>
      </c>
      <c r="E409" s="28"/>
      <c r="F409" s="260" t="s">
        <v>1399</v>
      </c>
      <c r="G409" s="28"/>
      <c r="H409" s="28"/>
      <c r="I409" s="211"/>
      <c r="J409" s="28"/>
      <c r="K409" s="28"/>
      <c r="L409" s="29"/>
      <c r="M409" s="261"/>
      <c r="N409" s="262"/>
      <c r="O409" s="76"/>
      <c r="P409" s="76"/>
      <c r="Q409" s="76"/>
      <c r="R409" s="76"/>
      <c r="S409" s="76"/>
      <c r="T409" s="77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T409" s="3" t="s">
        <v>256</v>
      </c>
      <c r="AU409" s="3" t="s">
        <v>265</v>
      </c>
    </row>
    <row r="410" s="30" customFormat="true" ht="37.8" hidden="false" customHeight="true" outlineLevel="0" collapsed="false">
      <c r="A410" s="26"/>
      <c r="B410" s="27"/>
      <c r="C410" s="246" t="s">
        <v>1401</v>
      </c>
      <c r="D410" s="246" t="s">
        <v>250</v>
      </c>
      <c r="E410" s="247" t="s">
        <v>1402</v>
      </c>
      <c r="F410" s="248" t="s">
        <v>1403</v>
      </c>
      <c r="G410" s="249" t="s">
        <v>291</v>
      </c>
      <c r="H410" s="250" t="n">
        <v>1</v>
      </c>
      <c r="I410" s="251"/>
      <c r="J410" s="252" t="n">
        <f aca="false">ROUND(I410*H410,2)</f>
        <v>0</v>
      </c>
      <c r="K410" s="253"/>
      <c r="L410" s="29"/>
      <c r="M410" s="254"/>
      <c r="N410" s="255" t="s">
        <v>39</v>
      </c>
      <c r="O410" s="76"/>
      <c r="P410" s="256" t="n">
        <f aca="false">O410*H410</f>
        <v>0</v>
      </c>
      <c r="Q410" s="256" t="n">
        <v>0</v>
      </c>
      <c r="R410" s="256" t="n">
        <f aca="false">Q410*H410</f>
        <v>0</v>
      </c>
      <c r="S410" s="256" t="n">
        <v>0.0025</v>
      </c>
      <c r="T410" s="257" t="n">
        <f aca="false">S410*H410</f>
        <v>0.0025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258" t="s">
        <v>302</v>
      </c>
      <c r="AT410" s="258" t="s">
        <v>250</v>
      </c>
      <c r="AU410" s="258" t="s">
        <v>265</v>
      </c>
      <c r="AY410" s="3" t="s">
        <v>247</v>
      </c>
      <c r="BE410" s="137" t="n">
        <f aca="false">IF(N410="základní",J410,0)</f>
        <v>0</v>
      </c>
      <c r="BF410" s="137" t="n">
        <f aca="false">IF(N410="snížená",J410,0)</f>
        <v>0</v>
      </c>
      <c r="BG410" s="137" t="n">
        <f aca="false">IF(N410="zákl. přenesená",J410,0)</f>
        <v>0</v>
      </c>
      <c r="BH410" s="137" t="n">
        <f aca="false">IF(N410="sníž. přenesená",J410,0)</f>
        <v>0</v>
      </c>
      <c r="BI410" s="137" t="n">
        <f aca="false">IF(N410="nulová",J410,0)</f>
        <v>0</v>
      </c>
      <c r="BJ410" s="3" t="s">
        <v>81</v>
      </c>
      <c r="BK410" s="137" t="n">
        <f aca="false">ROUND(I410*H410,2)</f>
        <v>0</v>
      </c>
      <c r="BL410" s="3" t="s">
        <v>302</v>
      </c>
      <c r="BM410" s="258" t="s">
        <v>1404</v>
      </c>
    </row>
    <row r="411" s="30" customFormat="true" ht="28.8" hidden="false" customHeight="false" outlineLevel="0" collapsed="false">
      <c r="A411" s="26"/>
      <c r="B411" s="27"/>
      <c r="C411" s="28"/>
      <c r="D411" s="259" t="s">
        <v>256</v>
      </c>
      <c r="E411" s="28"/>
      <c r="F411" s="260" t="s">
        <v>1403</v>
      </c>
      <c r="G411" s="28"/>
      <c r="H411" s="28"/>
      <c r="I411" s="211"/>
      <c r="J411" s="28"/>
      <c r="K411" s="28"/>
      <c r="L411" s="29"/>
      <c r="M411" s="261"/>
      <c r="N411" s="262"/>
      <c r="O411" s="76"/>
      <c r="P411" s="76"/>
      <c r="Q411" s="76"/>
      <c r="R411" s="76"/>
      <c r="S411" s="76"/>
      <c r="T411" s="77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T411" s="3" t="s">
        <v>256</v>
      </c>
      <c r="AU411" s="3" t="s">
        <v>265</v>
      </c>
    </row>
    <row r="412" s="30" customFormat="true" ht="16.5" hidden="false" customHeight="true" outlineLevel="0" collapsed="false">
      <c r="A412" s="26"/>
      <c r="B412" s="27"/>
      <c r="C412" s="246" t="s">
        <v>1692</v>
      </c>
      <c r="D412" s="246" t="s">
        <v>250</v>
      </c>
      <c r="E412" s="247" t="s">
        <v>1693</v>
      </c>
      <c r="F412" s="248" t="s">
        <v>1694</v>
      </c>
      <c r="G412" s="249" t="s">
        <v>291</v>
      </c>
      <c r="H412" s="250" t="n">
        <v>1</v>
      </c>
      <c r="I412" s="251"/>
      <c r="J412" s="252" t="n">
        <f aca="false">ROUND(I412*H412,2)</f>
        <v>0</v>
      </c>
      <c r="K412" s="253"/>
      <c r="L412" s="29"/>
      <c r="M412" s="254"/>
      <c r="N412" s="255" t="s">
        <v>39</v>
      </c>
      <c r="O412" s="76"/>
      <c r="P412" s="256" t="n">
        <f aca="false">O412*H412</f>
        <v>0</v>
      </c>
      <c r="Q412" s="256" t="n">
        <v>0</v>
      </c>
      <c r="R412" s="256" t="n">
        <f aca="false">Q412*H412</f>
        <v>0</v>
      </c>
      <c r="S412" s="256" t="n">
        <v>0</v>
      </c>
      <c r="T412" s="257" t="n">
        <f aca="false">S412*H412</f>
        <v>0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258" t="s">
        <v>302</v>
      </c>
      <c r="AT412" s="258" t="s">
        <v>250</v>
      </c>
      <c r="AU412" s="258" t="s">
        <v>265</v>
      </c>
      <c r="AY412" s="3" t="s">
        <v>247</v>
      </c>
      <c r="BE412" s="137" t="n">
        <f aca="false">IF(N412="základní",J412,0)</f>
        <v>0</v>
      </c>
      <c r="BF412" s="137" t="n">
        <f aca="false">IF(N412="snížená",J412,0)</f>
        <v>0</v>
      </c>
      <c r="BG412" s="137" t="n">
        <f aca="false">IF(N412="zákl. přenesená",J412,0)</f>
        <v>0</v>
      </c>
      <c r="BH412" s="137" t="n">
        <f aca="false">IF(N412="sníž. přenesená",J412,0)</f>
        <v>0</v>
      </c>
      <c r="BI412" s="137" t="n">
        <f aca="false">IF(N412="nulová",J412,0)</f>
        <v>0</v>
      </c>
      <c r="BJ412" s="3" t="s">
        <v>81</v>
      </c>
      <c r="BK412" s="137" t="n">
        <f aca="false">ROUND(I412*H412,2)</f>
        <v>0</v>
      </c>
      <c r="BL412" s="3" t="s">
        <v>302</v>
      </c>
      <c r="BM412" s="258" t="s">
        <v>1695</v>
      </c>
    </row>
    <row r="413" s="30" customFormat="true" ht="10.2" hidden="false" customHeight="false" outlineLevel="0" collapsed="false">
      <c r="A413" s="26"/>
      <c r="B413" s="27"/>
      <c r="C413" s="28"/>
      <c r="D413" s="259" t="s">
        <v>256</v>
      </c>
      <c r="E413" s="28"/>
      <c r="F413" s="260" t="s">
        <v>1694</v>
      </c>
      <c r="G413" s="28"/>
      <c r="H413" s="28"/>
      <c r="I413" s="211"/>
      <c r="J413" s="28"/>
      <c r="K413" s="28"/>
      <c r="L413" s="29"/>
      <c r="M413" s="261"/>
      <c r="N413" s="262"/>
      <c r="O413" s="76"/>
      <c r="P413" s="76"/>
      <c r="Q413" s="76"/>
      <c r="R413" s="76"/>
      <c r="S413" s="76"/>
      <c r="T413" s="77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T413" s="3" t="s">
        <v>256</v>
      </c>
      <c r="AU413" s="3" t="s">
        <v>265</v>
      </c>
    </row>
    <row r="414" s="30" customFormat="true" ht="16.5" hidden="false" customHeight="true" outlineLevel="0" collapsed="false">
      <c r="A414" s="26"/>
      <c r="B414" s="27"/>
      <c r="C414" s="246" t="s">
        <v>1696</v>
      </c>
      <c r="D414" s="246" t="s">
        <v>250</v>
      </c>
      <c r="E414" s="247" t="s">
        <v>1697</v>
      </c>
      <c r="F414" s="248" t="s">
        <v>1698</v>
      </c>
      <c r="G414" s="249" t="s">
        <v>291</v>
      </c>
      <c r="H414" s="250" t="n">
        <v>1</v>
      </c>
      <c r="I414" s="251"/>
      <c r="J414" s="252" t="n">
        <f aca="false">ROUND(I414*H414,2)</f>
        <v>0</v>
      </c>
      <c r="K414" s="253"/>
      <c r="L414" s="29"/>
      <c r="M414" s="254"/>
      <c r="N414" s="255" t="s">
        <v>39</v>
      </c>
      <c r="O414" s="76"/>
      <c r="P414" s="256" t="n">
        <f aca="false">O414*H414</f>
        <v>0</v>
      </c>
      <c r="Q414" s="256" t="n">
        <v>0</v>
      </c>
      <c r="R414" s="256" t="n">
        <f aca="false">Q414*H414</f>
        <v>0</v>
      </c>
      <c r="S414" s="256" t="n">
        <v>0</v>
      </c>
      <c r="T414" s="257" t="n">
        <f aca="false">S414*H414</f>
        <v>0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258" t="s">
        <v>302</v>
      </c>
      <c r="AT414" s="258" t="s">
        <v>250</v>
      </c>
      <c r="AU414" s="258" t="s">
        <v>265</v>
      </c>
      <c r="AY414" s="3" t="s">
        <v>247</v>
      </c>
      <c r="BE414" s="137" t="n">
        <f aca="false">IF(N414="základní",J414,0)</f>
        <v>0</v>
      </c>
      <c r="BF414" s="137" t="n">
        <f aca="false">IF(N414="snížená",J414,0)</f>
        <v>0</v>
      </c>
      <c r="BG414" s="137" t="n">
        <f aca="false">IF(N414="zákl. přenesená",J414,0)</f>
        <v>0</v>
      </c>
      <c r="BH414" s="137" t="n">
        <f aca="false">IF(N414="sníž. přenesená",J414,0)</f>
        <v>0</v>
      </c>
      <c r="BI414" s="137" t="n">
        <f aca="false">IF(N414="nulová",J414,0)</f>
        <v>0</v>
      </c>
      <c r="BJ414" s="3" t="s">
        <v>81</v>
      </c>
      <c r="BK414" s="137" t="n">
        <f aca="false">ROUND(I414*H414,2)</f>
        <v>0</v>
      </c>
      <c r="BL414" s="3" t="s">
        <v>302</v>
      </c>
      <c r="BM414" s="258" t="s">
        <v>1699</v>
      </c>
    </row>
    <row r="415" s="30" customFormat="true" ht="19.2" hidden="false" customHeight="false" outlineLevel="0" collapsed="false">
      <c r="A415" s="26"/>
      <c r="B415" s="27"/>
      <c r="C415" s="28"/>
      <c r="D415" s="259" t="s">
        <v>256</v>
      </c>
      <c r="E415" s="28"/>
      <c r="F415" s="260" t="s">
        <v>1700</v>
      </c>
      <c r="G415" s="28"/>
      <c r="H415" s="28"/>
      <c r="I415" s="211"/>
      <c r="J415" s="28"/>
      <c r="K415" s="28"/>
      <c r="L415" s="29"/>
      <c r="M415" s="261"/>
      <c r="N415" s="262"/>
      <c r="O415" s="76"/>
      <c r="P415" s="76"/>
      <c r="Q415" s="76"/>
      <c r="R415" s="76"/>
      <c r="S415" s="76"/>
      <c r="T415" s="77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T415" s="3" t="s">
        <v>256</v>
      </c>
      <c r="AU415" s="3" t="s">
        <v>265</v>
      </c>
    </row>
    <row r="416" s="30" customFormat="true" ht="16.5" hidden="false" customHeight="true" outlineLevel="0" collapsed="false">
      <c r="A416" s="26"/>
      <c r="B416" s="27"/>
      <c r="C416" s="263" t="s">
        <v>1701</v>
      </c>
      <c r="D416" s="263" t="s">
        <v>288</v>
      </c>
      <c r="E416" s="264" t="s">
        <v>1702</v>
      </c>
      <c r="F416" s="265" t="s">
        <v>1703</v>
      </c>
      <c r="G416" s="266" t="s">
        <v>291</v>
      </c>
      <c r="H416" s="267" t="n">
        <v>1</v>
      </c>
      <c r="I416" s="268"/>
      <c r="J416" s="269" t="n">
        <f aca="false">ROUND(I416*H416,2)</f>
        <v>0</v>
      </c>
      <c r="K416" s="270"/>
      <c r="L416" s="271"/>
      <c r="M416" s="272"/>
      <c r="N416" s="273" t="s">
        <v>39</v>
      </c>
      <c r="O416" s="76"/>
      <c r="P416" s="256" t="n">
        <f aca="false">O416*H416</f>
        <v>0</v>
      </c>
      <c r="Q416" s="256" t="n">
        <v>9E-005</v>
      </c>
      <c r="R416" s="256" t="n">
        <f aca="false">Q416*H416</f>
        <v>9E-005</v>
      </c>
      <c r="S416" s="256" t="n">
        <v>0</v>
      </c>
      <c r="T416" s="257" t="n">
        <f aca="false">S416*H416</f>
        <v>0</v>
      </c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R416" s="258" t="s">
        <v>324</v>
      </c>
      <c r="AT416" s="258" t="s">
        <v>288</v>
      </c>
      <c r="AU416" s="258" t="s">
        <v>265</v>
      </c>
      <c r="AY416" s="3" t="s">
        <v>247</v>
      </c>
      <c r="BE416" s="137" t="n">
        <f aca="false">IF(N416="základní",J416,0)</f>
        <v>0</v>
      </c>
      <c r="BF416" s="137" t="n">
        <f aca="false">IF(N416="snížená",J416,0)</f>
        <v>0</v>
      </c>
      <c r="BG416" s="137" t="n">
        <f aca="false">IF(N416="zákl. přenesená",J416,0)</f>
        <v>0</v>
      </c>
      <c r="BH416" s="137" t="n">
        <f aca="false">IF(N416="sníž. přenesená",J416,0)</f>
        <v>0</v>
      </c>
      <c r="BI416" s="137" t="n">
        <f aca="false">IF(N416="nulová",J416,0)</f>
        <v>0</v>
      </c>
      <c r="BJ416" s="3" t="s">
        <v>81</v>
      </c>
      <c r="BK416" s="137" t="n">
        <f aca="false">ROUND(I416*H416,2)</f>
        <v>0</v>
      </c>
      <c r="BL416" s="3" t="s">
        <v>302</v>
      </c>
      <c r="BM416" s="258" t="s">
        <v>1704</v>
      </c>
    </row>
    <row r="417" s="30" customFormat="true" ht="10.2" hidden="false" customHeight="false" outlineLevel="0" collapsed="false">
      <c r="A417" s="26"/>
      <c r="B417" s="27"/>
      <c r="C417" s="28"/>
      <c r="D417" s="259" t="s">
        <v>256</v>
      </c>
      <c r="E417" s="28"/>
      <c r="F417" s="260" t="s">
        <v>1705</v>
      </c>
      <c r="G417" s="28"/>
      <c r="H417" s="28"/>
      <c r="I417" s="211"/>
      <c r="J417" s="28"/>
      <c r="K417" s="28"/>
      <c r="L417" s="29"/>
      <c r="M417" s="261"/>
      <c r="N417" s="262"/>
      <c r="O417" s="76"/>
      <c r="P417" s="76"/>
      <c r="Q417" s="76"/>
      <c r="R417" s="76"/>
      <c r="S417" s="76"/>
      <c r="T417" s="77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T417" s="3" t="s">
        <v>256</v>
      </c>
      <c r="AU417" s="3" t="s">
        <v>265</v>
      </c>
    </row>
    <row r="418" s="30" customFormat="true" ht="21.75" hidden="false" customHeight="true" outlineLevel="0" collapsed="false">
      <c r="A418" s="26"/>
      <c r="B418" s="27"/>
      <c r="C418" s="246" t="s">
        <v>1706</v>
      </c>
      <c r="D418" s="246" t="s">
        <v>250</v>
      </c>
      <c r="E418" s="247" t="s">
        <v>1707</v>
      </c>
      <c r="F418" s="248" t="s">
        <v>1708</v>
      </c>
      <c r="G418" s="249" t="s">
        <v>291</v>
      </c>
      <c r="H418" s="250" t="n">
        <v>1</v>
      </c>
      <c r="I418" s="251"/>
      <c r="J418" s="252" t="n">
        <f aca="false">ROUND(I418*H418,2)</f>
        <v>0</v>
      </c>
      <c r="K418" s="253"/>
      <c r="L418" s="29"/>
      <c r="M418" s="254"/>
      <c r="N418" s="255" t="s">
        <v>39</v>
      </c>
      <c r="O418" s="76"/>
      <c r="P418" s="256" t="n">
        <f aca="false">O418*H418</f>
        <v>0</v>
      </c>
      <c r="Q418" s="256" t="n">
        <v>0</v>
      </c>
      <c r="R418" s="256" t="n">
        <f aca="false">Q418*H418</f>
        <v>0</v>
      </c>
      <c r="S418" s="256" t="n">
        <v>0</v>
      </c>
      <c r="T418" s="257" t="n">
        <f aca="false">S418*H418</f>
        <v>0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R418" s="258" t="s">
        <v>302</v>
      </c>
      <c r="AT418" s="258" t="s">
        <v>250</v>
      </c>
      <c r="AU418" s="258" t="s">
        <v>265</v>
      </c>
      <c r="AY418" s="3" t="s">
        <v>247</v>
      </c>
      <c r="BE418" s="137" t="n">
        <f aca="false">IF(N418="základní",J418,0)</f>
        <v>0</v>
      </c>
      <c r="BF418" s="137" t="n">
        <f aca="false">IF(N418="snížená",J418,0)</f>
        <v>0</v>
      </c>
      <c r="BG418" s="137" t="n">
        <f aca="false">IF(N418="zákl. přenesená",J418,0)</f>
        <v>0</v>
      </c>
      <c r="BH418" s="137" t="n">
        <f aca="false">IF(N418="sníž. přenesená",J418,0)</f>
        <v>0</v>
      </c>
      <c r="BI418" s="137" t="n">
        <f aca="false">IF(N418="nulová",J418,0)</f>
        <v>0</v>
      </c>
      <c r="BJ418" s="3" t="s">
        <v>81</v>
      </c>
      <c r="BK418" s="137" t="n">
        <f aca="false">ROUND(I418*H418,2)</f>
        <v>0</v>
      </c>
      <c r="BL418" s="3" t="s">
        <v>302</v>
      </c>
      <c r="BM418" s="258" t="s">
        <v>1709</v>
      </c>
    </row>
    <row r="419" s="30" customFormat="true" ht="10.2" hidden="false" customHeight="false" outlineLevel="0" collapsed="false">
      <c r="A419" s="26"/>
      <c r="B419" s="27"/>
      <c r="C419" s="28"/>
      <c r="D419" s="259" t="s">
        <v>256</v>
      </c>
      <c r="E419" s="28"/>
      <c r="F419" s="260" t="s">
        <v>1708</v>
      </c>
      <c r="G419" s="28"/>
      <c r="H419" s="28"/>
      <c r="I419" s="211"/>
      <c r="J419" s="28"/>
      <c r="K419" s="28"/>
      <c r="L419" s="29"/>
      <c r="M419" s="261"/>
      <c r="N419" s="262"/>
      <c r="O419" s="76"/>
      <c r="P419" s="76"/>
      <c r="Q419" s="76"/>
      <c r="R419" s="76"/>
      <c r="S419" s="76"/>
      <c r="T419" s="77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T419" s="3" t="s">
        <v>256</v>
      </c>
      <c r="AU419" s="3" t="s">
        <v>265</v>
      </c>
    </row>
    <row r="420" s="30" customFormat="true" ht="16.5" hidden="false" customHeight="true" outlineLevel="0" collapsed="false">
      <c r="A420" s="26"/>
      <c r="B420" s="27"/>
      <c r="C420" s="246" t="s">
        <v>1710</v>
      </c>
      <c r="D420" s="246" t="s">
        <v>250</v>
      </c>
      <c r="E420" s="247" t="s">
        <v>1697</v>
      </c>
      <c r="F420" s="248" t="s">
        <v>1698</v>
      </c>
      <c r="G420" s="249" t="s">
        <v>291</v>
      </c>
      <c r="H420" s="250" t="n">
        <v>1</v>
      </c>
      <c r="I420" s="251"/>
      <c r="J420" s="252" t="n">
        <f aca="false">ROUND(I420*H420,2)</f>
        <v>0</v>
      </c>
      <c r="K420" s="253"/>
      <c r="L420" s="29"/>
      <c r="M420" s="254"/>
      <c r="N420" s="255" t="s">
        <v>39</v>
      </c>
      <c r="O420" s="76"/>
      <c r="P420" s="256" t="n">
        <f aca="false">O420*H420</f>
        <v>0</v>
      </c>
      <c r="Q420" s="256" t="n">
        <v>0</v>
      </c>
      <c r="R420" s="256" t="n">
        <f aca="false">Q420*H420</f>
        <v>0</v>
      </c>
      <c r="S420" s="256" t="n">
        <v>0</v>
      </c>
      <c r="T420" s="257" t="n">
        <f aca="false">S420*H420</f>
        <v>0</v>
      </c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R420" s="258" t="s">
        <v>302</v>
      </c>
      <c r="AT420" s="258" t="s">
        <v>250</v>
      </c>
      <c r="AU420" s="258" t="s">
        <v>265</v>
      </c>
      <c r="AY420" s="3" t="s">
        <v>247</v>
      </c>
      <c r="BE420" s="137" t="n">
        <f aca="false">IF(N420="základní",J420,0)</f>
        <v>0</v>
      </c>
      <c r="BF420" s="137" t="n">
        <f aca="false">IF(N420="snížená",J420,0)</f>
        <v>0</v>
      </c>
      <c r="BG420" s="137" t="n">
        <f aca="false">IF(N420="zákl. přenesená",J420,0)</f>
        <v>0</v>
      </c>
      <c r="BH420" s="137" t="n">
        <f aca="false">IF(N420="sníž. přenesená",J420,0)</f>
        <v>0</v>
      </c>
      <c r="BI420" s="137" t="n">
        <f aca="false">IF(N420="nulová",J420,0)</f>
        <v>0</v>
      </c>
      <c r="BJ420" s="3" t="s">
        <v>81</v>
      </c>
      <c r="BK420" s="137" t="n">
        <f aca="false">ROUND(I420*H420,2)</f>
        <v>0</v>
      </c>
      <c r="BL420" s="3" t="s">
        <v>302</v>
      </c>
      <c r="BM420" s="258" t="s">
        <v>1711</v>
      </c>
    </row>
    <row r="421" s="30" customFormat="true" ht="19.2" hidden="false" customHeight="false" outlineLevel="0" collapsed="false">
      <c r="A421" s="26"/>
      <c r="B421" s="27"/>
      <c r="C421" s="28"/>
      <c r="D421" s="259" t="s">
        <v>256</v>
      </c>
      <c r="E421" s="28"/>
      <c r="F421" s="260" t="s">
        <v>1700</v>
      </c>
      <c r="G421" s="28"/>
      <c r="H421" s="28"/>
      <c r="I421" s="211"/>
      <c r="J421" s="28"/>
      <c r="K421" s="28"/>
      <c r="L421" s="29"/>
      <c r="M421" s="261"/>
      <c r="N421" s="262"/>
      <c r="O421" s="76"/>
      <c r="P421" s="76"/>
      <c r="Q421" s="76"/>
      <c r="R421" s="76"/>
      <c r="S421" s="76"/>
      <c r="T421" s="77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T421" s="3" t="s">
        <v>256</v>
      </c>
      <c r="AU421" s="3" t="s">
        <v>265</v>
      </c>
    </row>
    <row r="422" s="30" customFormat="true" ht="16.5" hidden="false" customHeight="true" outlineLevel="0" collapsed="false">
      <c r="A422" s="26"/>
      <c r="B422" s="27"/>
      <c r="C422" s="263" t="s">
        <v>1712</v>
      </c>
      <c r="D422" s="263" t="s">
        <v>288</v>
      </c>
      <c r="E422" s="264" t="s">
        <v>1713</v>
      </c>
      <c r="F422" s="265" t="s">
        <v>1714</v>
      </c>
      <c r="G422" s="266" t="s">
        <v>291</v>
      </c>
      <c r="H422" s="267" t="n">
        <v>1</v>
      </c>
      <c r="I422" s="268"/>
      <c r="J422" s="269" t="n">
        <f aca="false">ROUND(I422*H422,2)</f>
        <v>0</v>
      </c>
      <c r="K422" s="270"/>
      <c r="L422" s="271"/>
      <c r="M422" s="272"/>
      <c r="N422" s="273" t="s">
        <v>39</v>
      </c>
      <c r="O422" s="76"/>
      <c r="P422" s="256" t="n">
        <f aca="false">O422*H422</f>
        <v>0</v>
      </c>
      <c r="Q422" s="256" t="n">
        <v>9E-005</v>
      </c>
      <c r="R422" s="256" t="n">
        <f aca="false">Q422*H422</f>
        <v>9E-005</v>
      </c>
      <c r="S422" s="256" t="n">
        <v>0</v>
      </c>
      <c r="T422" s="257" t="n">
        <f aca="false">S422*H422</f>
        <v>0</v>
      </c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R422" s="258" t="s">
        <v>324</v>
      </c>
      <c r="AT422" s="258" t="s">
        <v>288</v>
      </c>
      <c r="AU422" s="258" t="s">
        <v>265</v>
      </c>
      <c r="AY422" s="3" t="s">
        <v>247</v>
      </c>
      <c r="BE422" s="137" t="n">
        <f aca="false">IF(N422="základní",J422,0)</f>
        <v>0</v>
      </c>
      <c r="BF422" s="137" t="n">
        <f aca="false">IF(N422="snížená",J422,0)</f>
        <v>0</v>
      </c>
      <c r="BG422" s="137" t="n">
        <f aca="false">IF(N422="zákl. přenesená",J422,0)</f>
        <v>0</v>
      </c>
      <c r="BH422" s="137" t="n">
        <f aca="false">IF(N422="sníž. přenesená",J422,0)</f>
        <v>0</v>
      </c>
      <c r="BI422" s="137" t="n">
        <f aca="false">IF(N422="nulová",J422,0)</f>
        <v>0</v>
      </c>
      <c r="BJ422" s="3" t="s">
        <v>81</v>
      </c>
      <c r="BK422" s="137" t="n">
        <f aca="false">ROUND(I422*H422,2)</f>
        <v>0</v>
      </c>
      <c r="BL422" s="3" t="s">
        <v>302</v>
      </c>
      <c r="BM422" s="258" t="s">
        <v>1715</v>
      </c>
    </row>
    <row r="423" s="30" customFormat="true" ht="10.2" hidden="false" customHeight="false" outlineLevel="0" collapsed="false">
      <c r="A423" s="26"/>
      <c r="B423" s="27"/>
      <c r="C423" s="28"/>
      <c r="D423" s="259" t="s">
        <v>256</v>
      </c>
      <c r="E423" s="28"/>
      <c r="F423" s="260" t="s">
        <v>1705</v>
      </c>
      <c r="G423" s="28"/>
      <c r="H423" s="28"/>
      <c r="I423" s="211"/>
      <c r="J423" s="28"/>
      <c r="K423" s="28"/>
      <c r="L423" s="29"/>
      <c r="M423" s="261"/>
      <c r="N423" s="262"/>
      <c r="O423" s="76"/>
      <c r="P423" s="76"/>
      <c r="Q423" s="76"/>
      <c r="R423" s="76"/>
      <c r="S423" s="76"/>
      <c r="T423" s="77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T423" s="3" t="s">
        <v>256</v>
      </c>
      <c r="AU423" s="3" t="s">
        <v>265</v>
      </c>
    </row>
    <row r="424" s="30" customFormat="true" ht="24.15" hidden="false" customHeight="true" outlineLevel="0" collapsed="false">
      <c r="A424" s="26"/>
      <c r="B424" s="27"/>
      <c r="C424" s="246" t="s">
        <v>1405</v>
      </c>
      <c r="D424" s="246" t="s">
        <v>250</v>
      </c>
      <c r="E424" s="247" t="s">
        <v>1406</v>
      </c>
      <c r="F424" s="248" t="s">
        <v>1407</v>
      </c>
      <c r="G424" s="249" t="s">
        <v>291</v>
      </c>
      <c r="H424" s="250" t="n">
        <v>1</v>
      </c>
      <c r="I424" s="251"/>
      <c r="J424" s="252" t="n">
        <f aca="false">ROUND(I424*H424,2)</f>
        <v>0</v>
      </c>
      <c r="K424" s="253"/>
      <c r="L424" s="29"/>
      <c r="M424" s="254"/>
      <c r="N424" s="255" t="s">
        <v>39</v>
      </c>
      <c r="O424" s="76"/>
      <c r="P424" s="256" t="n">
        <f aca="false">O424*H424</f>
        <v>0</v>
      </c>
      <c r="Q424" s="256" t="n">
        <v>0</v>
      </c>
      <c r="R424" s="256" t="n">
        <f aca="false">Q424*H424</f>
        <v>0</v>
      </c>
      <c r="S424" s="256" t="n">
        <v>5E-005</v>
      </c>
      <c r="T424" s="257" t="n">
        <f aca="false">S424*H424</f>
        <v>5E-005</v>
      </c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R424" s="258" t="s">
        <v>302</v>
      </c>
      <c r="AT424" s="258" t="s">
        <v>250</v>
      </c>
      <c r="AU424" s="258" t="s">
        <v>265</v>
      </c>
      <c r="AY424" s="3" t="s">
        <v>247</v>
      </c>
      <c r="BE424" s="137" t="n">
        <f aca="false">IF(N424="základní",J424,0)</f>
        <v>0</v>
      </c>
      <c r="BF424" s="137" t="n">
        <f aca="false">IF(N424="snížená",J424,0)</f>
        <v>0</v>
      </c>
      <c r="BG424" s="137" t="n">
        <f aca="false">IF(N424="zákl. přenesená",J424,0)</f>
        <v>0</v>
      </c>
      <c r="BH424" s="137" t="n">
        <f aca="false">IF(N424="sníž. přenesená",J424,0)</f>
        <v>0</v>
      </c>
      <c r="BI424" s="137" t="n">
        <f aca="false">IF(N424="nulová",J424,0)</f>
        <v>0</v>
      </c>
      <c r="BJ424" s="3" t="s">
        <v>81</v>
      </c>
      <c r="BK424" s="137" t="n">
        <f aca="false">ROUND(I424*H424,2)</f>
        <v>0</v>
      </c>
      <c r="BL424" s="3" t="s">
        <v>302</v>
      </c>
      <c r="BM424" s="258" t="s">
        <v>1408</v>
      </c>
    </row>
    <row r="425" s="30" customFormat="true" ht="67.2" hidden="false" customHeight="false" outlineLevel="0" collapsed="false">
      <c r="A425" s="26"/>
      <c r="B425" s="27"/>
      <c r="C425" s="28"/>
      <c r="D425" s="259" t="s">
        <v>256</v>
      </c>
      <c r="E425" s="28"/>
      <c r="F425" s="260" t="s">
        <v>1409</v>
      </c>
      <c r="G425" s="28"/>
      <c r="H425" s="28"/>
      <c r="I425" s="211"/>
      <c r="J425" s="28"/>
      <c r="K425" s="28"/>
      <c r="L425" s="29"/>
      <c r="M425" s="261"/>
      <c r="N425" s="262"/>
      <c r="O425" s="76"/>
      <c r="P425" s="76"/>
      <c r="Q425" s="76"/>
      <c r="R425" s="76"/>
      <c r="S425" s="76"/>
      <c r="T425" s="77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T425" s="3" t="s">
        <v>256</v>
      </c>
      <c r="AU425" s="3" t="s">
        <v>265</v>
      </c>
    </row>
    <row r="426" s="30" customFormat="true" ht="37.8" hidden="false" customHeight="true" outlineLevel="0" collapsed="false">
      <c r="A426" s="26"/>
      <c r="B426" s="27"/>
      <c r="C426" s="246" t="s">
        <v>1110</v>
      </c>
      <c r="D426" s="246" t="s">
        <v>250</v>
      </c>
      <c r="E426" s="247" t="s">
        <v>1111</v>
      </c>
      <c r="F426" s="248" t="s">
        <v>1112</v>
      </c>
      <c r="G426" s="249" t="s">
        <v>291</v>
      </c>
      <c r="H426" s="250" t="n">
        <v>1</v>
      </c>
      <c r="I426" s="251"/>
      <c r="J426" s="252" t="n">
        <f aca="false">ROUND(I426*H426,2)</f>
        <v>0</v>
      </c>
      <c r="K426" s="253"/>
      <c r="L426" s="29"/>
      <c r="M426" s="254"/>
      <c r="N426" s="255" t="s">
        <v>39</v>
      </c>
      <c r="O426" s="76"/>
      <c r="P426" s="256" t="n">
        <f aca="false">O426*H426</f>
        <v>0</v>
      </c>
      <c r="Q426" s="256" t="n">
        <v>0</v>
      </c>
      <c r="R426" s="256" t="n">
        <f aca="false">Q426*H426</f>
        <v>0</v>
      </c>
      <c r="S426" s="256" t="n">
        <v>5E-005</v>
      </c>
      <c r="T426" s="257" t="n">
        <f aca="false">S426*H426</f>
        <v>5E-005</v>
      </c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R426" s="258" t="s">
        <v>302</v>
      </c>
      <c r="AT426" s="258" t="s">
        <v>250</v>
      </c>
      <c r="AU426" s="258" t="s">
        <v>265</v>
      </c>
      <c r="AY426" s="3" t="s">
        <v>247</v>
      </c>
      <c r="BE426" s="137" t="n">
        <f aca="false">IF(N426="základní",J426,0)</f>
        <v>0</v>
      </c>
      <c r="BF426" s="137" t="n">
        <f aca="false">IF(N426="snížená",J426,0)</f>
        <v>0</v>
      </c>
      <c r="BG426" s="137" t="n">
        <f aca="false">IF(N426="zákl. přenesená",J426,0)</f>
        <v>0</v>
      </c>
      <c r="BH426" s="137" t="n">
        <f aca="false">IF(N426="sníž. přenesená",J426,0)</f>
        <v>0</v>
      </c>
      <c r="BI426" s="137" t="n">
        <f aca="false">IF(N426="nulová",J426,0)</f>
        <v>0</v>
      </c>
      <c r="BJ426" s="3" t="s">
        <v>81</v>
      </c>
      <c r="BK426" s="137" t="n">
        <f aca="false">ROUND(I426*H426,2)</f>
        <v>0</v>
      </c>
      <c r="BL426" s="3" t="s">
        <v>302</v>
      </c>
      <c r="BM426" s="258" t="s">
        <v>1113</v>
      </c>
    </row>
    <row r="427" s="30" customFormat="true" ht="76.8" hidden="false" customHeight="false" outlineLevel="0" collapsed="false">
      <c r="A427" s="26"/>
      <c r="B427" s="27"/>
      <c r="C427" s="28"/>
      <c r="D427" s="259" t="s">
        <v>256</v>
      </c>
      <c r="E427" s="28"/>
      <c r="F427" s="260" t="s">
        <v>1114</v>
      </c>
      <c r="G427" s="28"/>
      <c r="H427" s="28"/>
      <c r="I427" s="211"/>
      <c r="J427" s="28"/>
      <c r="K427" s="28"/>
      <c r="L427" s="29"/>
      <c r="M427" s="261"/>
      <c r="N427" s="262"/>
      <c r="O427" s="76"/>
      <c r="P427" s="76"/>
      <c r="Q427" s="76"/>
      <c r="R427" s="76"/>
      <c r="S427" s="76"/>
      <c r="T427" s="77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T427" s="3" t="s">
        <v>256</v>
      </c>
      <c r="AU427" s="3" t="s">
        <v>265</v>
      </c>
    </row>
    <row r="428" s="229" customFormat="true" ht="22.8" hidden="false" customHeight="true" outlineLevel="0" collapsed="false">
      <c r="B428" s="230"/>
      <c r="C428" s="231"/>
      <c r="D428" s="232" t="s">
        <v>73</v>
      </c>
      <c r="E428" s="244" t="s">
        <v>1126</v>
      </c>
      <c r="F428" s="244" t="s">
        <v>506</v>
      </c>
      <c r="G428" s="231"/>
      <c r="H428" s="231"/>
      <c r="I428" s="234"/>
      <c r="J428" s="245" t="n">
        <f aca="false">BK428</f>
        <v>0</v>
      </c>
      <c r="K428" s="231"/>
      <c r="L428" s="236"/>
      <c r="M428" s="237"/>
      <c r="N428" s="238"/>
      <c r="O428" s="238"/>
      <c r="P428" s="239" t="n">
        <f aca="false">SUM(P429:P448)</f>
        <v>0</v>
      </c>
      <c r="Q428" s="238"/>
      <c r="R428" s="239" t="n">
        <f aca="false">SUM(R429:R448)</f>
        <v>0</v>
      </c>
      <c r="S428" s="238"/>
      <c r="T428" s="240" t="n">
        <f aca="false">SUM(T429:T448)</f>
        <v>0</v>
      </c>
      <c r="AR428" s="241" t="s">
        <v>83</v>
      </c>
      <c r="AT428" s="242" t="s">
        <v>73</v>
      </c>
      <c r="AU428" s="242" t="s">
        <v>81</v>
      </c>
      <c r="AY428" s="241" t="s">
        <v>247</v>
      </c>
      <c r="BK428" s="243" t="n">
        <f aca="false">SUM(BK429:BK448)</f>
        <v>0</v>
      </c>
    </row>
    <row r="429" s="30" customFormat="true" ht="44.25" hidden="false" customHeight="true" outlineLevel="0" collapsed="false">
      <c r="A429" s="26"/>
      <c r="B429" s="27"/>
      <c r="C429" s="246" t="s">
        <v>1470</v>
      </c>
      <c r="D429" s="246" t="s">
        <v>250</v>
      </c>
      <c r="E429" s="247" t="s">
        <v>1118</v>
      </c>
      <c r="F429" s="248" t="s">
        <v>1119</v>
      </c>
      <c r="G429" s="249" t="s">
        <v>1120</v>
      </c>
      <c r="H429" s="250" t="n">
        <v>1</v>
      </c>
      <c r="I429" s="251"/>
      <c r="J429" s="252" t="n">
        <f aca="false">ROUND(I429*H429,2)</f>
        <v>0</v>
      </c>
      <c r="K429" s="253"/>
      <c r="L429" s="29"/>
      <c r="M429" s="254"/>
      <c r="N429" s="255" t="s">
        <v>39</v>
      </c>
      <c r="O429" s="76"/>
      <c r="P429" s="256" t="n">
        <f aca="false">O429*H429</f>
        <v>0</v>
      </c>
      <c r="Q429" s="256" t="n">
        <v>0</v>
      </c>
      <c r="R429" s="256" t="n">
        <f aca="false">Q429*H429</f>
        <v>0</v>
      </c>
      <c r="S429" s="256" t="n">
        <v>0</v>
      </c>
      <c r="T429" s="257" t="n">
        <f aca="false">S429*H429</f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258" t="s">
        <v>302</v>
      </c>
      <c r="AT429" s="258" t="s">
        <v>250</v>
      </c>
      <c r="AU429" s="258" t="s">
        <v>83</v>
      </c>
      <c r="AY429" s="3" t="s">
        <v>247</v>
      </c>
      <c r="BE429" s="137" t="n">
        <f aca="false">IF(N429="základní",J429,0)</f>
        <v>0</v>
      </c>
      <c r="BF429" s="137" t="n">
        <f aca="false">IF(N429="snížená",J429,0)</f>
        <v>0</v>
      </c>
      <c r="BG429" s="137" t="n">
        <f aca="false">IF(N429="zákl. přenesená",J429,0)</f>
        <v>0</v>
      </c>
      <c r="BH429" s="137" t="n">
        <f aca="false">IF(N429="sníž. přenesená",J429,0)</f>
        <v>0</v>
      </c>
      <c r="BI429" s="137" t="n">
        <f aca="false">IF(N429="nulová",J429,0)</f>
        <v>0</v>
      </c>
      <c r="BJ429" s="3" t="s">
        <v>81</v>
      </c>
      <c r="BK429" s="137" t="n">
        <f aca="false">ROUND(I429*H429,2)</f>
        <v>0</v>
      </c>
      <c r="BL429" s="3" t="s">
        <v>302</v>
      </c>
      <c r="BM429" s="258" t="s">
        <v>1471</v>
      </c>
    </row>
    <row r="430" s="30" customFormat="true" ht="28.8" hidden="false" customHeight="false" outlineLevel="0" collapsed="false">
      <c r="A430" s="26"/>
      <c r="B430" s="27"/>
      <c r="C430" s="28"/>
      <c r="D430" s="259" t="s">
        <v>256</v>
      </c>
      <c r="E430" s="28"/>
      <c r="F430" s="260" t="s">
        <v>1119</v>
      </c>
      <c r="G430" s="28"/>
      <c r="H430" s="28"/>
      <c r="I430" s="211"/>
      <c r="J430" s="28"/>
      <c r="K430" s="28"/>
      <c r="L430" s="29"/>
      <c r="M430" s="261"/>
      <c r="N430" s="262"/>
      <c r="O430" s="76"/>
      <c r="P430" s="76"/>
      <c r="Q430" s="76"/>
      <c r="R430" s="76"/>
      <c r="S430" s="76"/>
      <c r="T430" s="77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T430" s="3" t="s">
        <v>256</v>
      </c>
      <c r="AU430" s="3" t="s">
        <v>83</v>
      </c>
    </row>
    <row r="431" s="30" customFormat="true" ht="44.25" hidden="false" customHeight="true" outlineLevel="0" collapsed="false">
      <c r="A431" s="26"/>
      <c r="B431" s="27"/>
      <c r="C431" s="246" t="s">
        <v>1472</v>
      </c>
      <c r="D431" s="246" t="s">
        <v>250</v>
      </c>
      <c r="E431" s="247" t="s">
        <v>1123</v>
      </c>
      <c r="F431" s="248" t="s">
        <v>1124</v>
      </c>
      <c r="G431" s="249" t="s">
        <v>1120</v>
      </c>
      <c r="H431" s="250" t="n">
        <v>1</v>
      </c>
      <c r="I431" s="251"/>
      <c r="J431" s="252" t="n">
        <f aca="false">ROUND(I431*H431,2)</f>
        <v>0</v>
      </c>
      <c r="K431" s="253"/>
      <c r="L431" s="29"/>
      <c r="M431" s="254"/>
      <c r="N431" s="255" t="s">
        <v>39</v>
      </c>
      <c r="O431" s="76"/>
      <c r="P431" s="256" t="n">
        <f aca="false">O431*H431</f>
        <v>0</v>
      </c>
      <c r="Q431" s="256" t="n">
        <v>0</v>
      </c>
      <c r="R431" s="256" t="n">
        <f aca="false">Q431*H431</f>
        <v>0</v>
      </c>
      <c r="S431" s="256" t="n">
        <v>0</v>
      </c>
      <c r="T431" s="257" t="n">
        <f aca="false">S431*H431</f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258" t="s">
        <v>302</v>
      </c>
      <c r="AT431" s="258" t="s">
        <v>250</v>
      </c>
      <c r="AU431" s="258" t="s">
        <v>83</v>
      </c>
      <c r="AY431" s="3" t="s">
        <v>247</v>
      </c>
      <c r="BE431" s="137" t="n">
        <f aca="false">IF(N431="základní",J431,0)</f>
        <v>0</v>
      </c>
      <c r="BF431" s="137" t="n">
        <f aca="false">IF(N431="snížená",J431,0)</f>
        <v>0</v>
      </c>
      <c r="BG431" s="137" t="n">
        <f aca="false">IF(N431="zákl. přenesená",J431,0)</f>
        <v>0</v>
      </c>
      <c r="BH431" s="137" t="n">
        <f aca="false">IF(N431="sníž. přenesená",J431,0)</f>
        <v>0</v>
      </c>
      <c r="BI431" s="137" t="n">
        <f aca="false">IF(N431="nulová",J431,0)</f>
        <v>0</v>
      </c>
      <c r="BJ431" s="3" t="s">
        <v>81</v>
      </c>
      <c r="BK431" s="137" t="n">
        <f aca="false">ROUND(I431*H431,2)</f>
        <v>0</v>
      </c>
      <c r="BL431" s="3" t="s">
        <v>302</v>
      </c>
      <c r="BM431" s="258" t="s">
        <v>1473</v>
      </c>
    </row>
    <row r="432" s="30" customFormat="true" ht="28.8" hidden="false" customHeight="false" outlineLevel="0" collapsed="false">
      <c r="A432" s="26"/>
      <c r="B432" s="27"/>
      <c r="C432" s="28"/>
      <c r="D432" s="259" t="s">
        <v>256</v>
      </c>
      <c r="E432" s="28"/>
      <c r="F432" s="260" t="s">
        <v>1124</v>
      </c>
      <c r="G432" s="28"/>
      <c r="H432" s="28"/>
      <c r="I432" s="211"/>
      <c r="J432" s="28"/>
      <c r="K432" s="28"/>
      <c r="L432" s="29"/>
      <c r="M432" s="261"/>
      <c r="N432" s="262"/>
      <c r="O432" s="76"/>
      <c r="P432" s="76"/>
      <c r="Q432" s="76"/>
      <c r="R432" s="76"/>
      <c r="S432" s="76"/>
      <c r="T432" s="77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T432" s="3" t="s">
        <v>256</v>
      </c>
      <c r="AU432" s="3" t="s">
        <v>83</v>
      </c>
    </row>
    <row r="433" s="30" customFormat="true" ht="33" hidden="false" customHeight="true" outlineLevel="0" collapsed="false">
      <c r="A433" s="26"/>
      <c r="B433" s="27"/>
      <c r="C433" s="246" t="s">
        <v>1127</v>
      </c>
      <c r="D433" s="246" t="s">
        <v>250</v>
      </c>
      <c r="E433" s="247" t="s">
        <v>1128</v>
      </c>
      <c r="F433" s="248" t="s">
        <v>1129</v>
      </c>
      <c r="G433" s="249" t="s">
        <v>1120</v>
      </c>
      <c r="H433" s="250" t="n">
        <v>0.5</v>
      </c>
      <c r="I433" s="251"/>
      <c r="J433" s="252" t="n">
        <f aca="false">ROUND(I433*H433,2)</f>
        <v>0</v>
      </c>
      <c r="K433" s="253"/>
      <c r="L433" s="29"/>
      <c r="M433" s="254"/>
      <c r="N433" s="255" t="s">
        <v>39</v>
      </c>
      <c r="O433" s="76"/>
      <c r="P433" s="256" t="n">
        <f aca="false">O433*H433</f>
        <v>0</v>
      </c>
      <c r="Q433" s="256" t="n">
        <v>0</v>
      </c>
      <c r="R433" s="256" t="n">
        <f aca="false">Q433*H433</f>
        <v>0</v>
      </c>
      <c r="S433" s="256" t="n">
        <v>0</v>
      </c>
      <c r="T433" s="257" t="n">
        <f aca="false">S433*H433</f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258" t="s">
        <v>302</v>
      </c>
      <c r="AT433" s="258" t="s">
        <v>250</v>
      </c>
      <c r="AU433" s="258" t="s">
        <v>83</v>
      </c>
      <c r="AY433" s="3" t="s">
        <v>247</v>
      </c>
      <c r="BE433" s="137" t="n">
        <f aca="false">IF(N433="základní",J433,0)</f>
        <v>0</v>
      </c>
      <c r="BF433" s="137" t="n">
        <f aca="false">IF(N433="snížená",J433,0)</f>
        <v>0</v>
      </c>
      <c r="BG433" s="137" t="n">
        <f aca="false">IF(N433="zákl. přenesená",J433,0)</f>
        <v>0</v>
      </c>
      <c r="BH433" s="137" t="n">
        <f aca="false">IF(N433="sníž. přenesená",J433,0)</f>
        <v>0</v>
      </c>
      <c r="BI433" s="137" t="n">
        <f aca="false">IF(N433="nulová",J433,0)</f>
        <v>0</v>
      </c>
      <c r="BJ433" s="3" t="s">
        <v>81</v>
      </c>
      <c r="BK433" s="137" t="n">
        <f aca="false">ROUND(I433*H433,2)</f>
        <v>0</v>
      </c>
      <c r="BL433" s="3" t="s">
        <v>302</v>
      </c>
      <c r="BM433" s="258" t="s">
        <v>1130</v>
      </c>
    </row>
    <row r="434" s="30" customFormat="true" ht="38.4" hidden="false" customHeight="false" outlineLevel="0" collapsed="false">
      <c r="A434" s="26"/>
      <c r="B434" s="27"/>
      <c r="C434" s="28"/>
      <c r="D434" s="259" t="s">
        <v>256</v>
      </c>
      <c r="E434" s="28"/>
      <c r="F434" s="260" t="s">
        <v>1131</v>
      </c>
      <c r="G434" s="28"/>
      <c r="H434" s="28"/>
      <c r="I434" s="211"/>
      <c r="J434" s="28"/>
      <c r="K434" s="28"/>
      <c r="L434" s="29"/>
      <c r="M434" s="261"/>
      <c r="N434" s="262"/>
      <c r="O434" s="76"/>
      <c r="P434" s="76"/>
      <c r="Q434" s="76"/>
      <c r="R434" s="76"/>
      <c r="S434" s="76"/>
      <c r="T434" s="77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T434" s="3" t="s">
        <v>256</v>
      </c>
      <c r="AU434" s="3" t="s">
        <v>83</v>
      </c>
    </row>
    <row r="435" s="30" customFormat="true" ht="33" hidden="false" customHeight="true" outlineLevel="0" collapsed="false">
      <c r="A435" s="26"/>
      <c r="B435" s="27"/>
      <c r="C435" s="246" t="s">
        <v>1136</v>
      </c>
      <c r="D435" s="246" t="s">
        <v>250</v>
      </c>
      <c r="E435" s="247" t="s">
        <v>1137</v>
      </c>
      <c r="F435" s="248" t="s">
        <v>1138</v>
      </c>
      <c r="G435" s="249" t="s">
        <v>1120</v>
      </c>
      <c r="H435" s="250" t="n">
        <v>0.5</v>
      </c>
      <c r="I435" s="251"/>
      <c r="J435" s="252" t="n">
        <f aca="false">ROUND(I435*H435,2)</f>
        <v>0</v>
      </c>
      <c r="K435" s="253"/>
      <c r="L435" s="29"/>
      <c r="M435" s="254"/>
      <c r="N435" s="255" t="s">
        <v>39</v>
      </c>
      <c r="O435" s="76"/>
      <c r="P435" s="256" t="n">
        <f aca="false">O435*H435</f>
        <v>0</v>
      </c>
      <c r="Q435" s="256" t="n">
        <v>0</v>
      </c>
      <c r="R435" s="256" t="n">
        <f aca="false">Q435*H435</f>
        <v>0</v>
      </c>
      <c r="S435" s="256" t="n">
        <v>0</v>
      </c>
      <c r="T435" s="257" t="n">
        <f aca="false">S435*H435</f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258" t="s">
        <v>302</v>
      </c>
      <c r="AT435" s="258" t="s">
        <v>250</v>
      </c>
      <c r="AU435" s="258" t="s">
        <v>83</v>
      </c>
      <c r="AY435" s="3" t="s">
        <v>247</v>
      </c>
      <c r="BE435" s="137" t="n">
        <f aca="false">IF(N435="základní",J435,0)</f>
        <v>0</v>
      </c>
      <c r="BF435" s="137" t="n">
        <f aca="false">IF(N435="snížená",J435,0)</f>
        <v>0</v>
      </c>
      <c r="BG435" s="137" t="n">
        <f aca="false">IF(N435="zákl. přenesená",J435,0)</f>
        <v>0</v>
      </c>
      <c r="BH435" s="137" t="n">
        <f aca="false">IF(N435="sníž. přenesená",J435,0)</f>
        <v>0</v>
      </c>
      <c r="BI435" s="137" t="n">
        <f aca="false">IF(N435="nulová",J435,0)</f>
        <v>0</v>
      </c>
      <c r="BJ435" s="3" t="s">
        <v>81</v>
      </c>
      <c r="BK435" s="137" t="n">
        <f aca="false">ROUND(I435*H435,2)</f>
        <v>0</v>
      </c>
      <c r="BL435" s="3" t="s">
        <v>302</v>
      </c>
      <c r="BM435" s="258" t="s">
        <v>1139</v>
      </c>
    </row>
    <row r="436" s="30" customFormat="true" ht="28.8" hidden="false" customHeight="false" outlineLevel="0" collapsed="false">
      <c r="A436" s="26"/>
      <c r="B436" s="27"/>
      <c r="C436" s="28"/>
      <c r="D436" s="259" t="s">
        <v>256</v>
      </c>
      <c r="E436" s="28"/>
      <c r="F436" s="260" t="s">
        <v>1140</v>
      </c>
      <c r="G436" s="28"/>
      <c r="H436" s="28"/>
      <c r="I436" s="211"/>
      <c r="J436" s="28"/>
      <c r="K436" s="28"/>
      <c r="L436" s="29"/>
      <c r="M436" s="261"/>
      <c r="N436" s="262"/>
      <c r="O436" s="76"/>
      <c r="P436" s="76"/>
      <c r="Q436" s="76"/>
      <c r="R436" s="76"/>
      <c r="S436" s="76"/>
      <c r="T436" s="77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T436" s="3" t="s">
        <v>256</v>
      </c>
      <c r="AU436" s="3" t="s">
        <v>83</v>
      </c>
    </row>
    <row r="437" s="30" customFormat="true" ht="24.15" hidden="false" customHeight="true" outlineLevel="0" collapsed="false">
      <c r="A437" s="26"/>
      <c r="B437" s="27"/>
      <c r="C437" s="246" t="s">
        <v>1141</v>
      </c>
      <c r="D437" s="246" t="s">
        <v>250</v>
      </c>
      <c r="E437" s="247" t="s">
        <v>1142</v>
      </c>
      <c r="F437" s="248" t="s">
        <v>1143</v>
      </c>
      <c r="G437" s="249" t="s">
        <v>291</v>
      </c>
      <c r="H437" s="250" t="n">
        <v>1</v>
      </c>
      <c r="I437" s="251"/>
      <c r="J437" s="252" t="n">
        <f aca="false">ROUND(I437*H437,2)</f>
        <v>0</v>
      </c>
      <c r="K437" s="253"/>
      <c r="L437" s="29"/>
      <c r="M437" s="254"/>
      <c r="N437" s="255" t="s">
        <v>39</v>
      </c>
      <c r="O437" s="76"/>
      <c r="P437" s="256" t="n">
        <f aca="false">O437*H437</f>
        <v>0</v>
      </c>
      <c r="Q437" s="256" t="n">
        <v>0</v>
      </c>
      <c r="R437" s="256" t="n">
        <f aca="false">Q437*H437</f>
        <v>0</v>
      </c>
      <c r="S437" s="256" t="n">
        <v>0</v>
      </c>
      <c r="T437" s="257" t="n">
        <f aca="false">S437*H437</f>
        <v>0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258" t="s">
        <v>302</v>
      </c>
      <c r="AT437" s="258" t="s">
        <v>250</v>
      </c>
      <c r="AU437" s="258" t="s">
        <v>83</v>
      </c>
      <c r="AY437" s="3" t="s">
        <v>247</v>
      </c>
      <c r="BE437" s="137" t="n">
        <f aca="false">IF(N437="základní",J437,0)</f>
        <v>0</v>
      </c>
      <c r="BF437" s="137" t="n">
        <f aca="false">IF(N437="snížená",J437,0)</f>
        <v>0</v>
      </c>
      <c r="BG437" s="137" t="n">
        <f aca="false">IF(N437="zákl. přenesená",J437,0)</f>
        <v>0</v>
      </c>
      <c r="BH437" s="137" t="n">
        <f aca="false">IF(N437="sníž. přenesená",J437,0)</f>
        <v>0</v>
      </c>
      <c r="BI437" s="137" t="n">
        <f aca="false">IF(N437="nulová",J437,0)</f>
        <v>0</v>
      </c>
      <c r="BJ437" s="3" t="s">
        <v>81</v>
      </c>
      <c r="BK437" s="137" t="n">
        <f aca="false">ROUND(I437*H437,2)</f>
        <v>0</v>
      </c>
      <c r="BL437" s="3" t="s">
        <v>302</v>
      </c>
      <c r="BM437" s="258" t="s">
        <v>1144</v>
      </c>
    </row>
    <row r="438" s="30" customFormat="true" ht="38.4" hidden="false" customHeight="false" outlineLevel="0" collapsed="false">
      <c r="A438" s="26"/>
      <c r="B438" s="27"/>
      <c r="C438" s="28"/>
      <c r="D438" s="259" t="s">
        <v>256</v>
      </c>
      <c r="E438" s="28"/>
      <c r="F438" s="260" t="s">
        <v>1145</v>
      </c>
      <c r="G438" s="28"/>
      <c r="H438" s="28"/>
      <c r="I438" s="211"/>
      <c r="J438" s="28"/>
      <c r="K438" s="28"/>
      <c r="L438" s="29"/>
      <c r="M438" s="261"/>
      <c r="N438" s="262"/>
      <c r="O438" s="76"/>
      <c r="P438" s="76"/>
      <c r="Q438" s="76"/>
      <c r="R438" s="76"/>
      <c r="S438" s="76"/>
      <c r="T438" s="77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T438" s="3" t="s">
        <v>256</v>
      </c>
      <c r="AU438" s="3" t="s">
        <v>83</v>
      </c>
    </row>
    <row r="439" s="30" customFormat="true" ht="16.5" hidden="false" customHeight="true" outlineLevel="0" collapsed="false">
      <c r="A439" s="26"/>
      <c r="B439" s="27"/>
      <c r="C439" s="246" t="s">
        <v>1146</v>
      </c>
      <c r="D439" s="246" t="s">
        <v>250</v>
      </c>
      <c r="E439" s="247" t="s">
        <v>1147</v>
      </c>
      <c r="F439" s="248" t="s">
        <v>1148</v>
      </c>
      <c r="G439" s="249" t="s">
        <v>1120</v>
      </c>
      <c r="H439" s="250" t="n">
        <v>0.7</v>
      </c>
      <c r="I439" s="251"/>
      <c r="J439" s="252" t="n">
        <f aca="false">ROUND(I439*H439,2)</f>
        <v>0</v>
      </c>
      <c r="K439" s="253"/>
      <c r="L439" s="29"/>
      <c r="M439" s="254"/>
      <c r="N439" s="255" t="s">
        <v>39</v>
      </c>
      <c r="O439" s="76"/>
      <c r="P439" s="256" t="n">
        <f aca="false">O439*H439</f>
        <v>0</v>
      </c>
      <c r="Q439" s="256" t="n">
        <v>0</v>
      </c>
      <c r="R439" s="256" t="n">
        <f aca="false">Q439*H439</f>
        <v>0</v>
      </c>
      <c r="S439" s="256" t="n">
        <v>0</v>
      </c>
      <c r="T439" s="257" t="n">
        <f aca="false">S439*H439</f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258" t="s">
        <v>302</v>
      </c>
      <c r="AT439" s="258" t="s">
        <v>250</v>
      </c>
      <c r="AU439" s="258" t="s">
        <v>83</v>
      </c>
      <c r="AY439" s="3" t="s">
        <v>247</v>
      </c>
      <c r="BE439" s="137" t="n">
        <f aca="false">IF(N439="základní",J439,0)</f>
        <v>0</v>
      </c>
      <c r="BF439" s="137" t="n">
        <f aca="false">IF(N439="snížená",J439,0)</f>
        <v>0</v>
      </c>
      <c r="BG439" s="137" t="n">
        <f aca="false">IF(N439="zákl. přenesená",J439,0)</f>
        <v>0</v>
      </c>
      <c r="BH439" s="137" t="n">
        <f aca="false">IF(N439="sníž. přenesená",J439,0)</f>
        <v>0</v>
      </c>
      <c r="BI439" s="137" t="n">
        <f aca="false">IF(N439="nulová",J439,0)</f>
        <v>0</v>
      </c>
      <c r="BJ439" s="3" t="s">
        <v>81</v>
      </c>
      <c r="BK439" s="137" t="n">
        <f aca="false">ROUND(I439*H439,2)</f>
        <v>0</v>
      </c>
      <c r="BL439" s="3" t="s">
        <v>302</v>
      </c>
      <c r="BM439" s="258" t="s">
        <v>1149</v>
      </c>
    </row>
    <row r="440" s="30" customFormat="true" ht="10.2" hidden="false" customHeight="false" outlineLevel="0" collapsed="false">
      <c r="A440" s="26"/>
      <c r="B440" s="27"/>
      <c r="C440" s="28"/>
      <c r="D440" s="259" t="s">
        <v>256</v>
      </c>
      <c r="E440" s="28"/>
      <c r="F440" s="260" t="s">
        <v>1148</v>
      </c>
      <c r="G440" s="28"/>
      <c r="H440" s="28"/>
      <c r="I440" s="211"/>
      <c r="J440" s="28"/>
      <c r="K440" s="28"/>
      <c r="L440" s="29"/>
      <c r="M440" s="261"/>
      <c r="N440" s="262"/>
      <c r="O440" s="76"/>
      <c r="P440" s="76"/>
      <c r="Q440" s="76"/>
      <c r="R440" s="76"/>
      <c r="S440" s="76"/>
      <c r="T440" s="77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T440" s="3" t="s">
        <v>256</v>
      </c>
      <c r="AU440" s="3" t="s">
        <v>83</v>
      </c>
    </row>
    <row r="441" s="30" customFormat="true" ht="24.15" hidden="false" customHeight="true" outlineLevel="0" collapsed="false">
      <c r="A441" s="26"/>
      <c r="B441" s="27"/>
      <c r="C441" s="246" t="s">
        <v>1150</v>
      </c>
      <c r="D441" s="246" t="s">
        <v>250</v>
      </c>
      <c r="E441" s="247" t="s">
        <v>1151</v>
      </c>
      <c r="F441" s="248" t="s">
        <v>1152</v>
      </c>
      <c r="G441" s="249" t="s">
        <v>1120</v>
      </c>
      <c r="H441" s="250" t="n">
        <v>1</v>
      </c>
      <c r="I441" s="251"/>
      <c r="J441" s="252" t="n">
        <f aca="false">ROUND(I441*H441,2)</f>
        <v>0</v>
      </c>
      <c r="K441" s="253"/>
      <c r="L441" s="29"/>
      <c r="M441" s="254"/>
      <c r="N441" s="255" t="s">
        <v>39</v>
      </c>
      <c r="O441" s="76"/>
      <c r="P441" s="256" t="n">
        <f aca="false">O441*H441</f>
        <v>0</v>
      </c>
      <c r="Q441" s="256" t="n">
        <v>0</v>
      </c>
      <c r="R441" s="256" t="n">
        <f aca="false">Q441*H441</f>
        <v>0</v>
      </c>
      <c r="S441" s="256" t="n">
        <v>0</v>
      </c>
      <c r="T441" s="257" t="n">
        <f aca="false">S441*H441</f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258" t="s">
        <v>302</v>
      </c>
      <c r="AT441" s="258" t="s">
        <v>250</v>
      </c>
      <c r="AU441" s="258" t="s">
        <v>83</v>
      </c>
      <c r="AY441" s="3" t="s">
        <v>247</v>
      </c>
      <c r="BE441" s="137" t="n">
        <f aca="false">IF(N441="základní",J441,0)</f>
        <v>0</v>
      </c>
      <c r="BF441" s="137" t="n">
        <f aca="false">IF(N441="snížená",J441,0)</f>
        <v>0</v>
      </c>
      <c r="BG441" s="137" t="n">
        <f aca="false">IF(N441="zákl. přenesená",J441,0)</f>
        <v>0</v>
      </c>
      <c r="BH441" s="137" t="n">
        <f aca="false">IF(N441="sníž. přenesená",J441,0)</f>
        <v>0</v>
      </c>
      <c r="BI441" s="137" t="n">
        <f aca="false">IF(N441="nulová",J441,0)</f>
        <v>0</v>
      </c>
      <c r="BJ441" s="3" t="s">
        <v>81</v>
      </c>
      <c r="BK441" s="137" t="n">
        <f aca="false">ROUND(I441*H441,2)</f>
        <v>0</v>
      </c>
      <c r="BL441" s="3" t="s">
        <v>302</v>
      </c>
      <c r="BM441" s="258" t="s">
        <v>1153</v>
      </c>
    </row>
    <row r="442" s="30" customFormat="true" ht="10.2" hidden="false" customHeight="false" outlineLevel="0" collapsed="false">
      <c r="A442" s="26"/>
      <c r="B442" s="27"/>
      <c r="C442" s="28"/>
      <c r="D442" s="259" t="s">
        <v>256</v>
      </c>
      <c r="E442" s="28"/>
      <c r="F442" s="260" t="s">
        <v>1154</v>
      </c>
      <c r="G442" s="28"/>
      <c r="H442" s="28"/>
      <c r="I442" s="211"/>
      <c r="J442" s="28"/>
      <c r="K442" s="28"/>
      <c r="L442" s="29"/>
      <c r="M442" s="261"/>
      <c r="N442" s="262"/>
      <c r="O442" s="76"/>
      <c r="P442" s="76"/>
      <c r="Q442" s="76"/>
      <c r="R442" s="76"/>
      <c r="S442" s="76"/>
      <c r="T442" s="77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T442" s="3" t="s">
        <v>256</v>
      </c>
      <c r="AU442" s="3" t="s">
        <v>83</v>
      </c>
    </row>
    <row r="443" s="30" customFormat="true" ht="16.5" hidden="false" customHeight="true" outlineLevel="0" collapsed="false">
      <c r="A443" s="26"/>
      <c r="B443" s="27"/>
      <c r="C443" s="246" t="s">
        <v>1155</v>
      </c>
      <c r="D443" s="246" t="s">
        <v>250</v>
      </c>
      <c r="E443" s="247" t="s">
        <v>1156</v>
      </c>
      <c r="F443" s="248" t="s">
        <v>1157</v>
      </c>
      <c r="G443" s="249" t="s">
        <v>1120</v>
      </c>
      <c r="H443" s="250" t="n">
        <v>1</v>
      </c>
      <c r="I443" s="251"/>
      <c r="J443" s="252" t="n">
        <f aca="false">ROUND(I443*H443,2)</f>
        <v>0</v>
      </c>
      <c r="K443" s="253"/>
      <c r="L443" s="29"/>
      <c r="M443" s="254"/>
      <c r="N443" s="255" t="s">
        <v>39</v>
      </c>
      <c r="O443" s="76"/>
      <c r="P443" s="256" t="n">
        <f aca="false">O443*H443</f>
        <v>0</v>
      </c>
      <c r="Q443" s="256" t="n">
        <v>0</v>
      </c>
      <c r="R443" s="256" t="n">
        <f aca="false">Q443*H443</f>
        <v>0</v>
      </c>
      <c r="S443" s="256" t="n">
        <v>0</v>
      </c>
      <c r="T443" s="257" t="n">
        <f aca="false">S443*H443</f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258" t="s">
        <v>302</v>
      </c>
      <c r="AT443" s="258" t="s">
        <v>250</v>
      </c>
      <c r="AU443" s="258" t="s">
        <v>83</v>
      </c>
      <c r="AY443" s="3" t="s">
        <v>247</v>
      </c>
      <c r="BE443" s="137" t="n">
        <f aca="false">IF(N443="základní",J443,0)</f>
        <v>0</v>
      </c>
      <c r="BF443" s="137" t="n">
        <f aca="false">IF(N443="snížená",J443,0)</f>
        <v>0</v>
      </c>
      <c r="BG443" s="137" t="n">
        <f aca="false">IF(N443="zákl. přenesená",J443,0)</f>
        <v>0</v>
      </c>
      <c r="BH443" s="137" t="n">
        <f aca="false">IF(N443="sníž. přenesená",J443,0)</f>
        <v>0</v>
      </c>
      <c r="BI443" s="137" t="n">
        <f aca="false">IF(N443="nulová",J443,0)</f>
        <v>0</v>
      </c>
      <c r="BJ443" s="3" t="s">
        <v>81</v>
      </c>
      <c r="BK443" s="137" t="n">
        <f aca="false">ROUND(I443*H443,2)</f>
        <v>0</v>
      </c>
      <c r="BL443" s="3" t="s">
        <v>302</v>
      </c>
      <c r="BM443" s="258" t="s">
        <v>1158</v>
      </c>
    </row>
    <row r="444" s="30" customFormat="true" ht="10.2" hidden="false" customHeight="false" outlineLevel="0" collapsed="false">
      <c r="A444" s="26"/>
      <c r="B444" s="27"/>
      <c r="C444" s="28"/>
      <c r="D444" s="259" t="s">
        <v>256</v>
      </c>
      <c r="E444" s="28"/>
      <c r="F444" s="260" t="s">
        <v>1157</v>
      </c>
      <c r="G444" s="28"/>
      <c r="H444" s="28"/>
      <c r="I444" s="211"/>
      <c r="J444" s="28"/>
      <c r="K444" s="28"/>
      <c r="L444" s="29"/>
      <c r="M444" s="261"/>
      <c r="N444" s="262"/>
      <c r="O444" s="76"/>
      <c r="P444" s="76"/>
      <c r="Q444" s="76"/>
      <c r="R444" s="76"/>
      <c r="S444" s="76"/>
      <c r="T444" s="77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T444" s="3" t="s">
        <v>256</v>
      </c>
      <c r="AU444" s="3" t="s">
        <v>83</v>
      </c>
    </row>
    <row r="445" s="30" customFormat="true" ht="24.15" hidden="false" customHeight="true" outlineLevel="0" collapsed="false">
      <c r="A445" s="26"/>
      <c r="B445" s="27"/>
      <c r="C445" s="246" t="s">
        <v>1159</v>
      </c>
      <c r="D445" s="246" t="s">
        <v>250</v>
      </c>
      <c r="E445" s="247" t="s">
        <v>1160</v>
      </c>
      <c r="F445" s="248" t="s">
        <v>1161</v>
      </c>
      <c r="G445" s="249" t="s">
        <v>1120</v>
      </c>
      <c r="H445" s="250" t="n">
        <v>1</v>
      </c>
      <c r="I445" s="251"/>
      <c r="J445" s="252" t="n">
        <f aca="false">ROUND(I445*H445,2)</f>
        <v>0</v>
      </c>
      <c r="K445" s="253"/>
      <c r="L445" s="29"/>
      <c r="M445" s="254"/>
      <c r="N445" s="255" t="s">
        <v>39</v>
      </c>
      <c r="O445" s="76"/>
      <c r="P445" s="256" t="n">
        <f aca="false">O445*H445</f>
        <v>0</v>
      </c>
      <c r="Q445" s="256" t="n">
        <v>0</v>
      </c>
      <c r="R445" s="256" t="n">
        <f aca="false">Q445*H445</f>
        <v>0</v>
      </c>
      <c r="S445" s="256" t="n">
        <v>0</v>
      </c>
      <c r="T445" s="257" t="n">
        <f aca="false">S445*H445</f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R445" s="258" t="s">
        <v>302</v>
      </c>
      <c r="AT445" s="258" t="s">
        <v>250</v>
      </c>
      <c r="AU445" s="258" t="s">
        <v>83</v>
      </c>
      <c r="AY445" s="3" t="s">
        <v>247</v>
      </c>
      <c r="BE445" s="137" t="n">
        <f aca="false">IF(N445="základní",J445,0)</f>
        <v>0</v>
      </c>
      <c r="BF445" s="137" t="n">
        <f aca="false">IF(N445="snížená",J445,0)</f>
        <v>0</v>
      </c>
      <c r="BG445" s="137" t="n">
        <f aca="false">IF(N445="zákl. přenesená",J445,0)</f>
        <v>0</v>
      </c>
      <c r="BH445" s="137" t="n">
        <f aca="false">IF(N445="sníž. přenesená",J445,0)</f>
        <v>0</v>
      </c>
      <c r="BI445" s="137" t="n">
        <f aca="false">IF(N445="nulová",J445,0)</f>
        <v>0</v>
      </c>
      <c r="BJ445" s="3" t="s">
        <v>81</v>
      </c>
      <c r="BK445" s="137" t="n">
        <f aca="false">ROUND(I445*H445,2)</f>
        <v>0</v>
      </c>
      <c r="BL445" s="3" t="s">
        <v>302</v>
      </c>
      <c r="BM445" s="258" t="s">
        <v>1162</v>
      </c>
    </row>
    <row r="446" s="30" customFormat="true" ht="10.2" hidden="false" customHeight="false" outlineLevel="0" collapsed="false">
      <c r="A446" s="26"/>
      <c r="B446" s="27"/>
      <c r="C446" s="28"/>
      <c r="D446" s="259" t="s">
        <v>256</v>
      </c>
      <c r="E446" s="28"/>
      <c r="F446" s="260" t="s">
        <v>1163</v>
      </c>
      <c r="G446" s="28"/>
      <c r="H446" s="28"/>
      <c r="I446" s="211"/>
      <c r="J446" s="28"/>
      <c r="K446" s="28"/>
      <c r="L446" s="29"/>
      <c r="M446" s="261"/>
      <c r="N446" s="262"/>
      <c r="O446" s="76"/>
      <c r="P446" s="76"/>
      <c r="Q446" s="76"/>
      <c r="R446" s="76"/>
      <c r="S446" s="76"/>
      <c r="T446" s="77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T446" s="3" t="s">
        <v>256</v>
      </c>
      <c r="AU446" s="3" t="s">
        <v>83</v>
      </c>
    </row>
    <row r="447" s="30" customFormat="true" ht="55.5" hidden="false" customHeight="true" outlineLevel="0" collapsed="false">
      <c r="A447" s="26"/>
      <c r="B447" s="27"/>
      <c r="C447" s="246" t="s">
        <v>1164</v>
      </c>
      <c r="D447" s="246" t="s">
        <v>250</v>
      </c>
      <c r="E447" s="247" t="s">
        <v>1165</v>
      </c>
      <c r="F447" s="248" t="s">
        <v>1166</v>
      </c>
      <c r="G447" s="249" t="s">
        <v>1120</v>
      </c>
      <c r="H447" s="250" t="n">
        <v>1</v>
      </c>
      <c r="I447" s="251"/>
      <c r="J447" s="252" t="n">
        <f aca="false">ROUND(I447*H447,2)</f>
        <v>0</v>
      </c>
      <c r="K447" s="253"/>
      <c r="L447" s="29"/>
      <c r="M447" s="254"/>
      <c r="N447" s="255" t="s">
        <v>39</v>
      </c>
      <c r="O447" s="76"/>
      <c r="P447" s="256" t="n">
        <f aca="false">O447*H447</f>
        <v>0</v>
      </c>
      <c r="Q447" s="256" t="n">
        <v>0</v>
      </c>
      <c r="R447" s="256" t="n">
        <f aca="false">Q447*H447</f>
        <v>0</v>
      </c>
      <c r="S447" s="256" t="n">
        <v>0</v>
      </c>
      <c r="T447" s="257" t="n">
        <f aca="false">S447*H447</f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258" t="s">
        <v>302</v>
      </c>
      <c r="AT447" s="258" t="s">
        <v>250</v>
      </c>
      <c r="AU447" s="258" t="s">
        <v>83</v>
      </c>
      <c r="AY447" s="3" t="s">
        <v>247</v>
      </c>
      <c r="BE447" s="137" t="n">
        <f aca="false">IF(N447="základní",J447,0)</f>
        <v>0</v>
      </c>
      <c r="BF447" s="137" t="n">
        <f aca="false">IF(N447="snížená",J447,0)</f>
        <v>0</v>
      </c>
      <c r="BG447" s="137" t="n">
        <f aca="false">IF(N447="zákl. přenesená",J447,0)</f>
        <v>0</v>
      </c>
      <c r="BH447" s="137" t="n">
        <f aca="false">IF(N447="sníž. přenesená",J447,0)</f>
        <v>0</v>
      </c>
      <c r="BI447" s="137" t="n">
        <f aca="false">IF(N447="nulová",J447,0)</f>
        <v>0</v>
      </c>
      <c r="BJ447" s="3" t="s">
        <v>81</v>
      </c>
      <c r="BK447" s="137" t="n">
        <f aca="false">ROUND(I447*H447,2)</f>
        <v>0</v>
      </c>
      <c r="BL447" s="3" t="s">
        <v>302</v>
      </c>
      <c r="BM447" s="258" t="s">
        <v>1167</v>
      </c>
    </row>
    <row r="448" s="30" customFormat="true" ht="38.4" hidden="false" customHeight="false" outlineLevel="0" collapsed="false">
      <c r="A448" s="26"/>
      <c r="B448" s="27"/>
      <c r="C448" s="28"/>
      <c r="D448" s="259" t="s">
        <v>256</v>
      </c>
      <c r="E448" s="28"/>
      <c r="F448" s="260" t="s">
        <v>1168</v>
      </c>
      <c r="G448" s="28"/>
      <c r="H448" s="28"/>
      <c r="I448" s="211"/>
      <c r="J448" s="28"/>
      <c r="K448" s="28"/>
      <c r="L448" s="29"/>
      <c r="M448" s="285"/>
      <c r="N448" s="286"/>
      <c r="O448" s="287"/>
      <c r="P448" s="287"/>
      <c r="Q448" s="287"/>
      <c r="R448" s="287"/>
      <c r="S448" s="287"/>
      <c r="T448" s="288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T448" s="3" t="s">
        <v>256</v>
      </c>
      <c r="AU448" s="3" t="s">
        <v>83</v>
      </c>
    </row>
    <row r="449" s="30" customFormat="true" ht="6.9" hidden="false" customHeight="true" outlineLevel="0" collapsed="false">
      <c r="A449" s="26"/>
      <c r="B449" s="54"/>
      <c r="C449" s="55"/>
      <c r="D449" s="55"/>
      <c r="E449" s="55"/>
      <c r="F449" s="55"/>
      <c r="G449" s="55"/>
      <c r="H449" s="55"/>
      <c r="I449" s="55"/>
      <c r="J449" s="55"/>
      <c r="K449" s="55"/>
      <c r="L449" s="29"/>
      <c r="M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</row>
  </sheetData>
  <autoFilter ref="C142:K448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44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151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1716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1717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J114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ROUND((SUM(BE114:BE121) + SUM(BE143:BE448)),  2)</f>
        <v>0</v>
      </c>
      <c r="G37" s="26"/>
      <c r="H37" s="26"/>
      <c r="I37" s="166" t="n">
        <v>0.21</v>
      </c>
      <c r="J37" s="165" t="n">
        <f aca="false">ROUND(((SUM(BE114:BE121) + SUM(BE143:BE448))*I37),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ROUND((SUM(BF114:BF121) + SUM(BF143:BF448)),  2)</f>
        <v>0</v>
      </c>
      <c r="G38" s="26"/>
      <c r="H38" s="26"/>
      <c r="I38" s="166" t="n">
        <v>0.15</v>
      </c>
      <c r="J38" s="165" t="n">
        <f aca="false">ROUND(((SUM(BF114:BF121) + SUM(BF143:BF448))*I38),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ROUND((SUM(BG114:BG121) + SUM(BG143:BG448)),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ROUND((SUM(BH114:BH121) + SUM(BH143:BH448)),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ROUND((SUM(BI114:BI121) + SUM(BI143:BI448)),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1716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51.8.2 - kabinet jazyků, II.B-8 - elektro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J143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J144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525</v>
      </c>
      <c r="E100" s="202"/>
      <c r="F100" s="202"/>
      <c r="G100" s="202"/>
      <c r="H100" s="202"/>
      <c r="I100" s="202"/>
      <c r="J100" s="203" t="n">
        <f aca="false">J145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J150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J165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J174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526</v>
      </c>
      <c r="E104" s="202"/>
      <c r="F104" s="202"/>
      <c r="G104" s="202"/>
      <c r="H104" s="202"/>
      <c r="I104" s="202"/>
      <c r="J104" s="203" t="n">
        <f aca="false">J175</f>
        <v>0</v>
      </c>
      <c r="K104" s="119"/>
      <c r="L104" s="204"/>
    </row>
    <row r="105" s="199" customFormat="true" ht="14.85" hidden="false" customHeight="true" outlineLevel="0" collapsed="false">
      <c r="B105" s="200"/>
      <c r="C105" s="119"/>
      <c r="D105" s="201" t="s">
        <v>527</v>
      </c>
      <c r="E105" s="202"/>
      <c r="F105" s="202"/>
      <c r="G105" s="202"/>
      <c r="H105" s="202"/>
      <c r="I105" s="202"/>
      <c r="J105" s="203" t="n">
        <f aca="false">J176</f>
        <v>0</v>
      </c>
      <c r="K105" s="119"/>
      <c r="L105" s="204"/>
    </row>
    <row r="106" s="199" customFormat="true" ht="14.85" hidden="false" customHeight="true" outlineLevel="0" collapsed="false">
      <c r="B106" s="200"/>
      <c r="C106" s="119"/>
      <c r="D106" s="201" t="s">
        <v>528</v>
      </c>
      <c r="E106" s="202"/>
      <c r="F106" s="202"/>
      <c r="G106" s="202"/>
      <c r="H106" s="202"/>
      <c r="I106" s="202"/>
      <c r="J106" s="203" t="n">
        <f aca="false">J283</f>
        <v>0</v>
      </c>
      <c r="K106" s="119"/>
      <c r="L106" s="204"/>
    </row>
    <row r="107" s="199" customFormat="true" ht="14.85" hidden="false" customHeight="true" outlineLevel="0" collapsed="false">
      <c r="B107" s="200"/>
      <c r="C107" s="119"/>
      <c r="D107" s="201" t="s">
        <v>1258</v>
      </c>
      <c r="E107" s="202"/>
      <c r="F107" s="202"/>
      <c r="G107" s="202"/>
      <c r="H107" s="202"/>
      <c r="I107" s="202"/>
      <c r="J107" s="203" t="n">
        <f aca="false">J302</f>
        <v>0</v>
      </c>
      <c r="K107" s="119"/>
      <c r="L107" s="204"/>
    </row>
    <row r="108" s="199" customFormat="true" ht="14.85" hidden="false" customHeight="true" outlineLevel="0" collapsed="false">
      <c r="B108" s="200"/>
      <c r="C108" s="119"/>
      <c r="D108" s="201" t="s">
        <v>530</v>
      </c>
      <c r="E108" s="202"/>
      <c r="F108" s="202"/>
      <c r="G108" s="202"/>
      <c r="H108" s="202"/>
      <c r="I108" s="202"/>
      <c r="J108" s="203" t="n">
        <f aca="false">J349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531</v>
      </c>
      <c r="E109" s="202"/>
      <c r="F109" s="202"/>
      <c r="G109" s="202"/>
      <c r="H109" s="202"/>
      <c r="I109" s="202"/>
      <c r="J109" s="203" t="n">
        <f aca="false">J374</f>
        <v>0</v>
      </c>
      <c r="K109" s="119"/>
      <c r="L109" s="204"/>
    </row>
    <row r="110" s="199" customFormat="true" ht="14.85" hidden="false" customHeight="true" outlineLevel="0" collapsed="false">
      <c r="B110" s="200"/>
      <c r="C110" s="119"/>
      <c r="D110" s="201" t="s">
        <v>532</v>
      </c>
      <c r="E110" s="202"/>
      <c r="F110" s="202"/>
      <c r="G110" s="202"/>
      <c r="H110" s="202"/>
      <c r="I110" s="202"/>
      <c r="J110" s="203" t="n">
        <f aca="false">J375</f>
        <v>0</v>
      </c>
      <c r="K110" s="119"/>
      <c r="L110" s="204"/>
    </row>
    <row r="111" s="199" customFormat="true" ht="19.95" hidden="false" customHeight="true" outlineLevel="0" collapsed="false">
      <c r="B111" s="200"/>
      <c r="C111" s="119"/>
      <c r="D111" s="201" t="s">
        <v>534</v>
      </c>
      <c r="E111" s="202"/>
      <c r="F111" s="202"/>
      <c r="G111" s="202"/>
      <c r="H111" s="202"/>
      <c r="I111" s="202"/>
      <c r="J111" s="203" t="n">
        <f aca="false">J428</f>
        <v>0</v>
      </c>
      <c r="K111" s="119"/>
      <c r="L111" s="204"/>
    </row>
    <row r="112" s="30" customFormat="true" ht="21.75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6.9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29.25" hidden="false" customHeight="true" outlineLevel="0" collapsed="false">
      <c r="A114" s="26"/>
      <c r="B114" s="27"/>
      <c r="C114" s="190" t="s">
        <v>223</v>
      </c>
      <c r="D114" s="28"/>
      <c r="E114" s="28"/>
      <c r="F114" s="28"/>
      <c r="G114" s="28"/>
      <c r="H114" s="28"/>
      <c r="I114" s="28"/>
      <c r="J114" s="205" t="n">
        <f aca="false">ROUND(J115 + J116 + J117 + J118 + J119 + J120,2)</f>
        <v>0</v>
      </c>
      <c r="K114" s="28"/>
      <c r="L114" s="51"/>
      <c r="N114" s="206" t="s">
        <v>38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18" hidden="false" customHeight="true" outlineLevel="0" collapsed="false">
      <c r="A115" s="26"/>
      <c r="B115" s="27"/>
      <c r="C115" s="28"/>
      <c r="D115" s="138" t="s">
        <v>224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226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227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228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229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214" t="s">
        <v>230</v>
      </c>
      <c r="E120" s="28"/>
      <c r="F120" s="28"/>
      <c r="G120" s="28"/>
      <c r="H120" s="28"/>
      <c r="I120" s="28"/>
      <c r="J120" s="207" t="n">
        <f aca="false">ROUND(J32*T120,2)</f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231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0.2" hidden="false" customHeight="false" outlineLevel="0" collapsed="false">
      <c r="A121" s="26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29.25" hidden="false" customHeight="true" outlineLevel="0" collapsed="false">
      <c r="A122" s="26"/>
      <c r="B122" s="27"/>
      <c r="C122" s="141" t="s">
        <v>199</v>
      </c>
      <c r="D122" s="142"/>
      <c r="E122" s="142"/>
      <c r="F122" s="142"/>
      <c r="G122" s="142"/>
      <c r="H122" s="142"/>
      <c r="I122" s="142"/>
      <c r="J122" s="215" t="n">
        <f aca="false">ROUND(J98+J114,2)</f>
        <v>0</v>
      </c>
      <c r="K122" s="142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6.9" hidden="false" customHeight="true" outlineLevel="0" collapsed="false">
      <c r="A123" s="26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="30" customFormat="true" ht="6.9" hidden="false" customHeight="true" outlineLevel="0" collapsed="false">
      <c r="A127" s="2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24.9" hidden="false" customHeight="true" outlineLevel="0" collapsed="false">
      <c r="A128" s="26"/>
      <c r="B128" s="27"/>
      <c r="C128" s="9" t="s">
        <v>232</v>
      </c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2" hidden="false" customHeight="true" outlineLevel="0" collapsed="false">
      <c r="A130" s="26"/>
      <c r="B130" s="27"/>
      <c r="C130" s="17" t="s">
        <v>15</v>
      </c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6.5" hidden="false" customHeight="true" outlineLevel="0" collapsed="false">
      <c r="A131" s="26"/>
      <c r="B131" s="27"/>
      <c r="C131" s="28"/>
      <c r="D131" s="28"/>
      <c r="E131" s="185" t="str">
        <f aca="false">E7</f>
        <v>Zlepšování kvality a dostupnosti vzdělávání  ZŠ Ivančická 218, Moravský Krumlov</v>
      </c>
      <c r="F131" s="185"/>
      <c r="G131" s="185"/>
      <c r="H131" s="185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customFormat="false" ht="12" hidden="false" customHeight="true" outlineLevel="0" collapsed="false">
      <c r="B132" s="7"/>
      <c r="C132" s="17" t="s">
        <v>201</v>
      </c>
      <c r="D132" s="8"/>
      <c r="E132" s="8"/>
      <c r="F132" s="8"/>
      <c r="G132" s="8"/>
      <c r="H132" s="8"/>
      <c r="I132" s="8"/>
      <c r="J132" s="8"/>
      <c r="K132" s="8"/>
      <c r="L132" s="6"/>
    </row>
    <row r="133" s="30" customFormat="true" ht="16.5" hidden="false" customHeight="true" outlineLevel="0" collapsed="false">
      <c r="A133" s="26"/>
      <c r="B133" s="27"/>
      <c r="C133" s="28"/>
      <c r="D133" s="28"/>
      <c r="E133" s="185" t="s">
        <v>1716</v>
      </c>
      <c r="F133" s="185"/>
      <c r="G133" s="185"/>
      <c r="H133" s="185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2" hidden="false" customHeight="true" outlineLevel="0" collapsed="false">
      <c r="A134" s="26"/>
      <c r="B134" s="27"/>
      <c r="C134" s="17" t="s">
        <v>203</v>
      </c>
      <c r="D134" s="28"/>
      <c r="E134" s="28"/>
      <c r="F134" s="28"/>
      <c r="G134" s="28"/>
      <c r="H134" s="28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6.5" hidden="false" customHeight="true" outlineLevel="0" collapsed="false">
      <c r="A135" s="26"/>
      <c r="B135" s="27"/>
      <c r="C135" s="28"/>
      <c r="D135" s="28"/>
      <c r="E135" s="66" t="str">
        <f aca="false">E11</f>
        <v>51.8.2 - kabinet jazyků, II.B-8 - elektro</v>
      </c>
      <c r="F135" s="66"/>
      <c r="G135" s="66"/>
      <c r="H135" s="66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6.9" hidden="false" customHeight="true" outlineLevel="0" collapsed="false">
      <c r="A136" s="26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12" hidden="false" customHeight="true" outlineLevel="0" collapsed="false">
      <c r="A137" s="26"/>
      <c r="B137" s="27"/>
      <c r="C137" s="17" t="s">
        <v>19</v>
      </c>
      <c r="D137" s="28"/>
      <c r="E137" s="28"/>
      <c r="F137" s="18" t="str">
        <f aca="false">F14</f>
        <v> </v>
      </c>
      <c r="G137" s="28"/>
      <c r="H137" s="28"/>
      <c r="I137" s="17" t="s">
        <v>21</v>
      </c>
      <c r="J137" s="186" t="str">
        <f aca="false">IF(J14="","",J14)</f>
        <v>14. 8. 2023</v>
      </c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6.9" hidden="false" customHeight="true" outlineLevel="0" collapsed="false">
      <c r="A138" s="26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23</v>
      </c>
      <c r="D139" s="28"/>
      <c r="E139" s="28"/>
      <c r="F139" s="18" t="str">
        <f aca="false">E17</f>
        <v> </v>
      </c>
      <c r="G139" s="28"/>
      <c r="H139" s="28"/>
      <c r="I139" s="17" t="s">
        <v>28</v>
      </c>
      <c r="J139" s="187" t="str">
        <f aca="false">E23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26</v>
      </c>
      <c r="D140" s="28"/>
      <c r="E140" s="28"/>
      <c r="F140" s="18" t="str">
        <f aca="false">IF(E20="","",E20)</f>
        <v>Vyplň údaj</v>
      </c>
      <c r="G140" s="28"/>
      <c r="H140" s="28"/>
      <c r="I140" s="17" t="s">
        <v>30</v>
      </c>
      <c r="J140" s="187" t="str">
        <f aca="false">E26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0.35" hidden="false" customHeight="true" outlineLevel="0" collapsed="false">
      <c r="A141" s="26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223" customFormat="true" ht="29.25" hidden="false" customHeight="true" outlineLevel="0" collapsed="false">
      <c r="A142" s="216"/>
      <c r="B142" s="217"/>
      <c r="C142" s="218" t="s">
        <v>233</v>
      </c>
      <c r="D142" s="219" t="s">
        <v>59</v>
      </c>
      <c r="E142" s="219" t="s">
        <v>55</v>
      </c>
      <c r="F142" s="219" t="s">
        <v>56</v>
      </c>
      <c r="G142" s="219" t="s">
        <v>234</v>
      </c>
      <c r="H142" s="219" t="s">
        <v>235</v>
      </c>
      <c r="I142" s="219" t="s">
        <v>236</v>
      </c>
      <c r="J142" s="220" t="s">
        <v>208</v>
      </c>
      <c r="K142" s="221" t="s">
        <v>237</v>
      </c>
      <c r="L142" s="222"/>
      <c r="M142" s="84"/>
      <c r="N142" s="85" t="s">
        <v>38</v>
      </c>
      <c r="O142" s="85" t="s">
        <v>238</v>
      </c>
      <c r="P142" s="85" t="s">
        <v>239</v>
      </c>
      <c r="Q142" s="85" t="s">
        <v>240</v>
      </c>
      <c r="R142" s="85" t="s">
        <v>241</v>
      </c>
      <c r="S142" s="85" t="s">
        <v>242</v>
      </c>
      <c r="T142" s="86" t="s">
        <v>243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30" customFormat="true" ht="22.8" hidden="false" customHeight="true" outlineLevel="0" collapsed="false">
      <c r="A143" s="26"/>
      <c r="B143" s="27"/>
      <c r="C143" s="92" t="s">
        <v>244</v>
      </c>
      <c r="D143" s="28"/>
      <c r="E143" s="28"/>
      <c r="F143" s="28"/>
      <c r="G143" s="28"/>
      <c r="H143" s="28"/>
      <c r="I143" s="28"/>
      <c r="J143" s="224" t="n">
        <f aca="false">BK143</f>
        <v>0</v>
      </c>
      <c r="K143" s="28"/>
      <c r="L143" s="29"/>
      <c r="M143" s="87"/>
      <c r="N143" s="225"/>
      <c r="O143" s="88"/>
      <c r="P143" s="226" t="n">
        <f aca="false">P144+P174</f>
        <v>0</v>
      </c>
      <c r="Q143" s="88"/>
      <c r="R143" s="226" t="n">
        <f aca="false">R144+R174</f>
        <v>0.07177</v>
      </c>
      <c r="S143" s="88"/>
      <c r="T143" s="227" t="n">
        <f aca="false">T144+T174</f>
        <v>0.11495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3" t="s">
        <v>73</v>
      </c>
      <c r="AU143" s="3" t="s">
        <v>210</v>
      </c>
      <c r="BK143" s="228" t="n">
        <f aca="false">BK144+BK174</f>
        <v>0</v>
      </c>
    </row>
    <row r="144" s="229" customFormat="true" ht="25.95" hidden="false" customHeight="true" outlineLevel="0" collapsed="false">
      <c r="B144" s="230"/>
      <c r="C144" s="231"/>
      <c r="D144" s="232" t="s">
        <v>73</v>
      </c>
      <c r="E144" s="233" t="s">
        <v>245</v>
      </c>
      <c r="F144" s="233" t="s">
        <v>246</v>
      </c>
      <c r="G144" s="231"/>
      <c r="H144" s="231"/>
      <c r="I144" s="234"/>
      <c r="J144" s="235" t="n">
        <f aca="false">BK144</f>
        <v>0</v>
      </c>
      <c r="K144" s="231"/>
      <c r="L144" s="236"/>
      <c r="M144" s="237"/>
      <c r="N144" s="238"/>
      <c r="O144" s="238"/>
      <c r="P144" s="239" t="n">
        <f aca="false">P145+P150+P165</f>
        <v>0</v>
      </c>
      <c r="Q144" s="238"/>
      <c r="R144" s="239" t="n">
        <f aca="false">R145+R150+R165</f>
        <v>0</v>
      </c>
      <c r="S144" s="238"/>
      <c r="T144" s="240" t="n">
        <f aca="false">T145+T150+T165</f>
        <v>0.075</v>
      </c>
      <c r="AR144" s="241" t="s">
        <v>81</v>
      </c>
      <c r="AT144" s="242" t="s">
        <v>73</v>
      </c>
      <c r="AU144" s="242" t="s">
        <v>74</v>
      </c>
      <c r="AY144" s="241" t="s">
        <v>247</v>
      </c>
      <c r="BK144" s="243" t="n">
        <f aca="false">BK145+BK150+BK165</f>
        <v>0</v>
      </c>
    </row>
    <row r="145" s="229" customFormat="true" ht="22.8" hidden="false" customHeight="true" outlineLevel="0" collapsed="false">
      <c r="B145" s="230"/>
      <c r="C145" s="231"/>
      <c r="D145" s="232" t="s">
        <v>73</v>
      </c>
      <c r="E145" s="244" t="s">
        <v>265</v>
      </c>
      <c r="F145" s="244" t="s">
        <v>535</v>
      </c>
      <c r="G145" s="231"/>
      <c r="H145" s="231"/>
      <c r="I145" s="234"/>
      <c r="J145" s="245" t="n">
        <f aca="false">BK145</f>
        <v>0</v>
      </c>
      <c r="K145" s="231"/>
      <c r="L145" s="236"/>
      <c r="M145" s="237"/>
      <c r="N145" s="238"/>
      <c r="O145" s="238"/>
      <c r="P145" s="239" t="n">
        <f aca="false">SUM(P146:P149)</f>
        <v>0</v>
      </c>
      <c r="Q145" s="238"/>
      <c r="R145" s="239" t="n">
        <f aca="false">SUM(R146:R149)</f>
        <v>0</v>
      </c>
      <c r="S145" s="238"/>
      <c r="T145" s="240" t="n">
        <f aca="false">SUM(T146:T149)</f>
        <v>0</v>
      </c>
      <c r="AR145" s="241" t="s">
        <v>81</v>
      </c>
      <c r="AT145" s="242" t="s">
        <v>73</v>
      </c>
      <c r="AU145" s="242" t="s">
        <v>81</v>
      </c>
      <c r="AY145" s="241" t="s">
        <v>247</v>
      </c>
      <c r="BK145" s="243" t="n">
        <f aca="false">SUM(BK146:BK149)</f>
        <v>0</v>
      </c>
    </row>
    <row r="146" s="30" customFormat="true" ht="24.15" hidden="false" customHeight="true" outlineLevel="0" collapsed="false">
      <c r="A146" s="26"/>
      <c r="B146" s="27"/>
      <c r="C146" s="246" t="s">
        <v>536</v>
      </c>
      <c r="D146" s="246" t="s">
        <v>250</v>
      </c>
      <c r="E146" s="247" t="s">
        <v>537</v>
      </c>
      <c r="F146" s="248" t="s">
        <v>538</v>
      </c>
      <c r="G146" s="249" t="s">
        <v>539</v>
      </c>
      <c r="H146" s="250" t="n">
        <v>10</v>
      </c>
      <c r="I146" s="251"/>
      <c r="J146" s="252" t="n">
        <f aca="false">ROUND(I146*H146,2)</f>
        <v>0</v>
      </c>
      <c r="K146" s="253"/>
      <c r="L146" s="29"/>
      <c r="M146" s="254"/>
      <c r="N146" s="255" t="s">
        <v>39</v>
      </c>
      <c r="O146" s="76"/>
      <c r="P146" s="256" t="n">
        <f aca="false">O146*H146</f>
        <v>0</v>
      </c>
      <c r="Q146" s="256" t="n">
        <v>0</v>
      </c>
      <c r="R146" s="256" t="n">
        <f aca="false">Q146*H146</f>
        <v>0</v>
      </c>
      <c r="S146" s="256" t="n">
        <v>0</v>
      </c>
      <c r="T146" s="257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58" t="s">
        <v>272</v>
      </c>
      <c r="AT146" s="258" t="s">
        <v>250</v>
      </c>
      <c r="AU146" s="258" t="s">
        <v>83</v>
      </c>
      <c r="AY146" s="3" t="s">
        <v>247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81</v>
      </c>
      <c r="BK146" s="137" t="n">
        <f aca="false">ROUND(I146*H146,2)</f>
        <v>0</v>
      </c>
      <c r="BL146" s="3" t="s">
        <v>272</v>
      </c>
      <c r="BM146" s="258" t="s">
        <v>540</v>
      </c>
    </row>
    <row r="147" s="30" customFormat="true" ht="19.2" hidden="false" customHeight="false" outlineLevel="0" collapsed="false">
      <c r="A147" s="26"/>
      <c r="B147" s="27"/>
      <c r="C147" s="28"/>
      <c r="D147" s="259" t="s">
        <v>256</v>
      </c>
      <c r="E147" s="28"/>
      <c r="F147" s="260" t="s">
        <v>541</v>
      </c>
      <c r="G147" s="28"/>
      <c r="H147" s="28"/>
      <c r="I147" s="211"/>
      <c r="J147" s="28"/>
      <c r="K147" s="28"/>
      <c r="L147" s="29"/>
      <c r="M147" s="261"/>
      <c r="N147" s="262"/>
      <c r="O147" s="76"/>
      <c r="P147" s="76"/>
      <c r="Q147" s="76"/>
      <c r="R147" s="76"/>
      <c r="S147" s="76"/>
      <c r="T147" s="7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3" t="s">
        <v>256</v>
      </c>
      <c r="AU147" s="3" t="s">
        <v>83</v>
      </c>
    </row>
    <row r="148" s="30" customFormat="true" ht="24.15" hidden="false" customHeight="true" outlineLevel="0" collapsed="false">
      <c r="A148" s="26"/>
      <c r="B148" s="27"/>
      <c r="C148" s="246" t="s">
        <v>542</v>
      </c>
      <c r="D148" s="246" t="s">
        <v>250</v>
      </c>
      <c r="E148" s="247" t="s">
        <v>543</v>
      </c>
      <c r="F148" s="248" t="s">
        <v>544</v>
      </c>
      <c r="G148" s="249" t="s">
        <v>539</v>
      </c>
      <c r="H148" s="250" t="n">
        <v>90</v>
      </c>
      <c r="I148" s="251"/>
      <c r="J148" s="252" t="n">
        <f aca="false">ROUND(I148*H148,2)</f>
        <v>0</v>
      </c>
      <c r="K148" s="253"/>
      <c r="L148" s="29"/>
      <c r="M148" s="254"/>
      <c r="N148" s="255" t="s">
        <v>39</v>
      </c>
      <c r="O148" s="76"/>
      <c r="P148" s="256" t="n">
        <f aca="false">O148*H148</f>
        <v>0</v>
      </c>
      <c r="Q148" s="256" t="n">
        <v>0</v>
      </c>
      <c r="R148" s="256" t="n">
        <f aca="false">Q148*H148</f>
        <v>0</v>
      </c>
      <c r="S148" s="256" t="n">
        <v>0</v>
      </c>
      <c r="T148" s="257" t="n">
        <f aca="false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258" t="s">
        <v>272</v>
      </c>
      <c r="AT148" s="258" t="s">
        <v>250</v>
      </c>
      <c r="AU148" s="258" t="s">
        <v>83</v>
      </c>
      <c r="AY148" s="3" t="s">
        <v>247</v>
      </c>
      <c r="BE148" s="137" t="n">
        <f aca="false">IF(N148="základní",J148,0)</f>
        <v>0</v>
      </c>
      <c r="BF148" s="137" t="n">
        <f aca="false">IF(N148="snížená",J148,0)</f>
        <v>0</v>
      </c>
      <c r="BG148" s="137" t="n">
        <f aca="false">IF(N148="zákl. přenesená",J148,0)</f>
        <v>0</v>
      </c>
      <c r="BH148" s="137" t="n">
        <f aca="false">IF(N148="sníž. přenesená",J148,0)</f>
        <v>0</v>
      </c>
      <c r="BI148" s="137" t="n">
        <f aca="false">IF(N148="nulová",J148,0)</f>
        <v>0</v>
      </c>
      <c r="BJ148" s="3" t="s">
        <v>81</v>
      </c>
      <c r="BK148" s="137" t="n">
        <f aca="false">ROUND(I148*H148,2)</f>
        <v>0</v>
      </c>
      <c r="BL148" s="3" t="s">
        <v>272</v>
      </c>
      <c r="BM148" s="258" t="s">
        <v>545</v>
      </c>
    </row>
    <row r="149" s="30" customFormat="true" ht="28.8" hidden="false" customHeight="false" outlineLevel="0" collapsed="false">
      <c r="A149" s="26"/>
      <c r="B149" s="27"/>
      <c r="C149" s="28"/>
      <c r="D149" s="259" t="s">
        <v>256</v>
      </c>
      <c r="E149" s="28"/>
      <c r="F149" s="260" t="s">
        <v>546</v>
      </c>
      <c r="G149" s="28"/>
      <c r="H149" s="28"/>
      <c r="I149" s="211"/>
      <c r="J149" s="28"/>
      <c r="K149" s="28"/>
      <c r="L149" s="29"/>
      <c r="M149" s="261"/>
      <c r="N149" s="262"/>
      <c r="O149" s="76"/>
      <c r="P149" s="76"/>
      <c r="Q149" s="76"/>
      <c r="R149" s="76"/>
      <c r="S149" s="76"/>
      <c r="T149" s="77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3" t="s">
        <v>256</v>
      </c>
      <c r="AU149" s="3" t="s">
        <v>83</v>
      </c>
    </row>
    <row r="150" s="229" customFormat="true" ht="22.8" hidden="false" customHeight="true" outlineLevel="0" collapsed="false">
      <c r="B150" s="230"/>
      <c r="C150" s="231"/>
      <c r="D150" s="232" t="s">
        <v>73</v>
      </c>
      <c r="E150" s="244" t="s">
        <v>258</v>
      </c>
      <c r="F150" s="244" t="s">
        <v>259</v>
      </c>
      <c r="G150" s="231"/>
      <c r="H150" s="231"/>
      <c r="I150" s="234"/>
      <c r="J150" s="245" t="n">
        <f aca="false">BK150</f>
        <v>0</v>
      </c>
      <c r="K150" s="231"/>
      <c r="L150" s="236"/>
      <c r="M150" s="237"/>
      <c r="N150" s="238"/>
      <c r="O150" s="238"/>
      <c r="P150" s="239" t="n">
        <f aca="false">SUM(P151:P164)</f>
        <v>0</v>
      </c>
      <c r="Q150" s="238"/>
      <c r="R150" s="239" t="n">
        <f aca="false">SUM(R151:R164)</f>
        <v>0</v>
      </c>
      <c r="S150" s="238"/>
      <c r="T150" s="240" t="n">
        <f aca="false">SUM(T151:T164)</f>
        <v>0.075</v>
      </c>
      <c r="AR150" s="241" t="s">
        <v>81</v>
      </c>
      <c r="AT150" s="242" t="s">
        <v>73</v>
      </c>
      <c r="AU150" s="242" t="s">
        <v>81</v>
      </c>
      <c r="AY150" s="241" t="s">
        <v>247</v>
      </c>
      <c r="BK150" s="243" t="n">
        <f aca="false">SUM(BK151:BK164)</f>
        <v>0</v>
      </c>
    </row>
    <row r="151" s="30" customFormat="true" ht="33" hidden="false" customHeight="true" outlineLevel="0" collapsed="false">
      <c r="A151" s="26"/>
      <c r="B151" s="27"/>
      <c r="C151" s="246" t="s">
        <v>547</v>
      </c>
      <c r="D151" s="246" t="s">
        <v>250</v>
      </c>
      <c r="E151" s="247" t="s">
        <v>548</v>
      </c>
      <c r="F151" s="248" t="s">
        <v>549</v>
      </c>
      <c r="G151" s="249" t="s">
        <v>291</v>
      </c>
      <c r="H151" s="250" t="n">
        <v>1</v>
      </c>
      <c r="I151" s="251"/>
      <c r="J151" s="252" t="n">
        <f aca="false">ROUND(I151*H151,2)</f>
        <v>0</v>
      </c>
      <c r="K151" s="253"/>
      <c r="L151" s="29"/>
      <c r="M151" s="254"/>
      <c r="N151" s="255" t="s">
        <v>39</v>
      </c>
      <c r="O151" s="76"/>
      <c r="P151" s="256" t="n">
        <f aca="false">O151*H151</f>
        <v>0</v>
      </c>
      <c r="Q151" s="256" t="n">
        <v>0</v>
      </c>
      <c r="R151" s="256" t="n">
        <f aca="false">Q151*H151</f>
        <v>0</v>
      </c>
      <c r="S151" s="256" t="n">
        <v>0</v>
      </c>
      <c r="T151" s="257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58" t="s">
        <v>272</v>
      </c>
      <c r="AT151" s="258" t="s">
        <v>250</v>
      </c>
      <c r="AU151" s="258" t="s">
        <v>83</v>
      </c>
      <c r="AY151" s="3" t="s">
        <v>247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81</v>
      </c>
      <c r="BK151" s="137" t="n">
        <f aca="false">ROUND(I151*H151,2)</f>
        <v>0</v>
      </c>
      <c r="BL151" s="3" t="s">
        <v>272</v>
      </c>
      <c r="BM151" s="258" t="s">
        <v>550</v>
      </c>
    </row>
    <row r="152" s="30" customFormat="true" ht="28.8" hidden="false" customHeight="false" outlineLevel="0" collapsed="false">
      <c r="A152" s="26"/>
      <c r="B152" s="27"/>
      <c r="C152" s="28"/>
      <c r="D152" s="259" t="s">
        <v>256</v>
      </c>
      <c r="E152" s="28"/>
      <c r="F152" s="260" t="s">
        <v>551</v>
      </c>
      <c r="G152" s="28"/>
      <c r="H152" s="28"/>
      <c r="I152" s="211"/>
      <c r="J152" s="28"/>
      <c r="K152" s="28"/>
      <c r="L152" s="29"/>
      <c r="M152" s="261"/>
      <c r="N152" s="262"/>
      <c r="O152" s="76"/>
      <c r="P152" s="76"/>
      <c r="Q152" s="76"/>
      <c r="R152" s="76"/>
      <c r="S152" s="76"/>
      <c r="T152" s="7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3" t="s">
        <v>256</v>
      </c>
      <c r="AU152" s="3" t="s">
        <v>83</v>
      </c>
    </row>
    <row r="153" s="30" customFormat="true" ht="33" hidden="false" customHeight="true" outlineLevel="0" collapsed="false">
      <c r="A153" s="26"/>
      <c r="B153" s="27"/>
      <c r="C153" s="246" t="s">
        <v>552</v>
      </c>
      <c r="D153" s="246" t="s">
        <v>250</v>
      </c>
      <c r="E153" s="247" t="s">
        <v>553</v>
      </c>
      <c r="F153" s="248" t="s">
        <v>554</v>
      </c>
      <c r="G153" s="249" t="s">
        <v>291</v>
      </c>
      <c r="H153" s="250" t="n">
        <v>3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272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272</v>
      </c>
      <c r="BM153" s="258" t="s">
        <v>555</v>
      </c>
    </row>
    <row r="154" s="30" customFormat="true" ht="28.8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556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30" customFormat="true" ht="33" hidden="false" customHeight="true" outlineLevel="0" collapsed="false">
      <c r="A155" s="26"/>
      <c r="B155" s="27"/>
      <c r="C155" s="246" t="s">
        <v>557</v>
      </c>
      <c r="D155" s="246" t="s">
        <v>250</v>
      </c>
      <c r="E155" s="247" t="s">
        <v>558</v>
      </c>
      <c r="F155" s="248" t="s">
        <v>559</v>
      </c>
      <c r="G155" s="249" t="s">
        <v>291</v>
      </c>
      <c r="H155" s="250" t="n">
        <v>1</v>
      </c>
      <c r="I155" s="251"/>
      <c r="J155" s="252" t="n">
        <f aca="false">ROUND(I155*H155,2)</f>
        <v>0</v>
      </c>
      <c r="K155" s="253"/>
      <c r="L155" s="29"/>
      <c r="M155" s="254"/>
      <c r="N155" s="255" t="s">
        <v>39</v>
      </c>
      <c r="O155" s="76"/>
      <c r="P155" s="256" t="n">
        <f aca="false">O155*H155</f>
        <v>0</v>
      </c>
      <c r="Q155" s="256" t="n">
        <v>0</v>
      </c>
      <c r="R155" s="256" t="n">
        <f aca="false">Q155*H155</f>
        <v>0</v>
      </c>
      <c r="S155" s="256" t="n">
        <v>0</v>
      </c>
      <c r="T155" s="257" t="n">
        <f aca="false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258" t="s">
        <v>272</v>
      </c>
      <c r="AT155" s="258" t="s">
        <v>250</v>
      </c>
      <c r="AU155" s="258" t="s">
        <v>83</v>
      </c>
      <c r="AY155" s="3" t="s">
        <v>247</v>
      </c>
      <c r="BE155" s="137" t="n">
        <f aca="false">IF(N155="základní",J155,0)</f>
        <v>0</v>
      </c>
      <c r="BF155" s="137" t="n">
        <f aca="false">IF(N155="snížená",J155,0)</f>
        <v>0</v>
      </c>
      <c r="BG155" s="137" t="n">
        <f aca="false">IF(N155="zákl. přenesená",J155,0)</f>
        <v>0</v>
      </c>
      <c r="BH155" s="137" t="n">
        <f aca="false">IF(N155="sníž. přenesená",J155,0)</f>
        <v>0</v>
      </c>
      <c r="BI155" s="137" t="n">
        <f aca="false">IF(N155="nulová",J155,0)</f>
        <v>0</v>
      </c>
      <c r="BJ155" s="3" t="s">
        <v>81</v>
      </c>
      <c r="BK155" s="137" t="n">
        <f aca="false">ROUND(I155*H155,2)</f>
        <v>0</v>
      </c>
      <c r="BL155" s="3" t="s">
        <v>272</v>
      </c>
      <c r="BM155" s="258" t="s">
        <v>560</v>
      </c>
    </row>
    <row r="156" s="30" customFormat="true" ht="28.8" hidden="false" customHeight="false" outlineLevel="0" collapsed="false">
      <c r="A156" s="26"/>
      <c r="B156" s="27"/>
      <c r="C156" s="28"/>
      <c r="D156" s="259" t="s">
        <v>256</v>
      </c>
      <c r="E156" s="28"/>
      <c r="F156" s="260" t="s">
        <v>561</v>
      </c>
      <c r="G156" s="28"/>
      <c r="H156" s="28"/>
      <c r="I156" s="211"/>
      <c r="J156" s="28"/>
      <c r="K156" s="28"/>
      <c r="L156" s="29"/>
      <c r="M156" s="261"/>
      <c r="N156" s="262"/>
      <c r="O156" s="76"/>
      <c r="P156" s="76"/>
      <c r="Q156" s="76"/>
      <c r="R156" s="76"/>
      <c r="S156" s="76"/>
      <c r="T156" s="77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T156" s="3" t="s">
        <v>256</v>
      </c>
      <c r="AU156" s="3" t="s">
        <v>83</v>
      </c>
    </row>
    <row r="157" s="30" customFormat="true" ht="24.15" hidden="false" customHeight="true" outlineLevel="0" collapsed="false">
      <c r="A157" s="26"/>
      <c r="B157" s="27"/>
      <c r="C157" s="246" t="s">
        <v>1530</v>
      </c>
      <c r="D157" s="246" t="s">
        <v>250</v>
      </c>
      <c r="E157" s="247" t="s">
        <v>563</v>
      </c>
      <c r="F157" s="248" t="s">
        <v>564</v>
      </c>
      <c r="G157" s="249" t="s">
        <v>291</v>
      </c>
      <c r="H157" s="250" t="n">
        <v>1</v>
      </c>
      <c r="I157" s="251"/>
      <c r="J157" s="252" t="n">
        <f aca="false">ROUND(I157*H157,2)</f>
        <v>0</v>
      </c>
      <c r="K157" s="253"/>
      <c r="L157" s="29"/>
      <c r="M157" s="254"/>
      <c r="N157" s="255" t="s">
        <v>39</v>
      </c>
      <c r="O157" s="76"/>
      <c r="P157" s="256" t="n">
        <f aca="false">O157*H157</f>
        <v>0</v>
      </c>
      <c r="Q157" s="256" t="n">
        <v>0</v>
      </c>
      <c r="R157" s="256" t="n">
        <f aca="false">Q157*H157</f>
        <v>0</v>
      </c>
      <c r="S157" s="256" t="n">
        <v>0.001</v>
      </c>
      <c r="T157" s="257" t="n">
        <f aca="false">S157*H157</f>
        <v>0.001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258" t="s">
        <v>272</v>
      </c>
      <c r="AT157" s="258" t="s">
        <v>250</v>
      </c>
      <c r="AU157" s="258" t="s">
        <v>83</v>
      </c>
      <c r="AY157" s="3" t="s">
        <v>247</v>
      </c>
      <c r="BE157" s="137" t="n">
        <f aca="false">IF(N157="základní",J157,0)</f>
        <v>0</v>
      </c>
      <c r="BF157" s="137" t="n">
        <f aca="false">IF(N157="snížená",J157,0)</f>
        <v>0</v>
      </c>
      <c r="BG157" s="137" t="n">
        <f aca="false">IF(N157="zákl. přenesená",J157,0)</f>
        <v>0</v>
      </c>
      <c r="BH157" s="137" t="n">
        <f aca="false">IF(N157="sníž. přenesená",J157,0)</f>
        <v>0</v>
      </c>
      <c r="BI157" s="137" t="n">
        <f aca="false">IF(N157="nulová",J157,0)</f>
        <v>0</v>
      </c>
      <c r="BJ157" s="3" t="s">
        <v>81</v>
      </c>
      <c r="BK157" s="137" t="n">
        <f aca="false">ROUND(I157*H157,2)</f>
        <v>0</v>
      </c>
      <c r="BL157" s="3" t="s">
        <v>272</v>
      </c>
      <c r="BM157" s="258" t="s">
        <v>1636</v>
      </c>
    </row>
    <row r="158" s="30" customFormat="true" ht="19.2" hidden="false" customHeight="false" outlineLevel="0" collapsed="false">
      <c r="A158" s="26"/>
      <c r="B158" s="27"/>
      <c r="C158" s="28"/>
      <c r="D158" s="259" t="s">
        <v>256</v>
      </c>
      <c r="E158" s="28"/>
      <c r="F158" s="260" t="s">
        <v>566</v>
      </c>
      <c r="G158" s="28"/>
      <c r="H158" s="28"/>
      <c r="I158" s="211"/>
      <c r="J158" s="28"/>
      <c r="K158" s="28"/>
      <c r="L158" s="29"/>
      <c r="M158" s="261"/>
      <c r="N158" s="262"/>
      <c r="O158" s="76"/>
      <c r="P158" s="76"/>
      <c r="Q158" s="76"/>
      <c r="R158" s="76"/>
      <c r="S158" s="76"/>
      <c r="T158" s="7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3" t="s">
        <v>256</v>
      </c>
      <c r="AU158" s="3" t="s">
        <v>83</v>
      </c>
    </row>
    <row r="159" s="30" customFormat="true" ht="24.15" hidden="false" customHeight="true" outlineLevel="0" collapsed="false">
      <c r="A159" s="26"/>
      <c r="B159" s="27"/>
      <c r="C159" s="246" t="s">
        <v>1608</v>
      </c>
      <c r="D159" s="246" t="s">
        <v>250</v>
      </c>
      <c r="E159" s="247" t="s">
        <v>567</v>
      </c>
      <c r="F159" s="248" t="s">
        <v>568</v>
      </c>
      <c r="G159" s="249" t="s">
        <v>332</v>
      </c>
      <c r="H159" s="250" t="n">
        <v>3</v>
      </c>
      <c r="I159" s="251"/>
      <c r="J159" s="252" t="n">
        <f aca="false">ROUND(I159*H159,2)</f>
        <v>0</v>
      </c>
      <c r="K159" s="253"/>
      <c r="L159" s="29"/>
      <c r="M159" s="254"/>
      <c r="N159" s="255" t="s">
        <v>39</v>
      </c>
      <c r="O159" s="76"/>
      <c r="P159" s="256" t="n">
        <f aca="false">O159*H159</f>
        <v>0</v>
      </c>
      <c r="Q159" s="256" t="n">
        <v>0</v>
      </c>
      <c r="R159" s="256" t="n">
        <f aca="false">Q159*H159</f>
        <v>0</v>
      </c>
      <c r="S159" s="256" t="n">
        <v>0.002</v>
      </c>
      <c r="T159" s="257" t="n">
        <f aca="false">S159*H159</f>
        <v>0.006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258" t="s">
        <v>272</v>
      </c>
      <c r="AT159" s="258" t="s">
        <v>250</v>
      </c>
      <c r="AU159" s="258" t="s">
        <v>83</v>
      </c>
      <c r="AY159" s="3" t="s">
        <v>247</v>
      </c>
      <c r="BE159" s="137" t="n">
        <f aca="false">IF(N159="základní",J159,0)</f>
        <v>0</v>
      </c>
      <c r="BF159" s="137" t="n">
        <f aca="false">IF(N159="snížená",J159,0)</f>
        <v>0</v>
      </c>
      <c r="BG159" s="137" t="n">
        <f aca="false">IF(N159="zákl. přenesená",J159,0)</f>
        <v>0</v>
      </c>
      <c r="BH159" s="137" t="n">
        <f aca="false">IF(N159="sníž. přenesená",J159,0)</f>
        <v>0</v>
      </c>
      <c r="BI159" s="137" t="n">
        <f aca="false">IF(N159="nulová",J159,0)</f>
        <v>0</v>
      </c>
      <c r="BJ159" s="3" t="s">
        <v>81</v>
      </c>
      <c r="BK159" s="137" t="n">
        <f aca="false">ROUND(I159*H159,2)</f>
        <v>0</v>
      </c>
      <c r="BL159" s="3" t="s">
        <v>272</v>
      </c>
      <c r="BM159" s="258" t="s">
        <v>1637</v>
      </c>
    </row>
    <row r="160" s="30" customFormat="true" ht="19.2" hidden="false" customHeight="false" outlineLevel="0" collapsed="false">
      <c r="A160" s="26"/>
      <c r="B160" s="27"/>
      <c r="C160" s="28"/>
      <c r="D160" s="259" t="s">
        <v>256</v>
      </c>
      <c r="E160" s="28"/>
      <c r="F160" s="260" t="s">
        <v>570</v>
      </c>
      <c r="G160" s="28"/>
      <c r="H160" s="28"/>
      <c r="I160" s="211"/>
      <c r="J160" s="28"/>
      <c r="K160" s="28"/>
      <c r="L160" s="29"/>
      <c r="M160" s="261"/>
      <c r="N160" s="262"/>
      <c r="O160" s="76"/>
      <c r="P160" s="76"/>
      <c r="Q160" s="76"/>
      <c r="R160" s="76"/>
      <c r="S160" s="76"/>
      <c r="T160" s="7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3" t="s">
        <v>256</v>
      </c>
      <c r="AU160" s="3" t="s">
        <v>83</v>
      </c>
    </row>
    <row r="161" s="30" customFormat="true" ht="24.15" hidden="false" customHeight="true" outlineLevel="0" collapsed="false">
      <c r="A161" s="26"/>
      <c r="B161" s="27"/>
      <c r="C161" s="246" t="s">
        <v>272</v>
      </c>
      <c r="D161" s="246" t="s">
        <v>250</v>
      </c>
      <c r="E161" s="247" t="s">
        <v>575</v>
      </c>
      <c r="F161" s="248" t="s">
        <v>576</v>
      </c>
      <c r="G161" s="249" t="s">
        <v>291</v>
      </c>
      <c r="H161" s="250" t="n">
        <v>4</v>
      </c>
      <c r="I161" s="251"/>
      <c r="J161" s="252" t="n">
        <f aca="false">ROUND(I161*H161,2)</f>
        <v>0</v>
      </c>
      <c r="K161" s="253"/>
      <c r="L161" s="29"/>
      <c r="M161" s="254"/>
      <c r="N161" s="255" t="s">
        <v>39</v>
      </c>
      <c r="O161" s="76"/>
      <c r="P161" s="256" t="n">
        <f aca="false">O161*H161</f>
        <v>0</v>
      </c>
      <c r="Q161" s="256" t="n">
        <v>0</v>
      </c>
      <c r="R161" s="256" t="n">
        <f aca="false">Q161*H161</f>
        <v>0</v>
      </c>
      <c r="S161" s="256" t="n">
        <v>0.017</v>
      </c>
      <c r="T161" s="257" t="n">
        <f aca="false">S161*H161</f>
        <v>0.068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258" t="s">
        <v>272</v>
      </c>
      <c r="AT161" s="258" t="s">
        <v>250</v>
      </c>
      <c r="AU161" s="258" t="s">
        <v>83</v>
      </c>
      <c r="AY161" s="3" t="s">
        <v>247</v>
      </c>
      <c r="BE161" s="137" t="n">
        <f aca="false">IF(N161="základní",J161,0)</f>
        <v>0</v>
      </c>
      <c r="BF161" s="137" t="n">
        <f aca="false">IF(N161="snížená",J161,0)</f>
        <v>0</v>
      </c>
      <c r="BG161" s="137" t="n">
        <f aca="false">IF(N161="zákl. přenesená",J161,0)</f>
        <v>0</v>
      </c>
      <c r="BH161" s="137" t="n">
        <f aca="false">IF(N161="sníž. přenesená",J161,0)</f>
        <v>0</v>
      </c>
      <c r="BI161" s="137" t="n">
        <f aca="false">IF(N161="nulová",J161,0)</f>
        <v>0</v>
      </c>
      <c r="BJ161" s="3" t="s">
        <v>81</v>
      </c>
      <c r="BK161" s="137" t="n">
        <f aca="false">ROUND(I161*H161,2)</f>
        <v>0</v>
      </c>
      <c r="BL161" s="3" t="s">
        <v>272</v>
      </c>
      <c r="BM161" s="258" t="s">
        <v>577</v>
      </c>
    </row>
    <row r="162" s="30" customFormat="true" ht="28.8" hidden="false" customHeight="false" outlineLevel="0" collapsed="false">
      <c r="A162" s="26"/>
      <c r="B162" s="27"/>
      <c r="C162" s="28"/>
      <c r="D162" s="259" t="s">
        <v>256</v>
      </c>
      <c r="E162" s="28"/>
      <c r="F162" s="260" t="s">
        <v>578</v>
      </c>
      <c r="G162" s="28"/>
      <c r="H162" s="28"/>
      <c r="I162" s="211"/>
      <c r="J162" s="28"/>
      <c r="K162" s="28"/>
      <c r="L162" s="29"/>
      <c r="M162" s="261"/>
      <c r="N162" s="262"/>
      <c r="O162" s="76"/>
      <c r="P162" s="76"/>
      <c r="Q162" s="76"/>
      <c r="R162" s="76"/>
      <c r="S162" s="76"/>
      <c r="T162" s="77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T162" s="3" t="s">
        <v>256</v>
      </c>
      <c r="AU162" s="3" t="s">
        <v>83</v>
      </c>
    </row>
    <row r="163" s="30" customFormat="true" ht="24.15" hidden="false" customHeight="true" outlineLevel="0" collapsed="false">
      <c r="A163" s="26"/>
      <c r="B163" s="27"/>
      <c r="C163" s="246" t="s">
        <v>579</v>
      </c>
      <c r="D163" s="246" t="s">
        <v>250</v>
      </c>
      <c r="E163" s="247" t="s">
        <v>580</v>
      </c>
      <c r="F163" s="248" t="s">
        <v>581</v>
      </c>
      <c r="G163" s="249" t="s">
        <v>307</v>
      </c>
      <c r="H163" s="250" t="n">
        <v>130</v>
      </c>
      <c r="I163" s="251"/>
      <c r="J163" s="252" t="n">
        <f aca="false">ROUND(I163*H163,2)</f>
        <v>0</v>
      </c>
      <c r="K163" s="253"/>
      <c r="L163" s="29"/>
      <c r="M163" s="254"/>
      <c r="N163" s="255" t="s">
        <v>39</v>
      </c>
      <c r="O163" s="76"/>
      <c r="P163" s="256" t="n">
        <f aca="false">O163*H163</f>
        <v>0</v>
      </c>
      <c r="Q163" s="256" t="n">
        <v>0</v>
      </c>
      <c r="R163" s="256" t="n">
        <f aca="false">Q163*H163</f>
        <v>0</v>
      </c>
      <c r="S163" s="256" t="n">
        <v>0</v>
      </c>
      <c r="T163" s="257" t="n">
        <f aca="false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258" t="s">
        <v>272</v>
      </c>
      <c r="AT163" s="258" t="s">
        <v>250</v>
      </c>
      <c r="AU163" s="258" t="s">
        <v>83</v>
      </c>
      <c r="AY163" s="3" t="s">
        <v>247</v>
      </c>
      <c r="BE163" s="137" t="n">
        <f aca="false">IF(N163="základní",J163,0)</f>
        <v>0</v>
      </c>
      <c r="BF163" s="137" t="n">
        <f aca="false">IF(N163="snížená",J163,0)</f>
        <v>0</v>
      </c>
      <c r="BG163" s="137" t="n">
        <f aca="false">IF(N163="zákl. přenesená",J163,0)</f>
        <v>0</v>
      </c>
      <c r="BH163" s="137" t="n">
        <f aca="false">IF(N163="sníž. přenesená",J163,0)</f>
        <v>0</v>
      </c>
      <c r="BI163" s="137" t="n">
        <f aca="false">IF(N163="nulová",J163,0)</f>
        <v>0</v>
      </c>
      <c r="BJ163" s="3" t="s">
        <v>81</v>
      </c>
      <c r="BK163" s="137" t="n">
        <f aca="false">ROUND(I163*H163,2)</f>
        <v>0</v>
      </c>
      <c r="BL163" s="3" t="s">
        <v>272</v>
      </c>
      <c r="BM163" s="258" t="s">
        <v>582</v>
      </c>
    </row>
    <row r="164" s="30" customFormat="true" ht="19.2" hidden="false" customHeight="false" outlineLevel="0" collapsed="false">
      <c r="A164" s="26"/>
      <c r="B164" s="27"/>
      <c r="C164" s="28"/>
      <c r="D164" s="259" t="s">
        <v>256</v>
      </c>
      <c r="E164" s="28"/>
      <c r="F164" s="260" t="s">
        <v>583</v>
      </c>
      <c r="G164" s="28"/>
      <c r="H164" s="28"/>
      <c r="I164" s="211"/>
      <c r="J164" s="28"/>
      <c r="K164" s="28"/>
      <c r="L164" s="29"/>
      <c r="M164" s="261"/>
      <c r="N164" s="262"/>
      <c r="O164" s="76"/>
      <c r="P164" s="76"/>
      <c r="Q164" s="76"/>
      <c r="R164" s="76"/>
      <c r="S164" s="76"/>
      <c r="T164" s="77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3" t="s">
        <v>256</v>
      </c>
      <c r="AU164" s="3" t="s">
        <v>83</v>
      </c>
    </row>
    <row r="165" s="229" customFormat="true" ht="22.8" hidden="false" customHeight="true" outlineLevel="0" collapsed="false">
      <c r="B165" s="230"/>
      <c r="C165" s="231"/>
      <c r="D165" s="232" t="s">
        <v>73</v>
      </c>
      <c r="E165" s="244" t="s">
        <v>270</v>
      </c>
      <c r="F165" s="244" t="s">
        <v>271</v>
      </c>
      <c r="G165" s="231"/>
      <c r="H165" s="231"/>
      <c r="I165" s="234"/>
      <c r="J165" s="245" t="n">
        <f aca="false">BK165</f>
        <v>0</v>
      </c>
      <c r="K165" s="231"/>
      <c r="L165" s="236"/>
      <c r="M165" s="237"/>
      <c r="N165" s="238"/>
      <c r="O165" s="238"/>
      <c r="P165" s="239" t="n">
        <f aca="false">SUM(P166:P173)</f>
        <v>0</v>
      </c>
      <c r="Q165" s="238"/>
      <c r="R165" s="239" t="n">
        <f aca="false">SUM(R166:R173)</f>
        <v>0</v>
      </c>
      <c r="S165" s="238"/>
      <c r="T165" s="240" t="n">
        <f aca="false">SUM(T166:T173)</f>
        <v>0</v>
      </c>
      <c r="AR165" s="241" t="s">
        <v>81</v>
      </c>
      <c r="AT165" s="242" t="s">
        <v>73</v>
      </c>
      <c r="AU165" s="242" t="s">
        <v>81</v>
      </c>
      <c r="AY165" s="241" t="s">
        <v>247</v>
      </c>
      <c r="BK165" s="243" t="n">
        <f aca="false">SUM(BK166:BK173)</f>
        <v>0</v>
      </c>
    </row>
    <row r="166" s="30" customFormat="true" ht="24.15" hidden="false" customHeight="true" outlineLevel="0" collapsed="false">
      <c r="A166" s="26"/>
      <c r="B166" s="27"/>
      <c r="C166" s="246" t="s">
        <v>278</v>
      </c>
      <c r="D166" s="246" t="s">
        <v>250</v>
      </c>
      <c r="E166" s="247" t="s">
        <v>273</v>
      </c>
      <c r="F166" s="248" t="s">
        <v>584</v>
      </c>
      <c r="G166" s="249" t="s">
        <v>275</v>
      </c>
      <c r="H166" s="250" t="n">
        <v>0.115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</v>
      </c>
      <c r="T166" s="257" t="n">
        <f aca="false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272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272</v>
      </c>
      <c r="BM166" s="258" t="s">
        <v>585</v>
      </c>
    </row>
    <row r="167" s="30" customFormat="true" ht="19.2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586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30" customFormat="true" ht="24.15" hidden="false" customHeight="true" outlineLevel="0" collapsed="false">
      <c r="A168" s="26"/>
      <c r="B168" s="27"/>
      <c r="C168" s="246" t="s">
        <v>248</v>
      </c>
      <c r="D168" s="246" t="s">
        <v>250</v>
      </c>
      <c r="E168" s="247" t="s">
        <v>279</v>
      </c>
      <c r="F168" s="248" t="s">
        <v>280</v>
      </c>
      <c r="G168" s="249" t="s">
        <v>275</v>
      </c>
      <c r="H168" s="250" t="n">
        <v>0.115</v>
      </c>
      <c r="I168" s="251"/>
      <c r="J168" s="252" t="n">
        <f aca="false">ROUND(I168*H168,2)</f>
        <v>0</v>
      </c>
      <c r="K168" s="253"/>
      <c r="L168" s="29"/>
      <c r="M168" s="254"/>
      <c r="N168" s="255" t="s">
        <v>39</v>
      </c>
      <c r="O168" s="76"/>
      <c r="P168" s="256" t="n">
        <f aca="false">O168*H168</f>
        <v>0</v>
      </c>
      <c r="Q168" s="256" t="n">
        <v>0</v>
      </c>
      <c r="R168" s="256" t="n">
        <f aca="false">Q168*H168</f>
        <v>0</v>
      </c>
      <c r="S168" s="256" t="n">
        <v>0</v>
      </c>
      <c r="T168" s="257" t="n">
        <f aca="false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272</v>
      </c>
      <c r="AT168" s="258" t="s">
        <v>250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272</v>
      </c>
      <c r="BM168" s="258" t="s">
        <v>587</v>
      </c>
    </row>
    <row r="169" s="30" customFormat="true" ht="19.2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282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30" customFormat="true" ht="24.15" hidden="false" customHeight="true" outlineLevel="0" collapsed="false">
      <c r="A170" s="26"/>
      <c r="B170" s="27"/>
      <c r="C170" s="246" t="s">
        <v>287</v>
      </c>
      <c r="D170" s="246" t="s">
        <v>250</v>
      </c>
      <c r="E170" s="247" t="s">
        <v>588</v>
      </c>
      <c r="F170" s="248" t="s">
        <v>589</v>
      </c>
      <c r="G170" s="249" t="s">
        <v>275</v>
      </c>
      <c r="H170" s="250" t="n">
        <v>75.67</v>
      </c>
      <c r="I170" s="251"/>
      <c r="J170" s="252" t="n">
        <f aca="false">ROUND(I170*H170,2)</f>
        <v>0</v>
      </c>
      <c r="K170" s="253"/>
      <c r="L170" s="29"/>
      <c r="M170" s="254"/>
      <c r="N170" s="255" t="s">
        <v>39</v>
      </c>
      <c r="O170" s="76"/>
      <c r="P170" s="256" t="n">
        <f aca="false">O170*H170</f>
        <v>0</v>
      </c>
      <c r="Q170" s="256" t="n">
        <v>0</v>
      </c>
      <c r="R170" s="256" t="n">
        <f aca="false">Q170*H170</f>
        <v>0</v>
      </c>
      <c r="S170" s="256" t="n">
        <v>0</v>
      </c>
      <c r="T170" s="257" t="n">
        <f aca="false">S170*H170</f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258" t="s">
        <v>272</v>
      </c>
      <c r="AT170" s="258" t="s">
        <v>250</v>
      </c>
      <c r="AU170" s="258" t="s">
        <v>83</v>
      </c>
      <c r="AY170" s="3" t="s">
        <v>247</v>
      </c>
      <c r="BE170" s="137" t="n">
        <f aca="false">IF(N170="základní",J170,0)</f>
        <v>0</v>
      </c>
      <c r="BF170" s="137" t="n">
        <f aca="false">IF(N170="snížená",J170,0)</f>
        <v>0</v>
      </c>
      <c r="BG170" s="137" t="n">
        <f aca="false">IF(N170="zákl. přenesená",J170,0)</f>
        <v>0</v>
      </c>
      <c r="BH170" s="137" t="n">
        <f aca="false">IF(N170="sníž. přenesená",J170,0)</f>
        <v>0</v>
      </c>
      <c r="BI170" s="137" t="n">
        <f aca="false">IF(N170="nulová",J170,0)</f>
        <v>0</v>
      </c>
      <c r="BJ170" s="3" t="s">
        <v>81</v>
      </c>
      <c r="BK170" s="137" t="n">
        <f aca="false">ROUND(I170*H170,2)</f>
        <v>0</v>
      </c>
      <c r="BL170" s="3" t="s">
        <v>272</v>
      </c>
      <c r="BM170" s="258" t="s">
        <v>590</v>
      </c>
    </row>
    <row r="171" s="30" customFormat="true" ht="28.8" hidden="false" customHeight="false" outlineLevel="0" collapsed="false">
      <c r="A171" s="26"/>
      <c r="B171" s="27"/>
      <c r="C171" s="28"/>
      <c r="D171" s="259" t="s">
        <v>256</v>
      </c>
      <c r="E171" s="28"/>
      <c r="F171" s="260" t="s">
        <v>591</v>
      </c>
      <c r="G171" s="28"/>
      <c r="H171" s="28"/>
      <c r="I171" s="211"/>
      <c r="J171" s="28"/>
      <c r="K171" s="28"/>
      <c r="L171" s="29"/>
      <c r="M171" s="261"/>
      <c r="N171" s="262"/>
      <c r="O171" s="76"/>
      <c r="P171" s="76"/>
      <c r="Q171" s="76"/>
      <c r="R171" s="76"/>
      <c r="S171" s="76"/>
      <c r="T171" s="77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T171" s="3" t="s">
        <v>256</v>
      </c>
      <c r="AU171" s="3" t="s">
        <v>83</v>
      </c>
    </row>
    <row r="172" s="30" customFormat="true" ht="49.05" hidden="false" customHeight="true" outlineLevel="0" collapsed="false">
      <c r="A172" s="26"/>
      <c r="B172" s="27"/>
      <c r="C172" s="246" t="s">
        <v>292</v>
      </c>
      <c r="D172" s="246" t="s">
        <v>250</v>
      </c>
      <c r="E172" s="247" t="s">
        <v>592</v>
      </c>
      <c r="F172" s="248" t="s">
        <v>593</v>
      </c>
      <c r="G172" s="249" t="s">
        <v>275</v>
      </c>
      <c r="H172" s="250" t="n">
        <v>1.081</v>
      </c>
      <c r="I172" s="251"/>
      <c r="J172" s="252" t="n">
        <f aca="false">ROUND(I172*H172,2)</f>
        <v>0</v>
      </c>
      <c r="K172" s="253"/>
      <c r="L172" s="29"/>
      <c r="M172" s="254"/>
      <c r="N172" s="255" t="s">
        <v>39</v>
      </c>
      <c r="O172" s="76"/>
      <c r="P172" s="256" t="n">
        <f aca="false">O172*H172</f>
        <v>0</v>
      </c>
      <c r="Q172" s="256" t="n">
        <v>0</v>
      </c>
      <c r="R172" s="256" t="n">
        <f aca="false">Q172*H172</f>
        <v>0</v>
      </c>
      <c r="S172" s="256" t="n">
        <v>0</v>
      </c>
      <c r="T172" s="257" t="n">
        <f aca="false">S172*H172</f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258" t="s">
        <v>272</v>
      </c>
      <c r="AT172" s="258" t="s">
        <v>250</v>
      </c>
      <c r="AU172" s="258" t="s">
        <v>83</v>
      </c>
      <c r="AY172" s="3" t="s">
        <v>247</v>
      </c>
      <c r="BE172" s="137" t="n">
        <f aca="false">IF(N172="základní",J172,0)</f>
        <v>0</v>
      </c>
      <c r="BF172" s="137" t="n">
        <f aca="false">IF(N172="snížená",J172,0)</f>
        <v>0</v>
      </c>
      <c r="BG172" s="137" t="n">
        <f aca="false">IF(N172="zákl. přenesená",J172,0)</f>
        <v>0</v>
      </c>
      <c r="BH172" s="137" t="n">
        <f aca="false">IF(N172="sníž. přenesená",J172,0)</f>
        <v>0</v>
      </c>
      <c r="BI172" s="137" t="n">
        <f aca="false">IF(N172="nulová",J172,0)</f>
        <v>0</v>
      </c>
      <c r="BJ172" s="3" t="s">
        <v>81</v>
      </c>
      <c r="BK172" s="137" t="n">
        <f aca="false">ROUND(I172*H172,2)</f>
        <v>0</v>
      </c>
      <c r="BL172" s="3" t="s">
        <v>272</v>
      </c>
      <c r="BM172" s="258" t="s">
        <v>594</v>
      </c>
    </row>
    <row r="173" s="30" customFormat="true" ht="38.4" hidden="false" customHeight="false" outlineLevel="0" collapsed="false">
      <c r="A173" s="26"/>
      <c r="B173" s="27"/>
      <c r="C173" s="28"/>
      <c r="D173" s="259" t="s">
        <v>256</v>
      </c>
      <c r="E173" s="28"/>
      <c r="F173" s="260" t="s">
        <v>595</v>
      </c>
      <c r="G173" s="28"/>
      <c r="H173" s="28"/>
      <c r="I173" s="211"/>
      <c r="J173" s="28"/>
      <c r="K173" s="28"/>
      <c r="L173" s="29"/>
      <c r="M173" s="261"/>
      <c r="N173" s="262"/>
      <c r="O173" s="76"/>
      <c r="P173" s="76"/>
      <c r="Q173" s="76"/>
      <c r="R173" s="76"/>
      <c r="S173" s="76"/>
      <c r="T173" s="77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T173" s="3" t="s">
        <v>256</v>
      </c>
      <c r="AU173" s="3" t="s">
        <v>83</v>
      </c>
    </row>
    <row r="174" s="229" customFormat="true" ht="25.95" hidden="false" customHeight="true" outlineLevel="0" collapsed="false">
      <c r="B174" s="230"/>
      <c r="C174" s="231"/>
      <c r="D174" s="232" t="s">
        <v>73</v>
      </c>
      <c r="E174" s="233" t="s">
        <v>295</v>
      </c>
      <c r="F174" s="233" t="s">
        <v>296</v>
      </c>
      <c r="G174" s="231"/>
      <c r="H174" s="231"/>
      <c r="I174" s="234"/>
      <c r="J174" s="235" t="n">
        <f aca="false">BK174</f>
        <v>0</v>
      </c>
      <c r="K174" s="231"/>
      <c r="L174" s="236"/>
      <c r="M174" s="237"/>
      <c r="N174" s="238"/>
      <c r="O174" s="238"/>
      <c r="P174" s="239" t="n">
        <f aca="false">P175+P374+P428</f>
        <v>0</v>
      </c>
      <c r="Q174" s="238"/>
      <c r="R174" s="239" t="n">
        <f aca="false">R175+R374+R428</f>
        <v>0.07177</v>
      </c>
      <c r="S174" s="238"/>
      <c r="T174" s="240" t="n">
        <f aca="false">T175+T374+T428</f>
        <v>0.03995</v>
      </c>
      <c r="AR174" s="241" t="s">
        <v>83</v>
      </c>
      <c r="AT174" s="242" t="s">
        <v>73</v>
      </c>
      <c r="AU174" s="242" t="s">
        <v>74</v>
      </c>
      <c r="AY174" s="241" t="s">
        <v>247</v>
      </c>
      <c r="BK174" s="243" t="n">
        <f aca="false">BK175+BK374+BK428</f>
        <v>0</v>
      </c>
    </row>
    <row r="175" s="229" customFormat="true" ht="22.8" hidden="false" customHeight="true" outlineLevel="0" collapsed="false">
      <c r="B175" s="230"/>
      <c r="C175" s="231"/>
      <c r="D175" s="232" t="s">
        <v>73</v>
      </c>
      <c r="E175" s="244" t="s">
        <v>596</v>
      </c>
      <c r="F175" s="244" t="s">
        <v>597</v>
      </c>
      <c r="G175" s="231"/>
      <c r="H175" s="231"/>
      <c r="I175" s="234"/>
      <c r="J175" s="245" t="n">
        <f aca="false">BK175</f>
        <v>0</v>
      </c>
      <c r="K175" s="231"/>
      <c r="L175" s="236"/>
      <c r="M175" s="237"/>
      <c r="N175" s="238"/>
      <c r="O175" s="238"/>
      <c r="P175" s="239" t="n">
        <f aca="false">P176+P283+P302+P349</f>
        <v>0</v>
      </c>
      <c r="Q175" s="238"/>
      <c r="R175" s="239" t="n">
        <f aca="false">R176+R283+R302+R349</f>
        <v>0.06708</v>
      </c>
      <c r="S175" s="238"/>
      <c r="T175" s="240" t="n">
        <f aca="false">T176+T283+T302+T349</f>
        <v>0.03235</v>
      </c>
      <c r="AR175" s="241" t="s">
        <v>83</v>
      </c>
      <c r="AT175" s="242" t="s">
        <v>73</v>
      </c>
      <c r="AU175" s="242" t="s">
        <v>81</v>
      </c>
      <c r="AY175" s="241" t="s">
        <v>247</v>
      </c>
      <c r="BK175" s="243" t="n">
        <f aca="false">BK176+BK283+BK302+BK349</f>
        <v>0</v>
      </c>
    </row>
    <row r="176" s="229" customFormat="true" ht="20.85" hidden="false" customHeight="true" outlineLevel="0" collapsed="false">
      <c r="B176" s="230"/>
      <c r="C176" s="231"/>
      <c r="D176" s="232" t="s">
        <v>73</v>
      </c>
      <c r="E176" s="244" t="s">
        <v>598</v>
      </c>
      <c r="F176" s="244" t="s">
        <v>599</v>
      </c>
      <c r="G176" s="231"/>
      <c r="H176" s="231"/>
      <c r="I176" s="234"/>
      <c r="J176" s="245" t="n">
        <f aca="false">BK176</f>
        <v>0</v>
      </c>
      <c r="K176" s="231"/>
      <c r="L176" s="236"/>
      <c r="M176" s="237"/>
      <c r="N176" s="238"/>
      <c r="O176" s="238"/>
      <c r="P176" s="239" t="n">
        <f aca="false">SUM(P177:P282)</f>
        <v>0</v>
      </c>
      <c r="Q176" s="238"/>
      <c r="R176" s="239" t="n">
        <f aca="false">SUM(R177:R282)</f>
        <v>0.03018</v>
      </c>
      <c r="S176" s="238"/>
      <c r="T176" s="240" t="n">
        <f aca="false">SUM(T177:T282)</f>
        <v>0.00015</v>
      </c>
      <c r="AR176" s="241" t="s">
        <v>83</v>
      </c>
      <c r="AT176" s="242" t="s">
        <v>73</v>
      </c>
      <c r="AU176" s="242" t="s">
        <v>83</v>
      </c>
      <c r="AY176" s="241" t="s">
        <v>247</v>
      </c>
      <c r="BK176" s="243" t="n">
        <f aca="false">SUM(BK177:BK282)</f>
        <v>0</v>
      </c>
    </row>
    <row r="177" s="30" customFormat="true" ht="24.15" hidden="false" customHeight="true" outlineLevel="0" collapsed="false">
      <c r="A177" s="26"/>
      <c r="B177" s="27"/>
      <c r="C177" s="246" t="s">
        <v>600</v>
      </c>
      <c r="D177" s="246" t="s">
        <v>250</v>
      </c>
      <c r="E177" s="247" t="s">
        <v>601</v>
      </c>
      <c r="F177" s="248" t="s">
        <v>602</v>
      </c>
      <c r="G177" s="249" t="s">
        <v>291</v>
      </c>
      <c r="H177" s="250" t="n">
        <v>1</v>
      </c>
      <c r="I177" s="251"/>
      <c r="J177" s="252" t="n">
        <f aca="false">ROUND(I177*H177,2)</f>
        <v>0</v>
      </c>
      <c r="K177" s="253"/>
      <c r="L177" s="29"/>
      <c r="M177" s="254"/>
      <c r="N177" s="255" t="s">
        <v>39</v>
      </c>
      <c r="O177" s="76"/>
      <c r="P177" s="256" t="n">
        <f aca="false">O177*H177</f>
        <v>0</v>
      </c>
      <c r="Q177" s="256" t="n">
        <v>0</v>
      </c>
      <c r="R177" s="256" t="n">
        <f aca="false">Q177*H177</f>
        <v>0</v>
      </c>
      <c r="S177" s="256" t="n">
        <v>0</v>
      </c>
      <c r="T177" s="257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258" t="s">
        <v>302</v>
      </c>
      <c r="AT177" s="258" t="s">
        <v>250</v>
      </c>
      <c r="AU177" s="258" t="s">
        <v>265</v>
      </c>
      <c r="AY177" s="3" t="s">
        <v>247</v>
      </c>
      <c r="BE177" s="137" t="n">
        <f aca="false">IF(N177="základní",J177,0)</f>
        <v>0</v>
      </c>
      <c r="BF177" s="137" t="n">
        <f aca="false">IF(N177="snížená",J177,0)</f>
        <v>0</v>
      </c>
      <c r="BG177" s="137" t="n">
        <f aca="false">IF(N177="zákl. přenesená",J177,0)</f>
        <v>0</v>
      </c>
      <c r="BH177" s="137" t="n">
        <f aca="false">IF(N177="sníž. přenesená",J177,0)</f>
        <v>0</v>
      </c>
      <c r="BI177" s="137" t="n">
        <f aca="false">IF(N177="nulová",J177,0)</f>
        <v>0</v>
      </c>
      <c r="BJ177" s="3" t="s">
        <v>81</v>
      </c>
      <c r="BK177" s="137" t="n">
        <f aca="false">ROUND(I177*H177,2)</f>
        <v>0</v>
      </c>
      <c r="BL177" s="3" t="s">
        <v>302</v>
      </c>
      <c r="BM177" s="258" t="s">
        <v>603</v>
      </c>
    </row>
    <row r="178" s="30" customFormat="true" ht="19.2" hidden="false" customHeight="false" outlineLevel="0" collapsed="false">
      <c r="A178" s="26"/>
      <c r="B178" s="27"/>
      <c r="C178" s="28"/>
      <c r="D178" s="259" t="s">
        <v>256</v>
      </c>
      <c r="E178" s="28"/>
      <c r="F178" s="260" t="s">
        <v>604</v>
      </c>
      <c r="G178" s="28"/>
      <c r="H178" s="28"/>
      <c r="I178" s="211"/>
      <c r="J178" s="28"/>
      <c r="K178" s="28"/>
      <c r="L178" s="29"/>
      <c r="M178" s="261"/>
      <c r="N178" s="262"/>
      <c r="O178" s="76"/>
      <c r="P178" s="76"/>
      <c r="Q178" s="76"/>
      <c r="R178" s="76"/>
      <c r="S178" s="76"/>
      <c r="T178" s="77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T178" s="3" t="s">
        <v>256</v>
      </c>
      <c r="AU178" s="3" t="s">
        <v>265</v>
      </c>
    </row>
    <row r="179" s="30" customFormat="true" ht="16.5" hidden="false" customHeight="true" outlineLevel="0" collapsed="false">
      <c r="A179" s="26"/>
      <c r="B179" s="27"/>
      <c r="C179" s="263" t="s">
        <v>605</v>
      </c>
      <c r="D179" s="263" t="s">
        <v>288</v>
      </c>
      <c r="E179" s="264" t="s">
        <v>606</v>
      </c>
      <c r="F179" s="265" t="s">
        <v>607</v>
      </c>
      <c r="G179" s="266" t="s">
        <v>291</v>
      </c>
      <c r="H179" s="267" t="n">
        <v>1</v>
      </c>
      <c r="I179" s="268"/>
      <c r="J179" s="269" t="n">
        <f aca="false">ROUND(I179*H179,2)</f>
        <v>0</v>
      </c>
      <c r="K179" s="270"/>
      <c r="L179" s="271"/>
      <c r="M179" s="272"/>
      <c r="N179" s="273" t="s">
        <v>39</v>
      </c>
      <c r="O179" s="76"/>
      <c r="P179" s="256" t="n">
        <f aca="false">O179*H179</f>
        <v>0</v>
      </c>
      <c r="Q179" s="256" t="n">
        <v>0.00023</v>
      </c>
      <c r="R179" s="256" t="n">
        <f aca="false">Q179*H179</f>
        <v>0.00023</v>
      </c>
      <c r="S179" s="256" t="n">
        <v>0</v>
      </c>
      <c r="T179" s="257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258" t="s">
        <v>324</v>
      </c>
      <c r="AT179" s="258" t="s">
        <v>288</v>
      </c>
      <c r="AU179" s="258" t="s">
        <v>265</v>
      </c>
      <c r="AY179" s="3" t="s">
        <v>247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81</v>
      </c>
      <c r="BK179" s="137" t="n">
        <f aca="false">ROUND(I179*H179,2)</f>
        <v>0</v>
      </c>
      <c r="BL179" s="3" t="s">
        <v>302</v>
      </c>
      <c r="BM179" s="258" t="s">
        <v>608</v>
      </c>
    </row>
    <row r="180" s="30" customFormat="true" ht="10.2" hidden="false" customHeight="false" outlineLevel="0" collapsed="false">
      <c r="A180" s="26"/>
      <c r="B180" s="27"/>
      <c r="C180" s="28"/>
      <c r="D180" s="259" t="s">
        <v>256</v>
      </c>
      <c r="E180" s="28"/>
      <c r="F180" s="260" t="s">
        <v>607</v>
      </c>
      <c r="G180" s="28"/>
      <c r="H180" s="28"/>
      <c r="I180" s="211"/>
      <c r="J180" s="28"/>
      <c r="K180" s="28"/>
      <c r="L180" s="29"/>
      <c r="M180" s="261"/>
      <c r="N180" s="262"/>
      <c r="O180" s="76"/>
      <c r="P180" s="76"/>
      <c r="Q180" s="76"/>
      <c r="R180" s="76"/>
      <c r="S180" s="76"/>
      <c r="T180" s="77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T180" s="3" t="s">
        <v>256</v>
      </c>
      <c r="AU180" s="3" t="s">
        <v>265</v>
      </c>
    </row>
    <row r="181" s="30" customFormat="true" ht="24.15" hidden="false" customHeight="true" outlineLevel="0" collapsed="false">
      <c r="A181" s="26"/>
      <c r="B181" s="27"/>
      <c r="C181" s="246" t="s">
        <v>609</v>
      </c>
      <c r="D181" s="246" t="s">
        <v>250</v>
      </c>
      <c r="E181" s="247" t="s">
        <v>610</v>
      </c>
      <c r="F181" s="248" t="s">
        <v>611</v>
      </c>
      <c r="G181" s="249" t="s">
        <v>291</v>
      </c>
      <c r="H181" s="250" t="n">
        <v>1</v>
      </c>
      <c r="I181" s="251"/>
      <c r="J181" s="252" t="n">
        <f aca="false">ROUND(I181*H181,2)</f>
        <v>0</v>
      </c>
      <c r="K181" s="253"/>
      <c r="L181" s="29"/>
      <c r="M181" s="254"/>
      <c r="N181" s="255" t="s">
        <v>39</v>
      </c>
      <c r="O181" s="76"/>
      <c r="P181" s="256" t="n">
        <f aca="false">O181*H181</f>
        <v>0</v>
      </c>
      <c r="Q181" s="256" t="n">
        <v>0</v>
      </c>
      <c r="R181" s="256" t="n">
        <f aca="false">Q181*H181</f>
        <v>0</v>
      </c>
      <c r="S181" s="256" t="n">
        <v>0</v>
      </c>
      <c r="T181" s="257" t="n">
        <f aca="false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258" t="s">
        <v>302</v>
      </c>
      <c r="AT181" s="258" t="s">
        <v>250</v>
      </c>
      <c r="AU181" s="258" t="s">
        <v>265</v>
      </c>
      <c r="AY181" s="3" t="s">
        <v>247</v>
      </c>
      <c r="BE181" s="137" t="n">
        <f aca="false">IF(N181="základní",J181,0)</f>
        <v>0</v>
      </c>
      <c r="BF181" s="137" t="n">
        <f aca="false">IF(N181="snížená",J181,0)</f>
        <v>0</v>
      </c>
      <c r="BG181" s="137" t="n">
        <f aca="false">IF(N181="zákl. přenesená",J181,0)</f>
        <v>0</v>
      </c>
      <c r="BH181" s="137" t="n">
        <f aca="false">IF(N181="sníž. přenesená",J181,0)</f>
        <v>0</v>
      </c>
      <c r="BI181" s="137" t="n">
        <f aca="false">IF(N181="nulová",J181,0)</f>
        <v>0</v>
      </c>
      <c r="BJ181" s="3" t="s">
        <v>81</v>
      </c>
      <c r="BK181" s="137" t="n">
        <f aca="false">ROUND(I181*H181,2)</f>
        <v>0</v>
      </c>
      <c r="BL181" s="3" t="s">
        <v>302</v>
      </c>
      <c r="BM181" s="258" t="s">
        <v>612</v>
      </c>
    </row>
    <row r="182" s="30" customFormat="true" ht="19.2" hidden="false" customHeight="false" outlineLevel="0" collapsed="false">
      <c r="A182" s="26"/>
      <c r="B182" s="27"/>
      <c r="C182" s="28"/>
      <c r="D182" s="259" t="s">
        <v>256</v>
      </c>
      <c r="E182" s="28"/>
      <c r="F182" s="260" t="s">
        <v>613</v>
      </c>
      <c r="G182" s="28"/>
      <c r="H182" s="28"/>
      <c r="I182" s="211"/>
      <c r="J182" s="28"/>
      <c r="K182" s="28"/>
      <c r="L182" s="29"/>
      <c r="M182" s="261"/>
      <c r="N182" s="262"/>
      <c r="O182" s="76"/>
      <c r="P182" s="76"/>
      <c r="Q182" s="76"/>
      <c r="R182" s="76"/>
      <c r="S182" s="76"/>
      <c r="T182" s="77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T182" s="3" t="s">
        <v>256</v>
      </c>
      <c r="AU182" s="3" t="s">
        <v>265</v>
      </c>
    </row>
    <row r="183" s="30" customFormat="true" ht="24.15" hidden="false" customHeight="true" outlineLevel="0" collapsed="false">
      <c r="A183" s="26"/>
      <c r="B183" s="27"/>
      <c r="C183" s="263" t="s">
        <v>719</v>
      </c>
      <c r="D183" s="263" t="s">
        <v>288</v>
      </c>
      <c r="E183" s="264" t="s">
        <v>1638</v>
      </c>
      <c r="F183" s="265" t="s">
        <v>1639</v>
      </c>
      <c r="G183" s="266" t="s">
        <v>291</v>
      </c>
      <c r="H183" s="267" t="n">
        <v>1</v>
      </c>
      <c r="I183" s="268"/>
      <c r="J183" s="269" t="n">
        <f aca="false">ROUND(I183*H183,2)</f>
        <v>0</v>
      </c>
      <c r="K183" s="270"/>
      <c r="L183" s="271"/>
      <c r="M183" s="272"/>
      <c r="N183" s="273" t="s">
        <v>39</v>
      </c>
      <c r="O183" s="76"/>
      <c r="P183" s="256" t="n">
        <f aca="false">O183*H183</f>
        <v>0</v>
      </c>
      <c r="Q183" s="256" t="n">
        <v>0.00503</v>
      </c>
      <c r="R183" s="256" t="n">
        <f aca="false">Q183*H183</f>
        <v>0.00503</v>
      </c>
      <c r="S183" s="256" t="n">
        <v>0</v>
      </c>
      <c r="T183" s="257" t="n">
        <f aca="false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258" t="s">
        <v>324</v>
      </c>
      <c r="AT183" s="258" t="s">
        <v>288</v>
      </c>
      <c r="AU183" s="258" t="s">
        <v>265</v>
      </c>
      <c r="AY183" s="3" t="s">
        <v>247</v>
      </c>
      <c r="BE183" s="137" t="n">
        <f aca="false">IF(N183="základní",J183,0)</f>
        <v>0</v>
      </c>
      <c r="BF183" s="137" t="n">
        <f aca="false">IF(N183="snížená",J183,0)</f>
        <v>0</v>
      </c>
      <c r="BG183" s="137" t="n">
        <f aca="false">IF(N183="zákl. přenesená",J183,0)</f>
        <v>0</v>
      </c>
      <c r="BH183" s="137" t="n">
        <f aca="false">IF(N183="sníž. přenesená",J183,0)</f>
        <v>0</v>
      </c>
      <c r="BI183" s="137" t="n">
        <f aca="false">IF(N183="nulová",J183,0)</f>
        <v>0</v>
      </c>
      <c r="BJ183" s="3" t="s">
        <v>81</v>
      </c>
      <c r="BK183" s="137" t="n">
        <f aca="false">ROUND(I183*H183,2)</f>
        <v>0</v>
      </c>
      <c r="BL183" s="3" t="s">
        <v>302</v>
      </c>
      <c r="BM183" s="258" t="s">
        <v>1640</v>
      </c>
    </row>
    <row r="184" s="30" customFormat="true" ht="19.2" hidden="false" customHeight="false" outlineLevel="0" collapsed="false">
      <c r="A184" s="26"/>
      <c r="B184" s="27"/>
      <c r="C184" s="28"/>
      <c r="D184" s="259" t="s">
        <v>256</v>
      </c>
      <c r="E184" s="28"/>
      <c r="F184" s="260" t="s">
        <v>1639</v>
      </c>
      <c r="G184" s="28"/>
      <c r="H184" s="28"/>
      <c r="I184" s="211"/>
      <c r="J184" s="28"/>
      <c r="K184" s="28"/>
      <c r="L184" s="29"/>
      <c r="M184" s="261"/>
      <c r="N184" s="262"/>
      <c r="O184" s="76"/>
      <c r="P184" s="76"/>
      <c r="Q184" s="76"/>
      <c r="R184" s="76"/>
      <c r="S184" s="76"/>
      <c r="T184" s="77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T184" s="3" t="s">
        <v>256</v>
      </c>
      <c r="AU184" s="3" t="s">
        <v>265</v>
      </c>
    </row>
    <row r="185" s="30" customFormat="true" ht="33" hidden="false" customHeight="true" outlineLevel="0" collapsed="false">
      <c r="A185" s="26"/>
      <c r="B185" s="27"/>
      <c r="C185" s="246" t="s">
        <v>622</v>
      </c>
      <c r="D185" s="246" t="s">
        <v>250</v>
      </c>
      <c r="E185" s="247" t="s">
        <v>623</v>
      </c>
      <c r="F185" s="248" t="s">
        <v>624</v>
      </c>
      <c r="G185" s="249" t="s">
        <v>291</v>
      </c>
      <c r="H185" s="250" t="n">
        <v>3</v>
      </c>
      <c r="I185" s="251"/>
      <c r="J185" s="252" t="n">
        <f aca="false">ROUND(I185*H185,2)</f>
        <v>0</v>
      </c>
      <c r="K185" s="253"/>
      <c r="L185" s="29"/>
      <c r="M185" s="254"/>
      <c r="N185" s="255" t="s">
        <v>39</v>
      </c>
      <c r="O185" s="76"/>
      <c r="P185" s="256" t="n">
        <f aca="false">O185*H185</f>
        <v>0</v>
      </c>
      <c r="Q185" s="256" t="n">
        <v>0</v>
      </c>
      <c r="R185" s="256" t="n">
        <f aca="false">Q185*H185</f>
        <v>0</v>
      </c>
      <c r="S185" s="256" t="n">
        <v>0</v>
      </c>
      <c r="T185" s="257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258" t="s">
        <v>302</v>
      </c>
      <c r="AT185" s="258" t="s">
        <v>250</v>
      </c>
      <c r="AU185" s="258" t="s">
        <v>265</v>
      </c>
      <c r="AY185" s="3" t="s">
        <v>247</v>
      </c>
      <c r="BE185" s="137" t="n">
        <f aca="false">IF(N185="základní",J185,0)</f>
        <v>0</v>
      </c>
      <c r="BF185" s="137" t="n">
        <f aca="false">IF(N185="snížená",J185,0)</f>
        <v>0</v>
      </c>
      <c r="BG185" s="137" t="n">
        <f aca="false">IF(N185="zákl. přenesená",J185,0)</f>
        <v>0</v>
      </c>
      <c r="BH185" s="137" t="n">
        <f aca="false">IF(N185="sníž. přenesená",J185,0)</f>
        <v>0</v>
      </c>
      <c r="BI185" s="137" t="n">
        <f aca="false">IF(N185="nulová",J185,0)</f>
        <v>0</v>
      </c>
      <c r="BJ185" s="3" t="s">
        <v>81</v>
      </c>
      <c r="BK185" s="137" t="n">
        <f aca="false">ROUND(I185*H185,2)</f>
        <v>0</v>
      </c>
      <c r="BL185" s="3" t="s">
        <v>302</v>
      </c>
      <c r="BM185" s="258" t="s">
        <v>625</v>
      </c>
    </row>
    <row r="186" s="30" customFormat="true" ht="19.2" hidden="false" customHeight="false" outlineLevel="0" collapsed="false">
      <c r="A186" s="26"/>
      <c r="B186" s="27"/>
      <c r="C186" s="28"/>
      <c r="D186" s="259" t="s">
        <v>256</v>
      </c>
      <c r="E186" s="28"/>
      <c r="F186" s="260" t="s">
        <v>624</v>
      </c>
      <c r="G186" s="28"/>
      <c r="H186" s="28"/>
      <c r="I186" s="211"/>
      <c r="J186" s="28"/>
      <c r="K186" s="28"/>
      <c r="L186" s="29"/>
      <c r="M186" s="261"/>
      <c r="N186" s="262"/>
      <c r="O186" s="76"/>
      <c r="P186" s="76"/>
      <c r="Q186" s="76"/>
      <c r="R186" s="76"/>
      <c r="S186" s="76"/>
      <c r="T186" s="7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T186" s="3" t="s">
        <v>256</v>
      </c>
      <c r="AU186" s="3" t="s">
        <v>265</v>
      </c>
    </row>
    <row r="187" s="30" customFormat="true" ht="24.15" hidden="false" customHeight="true" outlineLevel="0" collapsed="false">
      <c r="A187" s="26"/>
      <c r="B187" s="27"/>
      <c r="C187" s="263" t="s">
        <v>626</v>
      </c>
      <c r="D187" s="263" t="s">
        <v>288</v>
      </c>
      <c r="E187" s="264" t="s">
        <v>627</v>
      </c>
      <c r="F187" s="265" t="s">
        <v>628</v>
      </c>
      <c r="G187" s="266" t="s">
        <v>291</v>
      </c>
      <c r="H187" s="267" t="n">
        <v>3</v>
      </c>
      <c r="I187" s="268"/>
      <c r="J187" s="269" t="n">
        <f aca="false">ROUND(I187*H187,2)</f>
        <v>0</v>
      </c>
      <c r="K187" s="270"/>
      <c r="L187" s="271"/>
      <c r="M187" s="272"/>
      <c r="N187" s="273" t="s">
        <v>39</v>
      </c>
      <c r="O187" s="76"/>
      <c r="P187" s="256" t="n">
        <f aca="false">O187*H187</f>
        <v>0</v>
      </c>
      <c r="Q187" s="256" t="n">
        <v>0</v>
      </c>
      <c r="R187" s="256" t="n">
        <f aca="false">Q187*H187</f>
        <v>0</v>
      </c>
      <c r="S187" s="256" t="n">
        <v>0</v>
      </c>
      <c r="T187" s="257" t="n">
        <f aca="false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258" t="s">
        <v>324</v>
      </c>
      <c r="AT187" s="258" t="s">
        <v>288</v>
      </c>
      <c r="AU187" s="258" t="s">
        <v>265</v>
      </c>
      <c r="AY187" s="3" t="s">
        <v>247</v>
      </c>
      <c r="BE187" s="137" t="n">
        <f aca="false">IF(N187="základní",J187,0)</f>
        <v>0</v>
      </c>
      <c r="BF187" s="137" t="n">
        <f aca="false">IF(N187="snížená",J187,0)</f>
        <v>0</v>
      </c>
      <c r="BG187" s="137" t="n">
        <f aca="false">IF(N187="zákl. přenesená",J187,0)</f>
        <v>0</v>
      </c>
      <c r="BH187" s="137" t="n">
        <f aca="false">IF(N187="sníž. přenesená",J187,0)</f>
        <v>0</v>
      </c>
      <c r="BI187" s="137" t="n">
        <f aca="false">IF(N187="nulová",J187,0)</f>
        <v>0</v>
      </c>
      <c r="BJ187" s="3" t="s">
        <v>81</v>
      </c>
      <c r="BK187" s="137" t="n">
        <f aca="false">ROUND(I187*H187,2)</f>
        <v>0</v>
      </c>
      <c r="BL187" s="3" t="s">
        <v>302</v>
      </c>
      <c r="BM187" s="258" t="s">
        <v>629</v>
      </c>
    </row>
    <row r="188" s="30" customFormat="true" ht="19.2" hidden="false" customHeight="false" outlineLevel="0" collapsed="false">
      <c r="A188" s="26"/>
      <c r="B188" s="27"/>
      <c r="C188" s="28"/>
      <c r="D188" s="259" t="s">
        <v>256</v>
      </c>
      <c r="E188" s="28"/>
      <c r="F188" s="260" t="s">
        <v>628</v>
      </c>
      <c r="G188" s="28"/>
      <c r="H188" s="28"/>
      <c r="I188" s="211"/>
      <c r="J188" s="28"/>
      <c r="K188" s="28"/>
      <c r="L188" s="29"/>
      <c r="M188" s="261"/>
      <c r="N188" s="262"/>
      <c r="O188" s="76"/>
      <c r="P188" s="76"/>
      <c r="Q188" s="76"/>
      <c r="R188" s="76"/>
      <c r="S188" s="76"/>
      <c r="T188" s="77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T188" s="3" t="s">
        <v>256</v>
      </c>
      <c r="AU188" s="3" t="s">
        <v>265</v>
      </c>
    </row>
    <row r="189" s="30" customFormat="true" ht="33" hidden="false" customHeight="true" outlineLevel="0" collapsed="false">
      <c r="A189" s="26"/>
      <c r="B189" s="27"/>
      <c r="C189" s="246" t="s">
        <v>630</v>
      </c>
      <c r="D189" s="246" t="s">
        <v>250</v>
      </c>
      <c r="E189" s="247" t="s">
        <v>631</v>
      </c>
      <c r="F189" s="248" t="s">
        <v>632</v>
      </c>
      <c r="G189" s="249" t="s">
        <v>291</v>
      </c>
      <c r="H189" s="250" t="n">
        <v>1</v>
      </c>
      <c r="I189" s="251"/>
      <c r="J189" s="252" t="n">
        <f aca="false">ROUND(I189*H189,2)</f>
        <v>0</v>
      </c>
      <c r="K189" s="253"/>
      <c r="L189" s="29"/>
      <c r="M189" s="254"/>
      <c r="N189" s="255" t="s">
        <v>39</v>
      </c>
      <c r="O189" s="76"/>
      <c r="P189" s="256" t="n">
        <f aca="false">O189*H189</f>
        <v>0</v>
      </c>
      <c r="Q189" s="256" t="n">
        <v>0</v>
      </c>
      <c r="R189" s="256" t="n">
        <f aca="false">Q189*H189</f>
        <v>0</v>
      </c>
      <c r="S189" s="256" t="n">
        <v>0</v>
      </c>
      <c r="T189" s="257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258" t="s">
        <v>302</v>
      </c>
      <c r="AT189" s="258" t="s">
        <v>250</v>
      </c>
      <c r="AU189" s="258" t="s">
        <v>265</v>
      </c>
      <c r="AY189" s="3" t="s">
        <v>247</v>
      </c>
      <c r="BE189" s="137" t="n">
        <f aca="false">IF(N189="základní",J189,0)</f>
        <v>0</v>
      </c>
      <c r="BF189" s="137" t="n">
        <f aca="false">IF(N189="snížená",J189,0)</f>
        <v>0</v>
      </c>
      <c r="BG189" s="137" t="n">
        <f aca="false">IF(N189="zákl. přenesená",J189,0)</f>
        <v>0</v>
      </c>
      <c r="BH189" s="137" t="n">
        <f aca="false">IF(N189="sníž. přenesená",J189,0)</f>
        <v>0</v>
      </c>
      <c r="BI189" s="137" t="n">
        <f aca="false">IF(N189="nulová",J189,0)</f>
        <v>0</v>
      </c>
      <c r="BJ189" s="3" t="s">
        <v>81</v>
      </c>
      <c r="BK189" s="137" t="n">
        <f aca="false">ROUND(I189*H189,2)</f>
        <v>0</v>
      </c>
      <c r="BL189" s="3" t="s">
        <v>302</v>
      </c>
      <c r="BM189" s="258" t="s">
        <v>633</v>
      </c>
    </row>
    <row r="190" s="30" customFormat="true" ht="19.2" hidden="false" customHeight="false" outlineLevel="0" collapsed="false">
      <c r="A190" s="26"/>
      <c r="B190" s="27"/>
      <c r="C190" s="28"/>
      <c r="D190" s="259" t="s">
        <v>256</v>
      </c>
      <c r="E190" s="28"/>
      <c r="F190" s="260" t="s">
        <v>634</v>
      </c>
      <c r="G190" s="28"/>
      <c r="H190" s="28"/>
      <c r="I190" s="211"/>
      <c r="J190" s="28"/>
      <c r="K190" s="28"/>
      <c r="L190" s="29"/>
      <c r="M190" s="261"/>
      <c r="N190" s="262"/>
      <c r="O190" s="76"/>
      <c r="P190" s="76"/>
      <c r="Q190" s="76"/>
      <c r="R190" s="76"/>
      <c r="S190" s="76"/>
      <c r="T190" s="7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T190" s="3" t="s">
        <v>256</v>
      </c>
      <c r="AU190" s="3" t="s">
        <v>265</v>
      </c>
    </row>
    <row r="191" s="30" customFormat="true" ht="24.15" hidden="false" customHeight="true" outlineLevel="0" collapsed="false">
      <c r="A191" s="26"/>
      <c r="B191" s="27"/>
      <c r="C191" s="263" t="s">
        <v>635</v>
      </c>
      <c r="D191" s="263" t="s">
        <v>288</v>
      </c>
      <c r="E191" s="264" t="s">
        <v>636</v>
      </c>
      <c r="F191" s="265" t="s">
        <v>637</v>
      </c>
      <c r="G191" s="266" t="s">
        <v>291</v>
      </c>
      <c r="H191" s="267" t="n">
        <v>1</v>
      </c>
      <c r="I191" s="268"/>
      <c r="J191" s="269" t="n">
        <f aca="false">ROUND(I191*H191,2)</f>
        <v>0</v>
      </c>
      <c r="K191" s="270"/>
      <c r="L191" s="271"/>
      <c r="M191" s="272"/>
      <c r="N191" s="273" t="s">
        <v>39</v>
      </c>
      <c r="O191" s="76"/>
      <c r="P191" s="256" t="n">
        <f aca="false">O191*H191</f>
        <v>0</v>
      </c>
      <c r="Q191" s="256" t="n">
        <v>0</v>
      </c>
      <c r="R191" s="256" t="n">
        <f aca="false">Q191*H191</f>
        <v>0</v>
      </c>
      <c r="S191" s="256" t="n">
        <v>0</v>
      </c>
      <c r="T191" s="257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258" t="s">
        <v>324</v>
      </c>
      <c r="AT191" s="258" t="s">
        <v>288</v>
      </c>
      <c r="AU191" s="258" t="s">
        <v>265</v>
      </c>
      <c r="AY191" s="3" t="s">
        <v>247</v>
      </c>
      <c r="BE191" s="137" t="n">
        <f aca="false">IF(N191="základní",J191,0)</f>
        <v>0</v>
      </c>
      <c r="BF191" s="137" t="n">
        <f aca="false">IF(N191="snížená",J191,0)</f>
        <v>0</v>
      </c>
      <c r="BG191" s="137" t="n">
        <f aca="false">IF(N191="zákl. přenesená",J191,0)</f>
        <v>0</v>
      </c>
      <c r="BH191" s="137" t="n">
        <f aca="false">IF(N191="sníž. přenesená",J191,0)</f>
        <v>0</v>
      </c>
      <c r="BI191" s="137" t="n">
        <f aca="false">IF(N191="nulová",J191,0)</f>
        <v>0</v>
      </c>
      <c r="BJ191" s="3" t="s">
        <v>81</v>
      </c>
      <c r="BK191" s="137" t="n">
        <f aca="false">ROUND(I191*H191,2)</f>
        <v>0</v>
      </c>
      <c r="BL191" s="3" t="s">
        <v>302</v>
      </c>
      <c r="BM191" s="258" t="s">
        <v>638</v>
      </c>
    </row>
    <row r="192" s="30" customFormat="true" ht="19.2" hidden="false" customHeight="false" outlineLevel="0" collapsed="false">
      <c r="A192" s="26"/>
      <c r="B192" s="27"/>
      <c r="C192" s="28"/>
      <c r="D192" s="259" t="s">
        <v>256</v>
      </c>
      <c r="E192" s="28"/>
      <c r="F192" s="260" t="s">
        <v>637</v>
      </c>
      <c r="G192" s="28"/>
      <c r="H192" s="28"/>
      <c r="I192" s="211"/>
      <c r="J192" s="28"/>
      <c r="K192" s="28"/>
      <c r="L192" s="29"/>
      <c r="M192" s="261"/>
      <c r="N192" s="262"/>
      <c r="O192" s="76"/>
      <c r="P192" s="76"/>
      <c r="Q192" s="76"/>
      <c r="R192" s="76"/>
      <c r="S192" s="76"/>
      <c r="T192" s="77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T192" s="3" t="s">
        <v>256</v>
      </c>
      <c r="AU192" s="3" t="s">
        <v>265</v>
      </c>
    </row>
    <row r="193" s="30" customFormat="true" ht="16.5" hidden="false" customHeight="true" outlineLevel="0" collapsed="false">
      <c r="A193" s="26"/>
      <c r="B193" s="27"/>
      <c r="C193" s="246" t="s">
        <v>647</v>
      </c>
      <c r="D193" s="246" t="s">
        <v>250</v>
      </c>
      <c r="E193" s="247" t="s">
        <v>648</v>
      </c>
      <c r="F193" s="248" t="s">
        <v>649</v>
      </c>
      <c r="G193" s="249" t="s">
        <v>291</v>
      </c>
      <c r="H193" s="250" t="n">
        <v>1</v>
      </c>
      <c r="I193" s="251"/>
      <c r="J193" s="252" t="n">
        <f aca="false">ROUND(I193*H193,2)</f>
        <v>0</v>
      </c>
      <c r="K193" s="253"/>
      <c r="L193" s="29"/>
      <c r="M193" s="254"/>
      <c r="N193" s="255" t="s">
        <v>39</v>
      </c>
      <c r="O193" s="76"/>
      <c r="P193" s="256" t="n">
        <f aca="false">O193*H193</f>
        <v>0</v>
      </c>
      <c r="Q193" s="256" t="n">
        <v>0</v>
      </c>
      <c r="R193" s="256" t="n">
        <f aca="false">Q193*H193</f>
        <v>0</v>
      </c>
      <c r="S193" s="256" t="n">
        <v>0</v>
      </c>
      <c r="T193" s="257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302</v>
      </c>
      <c r="AT193" s="258" t="s">
        <v>250</v>
      </c>
      <c r="AU193" s="258" t="s">
        <v>265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650</v>
      </c>
    </row>
    <row r="194" s="30" customFormat="true" ht="19.2" hidden="false" customHeight="false" outlineLevel="0" collapsed="false">
      <c r="A194" s="26"/>
      <c r="B194" s="27"/>
      <c r="C194" s="28"/>
      <c r="D194" s="259" t="s">
        <v>256</v>
      </c>
      <c r="E194" s="28"/>
      <c r="F194" s="260" t="s">
        <v>651</v>
      </c>
      <c r="G194" s="28"/>
      <c r="H194" s="28"/>
      <c r="I194" s="211"/>
      <c r="J194" s="28"/>
      <c r="K194" s="28"/>
      <c r="L194" s="29"/>
      <c r="M194" s="261"/>
      <c r="N194" s="262"/>
      <c r="O194" s="76"/>
      <c r="P194" s="76"/>
      <c r="Q194" s="76"/>
      <c r="R194" s="76"/>
      <c r="S194" s="76"/>
      <c r="T194" s="77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T194" s="3" t="s">
        <v>256</v>
      </c>
      <c r="AU194" s="3" t="s">
        <v>265</v>
      </c>
    </row>
    <row r="195" s="30" customFormat="true" ht="24.15" hidden="false" customHeight="true" outlineLevel="0" collapsed="false">
      <c r="A195" s="26"/>
      <c r="B195" s="27"/>
      <c r="C195" s="263" t="s">
        <v>652</v>
      </c>
      <c r="D195" s="263" t="s">
        <v>288</v>
      </c>
      <c r="E195" s="264" t="s">
        <v>653</v>
      </c>
      <c r="F195" s="265" t="s">
        <v>654</v>
      </c>
      <c r="G195" s="266" t="s">
        <v>291</v>
      </c>
      <c r="H195" s="267" t="n">
        <v>1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5E-005</v>
      </c>
      <c r="R195" s="256" t="n">
        <f aca="false">Q195*H195</f>
        <v>5E-005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324</v>
      </c>
      <c r="AT195" s="258" t="s">
        <v>288</v>
      </c>
      <c r="AU195" s="258" t="s">
        <v>265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302</v>
      </c>
      <c r="BM195" s="258" t="s">
        <v>655</v>
      </c>
    </row>
    <row r="196" s="30" customFormat="true" ht="19.2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654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265</v>
      </c>
    </row>
    <row r="197" s="30" customFormat="true" ht="24.15" hidden="false" customHeight="true" outlineLevel="0" collapsed="false">
      <c r="A197" s="26"/>
      <c r="B197" s="27"/>
      <c r="C197" s="246" t="s">
        <v>656</v>
      </c>
      <c r="D197" s="246" t="s">
        <v>250</v>
      </c>
      <c r="E197" s="247" t="s">
        <v>657</v>
      </c>
      <c r="F197" s="248" t="s">
        <v>658</v>
      </c>
      <c r="G197" s="249" t="s">
        <v>291</v>
      </c>
      <c r="H197" s="250" t="n">
        <v>1</v>
      </c>
      <c r="I197" s="251"/>
      <c r="J197" s="252" t="n">
        <f aca="false">ROUND(I197*H197,2)</f>
        <v>0</v>
      </c>
      <c r="K197" s="253"/>
      <c r="L197" s="29"/>
      <c r="M197" s="254"/>
      <c r="N197" s="255" t="s">
        <v>39</v>
      </c>
      <c r="O197" s="76"/>
      <c r="P197" s="256" t="n">
        <f aca="false">O197*H197</f>
        <v>0</v>
      </c>
      <c r="Q197" s="256" t="n">
        <v>0</v>
      </c>
      <c r="R197" s="256" t="n">
        <f aca="false">Q197*H197</f>
        <v>0</v>
      </c>
      <c r="S197" s="256" t="n">
        <v>0</v>
      </c>
      <c r="T197" s="257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258" t="s">
        <v>302</v>
      </c>
      <c r="AT197" s="258" t="s">
        <v>250</v>
      </c>
      <c r="AU197" s="258" t="s">
        <v>265</v>
      </c>
      <c r="AY197" s="3" t="s">
        <v>247</v>
      </c>
      <c r="BE197" s="137" t="n">
        <f aca="false">IF(N197="základní",J197,0)</f>
        <v>0</v>
      </c>
      <c r="BF197" s="137" t="n">
        <f aca="false">IF(N197="snížená",J197,0)</f>
        <v>0</v>
      </c>
      <c r="BG197" s="137" t="n">
        <f aca="false">IF(N197="zákl. přenesená",J197,0)</f>
        <v>0</v>
      </c>
      <c r="BH197" s="137" t="n">
        <f aca="false">IF(N197="sníž. přenesená",J197,0)</f>
        <v>0</v>
      </c>
      <c r="BI197" s="137" t="n">
        <f aca="false">IF(N197="nulová",J197,0)</f>
        <v>0</v>
      </c>
      <c r="BJ197" s="3" t="s">
        <v>81</v>
      </c>
      <c r="BK197" s="137" t="n">
        <f aca="false">ROUND(I197*H197,2)</f>
        <v>0</v>
      </c>
      <c r="BL197" s="3" t="s">
        <v>302</v>
      </c>
      <c r="BM197" s="258" t="s">
        <v>659</v>
      </c>
    </row>
    <row r="198" s="30" customFormat="true" ht="19.2" hidden="false" customHeight="false" outlineLevel="0" collapsed="false">
      <c r="A198" s="26"/>
      <c r="B198" s="27"/>
      <c r="C198" s="28"/>
      <c r="D198" s="259" t="s">
        <v>256</v>
      </c>
      <c r="E198" s="28"/>
      <c r="F198" s="260" t="s">
        <v>658</v>
      </c>
      <c r="G198" s="28"/>
      <c r="H198" s="28"/>
      <c r="I198" s="211"/>
      <c r="J198" s="28"/>
      <c r="K198" s="28"/>
      <c r="L198" s="29"/>
      <c r="M198" s="261"/>
      <c r="N198" s="262"/>
      <c r="O198" s="76"/>
      <c r="P198" s="76"/>
      <c r="Q198" s="76"/>
      <c r="R198" s="76"/>
      <c r="S198" s="76"/>
      <c r="T198" s="7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3" t="s">
        <v>256</v>
      </c>
      <c r="AU198" s="3" t="s">
        <v>265</v>
      </c>
    </row>
    <row r="199" s="30" customFormat="true" ht="24.15" hidden="false" customHeight="true" outlineLevel="0" collapsed="false">
      <c r="A199" s="26"/>
      <c r="B199" s="27"/>
      <c r="C199" s="263" t="s">
        <v>660</v>
      </c>
      <c r="D199" s="263" t="s">
        <v>288</v>
      </c>
      <c r="E199" s="264" t="s">
        <v>661</v>
      </c>
      <c r="F199" s="265" t="s">
        <v>662</v>
      </c>
      <c r="G199" s="266" t="s">
        <v>291</v>
      </c>
      <c r="H199" s="267" t="n">
        <v>1</v>
      </c>
      <c r="I199" s="268"/>
      <c r="J199" s="269" t="n">
        <f aca="false">ROUND(I199*H199,2)</f>
        <v>0</v>
      </c>
      <c r="K199" s="270"/>
      <c r="L199" s="271"/>
      <c r="M199" s="272"/>
      <c r="N199" s="273" t="s">
        <v>39</v>
      </c>
      <c r="O199" s="76"/>
      <c r="P199" s="256" t="n">
        <f aca="false">O199*H199</f>
        <v>0</v>
      </c>
      <c r="Q199" s="256" t="n">
        <v>5E-005</v>
      </c>
      <c r="R199" s="256" t="n">
        <f aca="false">Q199*H199</f>
        <v>5E-005</v>
      </c>
      <c r="S199" s="256" t="n">
        <v>0</v>
      </c>
      <c r="T199" s="257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258" t="s">
        <v>324</v>
      </c>
      <c r="AT199" s="258" t="s">
        <v>288</v>
      </c>
      <c r="AU199" s="258" t="s">
        <v>265</v>
      </c>
      <c r="AY199" s="3" t="s">
        <v>247</v>
      </c>
      <c r="BE199" s="137" t="n">
        <f aca="false">IF(N199="základní",J199,0)</f>
        <v>0</v>
      </c>
      <c r="BF199" s="137" t="n">
        <f aca="false">IF(N199="snížená",J199,0)</f>
        <v>0</v>
      </c>
      <c r="BG199" s="137" t="n">
        <f aca="false">IF(N199="zákl. přenesená",J199,0)</f>
        <v>0</v>
      </c>
      <c r="BH199" s="137" t="n">
        <f aca="false">IF(N199="sníž. přenesená",J199,0)</f>
        <v>0</v>
      </c>
      <c r="BI199" s="137" t="n">
        <f aca="false">IF(N199="nulová",J199,0)</f>
        <v>0</v>
      </c>
      <c r="BJ199" s="3" t="s">
        <v>81</v>
      </c>
      <c r="BK199" s="137" t="n">
        <f aca="false">ROUND(I199*H199,2)</f>
        <v>0</v>
      </c>
      <c r="BL199" s="3" t="s">
        <v>302</v>
      </c>
      <c r="BM199" s="258" t="s">
        <v>663</v>
      </c>
    </row>
    <row r="200" s="30" customFormat="true" ht="19.2" hidden="false" customHeight="false" outlineLevel="0" collapsed="false">
      <c r="A200" s="26"/>
      <c r="B200" s="27"/>
      <c r="C200" s="28"/>
      <c r="D200" s="259" t="s">
        <v>256</v>
      </c>
      <c r="E200" s="28"/>
      <c r="F200" s="260" t="s">
        <v>662</v>
      </c>
      <c r="G200" s="28"/>
      <c r="H200" s="28"/>
      <c r="I200" s="211"/>
      <c r="J200" s="28"/>
      <c r="K200" s="28"/>
      <c r="L200" s="29"/>
      <c r="M200" s="261"/>
      <c r="N200" s="262"/>
      <c r="O200" s="76"/>
      <c r="P200" s="76"/>
      <c r="Q200" s="76"/>
      <c r="R200" s="76"/>
      <c r="S200" s="76"/>
      <c r="T200" s="7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3" t="s">
        <v>256</v>
      </c>
      <c r="AU200" s="3" t="s">
        <v>265</v>
      </c>
    </row>
    <row r="201" s="30" customFormat="true" ht="24.15" hidden="false" customHeight="true" outlineLevel="0" collapsed="false">
      <c r="A201" s="26"/>
      <c r="B201" s="27"/>
      <c r="C201" s="246" t="s">
        <v>664</v>
      </c>
      <c r="D201" s="246" t="s">
        <v>250</v>
      </c>
      <c r="E201" s="247" t="s">
        <v>665</v>
      </c>
      <c r="F201" s="248" t="s">
        <v>666</v>
      </c>
      <c r="G201" s="249" t="s">
        <v>332</v>
      </c>
      <c r="H201" s="250" t="n">
        <v>12</v>
      </c>
      <c r="I201" s="251"/>
      <c r="J201" s="252" t="n">
        <f aca="false">ROUND(I201*H201,2)</f>
        <v>0</v>
      </c>
      <c r="K201" s="253"/>
      <c r="L201" s="29"/>
      <c r="M201" s="254"/>
      <c r="N201" s="255" t="s">
        <v>39</v>
      </c>
      <c r="O201" s="76"/>
      <c r="P201" s="256" t="n">
        <f aca="false">O201*H201</f>
        <v>0</v>
      </c>
      <c r="Q201" s="256" t="n">
        <v>0</v>
      </c>
      <c r="R201" s="256" t="n">
        <f aca="false">Q201*H201</f>
        <v>0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302</v>
      </c>
      <c r="AT201" s="258" t="s">
        <v>250</v>
      </c>
      <c r="AU201" s="258" t="s">
        <v>265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667</v>
      </c>
    </row>
    <row r="202" s="30" customFormat="true" ht="28.8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668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265</v>
      </c>
    </row>
    <row r="203" s="30" customFormat="true" ht="37.8" hidden="false" customHeight="true" outlineLevel="0" collapsed="false">
      <c r="A203" s="26"/>
      <c r="B203" s="27"/>
      <c r="C203" s="263" t="s">
        <v>669</v>
      </c>
      <c r="D203" s="263" t="s">
        <v>288</v>
      </c>
      <c r="E203" s="264" t="s">
        <v>670</v>
      </c>
      <c r="F203" s="265" t="s">
        <v>671</v>
      </c>
      <c r="G203" s="266" t="s">
        <v>332</v>
      </c>
      <c r="H203" s="267" t="n">
        <v>6</v>
      </c>
      <c r="I203" s="268"/>
      <c r="J203" s="269" t="n">
        <f aca="false">ROUND(I203*H203,2)</f>
        <v>0</v>
      </c>
      <c r="K203" s="270"/>
      <c r="L203" s="271"/>
      <c r="M203" s="272"/>
      <c r="N203" s="273" t="s">
        <v>39</v>
      </c>
      <c r="O203" s="76"/>
      <c r="P203" s="256" t="n">
        <f aca="false">O203*H203</f>
        <v>0</v>
      </c>
      <c r="Q203" s="256" t="n">
        <v>7E-005</v>
      </c>
      <c r="R203" s="256" t="n">
        <f aca="false">Q203*H203</f>
        <v>0.00042</v>
      </c>
      <c r="S203" s="256" t="n">
        <v>0</v>
      </c>
      <c r="T203" s="257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324</v>
      </c>
      <c r="AT203" s="258" t="s">
        <v>288</v>
      </c>
      <c r="AU203" s="258" t="s">
        <v>265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672</v>
      </c>
    </row>
    <row r="204" s="30" customFormat="true" ht="28.8" hidden="false" customHeight="false" outlineLevel="0" collapsed="false">
      <c r="A204" s="26"/>
      <c r="B204" s="27"/>
      <c r="C204" s="28"/>
      <c r="D204" s="259" t="s">
        <v>256</v>
      </c>
      <c r="E204" s="28"/>
      <c r="F204" s="260" t="s">
        <v>671</v>
      </c>
      <c r="G204" s="28"/>
      <c r="H204" s="28"/>
      <c r="I204" s="211"/>
      <c r="J204" s="28"/>
      <c r="K204" s="28"/>
      <c r="L204" s="29"/>
      <c r="M204" s="261"/>
      <c r="N204" s="262"/>
      <c r="O204" s="76"/>
      <c r="P204" s="76"/>
      <c r="Q204" s="76"/>
      <c r="R204" s="76"/>
      <c r="S204" s="76"/>
      <c r="T204" s="7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3" t="s">
        <v>256</v>
      </c>
      <c r="AU204" s="3" t="s">
        <v>265</v>
      </c>
    </row>
    <row r="205" s="30" customFormat="true" ht="33" hidden="false" customHeight="true" outlineLevel="0" collapsed="false">
      <c r="A205" s="26"/>
      <c r="B205" s="27"/>
      <c r="C205" s="263" t="s">
        <v>673</v>
      </c>
      <c r="D205" s="263" t="s">
        <v>288</v>
      </c>
      <c r="E205" s="264" t="s">
        <v>674</v>
      </c>
      <c r="F205" s="265" t="s">
        <v>675</v>
      </c>
      <c r="G205" s="266" t="s">
        <v>332</v>
      </c>
      <c r="H205" s="267" t="n">
        <v>3</v>
      </c>
      <c r="I205" s="268"/>
      <c r="J205" s="269" t="n">
        <f aca="false">ROUND(I205*H205,2)</f>
        <v>0</v>
      </c>
      <c r="K205" s="270"/>
      <c r="L205" s="271"/>
      <c r="M205" s="272"/>
      <c r="N205" s="273" t="s">
        <v>39</v>
      </c>
      <c r="O205" s="76"/>
      <c r="P205" s="256" t="n">
        <f aca="false">O205*H205</f>
        <v>0</v>
      </c>
      <c r="Q205" s="256" t="n">
        <v>7E-005</v>
      </c>
      <c r="R205" s="256" t="n">
        <f aca="false">Q205*H205</f>
        <v>0.00021</v>
      </c>
      <c r="S205" s="256" t="n">
        <v>0</v>
      </c>
      <c r="T205" s="257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324</v>
      </c>
      <c r="AT205" s="258" t="s">
        <v>288</v>
      </c>
      <c r="AU205" s="258" t="s">
        <v>265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302</v>
      </c>
      <c r="BM205" s="258" t="s">
        <v>676</v>
      </c>
    </row>
    <row r="206" s="30" customFormat="true" ht="19.2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675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265</v>
      </c>
    </row>
    <row r="207" s="30" customFormat="true" ht="37.8" hidden="false" customHeight="true" outlineLevel="0" collapsed="false">
      <c r="A207" s="26"/>
      <c r="B207" s="27"/>
      <c r="C207" s="263" t="s">
        <v>677</v>
      </c>
      <c r="D207" s="263" t="s">
        <v>288</v>
      </c>
      <c r="E207" s="264" t="s">
        <v>678</v>
      </c>
      <c r="F207" s="265" t="s">
        <v>679</v>
      </c>
      <c r="G207" s="266" t="s">
        <v>332</v>
      </c>
      <c r="H207" s="267" t="n">
        <v>3</v>
      </c>
      <c r="I207" s="268"/>
      <c r="J207" s="269" t="n">
        <f aca="false">ROUND(I207*H207,2)</f>
        <v>0</v>
      </c>
      <c r="K207" s="270"/>
      <c r="L207" s="271"/>
      <c r="M207" s="272"/>
      <c r="N207" s="273" t="s">
        <v>39</v>
      </c>
      <c r="O207" s="76"/>
      <c r="P207" s="256" t="n">
        <f aca="false">O207*H207</f>
        <v>0</v>
      </c>
      <c r="Q207" s="256" t="n">
        <v>7E-005</v>
      </c>
      <c r="R207" s="256" t="n">
        <f aca="false">Q207*H207</f>
        <v>0.00021</v>
      </c>
      <c r="S207" s="256" t="n">
        <v>0</v>
      </c>
      <c r="T207" s="257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58" t="s">
        <v>324</v>
      </c>
      <c r="AT207" s="258" t="s">
        <v>288</v>
      </c>
      <c r="AU207" s="258" t="s">
        <v>265</v>
      </c>
      <c r="AY207" s="3" t="s">
        <v>247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81</v>
      </c>
      <c r="BK207" s="137" t="n">
        <f aca="false">ROUND(I207*H207,2)</f>
        <v>0</v>
      </c>
      <c r="BL207" s="3" t="s">
        <v>302</v>
      </c>
      <c r="BM207" s="258" t="s">
        <v>680</v>
      </c>
    </row>
    <row r="208" s="30" customFormat="true" ht="19.2" hidden="false" customHeight="false" outlineLevel="0" collapsed="false">
      <c r="A208" s="26"/>
      <c r="B208" s="27"/>
      <c r="C208" s="28"/>
      <c r="D208" s="259" t="s">
        <v>256</v>
      </c>
      <c r="E208" s="28"/>
      <c r="F208" s="260" t="s">
        <v>679</v>
      </c>
      <c r="G208" s="28"/>
      <c r="H208" s="28"/>
      <c r="I208" s="211"/>
      <c r="J208" s="28"/>
      <c r="K208" s="28"/>
      <c r="L208" s="29"/>
      <c r="M208" s="261"/>
      <c r="N208" s="262"/>
      <c r="O208" s="76"/>
      <c r="P208" s="76"/>
      <c r="Q208" s="76"/>
      <c r="R208" s="76"/>
      <c r="S208" s="76"/>
      <c r="T208" s="7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3" t="s">
        <v>256</v>
      </c>
      <c r="AU208" s="3" t="s">
        <v>265</v>
      </c>
    </row>
    <row r="209" s="30" customFormat="true" ht="24.15" hidden="false" customHeight="true" outlineLevel="0" collapsed="false">
      <c r="A209" s="26"/>
      <c r="B209" s="27"/>
      <c r="C209" s="246" t="s">
        <v>681</v>
      </c>
      <c r="D209" s="246" t="s">
        <v>250</v>
      </c>
      <c r="E209" s="247" t="s">
        <v>682</v>
      </c>
      <c r="F209" s="248" t="s">
        <v>683</v>
      </c>
      <c r="G209" s="249" t="s">
        <v>291</v>
      </c>
      <c r="H209" s="250" t="n">
        <v>1</v>
      </c>
      <c r="I209" s="251"/>
      <c r="J209" s="252" t="n">
        <f aca="false">ROUND(I209*H209,2)</f>
        <v>0</v>
      </c>
      <c r="K209" s="253"/>
      <c r="L209" s="29"/>
      <c r="M209" s="254"/>
      <c r="N209" s="255" t="s">
        <v>39</v>
      </c>
      <c r="O209" s="76"/>
      <c r="P209" s="256" t="n">
        <f aca="false">O209*H209</f>
        <v>0</v>
      </c>
      <c r="Q209" s="256" t="n">
        <v>0</v>
      </c>
      <c r="R209" s="256" t="n">
        <f aca="false">Q209*H209</f>
        <v>0</v>
      </c>
      <c r="S209" s="256" t="n">
        <v>0</v>
      </c>
      <c r="T209" s="257" t="n">
        <f aca="false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258" t="s">
        <v>302</v>
      </c>
      <c r="AT209" s="258" t="s">
        <v>250</v>
      </c>
      <c r="AU209" s="258" t="s">
        <v>265</v>
      </c>
      <c r="AY209" s="3" t="s">
        <v>247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81</v>
      </c>
      <c r="BK209" s="137" t="n">
        <f aca="false">ROUND(I209*H209,2)</f>
        <v>0</v>
      </c>
      <c r="BL209" s="3" t="s">
        <v>302</v>
      </c>
      <c r="BM209" s="258" t="s">
        <v>684</v>
      </c>
    </row>
    <row r="210" s="30" customFormat="true" ht="28.8" hidden="false" customHeight="false" outlineLevel="0" collapsed="false">
      <c r="A210" s="26"/>
      <c r="B210" s="27"/>
      <c r="C210" s="28"/>
      <c r="D210" s="259" t="s">
        <v>256</v>
      </c>
      <c r="E210" s="28"/>
      <c r="F210" s="260" t="s">
        <v>685</v>
      </c>
      <c r="G210" s="28"/>
      <c r="H210" s="28"/>
      <c r="I210" s="211"/>
      <c r="J210" s="28"/>
      <c r="K210" s="28"/>
      <c r="L210" s="29"/>
      <c r="M210" s="261"/>
      <c r="N210" s="262"/>
      <c r="O210" s="76"/>
      <c r="P210" s="76"/>
      <c r="Q210" s="76"/>
      <c r="R210" s="76"/>
      <c r="S210" s="76"/>
      <c r="T210" s="7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3" t="s">
        <v>256</v>
      </c>
      <c r="AU210" s="3" t="s">
        <v>265</v>
      </c>
    </row>
    <row r="211" s="30" customFormat="true" ht="16.5" hidden="false" customHeight="true" outlineLevel="0" collapsed="false">
      <c r="A211" s="26"/>
      <c r="B211" s="27"/>
      <c r="C211" s="263" t="s">
        <v>686</v>
      </c>
      <c r="D211" s="263" t="s">
        <v>288</v>
      </c>
      <c r="E211" s="264" t="s">
        <v>687</v>
      </c>
      <c r="F211" s="265" t="s">
        <v>688</v>
      </c>
      <c r="G211" s="266" t="s">
        <v>291</v>
      </c>
      <c r="H211" s="267" t="n">
        <v>1</v>
      </c>
      <c r="I211" s="268"/>
      <c r="J211" s="269" t="n">
        <f aca="false">ROUND(I211*H211,2)</f>
        <v>0</v>
      </c>
      <c r="K211" s="270"/>
      <c r="L211" s="271"/>
      <c r="M211" s="272"/>
      <c r="N211" s="273" t="s">
        <v>39</v>
      </c>
      <c r="O211" s="76"/>
      <c r="P211" s="256" t="n">
        <f aca="false">O211*H211</f>
        <v>0</v>
      </c>
      <c r="Q211" s="256" t="n">
        <v>5E-005</v>
      </c>
      <c r="R211" s="256" t="n">
        <f aca="false">Q211*H211</f>
        <v>5E-005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324</v>
      </c>
      <c r="AT211" s="258" t="s">
        <v>288</v>
      </c>
      <c r="AU211" s="258" t="s">
        <v>265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302</v>
      </c>
      <c r="BM211" s="258" t="s">
        <v>689</v>
      </c>
    </row>
    <row r="212" s="30" customFormat="true" ht="10.2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688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265</v>
      </c>
    </row>
    <row r="213" s="30" customFormat="true" ht="33" hidden="false" customHeight="true" outlineLevel="0" collapsed="false">
      <c r="A213" s="26"/>
      <c r="B213" s="27"/>
      <c r="C213" s="246" t="s">
        <v>698</v>
      </c>
      <c r="D213" s="246" t="s">
        <v>250</v>
      </c>
      <c r="E213" s="247" t="s">
        <v>699</v>
      </c>
      <c r="F213" s="248" t="s">
        <v>700</v>
      </c>
      <c r="G213" s="249" t="s">
        <v>291</v>
      </c>
      <c r="H213" s="250" t="n">
        <v>7</v>
      </c>
      <c r="I213" s="251"/>
      <c r="J213" s="252" t="n">
        <f aca="false">ROUND(I213*H213,2)</f>
        <v>0</v>
      </c>
      <c r="K213" s="253"/>
      <c r="L213" s="29"/>
      <c r="M213" s="254"/>
      <c r="N213" s="255" t="s">
        <v>39</v>
      </c>
      <c r="O213" s="76"/>
      <c r="P213" s="256" t="n">
        <f aca="false">O213*H213</f>
        <v>0</v>
      </c>
      <c r="Q213" s="256" t="n">
        <v>0</v>
      </c>
      <c r="R213" s="256" t="n">
        <f aca="false">Q213*H213</f>
        <v>0</v>
      </c>
      <c r="S213" s="256" t="n">
        <v>0</v>
      </c>
      <c r="T213" s="257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302</v>
      </c>
      <c r="AT213" s="258" t="s">
        <v>250</v>
      </c>
      <c r="AU213" s="258" t="s">
        <v>265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701</v>
      </c>
    </row>
    <row r="214" s="30" customFormat="true" ht="28.8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702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265</v>
      </c>
    </row>
    <row r="215" s="30" customFormat="true" ht="33" hidden="false" customHeight="true" outlineLevel="0" collapsed="false">
      <c r="A215" s="26"/>
      <c r="B215" s="27"/>
      <c r="C215" s="263" t="s">
        <v>707</v>
      </c>
      <c r="D215" s="263" t="s">
        <v>288</v>
      </c>
      <c r="E215" s="264" t="s">
        <v>708</v>
      </c>
      <c r="F215" s="265" t="s">
        <v>709</v>
      </c>
      <c r="G215" s="266" t="s">
        <v>291</v>
      </c>
      <c r="H215" s="267" t="n">
        <v>7</v>
      </c>
      <c r="I215" s="268"/>
      <c r="J215" s="269" t="n">
        <f aca="false">ROUND(I215*H215,2)</f>
        <v>0</v>
      </c>
      <c r="K215" s="270"/>
      <c r="L215" s="271"/>
      <c r="M215" s="272"/>
      <c r="N215" s="273" t="s">
        <v>39</v>
      </c>
      <c r="O215" s="76"/>
      <c r="P215" s="256" t="n">
        <f aca="false">O215*H215</f>
        <v>0</v>
      </c>
      <c r="Q215" s="256" t="n">
        <v>7E-005</v>
      </c>
      <c r="R215" s="256" t="n">
        <f aca="false">Q215*H215</f>
        <v>0.00049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324</v>
      </c>
      <c r="AT215" s="258" t="s">
        <v>288</v>
      </c>
      <c r="AU215" s="258" t="s">
        <v>265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710</v>
      </c>
    </row>
    <row r="216" s="30" customFormat="true" ht="19.2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709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265</v>
      </c>
    </row>
    <row r="217" s="30" customFormat="true" ht="33" hidden="false" customHeight="true" outlineLevel="0" collapsed="false">
      <c r="A217" s="26"/>
      <c r="B217" s="27"/>
      <c r="C217" s="263" t="s">
        <v>711</v>
      </c>
      <c r="D217" s="263" t="s">
        <v>288</v>
      </c>
      <c r="E217" s="264" t="s">
        <v>712</v>
      </c>
      <c r="F217" s="265" t="s">
        <v>713</v>
      </c>
      <c r="G217" s="266" t="s">
        <v>291</v>
      </c>
      <c r="H217" s="267" t="n">
        <v>10</v>
      </c>
      <c r="I217" s="268"/>
      <c r="J217" s="269" t="n">
        <f aca="false">ROUND(I217*H217,2)</f>
        <v>0</v>
      </c>
      <c r="K217" s="270"/>
      <c r="L217" s="271"/>
      <c r="M217" s="272"/>
      <c r="N217" s="273" t="s">
        <v>39</v>
      </c>
      <c r="O217" s="76"/>
      <c r="P217" s="256" t="n">
        <f aca="false">O217*H217</f>
        <v>0</v>
      </c>
      <c r="Q217" s="256" t="n">
        <v>0</v>
      </c>
      <c r="R217" s="256" t="n">
        <f aca="false">Q217*H217</f>
        <v>0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324</v>
      </c>
      <c r="AT217" s="258" t="s">
        <v>288</v>
      </c>
      <c r="AU217" s="258" t="s">
        <v>265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714</v>
      </c>
    </row>
    <row r="218" s="30" customFormat="true" ht="19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713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265</v>
      </c>
    </row>
    <row r="219" s="30" customFormat="true" ht="49.05" hidden="false" customHeight="true" outlineLevel="0" collapsed="false">
      <c r="A219" s="26"/>
      <c r="B219" s="27"/>
      <c r="C219" s="246" t="s">
        <v>715</v>
      </c>
      <c r="D219" s="246" t="s">
        <v>250</v>
      </c>
      <c r="E219" s="247" t="s">
        <v>716</v>
      </c>
      <c r="F219" s="248" t="s">
        <v>717</v>
      </c>
      <c r="G219" s="249" t="s">
        <v>291</v>
      </c>
      <c r="H219" s="250" t="n">
        <v>2</v>
      </c>
      <c r="I219" s="251"/>
      <c r="J219" s="252" t="n">
        <f aca="false">ROUND(I219*H219,2)</f>
        <v>0</v>
      </c>
      <c r="K219" s="253"/>
      <c r="L219" s="29"/>
      <c r="M219" s="254"/>
      <c r="N219" s="255" t="s">
        <v>39</v>
      </c>
      <c r="O219" s="76"/>
      <c r="P219" s="256" t="n">
        <f aca="false">O219*H219</f>
        <v>0</v>
      </c>
      <c r="Q219" s="256" t="n">
        <v>0</v>
      </c>
      <c r="R219" s="256" t="n">
        <f aca="false">Q219*H219</f>
        <v>0</v>
      </c>
      <c r="S219" s="256" t="n">
        <v>0</v>
      </c>
      <c r="T219" s="257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258" t="s">
        <v>302</v>
      </c>
      <c r="AT219" s="258" t="s">
        <v>250</v>
      </c>
      <c r="AU219" s="258" t="s">
        <v>265</v>
      </c>
      <c r="AY219" s="3" t="s">
        <v>247</v>
      </c>
      <c r="BE219" s="137" t="n">
        <f aca="false">IF(N219="základní",J219,0)</f>
        <v>0</v>
      </c>
      <c r="BF219" s="137" t="n">
        <f aca="false">IF(N219="snížená",J219,0)</f>
        <v>0</v>
      </c>
      <c r="BG219" s="137" t="n">
        <f aca="false">IF(N219="zákl. přenesená",J219,0)</f>
        <v>0</v>
      </c>
      <c r="BH219" s="137" t="n">
        <f aca="false">IF(N219="sníž. přenesená",J219,0)</f>
        <v>0</v>
      </c>
      <c r="BI219" s="137" t="n">
        <f aca="false">IF(N219="nulová",J219,0)</f>
        <v>0</v>
      </c>
      <c r="BJ219" s="3" t="s">
        <v>81</v>
      </c>
      <c r="BK219" s="137" t="n">
        <f aca="false">ROUND(I219*H219,2)</f>
        <v>0</v>
      </c>
      <c r="BL219" s="3" t="s">
        <v>302</v>
      </c>
      <c r="BM219" s="258" t="s">
        <v>1538</v>
      </c>
    </row>
    <row r="220" s="30" customFormat="true" ht="28.8" hidden="false" customHeight="false" outlineLevel="0" collapsed="false">
      <c r="A220" s="26"/>
      <c r="B220" s="27"/>
      <c r="C220" s="28"/>
      <c r="D220" s="259" t="s">
        <v>256</v>
      </c>
      <c r="E220" s="28"/>
      <c r="F220" s="260" t="s">
        <v>717</v>
      </c>
      <c r="G220" s="28"/>
      <c r="H220" s="28"/>
      <c r="I220" s="211"/>
      <c r="J220" s="28"/>
      <c r="K220" s="28"/>
      <c r="L220" s="29"/>
      <c r="M220" s="261"/>
      <c r="N220" s="262"/>
      <c r="O220" s="76"/>
      <c r="P220" s="76"/>
      <c r="Q220" s="76"/>
      <c r="R220" s="76"/>
      <c r="S220" s="76"/>
      <c r="T220" s="77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T220" s="3" t="s">
        <v>256</v>
      </c>
      <c r="AU220" s="3" t="s">
        <v>265</v>
      </c>
    </row>
    <row r="221" s="30" customFormat="true" ht="37.8" hidden="false" customHeight="true" outlineLevel="0" collapsed="false">
      <c r="A221" s="26"/>
      <c r="B221" s="27"/>
      <c r="C221" s="263" t="s">
        <v>723</v>
      </c>
      <c r="D221" s="263" t="s">
        <v>288</v>
      </c>
      <c r="E221" s="264" t="s">
        <v>724</v>
      </c>
      <c r="F221" s="265" t="s">
        <v>725</v>
      </c>
      <c r="G221" s="266" t="s">
        <v>291</v>
      </c>
      <c r="H221" s="267" t="n">
        <v>2</v>
      </c>
      <c r="I221" s="268"/>
      <c r="J221" s="269" t="n">
        <f aca="false">ROUND(I221*H221,2)</f>
        <v>0</v>
      </c>
      <c r="K221" s="270"/>
      <c r="L221" s="271"/>
      <c r="M221" s="272"/>
      <c r="N221" s="273" t="s">
        <v>39</v>
      </c>
      <c r="O221" s="76"/>
      <c r="P221" s="256" t="n">
        <f aca="false">O221*H221</f>
        <v>0</v>
      </c>
      <c r="Q221" s="256" t="n">
        <v>7E-005</v>
      </c>
      <c r="R221" s="256" t="n">
        <f aca="false">Q221*H221</f>
        <v>0.00014</v>
      </c>
      <c r="S221" s="256" t="n">
        <v>0</v>
      </c>
      <c r="T221" s="257" t="n">
        <f aca="false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258" t="s">
        <v>324</v>
      </c>
      <c r="AT221" s="258" t="s">
        <v>288</v>
      </c>
      <c r="AU221" s="258" t="s">
        <v>265</v>
      </c>
      <c r="AY221" s="3" t="s">
        <v>247</v>
      </c>
      <c r="BE221" s="137" t="n">
        <f aca="false">IF(N221="základní",J221,0)</f>
        <v>0</v>
      </c>
      <c r="BF221" s="137" t="n">
        <f aca="false">IF(N221="snížená",J221,0)</f>
        <v>0</v>
      </c>
      <c r="BG221" s="137" t="n">
        <f aca="false">IF(N221="zákl. přenesená",J221,0)</f>
        <v>0</v>
      </c>
      <c r="BH221" s="137" t="n">
        <f aca="false">IF(N221="sníž. přenesená",J221,0)</f>
        <v>0</v>
      </c>
      <c r="BI221" s="137" t="n">
        <f aca="false">IF(N221="nulová",J221,0)</f>
        <v>0</v>
      </c>
      <c r="BJ221" s="3" t="s">
        <v>81</v>
      </c>
      <c r="BK221" s="137" t="n">
        <f aca="false">ROUND(I221*H221,2)</f>
        <v>0</v>
      </c>
      <c r="BL221" s="3" t="s">
        <v>302</v>
      </c>
      <c r="BM221" s="258" t="s">
        <v>1641</v>
      </c>
    </row>
    <row r="222" s="30" customFormat="true" ht="19.2" hidden="false" customHeight="false" outlineLevel="0" collapsed="false">
      <c r="A222" s="26"/>
      <c r="B222" s="27"/>
      <c r="C222" s="28"/>
      <c r="D222" s="259" t="s">
        <v>256</v>
      </c>
      <c r="E222" s="28"/>
      <c r="F222" s="260" t="s">
        <v>725</v>
      </c>
      <c r="G222" s="28"/>
      <c r="H222" s="28"/>
      <c r="I222" s="211"/>
      <c r="J222" s="28"/>
      <c r="K222" s="28"/>
      <c r="L222" s="29"/>
      <c r="M222" s="261"/>
      <c r="N222" s="262"/>
      <c r="O222" s="76"/>
      <c r="P222" s="76"/>
      <c r="Q222" s="76"/>
      <c r="R222" s="76"/>
      <c r="S222" s="76"/>
      <c r="T222" s="77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T222" s="3" t="s">
        <v>256</v>
      </c>
      <c r="AU222" s="3" t="s">
        <v>265</v>
      </c>
    </row>
    <row r="223" s="30" customFormat="true" ht="24.15" hidden="false" customHeight="true" outlineLevel="0" collapsed="false">
      <c r="A223" s="26"/>
      <c r="B223" s="27"/>
      <c r="C223" s="263" t="s">
        <v>1541</v>
      </c>
      <c r="D223" s="263" t="s">
        <v>288</v>
      </c>
      <c r="E223" s="264" t="s">
        <v>1542</v>
      </c>
      <c r="F223" s="265" t="s">
        <v>1543</v>
      </c>
      <c r="G223" s="266" t="s">
        <v>291</v>
      </c>
      <c r="H223" s="267" t="n">
        <v>1</v>
      </c>
      <c r="I223" s="268"/>
      <c r="J223" s="269" t="n">
        <f aca="false">ROUND(I223*H223,2)</f>
        <v>0</v>
      </c>
      <c r="K223" s="270"/>
      <c r="L223" s="271"/>
      <c r="M223" s="272"/>
      <c r="N223" s="273" t="s">
        <v>39</v>
      </c>
      <c r="O223" s="76"/>
      <c r="P223" s="256" t="n">
        <f aca="false">O223*H223</f>
        <v>0</v>
      </c>
      <c r="Q223" s="256" t="n">
        <v>1E-005</v>
      </c>
      <c r="R223" s="256" t="n">
        <f aca="false">Q223*H223</f>
        <v>1E-005</v>
      </c>
      <c r="S223" s="256" t="n">
        <v>0</v>
      </c>
      <c r="T223" s="257" t="n">
        <f aca="false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258" t="s">
        <v>324</v>
      </c>
      <c r="AT223" s="258" t="s">
        <v>288</v>
      </c>
      <c r="AU223" s="258" t="s">
        <v>265</v>
      </c>
      <c r="AY223" s="3" t="s">
        <v>247</v>
      </c>
      <c r="BE223" s="137" t="n">
        <f aca="false">IF(N223="základní",J223,0)</f>
        <v>0</v>
      </c>
      <c r="BF223" s="137" t="n">
        <f aca="false">IF(N223="snížená",J223,0)</f>
        <v>0</v>
      </c>
      <c r="BG223" s="137" t="n">
        <f aca="false">IF(N223="zákl. přenesená",J223,0)</f>
        <v>0</v>
      </c>
      <c r="BH223" s="137" t="n">
        <f aca="false">IF(N223="sníž. přenesená",J223,0)</f>
        <v>0</v>
      </c>
      <c r="BI223" s="137" t="n">
        <f aca="false">IF(N223="nulová",J223,0)</f>
        <v>0</v>
      </c>
      <c r="BJ223" s="3" t="s">
        <v>81</v>
      </c>
      <c r="BK223" s="137" t="n">
        <f aca="false">ROUND(I223*H223,2)</f>
        <v>0</v>
      </c>
      <c r="BL223" s="3" t="s">
        <v>302</v>
      </c>
      <c r="BM223" s="258" t="s">
        <v>1544</v>
      </c>
    </row>
    <row r="224" s="30" customFormat="true" ht="10.2" hidden="false" customHeight="false" outlineLevel="0" collapsed="false">
      <c r="A224" s="26"/>
      <c r="B224" s="27"/>
      <c r="C224" s="28"/>
      <c r="D224" s="259" t="s">
        <v>256</v>
      </c>
      <c r="E224" s="28"/>
      <c r="F224" s="260" t="s">
        <v>1543</v>
      </c>
      <c r="G224" s="28"/>
      <c r="H224" s="28"/>
      <c r="I224" s="211"/>
      <c r="J224" s="28"/>
      <c r="K224" s="28"/>
      <c r="L224" s="29"/>
      <c r="M224" s="261"/>
      <c r="N224" s="262"/>
      <c r="O224" s="76"/>
      <c r="P224" s="76"/>
      <c r="Q224" s="76"/>
      <c r="R224" s="76"/>
      <c r="S224" s="76"/>
      <c r="T224" s="77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T224" s="3" t="s">
        <v>256</v>
      </c>
      <c r="AU224" s="3" t="s">
        <v>265</v>
      </c>
    </row>
    <row r="225" s="30" customFormat="true" ht="24.15" hidden="false" customHeight="true" outlineLevel="0" collapsed="false">
      <c r="A225" s="26"/>
      <c r="B225" s="27"/>
      <c r="C225" s="263" t="s">
        <v>1642</v>
      </c>
      <c r="D225" s="263" t="s">
        <v>288</v>
      </c>
      <c r="E225" s="264" t="s">
        <v>993</v>
      </c>
      <c r="F225" s="265" t="s">
        <v>994</v>
      </c>
      <c r="G225" s="266" t="s">
        <v>291</v>
      </c>
      <c r="H225" s="267" t="n">
        <v>1</v>
      </c>
      <c r="I225" s="268"/>
      <c r="J225" s="269" t="n">
        <f aca="false">ROUND(I225*H225,2)</f>
        <v>0</v>
      </c>
      <c r="K225" s="270"/>
      <c r="L225" s="271"/>
      <c r="M225" s="272"/>
      <c r="N225" s="273" t="s">
        <v>39</v>
      </c>
      <c r="O225" s="76"/>
      <c r="P225" s="256" t="n">
        <f aca="false">O225*H225</f>
        <v>0</v>
      </c>
      <c r="Q225" s="256" t="n">
        <v>2E-005</v>
      </c>
      <c r="R225" s="256" t="n">
        <f aca="false">Q225*H225</f>
        <v>2E-005</v>
      </c>
      <c r="S225" s="256" t="n">
        <v>0</v>
      </c>
      <c r="T225" s="257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258" t="s">
        <v>324</v>
      </c>
      <c r="AT225" s="258" t="s">
        <v>288</v>
      </c>
      <c r="AU225" s="258" t="s">
        <v>265</v>
      </c>
      <c r="AY225" s="3" t="s">
        <v>247</v>
      </c>
      <c r="BE225" s="137" t="n">
        <f aca="false">IF(N225="základní",J225,0)</f>
        <v>0</v>
      </c>
      <c r="BF225" s="137" t="n">
        <f aca="false">IF(N225="snížená",J225,0)</f>
        <v>0</v>
      </c>
      <c r="BG225" s="137" t="n">
        <f aca="false">IF(N225="zákl. přenesená",J225,0)</f>
        <v>0</v>
      </c>
      <c r="BH225" s="137" t="n">
        <f aca="false">IF(N225="sníž. přenesená",J225,0)</f>
        <v>0</v>
      </c>
      <c r="BI225" s="137" t="n">
        <f aca="false">IF(N225="nulová",J225,0)</f>
        <v>0</v>
      </c>
      <c r="BJ225" s="3" t="s">
        <v>81</v>
      </c>
      <c r="BK225" s="137" t="n">
        <f aca="false">ROUND(I225*H225,2)</f>
        <v>0</v>
      </c>
      <c r="BL225" s="3" t="s">
        <v>302</v>
      </c>
      <c r="BM225" s="258" t="s">
        <v>1643</v>
      </c>
    </row>
    <row r="226" s="30" customFormat="true" ht="10.2" hidden="false" customHeight="false" outlineLevel="0" collapsed="false">
      <c r="A226" s="26"/>
      <c r="B226" s="27"/>
      <c r="C226" s="28"/>
      <c r="D226" s="259" t="s">
        <v>256</v>
      </c>
      <c r="E226" s="28"/>
      <c r="F226" s="260" t="s">
        <v>994</v>
      </c>
      <c r="G226" s="28"/>
      <c r="H226" s="28"/>
      <c r="I226" s="211"/>
      <c r="J226" s="28"/>
      <c r="K226" s="28"/>
      <c r="L226" s="29"/>
      <c r="M226" s="261"/>
      <c r="N226" s="262"/>
      <c r="O226" s="76"/>
      <c r="P226" s="76"/>
      <c r="Q226" s="76"/>
      <c r="R226" s="76"/>
      <c r="S226" s="76"/>
      <c r="T226" s="77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T226" s="3" t="s">
        <v>256</v>
      </c>
      <c r="AU226" s="3" t="s">
        <v>265</v>
      </c>
    </row>
    <row r="227" s="30" customFormat="true" ht="21.75" hidden="false" customHeight="true" outlineLevel="0" collapsed="false">
      <c r="A227" s="26"/>
      <c r="B227" s="27"/>
      <c r="C227" s="263" t="s">
        <v>1644</v>
      </c>
      <c r="D227" s="263" t="s">
        <v>288</v>
      </c>
      <c r="E227" s="264" t="s">
        <v>1645</v>
      </c>
      <c r="F227" s="265" t="s">
        <v>1646</v>
      </c>
      <c r="G227" s="266" t="s">
        <v>291</v>
      </c>
      <c r="H227" s="267" t="n">
        <v>2</v>
      </c>
      <c r="I227" s="268"/>
      <c r="J227" s="269" t="n">
        <f aca="false">ROUND(I227*H227,2)</f>
        <v>0</v>
      </c>
      <c r="K227" s="270"/>
      <c r="L227" s="271"/>
      <c r="M227" s="272"/>
      <c r="N227" s="273" t="s">
        <v>39</v>
      </c>
      <c r="O227" s="76"/>
      <c r="P227" s="256" t="n">
        <f aca="false">O227*H227</f>
        <v>0</v>
      </c>
      <c r="Q227" s="256" t="n">
        <v>4E-005</v>
      </c>
      <c r="R227" s="256" t="n">
        <f aca="false">Q227*H227</f>
        <v>8E-005</v>
      </c>
      <c r="S227" s="256" t="n">
        <v>0</v>
      </c>
      <c r="T227" s="257" t="n">
        <f aca="false"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258" t="s">
        <v>324</v>
      </c>
      <c r="AT227" s="258" t="s">
        <v>288</v>
      </c>
      <c r="AU227" s="258" t="s">
        <v>265</v>
      </c>
      <c r="AY227" s="3" t="s">
        <v>247</v>
      </c>
      <c r="BE227" s="137" t="n">
        <f aca="false">IF(N227="základní",J227,0)</f>
        <v>0</v>
      </c>
      <c r="BF227" s="137" t="n">
        <f aca="false">IF(N227="snížená",J227,0)</f>
        <v>0</v>
      </c>
      <c r="BG227" s="137" t="n">
        <f aca="false">IF(N227="zákl. přenesená",J227,0)</f>
        <v>0</v>
      </c>
      <c r="BH227" s="137" t="n">
        <f aca="false">IF(N227="sníž. přenesená",J227,0)</f>
        <v>0</v>
      </c>
      <c r="BI227" s="137" t="n">
        <f aca="false">IF(N227="nulová",J227,0)</f>
        <v>0</v>
      </c>
      <c r="BJ227" s="3" t="s">
        <v>81</v>
      </c>
      <c r="BK227" s="137" t="n">
        <f aca="false">ROUND(I227*H227,2)</f>
        <v>0</v>
      </c>
      <c r="BL227" s="3" t="s">
        <v>302</v>
      </c>
      <c r="BM227" s="258" t="s">
        <v>1647</v>
      </c>
    </row>
    <row r="228" s="30" customFormat="true" ht="10.2" hidden="false" customHeight="false" outlineLevel="0" collapsed="false">
      <c r="A228" s="26"/>
      <c r="B228" s="27"/>
      <c r="C228" s="28"/>
      <c r="D228" s="259" t="s">
        <v>256</v>
      </c>
      <c r="E228" s="28"/>
      <c r="F228" s="260" t="s">
        <v>1646</v>
      </c>
      <c r="G228" s="28"/>
      <c r="H228" s="28"/>
      <c r="I228" s="211"/>
      <c r="J228" s="28"/>
      <c r="K228" s="28"/>
      <c r="L228" s="29"/>
      <c r="M228" s="261"/>
      <c r="N228" s="262"/>
      <c r="O228" s="76"/>
      <c r="P228" s="76"/>
      <c r="Q228" s="76"/>
      <c r="R228" s="76"/>
      <c r="S228" s="76"/>
      <c r="T228" s="77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T228" s="3" t="s">
        <v>256</v>
      </c>
      <c r="AU228" s="3" t="s">
        <v>265</v>
      </c>
    </row>
    <row r="229" s="30" customFormat="true" ht="37.8" hidden="false" customHeight="true" outlineLevel="0" collapsed="false">
      <c r="A229" s="26"/>
      <c r="B229" s="27"/>
      <c r="C229" s="246" t="s">
        <v>1534</v>
      </c>
      <c r="D229" s="246" t="s">
        <v>250</v>
      </c>
      <c r="E229" s="247" t="s">
        <v>1277</v>
      </c>
      <c r="F229" s="248" t="s">
        <v>1278</v>
      </c>
      <c r="G229" s="249" t="s">
        <v>291</v>
      </c>
      <c r="H229" s="250" t="n">
        <v>1</v>
      </c>
      <c r="I229" s="251"/>
      <c r="J229" s="252" t="n">
        <f aca="false">ROUND(I229*H229,2)</f>
        <v>0</v>
      </c>
      <c r="K229" s="253"/>
      <c r="L229" s="29"/>
      <c r="M229" s="254"/>
      <c r="N229" s="255" t="s">
        <v>39</v>
      </c>
      <c r="O229" s="76"/>
      <c r="P229" s="256" t="n">
        <f aca="false">O229*H229</f>
        <v>0</v>
      </c>
      <c r="Q229" s="256" t="n">
        <v>0</v>
      </c>
      <c r="R229" s="256" t="n">
        <f aca="false">Q229*H229</f>
        <v>0</v>
      </c>
      <c r="S229" s="256" t="n">
        <v>0</v>
      </c>
      <c r="T229" s="257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58" t="s">
        <v>302</v>
      </c>
      <c r="AT229" s="258" t="s">
        <v>250</v>
      </c>
      <c r="AU229" s="258" t="s">
        <v>265</v>
      </c>
      <c r="AY229" s="3" t="s">
        <v>247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81</v>
      </c>
      <c r="BK229" s="137" t="n">
        <f aca="false">ROUND(I229*H229,2)</f>
        <v>0</v>
      </c>
      <c r="BL229" s="3" t="s">
        <v>302</v>
      </c>
      <c r="BM229" s="258" t="s">
        <v>1648</v>
      </c>
    </row>
    <row r="230" s="30" customFormat="true" ht="28.8" hidden="false" customHeight="false" outlineLevel="0" collapsed="false">
      <c r="A230" s="26"/>
      <c r="B230" s="27"/>
      <c r="C230" s="28"/>
      <c r="D230" s="259" t="s">
        <v>256</v>
      </c>
      <c r="E230" s="28"/>
      <c r="F230" s="260" t="s">
        <v>1278</v>
      </c>
      <c r="G230" s="28"/>
      <c r="H230" s="28"/>
      <c r="I230" s="211"/>
      <c r="J230" s="28"/>
      <c r="K230" s="28"/>
      <c r="L230" s="29"/>
      <c r="M230" s="261"/>
      <c r="N230" s="262"/>
      <c r="O230" s="76"/>
      <c r="P230" s="76"/>
      <c r="Q230" s="76"/>
      <c r="R230" s="76"/>
      <c r="S230" s="76"/>
      <c r="T230" s="7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3" t="s">
        <v>256</v>
      </c>
      <c r="AU230" s="3" t="s">
        <v>265</v>
      </c>
    </row>
    <row r="231" s="30" customFormat="true" ht="37.8" hidden="false" customHeight="true" outlineLevel="0" collapsed="false">
      <c r="A231" s="26"/>
      <c r="B231" s="27"/>
      <c r="C231" s="263" t="s">
        <v>1539</v>
      </c>
      <c r="D231" s="263" t="s">
        <v>288</v>
      </c>
      <c r="E231" s="264" t="s">
        <v>1281</v>
      </c>
      <c r="F231" s="265" t="s">
        <v>1282</v>
      </c>
      <c r="G231" s="266" t="s">
        <v>291</v>
      </c>
      <c r="H231" s="267" t="n">
        <v>1</v>
      </c>
      <c r="I231" s="268"/>
      <c r="J231" s="269" t="n">
        <f aca="false">ROUND(I231*H231,2)</f>
        <v>0</v>
      </c>
      <c r="K231" s="270"/>
      <c r="L231" s="271"/>
      <c r="M231" s="272"/>
      <c r="N231" s="273" t="s">
        <v>39</v>
      </c>
      <c r="O231" s="76"/>
      <c r="P231" s="256" t="n">
        <f aca="false">O231*H231</f>
        <v>0</v>
      </c>
      <c r="Q231" s="256" t="n">
        <v>3E-005</v>
      </c>
      <c r="R231" s="256" t="n">
        <f aca="false">Q231*H231</f>
        <v>3E-005</v>
      </c>
      <c r="S231" s="256" t="n">
        <v>0</v>
      </c>
      <c r="T231" s="257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324</v>
      </c>
      <c r="AT231" s="258" t="s">
        <v>288</v>
      </c>
      <c r="AU231" s="258" t="s">
        <v>265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1649</v>
      </c>
    </row>
    <row r="232" s="30" customFormat="true" ht="28.8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1284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265</v>
      </c>
    </row>
    <row r="233" s="30" customFormat="true" ht="16.5" hidden="false" customHeight="true" outlineLevel="0" collapsed="false">
      <c r="A233" s="26"/>
      <c r="B233" s="27"/>
      <c r="C233" s="246" t="s">
        <v>1604</v>
      </c>
      <c r="D233" s="246" t="s">
        <v>250</v>
      </c>
      <c r="E233" s="247" t="s">
        <v>753</v>
      </c>
      <c r="F233" s="248" t="s">
        <v>754</v>
      </c>
      <c r="G233" s="249" t="s">
        <v>291</v>
      </c>
      <c r="H233" s="250" t="n">
        <v>1</v>
      </c>
      <c r="I233" s="251"/>
      <c r="J233" s="252" t="n">
        <f aca="false">ROUND(I233*H233,2)</f>
        <v>0</v>
      </c>
      <c r="K233" s="253"/>
      <c r="L233" s="29"/>
      <c r="M233" s="254"/>
      <c r="N233" s="255" t="s">
        <v>39</v>
      </c>
      <c r="O233" s="76"/>
      <c r="P233" s="256" t="n">
        <f aca="false">O233*H233</f>
        <v>0</v>
      </c>
      <c r="Q233" s="256" t="n">
        <v>0</v>
      </c>
      <c r="R233" s="256" t="n">
        <f aca="false">Q233*H233</f>
        <v>0</v>
      </c>
      <c r="S233" s="256" t="n">
        <v>0</v>
      </c>
      <c r="T233" s="257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258" t="s">
        <v>302</v>
      </c>
      <c r="AT233" s="258" t="s">
        <v>250</v>
      </c>
      <c r="AU233" s="258" t="s">
        <v>265</v>
      </c>
      <c r="AY233" s="3" t="s">
        <v>247</v>
      </c>
      <c r="BE233" s="137" t="n">
        <f aca="false">IF(N233="základní",J233,0)</f>
        <v>0</v>
      </c>
      <c r="BF233" s="137" t="n">
        <f aca="false">IF(N233="snížená",J233,0)</f>
        <v>0</v>
      </c>
      <c r="BG233" s="137" t="n">
        <f aca="false">IF(N233="zákl. přenesená",J233,0)</f>
        <v>0</v>
      </c>
      <c r="BH233" s="137" t="n">
        <f aca="false">IF(N233="sníž. přenesená",J233,0)</f>
        <v>0</v>
      </c>
      <c r="BI233" s="137" t="n">
        <f aca="false">IF(N233="nulová",J233,0)</f>
        <v>0</v>
      </c>
      <c r="BJ233" s="3" t="s">
        <v>81</v>
      </c>
      <c r="BK233" s="137" t="n">
        <f aca="false">ROUND(I233*H233,2)</f>
        <v>0</v>
      </c>
      <c r="BL233" s="3" t="s">
        <v>302</v>
      </c>
      <c r="BM233" s="258" t="s">
        <v>1650</v>
      </c>
    </row>
    <row r="234" s="30" customFormat="true" ht="28.8" hidden="false" customHeight="false" outlineLevel="0" collapsed="false">
      <c r="A234" s="26"/>
      <c r="B234" s="27"/>
      <c r="C234" s="28"/>
      <c r="D234" s="259" t="s">
        <v>256</v>
      </c>
      <c r="E234" s="28"/>
      <c r="F234" s="260" t="s">
        <v>756</v>
      </c>
      <c r="G234" s="28"/>
      <c r="H234" s="28"/>
      <c r="I234" s="211"/>
      <c r="J234" s="28"/>
      <c r="K234" s="28"/>
      <c r="L234" s="29"/>
      <c r="M234" s="261"/>
      <c r="N234" s="262"/>
      <c r="O234" s="76"/>
      <c r="P234" s="76"/>
      <c r="Q234" s="76"/>
      <c r="R234" s="76"/>
      <c r="S234" s="76"/>
      <c r="T234" s="7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T234" s="3" t="s">
        <v>256</v>
      </c>
      <c r="AU234" s="3" t="s">
        <v>265</v>
      </c>
    </row>
    <row r="235" s="30" customFormat="true" ht="24.15" hidden="false" customHeight="true" outlineLevel="0" collapsed="false">
      <c r="A235" s="26"/>
      <c r="B235" s="27"/>
      <c r="C235" s="263" t="s">
        <v>1606</v>
      </c>
      <c r="D235" s="263" t="s">
        <v>288</v>
      </c>
      <c r="E235" s="264" t="s">
        <v>758</v>
      </c>
      <c r="F235" s="265" t="s">
        <v>759</v>
      </c>
      <c r="G235" s="266" t="s">
        <v>291</v>
      </c>
      <c r="H235" s="267" t="n">
        <v>1</v>
      </c>
      <c r="I235" s="268"/>
      <c r="J235" s="269" t="n">
        <f aca="false">ROUND(I235*H235,2)</f>
        <v>0</v>
      </c>
      <c r="K235" s="270"/>
      <c r="L235" s="271"/>
      <c r="M235" s="272"/>
      <c r="N235" s="273" t="s">
        <v>39</v>
      </c>
      <c r="O235" s="76"/>
      <c r="P235" s="256" t="n">
        <f aca="false">O235*H235</f>
        <v>0</v>
      </c>
      <c r="Q235" s="256" t="n">
        <v>5E-005</v>
      </c>
      <c r="R235" s="256" t="n">
        <f aca="false">Q235*H235</f>
        <v>5E-005</v>
      </c>
      <c r="S235" s="256" t="n">
        <v>0</v>
      </c>
      <c r="T235" s="257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258" t="s">
        <v>324</v>
      </c>
      <c r="AT235" s="258" t="s">
        <v>288</v>
      </c>
      <c r="AU235" s="258" t="s">
        <v>265</v>
      </c>
      <c r="AY235" s="3" t="s">
        <v>247</v>
      </c>
      <c r="BE235" s="137" t="n">
        <f aca="false">IF(N235="základní",J235,0)</f>
        <v>0</v>
      </c>
      <c r="BF235" s="137" t="n">
        <f aca="false">IF(N235="snížená",J235,0)</f>
        <v>0</v>
      </c>
      <c r="BG235" s="137" t="n">
        <f aca="false">IF(N235="zákl. přenesená",J235,0)</f>
        <v>0</v>
      </c>
      <c r="BH235" s="137" t="n">
        <f aca="false">IF(N235="sníž. přenesená",J235,0)</f>
        <v>0</v>
      </c>
      <c r="BI235" s="137" t="n">
        <f aca="false">IF(N235="nulová",J235,0)</f>
        <v>0</v>
      </c>
      <c r="BJ235" s="3" t="s">
        <v>81</v>
      </c>
      <c r="BK235" s="137" t="n">
        <f aca="false">ROUND(I235*H235,2)</f>
        <v>0</v>
      </c>
      <c r="BL235" s="3" t="s">
        <v>302</v>
      </c>
      <c r="BM235" s="258" t="s">
        <v>1651</v>
      </c>
    </row>
    <row r="236" s="30" customFormat="true" ht="10.2" hidden="false" customHeight="false" outlineLevel="0" collapsed="false">
      <c r="A236" s="26"/>
      <c r="B236" s="27"/>
      <c r="C236" s="28"/>
      <c r="D236" s="259" t="s">
        <v>256</v>
      </c>
      <c r="E236" s="28"/>
      <c r="F236" s="260" t="s">
        <v>759</v>
      </c>
      <c r="G236" s="28"/>
      <c r="H236" s="28"/>
      <c r="I236" s="211"/>
      <c r="J236" s="28"/>
      <c r="K236" s="28"/>
      <c r="L236" s="29"/>
      <c r="M236" s="261"/>
      <c r="N236" s="262"/>
      <c r="O236" s="76"/>
      <c r="P236" s="76"/>
      <c r="Q236" s="76"/>
      <c r="R236" s="76"/>
      <c r="S236" s="76"/>
      <c r="T236" s="7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T236" s="3" t="s">
        <v>256</v>
      </c>
      <c r="AU236" s="3" t="s">
        <v>265</v>
      </c>
    </row>
    <row r="237" s="30" customFormat="true" ht="21.75" hidden="false" customHeight="true" outlineLevel="0" collapsed="false">
      <c r="A237" s="26"/>
      <c r="B237" s="27"/>
      <c r="C237" s="246" t="s">
        <v>1573</v>
      </c>
      <c r="D237" s="246" t="s">
        <v>250</v>
      </c>
      <c r="E237" s="247" t="s">
        <v>796</v>
      </c>
      <c r="F237" s="248" t="s">
        <v>797</v>
      </c>
      <c r="G237" s="249" t="s">
        <v>332</v>
      </c>
      <c r="H237" s="250" t="n">
        <v>26</v>
      </c>
      <c r="I237" s="251"/>
      <c r="J237" s="252" t="n">
        <f aca="false">ROUND(I237*H237,2)</f>
        <v>0</v>
      </c>
      <c r="K237" s="253"/>
      <c r="L237" s="29"/>
      <c r="M237" s="254"/>
      <c r="N237" s="255" t="s">
        <v>39</v>
      </c>
      <c r="O237" s="76"/>
      <c r="P237" s="256" t="n">
        <f aca="false">O237*H237</f>
        <v>0</v>
      </c>
      <c r="Q237" s="256" t="n">
        <v>0</v>
      </c>
      <c r="R237" s="256" t="n">
        <f aca="false">Q237*H237</f>
        <v>0</v>
      </c>
      <c r="S237" s="256" t="n">
        <v>0</v>
      </c>
      <c r="T237" s="257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258" t="s">
        <v>302</v>
      </c>
      <c r="AT237" s="258" t="s">
        <v>250</v>
      </c>
      <c r="AU237" s="258" t="s">
        <v>265</v>
      </c>
      <c r="AY237" s="3" t="s">
        <v>247</v>
      </c>
      <c r="BE237" s="137" t="n">
        <f aca="false">IF(N237="základní",J237,0)</f>
        <v>0</v>
      </c>
      <c r="BF237" s="137" t="n">
        <f aca="false">IF(N237="snížená",J237,0)</f>
        <v>0</v>
      </c>
      <c r="BG237" s="137" t="n">
        <f aca="false">IF(N237="zákl. přenesená",J237,0)</f>
        <v>0</v>
      </c>
      <c r="BH237" s="137" t="n">
        <f aca="false">IF(N237="sníž. přenesená",J237,0)</f>
        <v>0</v>
      </c>
      <c r="BI237" s="137" t="n">
        <f aca="false">IF(N237="nulová",J237,0)</f>
        <v>0</v>
      </c>
      <c r="BJ237" s="3" t="s">
        <v>81</v>
      </c>
      <c r="BK237" s="137" t="n">
        <f aca="false">ROUND(I237*H237,2)</f>
        <v>0</v>
      </c>
      <c r="BL237" s="3" t="s">
        <v>302</v>
      </c>
      <c r="BM237" s="258" t="s">
        <v>1574</v>
      </c>
    </row>
    <row r="238" s="30" customFormat="true" ht="28.8" hidden="false" customHeight="false" outlineLevel="0" collapsed="false">
      <c r="A238" s="26"/>
      <c r="B238" s="27"/>
      <c r="C238" s="28"/>
      <c r="D238" s="259" t="s">
        <v>256</v>
      </c>
      <c r="E238" s="28"/>
      <c r="F238" s="260" t="s">
        <v>799</v>
      </c>
      <c r="G238" s="28"/>
      <c r="H238" s="28"/>
      <c r="I238" s="211"/>
      <c r="J238" s="28"/>
      <c r="K238" s="28"/>
      <c r="L238" s="29"/>
      <c r="M238" s="261"/>
      <c r="N238" s="262"/>
      <c r="O238" s="76"/>
      <c r="P238" s="76"/>
      <c r="Q238" s="76"/>
      <c r="R238" s="76"/>
      <c r="S238" s="76"/>
      <c r="T238" s="7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3" t="s">
        <v>256</v>
      </c>
      <c r="AU238" s="3" t="s">
        <v>265</v>
      </c>
    </row>
    <row r="239" s="30" customFormat="true" ht="49.05" hidden="false" customHeight="true" outlineLevel="0" collapsed="false">
      <c r="A239" s="26"/>
      <c r="B239" s="27"/>
      <c r="C239" s="246" t="s">
        <v>1652</v>
      </c>
      <c r="D239" s="246" t="s">
        <v>250</v>
      </c>
      <c r="E239" s="247" t="s">
        <v>1653</v>
      </c>
      <c r="F239" s="248" t="s">
        <v>1654</v>
      </c>
      <c r="G239" s="249" t="s">
        <v>332</v>
      </c>
      <c r="H239" s="250" t="n">
        <v>26</v>
      </c>
      <c r="I239" s="251"/>
      <c r="J239" s="252" t="n">
        <f aca="false">ROUND(I239*H239,2)</f>
        <v>0</v>
      </c>
      <c r="K239" s="253"/>
      <c r="L239" s="29"/>
      <c r="M239" s="254"/>
      <c r="N239" s="255" t="s">
        <v>39</v>
      </c>
      <c r="O239" s="76"/>
      <c r="P239" s="256" t="n">
        <f aca="false">O239*H239</f>
        <v>0</v>
      </c>
      <c r="Q239" s="256" t="n">
        <v>0</v>
      </c>
      <c r="R239" s="256" t="n">
        <f aca="false">Q239*H239</f>
        <v>0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302</v>
      </c>
      <c r="AT239" s="258" t="s">
        <v>250</v>
      </c>
      <c r="AU239" s="258" t="s">
        <v>265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302</v>
      </c>
      <c r="BM239" s="258" t="s">
        <v>1655</v>
      </c>
    </row>
    <row r="240" s="30" customFormat="true" ht="28.8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1654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265</v>
      </c>
    </row>
    <row r="241" s="30" customFormat="true" ht="33" hidden="false" customHeight="true" outlineLevel="0" collapsed="false">
      <c r="A241" s="26"/>
      <c r="B241" s="27"/>
      <c r="C241" s="246" t="s">
        <v>1656</v>
      </c>
      <c r="D241" s="246" t="s">
        <v>250</v>
      </c>
      <c r="E241" s="247" t="s">
        <v>1657</v>
      </c>
      <c r="F241" s="248" t="s">
        <v>1658</v>
      </c>
      <c r="G241" s="249" t="s">
        <v>332</v>
      </c>
      <c r="H241" s="250" t="n">
        <v>12</v>
      </c>
      <c r="I241" s="251"/>
      <c r="J241" s="252" t="n">
        <f aca="false">ROUND(I241*H241,2)</f>
        <v>0</v>
      </c>
      <c r="K241" s="253"/>
      <c r="L241" s="29"/>
      <c r="M241" s="254"/>
      <c r="N241" s="255" t="s">
        <v>39</v>
      </c>
      <c r="O241" s="76"/>
      <c r="P241" s="256" t="n">
        <f aca="false">O241*H241</f>
        <v>0</v>
      </c>
      <c r="Q241" s="256" t="n">
        <v>0</v>
      </c>
      <c r="R241" s="256" t="n">
        <f aca="false">Q241*H241</f>
        <v>0</v>
      </c>
      <c r="S241" s="256" t="n">
        <v>0</v>
      </c>
      <c r="T241" s="257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258" t="s">
        <v>302</v>
      </c>
      <c r="AT241" s="258" t="s">
        <v>250</v>
      </c>
      <c r="AU241" s="258" t="s">
        <v>265</v>
      </c>
      <c r="AY241" s="3" t="s">
        <v>247</v>
      </c>
      <c r="BE241" s="137" t="n">
        <f aca="false">IF(N241="základní",J241,0)</f>
        <v>0</v>
      </c>
      <c r="BF241" s="137" t="n">
        <f aca="false">IF(N241="snížená",J241,0)</f>
        <v>0</v>
      </c>
      <c r="BG241" s="137" t="n">
        <f aca="false">IF(N241="zákl. přenesená",J241,0)</f>
        <v>0</v>
      </c>
      <c r="BH241" s="137" t="n">
        <f aca="false">IF(N241="sníž. přenesená",J241,0)</f>
        <v>0</v>
      </c>
      <c r="BI241" s="137" t="n">
        <f aca="false">IF(N241="nulová",J241,0)</f>
        <v>0</v>
      </c>
      <c r="BJ241" s="3" t="s">
        <v>81</v>
      </c>
      <c r="BK241" s="137" t="n">
        <f aca="false">ROUND(I241*H241,2)</f>
        <v>0</v>
      </c>
      <c r="BL241" s="3" t="s">
        <v>302</v>
      </c>
      <c r="BM241" s="258" t="s">
        <v>1659</v>
      </c>
    </row>
    <row r="242" s="30" customFormat="true" ht="19.2" hidden="false" customHeight="false" outlineLevel="0" collapsed="false">
      <c r="A242" s="26"/>
      <c r="B242" s="27"/>
      <c r="C242" s="28"/>
      <c r="D242" s="259" t="s">
        <v>256</v>
      </c>
      <c r="E242" s="28"/>
      <c r="F242" s="260" t="s">
        <v>1658</v>
      </c>
      <c r="G242" s="28"/>
      <c r="H242" s="28"/>
      <c r="I242" s="211"/>
      <c r="J242" s="28"/>
      <c r="K242" s="28"/>
      <c r="L242" s="29"/>
      <c r="M242" s="261"/>
      <c r="N242" s="262"/>
      <c r="O242" s="76"/>
      <c r="P242" s="76"/>
      <c r="Q242" s="76"/>
      <c r="R242" s="76"/>
      <c r="S242" s="76"/>
      <c r="T242" s="77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T242" s="3" t="s">
        <v>256</v>
      </c>
      <c r="AU242" s="3" t="s">
        <v>265</v>
      </c>
    </row>
    <row r="243" s="30" customFormat="true" ht="16.5" hidden="false" customHeight="true" outlineLevel="0" collapsed="false">
      <c r="A243" s="26"/>
      <c r="B243" s="27"/>
      <c r="C243" s="263" t="s">
        <v>775</v>
      </c>
      <c r="D243" s="263" t="s">
        <v>288</v>
      </c>
      <c r="E243" s="264" t="s">
        <v>1448</v>
      </c>
      <c r="F243" s="265" t="s">
        <v>1449</v>
      </c>
      <c r="G243" s="266" t="s">
        <v>332</v>
      </c>
      <c r="H243" s="267" t="n">
        <v>26</v>
      </c>
      <c r="I243" s="268"/>
      <c r="J243" s="269" t="n">
        <f aca="false">ROUND(I243*H243,2)</f>
        <v>0</v>
      </c>
      <c r="K243" s="270"/>
      <c r="L243" s="271"/>
      <c r="M243" s="272"/>
      <c r="N243" s="273" t="s">
        <v>39</v>
      </c>
      <c r="O243" s="76"/>
      <c r="P243" s="256" t="n">
        <f aca="false">O243*H243</f>
        <v>0</v>
      </c>
      <c r="Q243" s="256" t="n">
        <v>1E-005</v>
      </c>
      <c r="R243" s="256" t="n">
        <f aca="false">Q243*H243</f>
        <v>0.00026</v>
      </c>
      <c r="S243" s="256" t="n">
        <v>0</v>
      </c>
      <c r="T243" s="257" t="n">
        <f aca="false"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258" t="s">
        <v>324</v>
      </c>
      <c r="AT243" s="258" t="s">
        <v>288</v>
      </c>
      <c r="AU243" s="258" t="s">
        <v>265</v>
      </c>
      <c r="AY243" s="3" t="s">
        <v>247</v>
      </c>
      <c r="BE243" s="137" t="n">
        <f aca="false">IF(N243="základní",J243,0)</f>
        <v>0</v>
      </c>
      <c r="BF243" s="137" t="n">
        <f aca="false">IF(N243="snížená",J243,0)</f>
        <v>0</v>
      </c>
      <c r="BG243" s="137" t="n">
        <f aca="false">IF(N243="zákl. přenesená",J243,0)</f>
        <v>0</v>
      </c>
      <c r="BH243" s="137" t="n">
        <f aca="false">IF(N243="sníž. přenesená",J243,0)</f>
        <v>0</v>
      </c>
      <c r="BI243" s="137" t="n">
        <f aca="false">IF(N243="nulová",J243,0)</f>
        <v>0</v>
      </c>
      <c r="BJ243" s="3" t="s">
        <v>81</v>
      </c>
      <c r="BK243" s="137" t="n">
        <f aca="false">ROUND(I243*H243,2)</f>
        <v>0</v>
      </c>
      <c r="BL243" s="3" t="s">
        <v>302</v>
      </c>
      <c r="BM243" s="258" t="s">
        <v>1660</v>
      </c>
    </row>
    <row r="244" s="30" customFormat="true" ht="10.2" hidden="false" customHeight="false" outlineLevel="0" collapsed="false">
      <c r="A244" s="26"/>
      <c r="B244" s="27"/>
      <c r="C244" s="28"/>
      <c r="D244" s="259" t="s">
        <v>256</v>
      </c>
      <c r="E244" s="28"/>
      <c r="F244" s="260" t="s">
        <v>1449</v>
      </c>
      <c r="G244" s="28"/>
      <c r="H244" s="28"/>
      <c r="I244" s="211"/>
      <c r="J244" s="28"/>
      <c r="K244" s="28"/>
      <c r="L244" s="29"/>
      <c r="M244" s="261"/>
      <c r="N244" s="262"/>
      <c r="O244" s="76"/>
      <c r="P244" s="76"/>
      <c r="Q244" s="76"/>
      <c r="R244" s="76"/>
      <c r="S244" s="76"/>
      <c r="T244" s="77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T244" s="3" t="s">
        <v>256</v>
      </c>
      <c r="AU244" s="3" t="s">
        <v>265</v>
      </c>
    </row>
    <row r="245" s="30" customFormat="true" ht="24.15" hidden="false" customHeight="true" outlineLevel="0" collapsed="false">
      <c r="A245" s="26"/>
      <c r="B245" s="27"/>
      <c r="C245" s="263" t="s">
        <v>1122</v>
      </c>
      <c r="D245" s="263" t="s">
        <v>288</v>
      </c>
      <c r="E245" s="264" t="s">
        <v>1661</v>
      </c>
      <c r="F245" s="265" t="s">
        <v>1662</v>
      </c>
      <c r="G245" s="266" t="s">
        <v>291</v>
      </c>
      <c r="H245" s="267" t="n">
        <v>26</v>
      </c>
      <c r="I245" s="268"/>
      <c r="J245" s="269" t="n">
        <f aca="false">ROUND(I245*H245,2)</f>
        <v>0</v>
      </c>
      <c r="K245" s="270"/>
      <c r="L245" s="271"/>
      <c r="M245" s="272"/>
      <c r="N245" s="273" t="s">
        <v>39</v>
      </c>
      <c r="O245" s="76"/>
      <c r="P245" s="256" t="n">
        <f aca="false">O245*H245</f>
        <v>0</v>
      </c>
      <c r="Q245" s="256" t="n">
        <v>1E-005</v>
      </c>
      <c r="R245" s="256" t="n">
        <f aca="false">Q245*H245</f>
        <v>0.00026</v>
      </c>
      <c r="S245" s="256" t="n">
        <v>0</v>
      </c>
      <c r="T245" s="257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258" t="s">
        <v>324</v>
      </c>
      <c r="AT245" s="258" t="s">
        <v>288</v>
      </c>
      <c r="AU245" s="258" t="s">
        <v>265</v>
      </c>
      <c r="AY245" s="3" t="s">
        <v>247</v>
      </c>
      <c r="BE245" s="137" t="n">
        <f aca="false">IF(N245="základní",J245,0)</f>
        <v>0</v>
      </c>
      <c r="BF245" s="137" t="n">
        <f aca="false">IF(N245="snížená",J245,0)</f>
        <v>0</v>
      </c>
      <c r="BG245" s="137" t="n">
        <f aca="false">IF(N245="zákl. přenesená",J245,0)</f>
        <v>0</v>
      </c>
      <c r="BH245" s="137" t="n">
        <f aca="false">IF(N245="sníž. přenesená",J245,0)</f>
        <v>0</v>
      </c>
      <c r="BI245" s="137" t="n">
        <f aca="false">IF(N245="nulová",J245,0)</f>
        <v>0</v>
      </c>
      <c r="BJ245" s="3" t="s">
        <v>81</v>
      </c>
      <c r="BK245" s="137" t="n">
        <f aca="false">ROUND(I245*H245,2)</f>
        <v>0</v>
      </c>
      <c r="BL245" s="3" t="s">
        <v>302</v>
      </c>
      <c r="BM245" s="258" t="s">
        <v>1663</v>
      </c>
    </row>
    <row r="246" s="30" customFormat="true" ht="19.2" hidden="false" customHeight="false" outlineLevel="0" collapsed="false">
      <c r="A246" s="26"/>
      <c r="B246" s="27"/>
      <c r="C246" s="28"/>
      <c r="D246" s="259" t="s">
        <v>256</v>
      </c>
      <c r="E246" s="28"/>
      <c r="F246" s="260" t="s">
        <v>1662</v>
      </c>
      <c r="G246" s="28"/>
      <c r="H246" s="28"/>
      <c r="I246" s="211"/>
      <c r="J246" s="28"/>
      <c r="K246" s="28"/>
      <c r="L246" s="29"/>
      <c r="M246" s="261"/>
      <c r="N246" s="262"/>
      <c r="O246" s="76"/>
      <c r="P246" s="76"/>
      <c r="Q246" s="76"/>
      <c r="R246" s="76"/>
      <c r="S246" s="76"/>
      <c r="T246" s="77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T246" s="3" t="s">
        <v>256</v>
      </c>
      <c r="AU246" s="3" t="s">
        <v>265</v>
      </c>
    </row>
    <row r="247" s="30" customFormat="true" ht="24.15" hidden="false" customHeight="true" outlineLevel="0" collapsed="false">
      <c r="A247" s="26"/>
      <c r="B247" s="27"/>
      <c r="C247" s="263" t="s">
        <v>969</v>
      </c>
      <c r="D247" s="263" t="s">
        <v>288</v>
      </c>
      <c r="E247" s="264" t="s">
        <v>1664</v>
      </c>
      <c r="F247" s="265" t="s">
        <v>1665</v>
      </c>
      <c r="G247" s="266" t="s">
        <v>291</v>
      </c>
      <c r="H247" s="267" t="n">
        <v>12</v>
      </c>
      <c r="I247" s="268"/>
      <c r="J247" s="269" t="n">
        <f aca="false">ROUND(I247*H247,2)</f>
        <v>0</v>
      </c>
      <c r="K247" s="270"/>
      <c r="L247" s="271"/>
      <c r="M247" s="272"/>
      <c r="N247" s="273" t="s">
        <v>39</v>
      </c>
      <c r="O247" s="76"/>
      <c r="P247" s="256" t="n">
        <f aca="false">O247*H247</f>
        <v>0</v>
      </c>
      <c r="Q247" s="256" t="n">
        <v>1E-005</v>
      </c>
      <c r="R247" s="256" t="n">
        <f aca="false">Q247*H247</f>
        <v>0.00012</v>
      </c>
      <c r="S247" s="256" t="n">
        <v>0</v>
      </c>
      <c r="T247" s="257" t="n">
        <f aca="false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258" t="s">
        <v>324</v>
      </c>
      <c r="AT247" s="258" t="s">
        <v>288</v>
      </c>
      <c r="AU247" s="258" t="s">
        <v>265</v>
      </c>
      <c r="AY247" s="3" t="s">
        <v>247</v>
      </c>
      <c r="BE247" s="137" t="n">
        <f aca="false">IF(N247="základní",J247,0)</f>
        <v>0</v>
      </c>
      <c r="BF247" s="137" t="n">
        <f aca="false">IF(N247="snížená",J247,0)</f>
        <v>0</v>
      </c>
      <c r="BG247" s="137" t="n">
        <f aca="false">IF(N247="zákl. přenesená",J247,0)</f>
        <v>0</v>
      </c>
      <c r="BH247" s="137" t="n">
        <f aca="false">IF(N247="sníž. přenesená",J247,0)</f>
        <v>0</v>
      </c>
      <c r="BI247" s="137" t="n">
        <f aca="false">IF(N247="nulová",J247,0)</f>
        <v>0</v>
      </c>
      <c r="BJ247" s="3" t="s">
        <v>81</v>
      </c>
      <c r="BK247" s="137" t="n">
        <f aca="false">ROUND(I247*H247,2)</f>
        <v>0</v>
      </c>
      <c r="BL247" s="3" t="s">
        <v>302</v>
      </c>
      <c r="BM247" s="258" t="s">
        <v>1666</v>
      </c>
    </row>
    <row r="248" s="30" customFormat="true" ht="19.2" hidden="false" customHeight="false" outlineLevel="0" collapsed="false">
      <c r="A248" s="26"/>
      <c r="B248" s="27"/>
      <c r="C248" s="28"/>
      <c r="D248" s="259" t="s">
        <v>256</v>
      </c>
      <c r="E248" s="28"/>
      <c r="F248" s="260" t="s">
        <v>1665</v>
      </c>
      <c r="G248" s="28"/>
      <c r="H248" s="28"/>
      <c r="I248" s="211"/>
      <c r="J248" s="28"/>
      <c r="K248" s="28"/>
      <c r="L248" s="29"/>
      <c r="M248" s="261"/>
      <c r="N248" s="262"/>
      <c r="O248" s="76"/>
      <c r="P248" s="76"/>
      <c r="Q248" s="76"/>
      <c r="R248" s="76"/>
      <c r="S248" s="76"/>
      <c r="T248" s="77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T248" s="3" t="s">
        <v>256</v>
      </c>
      <c r="AU248" s="3" t="s">
        <v>265</v>
      </c>
    </row>
    <row r="249" s="30" customFormat="true" ht="24.15" hidden="false" customHeight="true" outlineLevel="0" collapsed="false">
      <c r="A249" s="26"/>
      <c r="B249" s="27"/>
      <c r="C249" s="263" t="s">
        <v>779</v>
      </c>
      <c r="D249" s="263" t="s">
        <v>288</v>
      </c>
      <c r="E249" s="264" t="s">
        <v>1667</v>
      </c>
      <c r="F249" s="265" t="s">
        <v>1668</v>
      </c>
      <c r="G249" s="266" t="s">
        <v>291</v>
      </c>
      <c r="H249" s="267" t="n">
        <v>2</v>
      </c>
      <c r="I249" s="268"/>
      <c r="J249" s="269" t="n">
        <f aca="false">ROUND(I249*H249,2)</f>
        <v>0</v>
      </c>
      <c r="K249" s="270"/>
      <c r="L249" s="271"/>
      <c r="M249" s="272"/>
      <c r="N249" s="273" t="s">
        <v>39</v>
      </c>
      <c r="O249" s="76"/>
      <c r="P249" s="256" t="n">
        <f aca="false">O249*H249</f>
        <v>0</v>
      </c>
      <c r="Q249" s="256" t="n">
        <v>1E-005</v>
      </c>
      <c r="R249" s="256" t="n">
        <f aca="false">Q249*H249</f>
        <v>2E-005</v>
      </c>
      <c r="S249" s="256" t="n">
        <v>0</v>
      </c>
      <c r="T249" s="257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258" t="s">
        <v>324</v>
      </c>
      <c r="AT249" s="258" t="s">
        <v>288</v>
      </c>
      <c r="AU249" s="258" t="s">
        <v>265</v>
      </c>
      <c r="AY249" s="3" t="s">
        <v>247</v>
      </c>
      <c r="BE249" s="137" t="n">
        <f aca="false">IF(N249="základní",J249,0)</f>
        <v>0</v>
      </c>
      <c r="BF249" s="137" t="n">
        <f aca="false">IF(N249="snížená",J249,0)</f>
        <v>0</v>
      </c>
      <c r="BG249" s="137" t="n">
        <f aca="false">IF(N249="zákl. přenesená",J249,0)</f>
        <v>0</v>
      </c>
      <c r="BH249" s="137" t="n">
        <f aca="false">IF(N249="sníž. přenesená",J249,0)</f>
        <v>0</v>
      </c>
      <c r="BI249" s="137" t="n">
        <f aca="false">IF(N249="nulová",J249,0)</f>
        <v>0</v>
      </c>
      <c r="BJ249" s="3" t="s">
        <v>81</v>
      </c>
      <c r="BK249" s="137" t="n">
        <f aca="false">ROUND(I249*H249,2)</f>
        <v>0</v>
      </c>
      <c r="BL249" s="3" t="s">
        <v>302</v>
      </c>
      <c r="BM249" s="258" t="s">
        <v>1669</v>
      </c>
    </row>
    <row r="250" s="30" customFormat="true" ht="10.2" hidden="false" customHeight="false" outlineLevel="0" collapsed="false">
      <c r="A250" s="26"/>
      <c r="B250" s="27"/>
      <c r="C250" s="28"/>
      <c r="D250" s="259" t="s">
        <v>256</v>
      </c>
      <c r="E250" s="28"/>
      <c r="F250" s="260" t="s">
        <v>1668</v>
      </c>
      <c r="G250" s="28"/>
      <c r="H250" s="28"/>
      <c r="I250" s="211"/>
      <c r="J250" s="28"/>
      <c r="K250" s="28"/>
      <c r="L250" s="29"/>
      <c r="M250" s="261"/>
      <c r="N250" s="262"/>
      <c r="O250" s="76"/>
      <c r="P250" s="76"/>
      <c r="Q250" s="76"/>
      <c r="R250" s="76"/>
      <c r="S250" s="76"/>
      <c r="T250" s="77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T250" s="3" t="s">
        <v>256</v>
      </c>
      <c r="AU250" s="3" t="s">
        <v>265</v>
      </c>
    </row>
    <row r="251" s="30" customFormat="true" ht="24.15" hidden="false" customHeight="true" outlineLevel="0" collapsed="false">
      <c r="A251" s="26"/>
      <c r="B251" s="27"/>
      <c r="C251" s="263" t="s">
        <v>783</v>
      </c>
      <c r="D251" s="263" t="s">
        <v>288</v>
      </c>
      <c r="E251" s="264" t="s">
        <v>1452</v>
      </c>
      <c r="F251" s="265" t="s">
        <v>1453</v>
      </c>
      <c r="G251" s="266" t="s">
        <v>291</v>
      </c>
      <c r="H251" s="267" t="n">
        <v>12</v>
      </c>
      <c r="I251" s="268"/>
      <c r="J251" s="269" t="n">
        <f aca="false">ROUND(I251*H251,2)</f>
        <v>0</v>
      </c>
      <c r="K251" s="270"/>
      <c r="L251" s="271"/>
      <c r="M251" s="272"/>
      <c r="N251" s="273" t="s">
        <v>39</v>
      </c>
      <c r="O251" s="76"/>
      <c r="P251" s="256" t="n">
        <f aca="false">O251*H251</f>
        <v>0</v>
      </c>
      <c r="Q251" s="256" t="n">
        <v>1E-005</v>
      </c>
      <c r="R251" s="256" t="n">
        <f aca="false">Q251*H251</f>
        <v>0.00012</v>
      </c>
      <c r="S251" s="256" t="n">
        <v>0</v>
      </c>
      <c r="T251" s="257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258" t="s">
        <v>324</v>
      </c>
      <c r="AT251" s="258" t="s">
        <v>288</v>
      </c>
      <c r="AU251" s="258" t="s">
        <v>265</v>
      </c>
      <c r="AY251" s="3" t="s">
        <v>247</v>
      </c>
      <c r="BE251" s="137" t="n">
        <f aca="false">IF(N251="základní",J251,0)</f>
        <v>0</v>
      </c>
      <c r="BF251" s="137" t="n">
        <f aca="false">IF(N251="snížená",J251,0)</f>
        <v>0</v>
      </c>
      <c r="BG251" s="137" t="n">
        <f aca="false">IF(N251="zákl. přenesená",J251,0)</f>
        <v>0</v>
      </c>
      <c r="BH251" s="137" t="n">
        <f aca="false">IF(N251="sníž. přenesená",J251,0)</f>
        <v>0</v>
      </c>
      <c r="BI251" s="137" t="n">
        <f aca="false">IF(N251="nulová",J251,0)</f>
        <v>0</v>
      </c>
      <c r="BJ251" s="3" t="s">
        <v>81</v>
      </c>
      <c r="BK251" s="137" t="n">
        <f aca="false">ROUND(I251*H251,2)</f>
        <v>0</v>
      </c>
      <c r="BL251" s="3" t="s">
        <v>302</v>
      </c>
      <c r="BM251" s="258" t="s">
        <v>1670</v>
      </c>
    </row>
    <row r="252" s="30" customFormat="true" ht="19.2" hidden="false" customHeight="false" outlineLevel="0" collapsed="false">
      <c r="A252" s="26"/>
      <c r="B252" s="27"/>
      <c r="C252" s="28"/>
      <c r="D252" s="259" t="s">
        <v>256</v>
      </c>
      <c r="E252" s="28"/>
      <c r="F252" s="260" t="s">
        <v>1453</v>
      </c>
      <c r="G252" s="28"/>
      <c r="H252" s="28"/>
      <c r="I252" s="211"/>
      <c r="J252" s="28"/>
      <c r="K252" s="28"/>
      <c r="L252" s="29"/>
      <c r="M252" s="261"/>
      <c r="N252" s="262"/>
      <c r="O252" s="76"/>
      <c r="P252" s="76"/>
      <c r="Q252" s="76"/>
      <c r="R252" s="76"/>
      <c r="S252" s="76"/>
      <c r="T252" s="7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T252" s="3" t="s">
        <v>256</v>
      </c>
      <c r="AU252" s="3" t="s">
        <v>265</v>
      </c>
    </row>
    <row r="253" s="30" customFormat="true" ht="24.15" hidden="false" customHeight="true" outlineLevel="0" collapsed="false">
      <c r="A253" s="26"/>
      <c r="B253" s="27"/>
      <c r="C253" s="263" t="s">
        <v>795</v>
      </c>
      <c r="D253" s="263" t="s">
        <v>288</v>
      </c>
      <c r="E253" s="264" t="s">
        <v>1456</v>
      </c>
      <c r="F253" s="265" t="s">
        <v>1457</v>
      </c>
      <c r="G253" s="266" t="s">
        <v>291</v>
      </c>
      <c r="H253" s="267" t="n">
        <v>4</v>
      </c>
      <c r="I253" s="268"/>
      <c r="J253" s="269" t="n">
        <f aca="false">ROUND(I253*H253,2)</f>
        <v>0</v>
      </c>
      <c r="K253" s="270"/>
      <c r="L253" s="271"/>
      <c r="M253" s="272"/>
      <c r="N253" s="273" t="s">
        <v>39</v>
      </c>
      <c r="O253" s="76"/>
      <c r="P253" s="256" t="n">
        <f aca="false">O253*H253</f>
        <v>0</v>
      </c>
      <c r="Q253" s="256" t="n">
        <v>1E-005</v>
      </c>
      <c r="R253" s="256" t="n">
        <f aca="false">Q253*H253</f>
        <v>4E-005</v>
      </c>
      <c r="S253" s="256" t="n">
        <v>0</v>
      </c>
      <c r="T253" s="257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258" t="s">
        <v>324</v>
      </c>
      <c r="AT253" s="258" t="s">
        <v>288</v>
      </c>
      <c r="AU253" s="258" t="s">
        <v>265</v>
      </c>
      <c r="AY253" s="3" t="s">
        <v>247</v>
      </c>
      <c r="BE253" s="137" t="n">
        <f aca="false">IF(N253="základní",J253,0)</f>
        <v>0</v>
      </c>
      <c r="BF253" s="137" t="n">
        <f aca="false">IF(N253="snížená",J253,0)</f>
        <v>0</v>
      </c>
      <c r="BG253" s="137" t="n">
        <f aca="false">IF(N253="zákl. přenesená",J253,0)</f>
        <v>0</v>
      </c>
      <c r="BH253" s="137" t="n">
        <f aca="false">IF(N253="sníž. přenesená",J253,0)</f>
        <v>0</v>
      </c>
      <c r="BI253" s="137" t="n">
        <f aca="false">IF(N253="nulová",J253,0)</f>
        <v>0</v>
      </c>
      <c r="BJ253" s="3" t="s">
        <v>81</v>
      </c>
      <c r="BK253" s="137" t="n">
        <f aca="false">ROUND(I253*H253,2)</f>
        <v>0</v>
      </c>
      <c r="BL253" s="3" t="s">
        <v>302</v>
      </c>
      <c r="BM253" s="258" t="s">
        <v>1671</v>
      </c>
    </row>
    <row r="254" s="30" customFormat="true" ht="19.2" hidden="false" customHeight="false" outlineLevel="0" collapsed="false">
      <c r="A254" s="26"/>
      <c r="B254" s="27"/>
      <c r="C254" s="28"/>
      <c r="D254" s="259" t="s">
        <v>256</v>
      </c>
      <c r="E254" s="28"/>
      <c r="F254" s="260" t="s">
        <v>1457</v>
      </c>
      <c r="G254" s="28"/>
      <c r="H254" s="28"/>
      <c r="I254" s="211"/>
      <c r="J254" s="28"/>
      <c r="K254" s="28"/>
      <c r="L254" s="29"/>
      <c r="M254" s="261"/>
      <c r="N254" s="262"/>
      <c r="O254" s="76"/>
      <c r="P254" s="76"/>
      <c r="Q254" s="76"/>
      <c r="R254" s="76"/>
      <c r="S254" s="76"/>
      <c r="T254" s="77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T254" s="3" t="s">
        <v>256</v>
      </c>
      <c r="AU254" s="3" t="s">
        <v>265</v>
      </c>
    </row>
    <row r="255" s="30" customFormat="true" ht="24.15" hidden="false" customHeight="true" outlineLevel="0" collapsed="false">
      <c r="A255" s="26"/>
      <c r="B255" s="27"/>
      <c r="C255" s="263" t="s">
        <v>800</v>
      </c>
      <c r="D255" s="263" t="s">
        <v>288</v>
      </c>
      <c r="E255" s="264" t="s">
        <v>1672</v>
      </c>
      <c r="F255" s="265" t="s">
        <v>1673</v>
      </c>
      <c r="G255" s="266" t="s">
        <v>291</v>
      </c>
      <c r="H255" s="267" t="n">
        <v>2</v>
      </c>
      <c r="I255" s="268"/>
      <c r="J255" s="269" t="n">
        <f aca="false">ROUND(I255*H255,2)</f>
        <v>0</v>
      </c>
      <c r="K255" s="270"/>
      <c r="L255" s="271"/>
      <c r="M255" s="272"/>
      <c r="N255" s="273" t="s">
        <v>39</v>
      </c>
      <c r="O255" s="76"/>
      <c r="P255" s="256" t="n">
        <f aca="false">O255*H255</f>
        <v>0</v>
      </c>
      <c r="Q255" s="256" t="n">
        <v>1E-005</v>
      </c>
      <c r="R255" s="256" t="n">
        <f aca="false">Q255*H255</f>
        <v>2E-005</v>
      </c>
      <c r="S255" s="256" t="n">
        <v>0</v>
      </c>
      <c r="T255" s="257" t="n">
        <f aca="false">S255*H255</f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258" t="s">
        <v>324</v>
      </c>
      <c r="AT255" s="258" t="s">
        <v>288</v>
      </c>
      <c r="AU255" s="258" t="s">
        <v>265</v>
      </c>
      <c r="AY255" s="3" t="s">
        <v>247</v>
      </c>
      <c r="BE255" s="137" t="n">
        <f aca="false">IF(N255="základní",J255,0)</f>
        <v>0</v>
      </c>
      <c r="BF255" s="137" t="n">
        <f aca="false">IF(N255="snížená",J255,0)</f>
        <v>0</v>
      </c>
      <c r="BG255" s="137" t="n">
        <f aca="false">IF(N255="zákl. přenesená",J255,0)</f>
        <v>0</v>
      </c>
      <c r="BH255" s="137" t="n">
        <f aca="false">IF(N255="sníž. přenesená",J255,0)</f>
        <v>0</v>
      </c>
      <c r="BI255" s="137" t="n">
        <f aca="false">IF(N255="nulová",J255,0)</f>
        <v>0</v>
      </c>
      <c r="BJ255" s="3" t="s">
        <v>81</v>
      </c>
      <c r="BK255" s="137" t="n">
        <f aca="false">ROUND(I255*H255,2)</f>
        <v>0</v>
      </c>
      <c r="BL255" s="3" t="s">
        <v>302</v>
      </c>
      <c r="BM255" s="258" t="s">
        <v>1674</v>
      </c>
    </row>
    <row r="256" s="30" customFormat="true" ht="19.2" hidden="false" customHeight="false" outlineLevel="0" collapsed="false">
      <c r="A256" s="26"/>
      <c r="B256" s="27"/>
      <c r="C256" s="28"/>
      <c r="D256" s="259" t="s">
        <v>256</v>
      </c>
      <c r="E256" s="28"/>
      <c r="F256" s="260" t="s">
        <v>1673</v>
      </c>
      <c r="G256" s="28"/>
      <c r="H256" s="28"/>
      <c r="I256" s="211"/>
      <c r="J256" s="28"/>
      <c r="K256" s="28"/>
      <c r="L256" s="29"/>
      <c r="M256" s="261"/>
      <c r="N256" s="262"/>
      <c r="O256" s="76"/>
      <c r="P256" s="76"/>
      <c r="Q256" s="76"/>
      <c r="R256" s="76"/>
      <c r="S256" s="76"/>
      <c r="T256" s="77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T256" s="3" t="s">
        <v>256</v>
      </c>
      <c r="AU256" s="3" t="s">
        <v>265</v>
      </c>
    </row>
    <row r="257" s="30" customFormat="true" ht="24.15" hidden="false" customHeight="true" outlineLevel="0" collapsed="false">
      <c r="A257" s="26"/>
      <c r="B257" s="27"/>
      <c r="C257" s="263" t="s">
        <v>787</v>
      </c>
      <c r="D257" s="263" t="s">
        <v>288</v>
      </c>
      <c r="E257" s="264" t="s">
        <v>1675</v>
      </c>
      <c r="F257" s="265" t="s">
        <v>1676</v>
      </c>
      <c r="G257" s="266" t="s">
        <v>291</v>
      </c>
      <c r="H257" s="267" t="n">
        <v>1</v>
      </c>
      <c r="I257" s="268"/>
      <c r="J257" s="269" t="n">
        <f aca="false">ROUND(I257*H257,2)</f>
        <v>0</v>
      </c>
      <c r="K257" s="270"/>
      <c r="L257" s="271"/>
      <c r="M257" s="272"/>
      <c r="N257" s="273" t="s">
        <v>39</v>
      </c>
      <c r="O257" s="76"/>
      <c r="P257" s="256" t="n">
        <f aca="false">O257*H257</f>
        <v>0</v>
      </c>
      <c r="Q257" s="256" t="n">
        <v>1E-005</v>
      </c>
      <c r="R257" s="256" t="n">
        <f aca="false">Q257*H257</f>
        <v>1E-005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324</v>
      </c>
      <c r="AT257" s="258" t="s">
        <v>288</v>
      </c>
      <c r="AU257" s="258" t="s">
        <v>265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302</v>
      </c>
      <c r="BM257" s="258" t="s">
        <v>1677</v>
      </c>
    </row>
    <row r="258" s="30" customFormat="true" ht="10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1676</v>
      </c>
      <c r="G258" s="28"/>
      <c r="H258" s="28"/>
      <c r="I258" s="211"/>
      <c r="J258" s="28"/>
      <c r="K258" s="28"/>
      <c r="L258" s="29"/>
      <c r="M258" s="261"/>
      <c r="N258" s="262"/>
      <c r="O258" s="76"/>
      <c r="P258" s="76"/>
      <c r="Q258" s="76"/>
      <c r="R258" s="76"/>
      <c r="S258" s="76"/>
      <c r="T258" s="77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265</v>
      </c>
    </row>
    <row r="259" s="30" customFormat="true" ht="24.15" hidden="false" customHeight="true" outlineLevel="0" collapsed="false">
      <c r="A259" s="26"/>
      <c r="B259" s="27"/>
      <c r="C259" s="263" t="s">
        <v>791</v>
      </c>
      <c r="D259" s="263" t="s">
        <v>288</v>
      </c>
      <c r="E259" s="264" t="s">
        <v>1460</v>
      </c>
      <c r="F259" s="265" t="s">
        <v>1461</v>
      </c>
      <c r="G259" s="266" t="s">
        <v>291</v>
      </c>
      <c r="H259" s="267" t="n">
        <v>3</v>
      </c>
      <c r="I259" s="268"/>
      <c r="J259" s="269" t="n">
        <f aca="false">ROUND(I259*H259,2)</f>
        <v>0</v>
      </c>
      <c r="K259" s="270"/>
      <c r="L259" s="271"/>
      <c r="M259" s="272"/>
      <c r="N259" s="273" t="s">
        <v>39</v>
      </c>
      <c r="O259" s="76"/>
      <c r="P259" s="256" t="n">
        <f aca="false">O259*H259</f>
        <v>0</v>
      </c>
      <c r="Q259" s="256" t="n">
        <v>1E-005</v>
      </c>
      <c r="R259" s="256" t="n">
        <f aca="false">Q259*H259</f>
        <v>3E-005</v>
      </c>
      <c r="S259" s="256" t="n">
        <v>0</v>
      </c>
      <c r="T259" s="257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258" t="s">
        <v>324</v>
      </c>
      <c r="AT259" s="258" t="s">
        <v>288</v>
      </c>
      <c r="AU259" s="258" t="s">
        <v>265</v>
      </c>
      <c r="AY259" s="3" t="s">
        <v>247</v>
      </c>
      <c r="BE259" s="137" t="n">
        <f aca="false">IF(N259="základní",J259,0)</f>
        <v>0</v>
      </c>
      <c r="BF259" s="137" t="n">
        <f aca="false">IF(N259="snížená",J259,0)</f>
        <v>0</v>
      </c>
      <c r="BG259" s="137" t="n">
        <f aca="false">IF(N259="zákl. přenesená",J259,0)</f>
        <v>0</v>
      </c>
      <c r="BH259" s="137" t="n">
        <f aca="false">IF(N259="sníž. přenesená",J259,0)</f>
        <v>0</v>
      </c>
      <c r="BI259" s="137" t="n">
        <f aca="false">IF(N259="nulová",J259,0)</f>
        <v>0</v>
      </c>
      <c r="BJ259" s="3" t="s">
        <v>81</v>
      </c>
      <c r="BK259" s="137" t="n">
        <f aca="false">ROUND(I259*H259,2)</f>
        <v>0</v>
      </c>
      <c r="BL259" s="3" t="s">
        <v>302</v>
      </c>
      <c r="BM259" s="258" t="s">
        <v>1678</v>
      </c>
    </row>
    <row r="260" s="30" customFormat="true" ht="10.2" hidden="false" customHeight="false" outlineLevel="0" collapsed="false">
      <c r="A260" s="26"/>
      <c r="B260" s="27"/>
      <c r="C260" s="28"/>
      <c r="D260" s="259" t="s">
        <v>256</v>
      </c>
      <c r="E260" s="28"/>
      <c r="F260" s="260" t="s">
        <v>1461</v>
      </c>
      <c r="G260" s="28"/>
      <c r="H260" s="28"/>
      <c r="I260" s="211"/>
      <c r="J260" s="28"/>
      <c r="K260" s="28"/>
      <c r="L260" s="29"/>
      <c r="M260" s="261"/>
      <c r="N260" s="262"/>
      <c r="O260" s="76"/>
      <c r="P260" s="76"/>
      <c r="Q260" s="76"/>
      <c r="R260" s="76"/>
      <c r="S260" s="76"/>
      <c r="T260" s="7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T260" s="3" t="s">
        <v>256</v>
      </c>
      <c r="AU260" s="3" t="s">
        <v>265</v>
      </c>
    </row>
    <row r="261" s="30" customFormat="true" ht="24.15" hidden="false" customHeight="true" outlineLevel="0" collapsed="false">
      <c r="A261" s="26"/>
      <c r="B261" s="27"/>
      <c r="C261" s="263" t="s">
        <v>974</v>
      </c>
      <c r="D261" s="263" t="s">
        <v>288</v>
      </c>
      <c r="E261" s="264" t="s">
        <v>1679</v>
      </c>
      <c r="F261" s="265" t="s">
        <v>1680</v>
      </c>
      <c r="G261" s="266" t="s">
        <v>291</v>
      </c>
      <c r="H261" s="267" t="n">
        <v>2</v>
      </c>
      <c r="I261" s="268"/>
      <c r="J261" s="269" t="n">
        <f aca="false">ROUND(I261*H261,2)</f>
        <v>0</v>
      </c>
      <c r="K261" s="270"/>
      <c r="L261" s="271"/>
      <c r="M261" s="272"/>
      <c r="N261" s="273" t="s">
        <v>39</v>
      </c>
      <c r="O261" s="76"/>
      <c r="P261" s="256" t="n">
        <f aca="false">O261*H261</f>
        <v>0</v>
      </c>
      <c r="Q261" s="256" t="n">
        <v>1E-005</v>
      </c>
      <c r="R261" s="256" t="n">
        <f aca="false">Q261*H261</f>
        <v>2E-005</v>
      </c>
      <c r="S261" s="256" t="n">
        <v>0</v>
      </c>
      <c r="T261" s="257" t="n">
        <f aca="false"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258" t="s">
        <v>324</v>
      </c>
      <c r="AT261" s="258" t="s">
        <v>288</v>
      </c>
      <c r="AU261" s="258" t="s">
        <v>265</v>
      </c>
      <c r="AY261" s="3" t="s">
        <v>247</v>
      </c>
      <c r="BE261" s="137" t="n">
        <f aca="false">IF(N261="základní",J261,0)</f>
        <v>0</v>
      </c>
      <c r="BF261" s="137" t="n">
        <f aca="false">IF(N261="snížená",J261,0)</f>
        <v>0</v>
      </c>
      <c r="BG261" s="137" t="n">
        <f aca="false">IF(N261="zákl. přenesená",J261,0)</f>
        <v>0</v>
      </c>
      <c r="BH261" s="137" t="n">
        <f aca="false">IF(N261="sníž. přenesená",J261,0)</f>
        <v>0</v>
      </c>
      <c r="BI261" s="137" t="n">
        <f aca="false">IF(N261="nulová",J261,0)</f>
        <v>0</v>
      </c>
      <c r="BJ261" s="3" t="s">
        <v>81</v>
      </c>
      <c r="BK261" s="137" t="n">
        <f aca="false">ROUND(I261*H261,2)</f>
        <v>0</v>
      </c>
      <c r="BL261" s="3" t="s">
        <v>302</v>
      </c>
      <c r="BM261" s="258" t="s">
        <v>1681</v>
      </c>
    </row>
    <row r="262" s="30" customFormat="true" ht="19.2" hidden="false" customHeight="false" outlineLevel="0" collapsed="false">
      <c r="A262" s="26"/>
      <c r="B262" s="27"/>
      <c r="C262" s="28"/>
      <c r="D262" s="259" t="s">
        <v>256</v>
      </c>
      <c r="E262" s="28"/>
      <c r="F262" s="260" t="s">
        <v>1680</v>
      </c>
      <c r="G262" s="28"/>
      <c r="H262" s="28"/>
      <c r="I262" s="211"/>
      <c r="J262" s="28"/>
      <c r="K262" s="28"/>
      <c r="L262" s="29"/>
      <c r="M262" s="261"/>
      <c r="N262" s="262"/>
      <c r="O262" s="76"/>
      <c r="P262" s="76"/>
      <c r="Q262" s="76"/>
      <c r="R262" s="76"/>
      <c r="S262" s="76"/>
      <c r="T262" s="7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T262" s="3" t="s">
        <v>256</v>
      </c>
      <c r="AU262" s="3" t="s">
        <v>265</v>
      </c>
    </row>
    <row r="263" s="30" customFormat="true" ht="21.75" hidden="false" customHeight="true" outlineLevel="0" collapsed="false">
      <c r="A263" s="26"/>
      <c r="B263" s="27"/>
      <c r="C263" s="246" t="s">
        <v>979</v>
      </c>
      <c r="D263" s="246" t="s">
        <v>250</v>
      </c>
      <c r="E263" s="247" t="s">
        <v>1682</v>
      </c>
      <c r="F263" s="248" t="s">
        <v>1683</v>
      </c>
      <c r="G263" s="249" t="s">
        <v>291</v>
      </c>
      <c r="H263" s="250" t="n">
        <v>10</v>
      </c>
      <c r="I263" s="251"/>
      <c r="J263" s="252" t="n">
        <f aca="false">ROUND(I263*H263,2)</f>
        <v>0</v>
      </c>
      <c r="K263" s="253"/>
      <c r="L263" s="29"/>
      <c r="M263" s="254"/>
      <c r="N263" s="255" t="s">
        <v>39</v>
      </c>
      <c r="O263" s="76"/>
      <c r="P263" s="256" t="n">
        <f aca="false">O263*H263</f>
        <v>0</v>
      </c>
      <c r="Q263" s="256" t="n">
        <v>0</v>
      </c>
      <c r="R263" s="256" t="n">
        <f aca="false">Q263*H263</f>
        <v>0</v>
      </c>
      <c r="S263" s="256" t="n">
        <v>0</v>
      </c>
      <c r="T263" s="257" t="n">
        <f aca="false"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258" t="s">
        <v>302</v>
      </c>
      <c r="AT263" s="258" t="s">
        <v>250</v>
      </c>
      <c r="AU263" s="258" t="s">
        <v>265</v>
      </c>
      <c r="AY263" s="3" t="s">
        <v>247</v>
      </c>
      <c r="BE263" s="137" t="n">
        <f aca="false">IF(N263="základní",J263,0)</f>
        <v>0</v>
      </c>
      <c r="BF263" s="137" t="n">
        <f aca="false">IF(N263="snížená",J263,0)</f>
        <v>0</v>
      </c>
      <c r="BG263" s="137" t="n">
        <f aca="false">IF(N263="zákl. přenesená",J263,0)</f>
        <v>0</v>
      </c>
      <c r="BH263" s="137" t="n">
        <f aca="false">IF(N263="sníž. přenesená",J263,0)</f>
        <v>0</v>
      </c>
      <c r="BI263" s="137" t="n">
        <f aca="false">IF(N263="nulová",J263,0)</f>
        <v>0</v>
      </c>
      <c r="BJ263" s="3" t="s">
        <v>81</v>
      </c>
      <c r="BK263" s="137" t="n">
        <f aca="false">ROUND(I263*H263,2)</f>
        <v>0</v>
      </c>
      <c r="BL263" s="3" t="s">
        <v>302</v>
      </c>
      <c r="BM263" s="258" t="s">
        <v>1684</v>
      </c>
    </row>
    <row r="264" s="30" customFormat="true" ht="10.2" hidden="false" customHeight="false" outlineLevel="0" collapsed="false">
      <c r="A264" s="26"/>
      <c r="B264" s="27"/>
      <c r="C264" s="28"/>
      <c r="D264" s="259" t="s">
        <v>256</v>
      </c>
      <c r="E264" s="28"/>
      <c r="F264" s="260" t="s">
        <v>1683</v>
      </c>
      <c r="G264" s="28"/>
      <c r="H264" s="28"/>
      <c r="I264" s="211"/>
      <c r="J264" s="28"/>
      <c r="K264" s="28"/>
      <c r="L264" s="29"/>
      <c r="M264" s="261"/>
      <c r="N264" s="262"/>
      <c r="O264" s="76"/>
      <c r="P264" s="76"/>
      <c r="Q264" s="76"/>
      <c r="R264" s="76"/>
      <c r="S264" s="76"/>
      <c r="T264" s="77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T264" s="3" t="s">
        <v>256</v>
      </c>
      <c r="AU264" s="3" t="s">
        <v>265</v>
      </c>
    </row>
    <row r="265" s="30" customFormat="true" ht="37.8" hidden="false" customHeight="true" outlineLevel="0" collapsed="false">
      <c r="A265" s="26"/>
      <c r="B265" s="27"/>
      <c r="C265" s="246" t="s">
        <v>1579</v>
      </c>
      <c r="D265" s="246" t="s">
        <v>250</v>
      </c>
      <c r="E265" s="247" t="s">
        <v>1580</v>
      </c>
      <c r="F265" s="248" t="s">
        <v>1581</v>
      </c>
      <c r="G265" s="249" t="s">
        <v>307</v>
      </c>
      <c r="H265" s="250" t="n">
        <v>4</v>
      </c>
      <c r="I265" s="251"/>
      <c r="J265" s="252" t="n">
        <f aca="false">ROUND(I265*H265,2)</f>
        <v>0</v>
      </c>
      <c r="K265" s="253"/>
      <c r="L265" s="29"/>
      <c r="M265" s="254"/>
      <c r="N265" s="255" t="s">
        <v>39</v>
      </c>
      <c r="O265" s="76"/>
      <c r="P265" s="256" t="n">
        <f aca="false">O265*H265</f>
        <v>0</v>
      </c>
      <c r="Q265" s="256" t="n">
        <v>0</v>
      </c>
      <c r="R265" s="256" t="n">
        <f aca="false">Q265*H265</f>
        <v>0</v>
      </c>
      <c r="S265" s="256" t="n">
        <v>0</v>
      </c>
      <c r="T265" s="257" t="n">
        <f aca="false"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258" t="s">
        <v>302</v>
      </c>
      <c r="AT265" s="258" t="s">
        <v>250</v>
      </c>
      <c r="AU265" s="258" t="s">
        <v>265</v>
      </c>
      <c r="AY265" s="3" t="s">
        <v>247</v>
      </c>
      <c r="BE265" s="137" t="n">
        <f aca="false">IF(N265="základní",J265,0)</f>
        <v>0</v>
      </c>
      <c r="BF265" s="137" t="n">
        <f aca="false">IF(N265="snížená",J265,0)</f>
        <v>0</v>
      </c>
      <c r="BG265" s="137" t="n">
        <f aca="false">IF(N265="zákl. přenesená",J265,0)</f>
        <v>0</v>
      </c>
      <c r="BH265" s="137" t="n">
        <f aca="false">IF(N265="sníž. přenesená",J265,0)</f>
        <v>0</v>
      </c>
      <c r="BI265" s="137" t="n">
        <f aca="false">IF(N265="nulová",J265,0)</f>
        <v>0</v>
      </c>
      <c r="BJ265" s="3" t="s">
        <v>81</v>
      </c>
      <c r="BK265" s="137" t="n">
        <f aca="false">ROUND(I265*H265,2)</f>
        <v>0</v>
      </c>
      <c r="BL265" s="3" t="s">
        <v>302</v>
      </c>
      <c r="BM265" s="258" t="s">
        <v>1582</v>
      </c>
    </row>
    <row r="266" s="30" customFormat="true" ht="19.2" hidden="false" customHeight="false" outlineLevel="0" collapsed="false">
      <c r="A266" s="26"/>
      <c r="B266" s="27"/>
      <c r="C266" s="28"/>
      <c r="D266" s="259" t="s">
        <v>256</v>
      </c>
      <c r="E266" s="28"/>
      <c r="F266" s="260" t="s">
        <v>1581</v>
      </c>
      <c r="G266" s="28"/>
      <c r="H266" s="28"/>
      <c r="I266" s="211"/>
      <c r="J266" s="28"/>
      <c r="K266" s="28"/>
      <c r="L266" s="29"/>
      <c r="M266" s="261"/>
      <c r="N266" s="262"/>
      <c r="O266" s="76"/>
      <c r="P266" s="76"/>
      <c r="Q266" s="76"/>
      <c r="R266" s="76"/>
      <c r="S266" s="76"/>
      <c r="T266" s="77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T266" s="3" t="s">
        <v>256</v>
      </c>
      <c r="AU266" s="3" t="s">
        <v>265</v>
      </c>
    </row>
    <row r="267" s="30" customFormat="true" ht="24.15" hidden="false" customHeight="true" outlineLevel="0" collapsed="false">
      <c r="A267" s="26"/>
      <c r="B267" s="27"/>
      <c r="C267" s="246" t="s">
        <v>1315</v>
      </c>
      <c r="D267" s="246" t="s">
        <v>250</v>
      </c>
      <c r="E267" s="247" t="s">
        <v>1316</v>
      </c>
      <c r="F267" s="248" t="s">
        <v>1317</v>
      </c>
      <c r="G267" s="249" t="s">
        <v>332</v>
      </c>
      <c r="H267" s="250" t="n">
        <v>4</v>
      </c>
      <c r="I267" s="251"/>
      <c r="J267" s="252" t="n">
        <f aca="false">ROUND(I267*H267,2)</f>
        <v>0</v>
      </c>
      <c r="K267" s="253"/>
      <c r="L267" s="29"/>
      <c r="M267" s="254"/>
      <c r="N267" s="255" t="s">
        <v>39</v>
      </c>
      <c r="O267" s="76"/>
      <c r="P267" s="256" t="n">
        <f aca="false">O267*H267</f>
        <v>0</v>
      </c>
      <c r="Q267" s="256" t="n">
        <v>0</v>
      </c>
      <c r="R267" s="256" t="n">
        <f aca="false">Q267*H267</f>
        <v>0</v>
      </c>
      <c r="S267" s="256" t="n">
        <v>0</v>
      </c>
      <c r="T267" s="257" t="n">
        <f aca="false"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258" t="s">
        <v>302</v>
      </c>
      <c r="AT267" s="258" t="s">
        <v>250</v>
      </c>
      <c r="AU267" s="258" t="s">
        <v>265</v>
      </c>
      <c r="AY267" s="3" t="s">
        <v>247</v>
      </c>
      <c r="BE267" s="137" t="n">
        <f aca="false">IF(N267="základní",J267,0)</f>
        <v>0</v>
      </c>
      <c r="BF267" s="137" t="n">
        <f aca="false">IF(N267="snížená",J267,0)</f>
        <v>0</v>
      </c>
      <c r="BG267" s="137" t="n">
        <f aca="false">IF(N267="zákl. přenesená",J267,0)</f>
        <v>0</v>
      </c>
      <c r="BH267" s="137" t="n">
        <f aca="false">IF(N267="sníž. přenesená",J267,0)</f>
        <v>0</v>
      </c>
      <c r="BI267" s="137" t="n">
        <f aca="false">IF(N267="nulová",J267,0)</f>
        <v>0</v>
      </c>
      <c r="BJ267" s="3" t="s">
        <v>81</v>
      </c>
      <c r="BK267" s="137" t="n">
        <f aca="false">ROUND(I267*H267,2)</f>
        <v>0</v>
      </c>
      <c r="BL267" s="3" t="s">
        <v>302</v>
      </c>
      <c r="BM267" s="258" t="s">
        <v>1318</v>
      </c>
    </row>
    <row r="268" s="30" customFormat="true" ht="19.2" hidden="false" customHeight="false" outlineLevel="0" collapsed="false">
      <c r="A268" s="26"/>
      <c r="B268" s="27"/>
      <c r="C268" s="28"/>
      <c r="D268" s="259" t="s">
        <v>256</v>
      </c>
      <c r="E268" s="28"/>
      <c r="F268" s="260" t="s">
        <v>1317</v>
      </c>
      <c r="G268" s="28"/>
      <c r="H268" s="28"/>
      <c r="I268" s="211"/>
      <c r="J268" s="28"/>
      <c r="K268" s="28"/>
      <c r="L268" s="29"/>
      <c r="M268" s="261"/>
      <c r="N268" s="262"/>
      <c r="O268" s="76"/>
      <c r="P268" s="76"/>
      <c r="Q268" s="76"/>
      <c r="R268" s="76"/>
      <c r="S268" s="76"/>
      <c r="T268" s="77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T268" s="3" t="s">
        <v>256</v>
      </c>
      <c r="AU268" s="3" t="s">
        <v>265</v>
      </c>
    </row>
    <row r="269" s="30" customFormat="true" ht="24.15" hidden="false" customHeight="true" outlineLevel="0" collapsed="false">
      <c r="A269" s="26"/>
      <c r="B269" s="27"/>
      <c r="C269" s="263" t="s">
        <v>1319</v>
      </c>
      <c r="D269" s="263" t="s">
        <v>288</v>
      </c>
      <c r="E269" s="264" t="s">
        <v>1320</v>
      </c>
      <c r="F269" s="265" t="s">
        <v>1321</v>
      </c>
      <c r="G269" s="266" t="s">
        <v>291</v>
      </c>
      <c r="H269" s="267" t="n">
        <v>4</v>
      </c>
      <c r="I269" s="268"/>
      <c r="J269" s="269" t="n">
        <f aca="false">ROUND(I269*H269,2)</f>
        <v>0</v>
      </c>
      <c r="K269" s="270"/>
      <c r="L269" s="271"/>
      <c r="M269" s="272"/>
      <c r="N269" s="273" t="s">
        <v>39</v>
      </c>
      <c r="O269" s="76"/>
      <c r="P269" s="256" t="n">
        <f aca="false">O269*H269</f>
        <v>0</v>
      </c>
      <c r="Q269" s="256" t="n">
        <v>1E-005</v>
      </c>
      <c r="R269" s="256" t="n">
        <f aca="false">Q269*H269</f>
        <v>4E-005</v>
      </c>
      <c r="S269" s="256" t="n">
        <v>0</v>
      </c>
      <c r="T269" s="257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258" t="s">
        <v>324</v>
      </c>
      <c r="AT269" s="258" t="s">
        <v>288</v>
      </c>
      <c r="AU269" s="258" t="s">
        <v>265</v>
      </c>
      <c r="AY269" s="3" t="s">
        <v>247</v>
      </c>
      <c r="BE269" s="137" t="n">
        <f aca="false">IF(N269="základní",J269,0)</f>
        <v>0</v>
      </c>
      <c r="BF269" s="137" t="n">
        <f aca="false">IF(N269="snížená",J269,0)</f>
        <v>0</v>
      </c>
      <c r="BG269" s="137" t="n">
        <f aca="false">IF(N269="zákl. přenesená",J269,0)</f>
        <v>0</v>
      </c>
      <c r="BH269" s="137" t="n">
        <f aca="false">IF(N269="sníž. přenesená",J269,0)</f>
        <v>0</v>
      </c>
      <c r="BI269" s="137" t="n">
        <f aca="false">IF(N269="nulová",J269,0)</f>
        <v>0</v>
      </c>
      <c r="BJ269" s="3" t="s">
        <v>81</v>
      </c>
      <c r="BK269" s="137" t="n">
        <f aca="false">ROUND(I269*H269,2)</f>
        <v>0</v>
      </c>
      <c r="BL269" s="3" t="s">
        <v>302</v>
      </c>
      <c r="BM269" s="258" t="s">
        <v>1322</v>
      </c>
    </row>
    <row r="270" s="30" customFormat="true" ht="19.2" hidden="false" customHeight="false" outlineLevel="0" collapsed="false">
      <c r="A270" s="26"/>
      <c r="B270" s="27"/>
      <c r="C270" s="28"/>
      <c r="D270" s="259" t="s">
        <v>256</v>
      </c>
      <c r="E270" s="28"/>
      <c r="F270" s="260" t="s">
        <v>1321</v>
      </c>
      <c r="G270" s="28"/>
      <c r="H270" s="28"/>
      <c r="I270" s="211"/>
      <c r="J270" s="28"/>
      <c r="K270" s="28"/>
      <c r="L270" s="29"/>
      <c r="M270" s="261"/>
      <c r="N270" s="262"/>
      <c r="O270" s="76"/>
      <c r="P270" s="76"/>
      <c r="Q270" s="76"/>
      <c r="R270" s="76"/>
      <c r="S270" s="76"/>
      <c r="T270" s="77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T270" s="3" t="s">
        <v>256</v>
      </c>
      <c r="AU270" s="3" t="s">
        <v>265</v>
      </c>
    </row>
    <row r="271" s="30" customFormat="true" ht="33" hidden="false" customHeight="true" outlineLevel="0" collapsed="false">
      <c r="A271" s="26"/>
      <c r="B271" s="27"/>
      <c r="C271" s="246" t="s">
        <v>804</v>
      </c>
      <c r="D271" s="246" t="s">
        <v>250</v>
      </c>
      <c r="E271" s="247" t="s">
        <v>805</v>
      </c>
      <c r="F271" s="248" t="s">
        <v>806</v>
      </c>
      <c r="G271" s="249" t="s">
        <v>332</v>
      </c>
      <c r="H271" s="250" t="n">
        <v>130</v>
      </c>
      <c r="I271" s="251"/>
      <c r="J271" s="252" t="n">
        <f aca="false">ROUND(I271*H271,2)</f>
        <v>0</v>
      </c>
      <c r="K271" s="253"/>
      <c r="L271" s="29"/>
      <c r="M271" s="254"/>
      <c r="N271" s="255" t="s">
        <v>39</v>
      </c>
      <c r="O271" s="76"/>
      <c r="P271" s="256" t="n">
        <f aca="false">O271*H271</f>
        <v>0</v>
      </c>
      <c r="Q271" s="256" t="n">
        <v>0</v>
      </c>
      <c r="R271" s="256" t="n">
        <f aca="false">Q271*H271</f>
        <v>0</v>
      </c>
      <c r="S271" s="256" t="n">
        <v>0</v>
      </c>
      <c r="T271" s="257" t="n">
        <f aca="false"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258" t="s">
        <v>302</v>
      </c>
      <c r="AT271" s="258" t="s">
        <v>250</v>
      </c>
      <c r="AU271" s="258" t="s">
        <v>265</v>
      </c>
      <c r="AY271" s="3" t="s">
        <v>247</v>
      </c>
      <c r="BE271" s="137" t="n">
        <f aca="false">IF(N271="základní",J271,0)</f>
        <v>0</v>
      </c>
      <c r="BF271" s="137" t="n">
        <f aca="false">IF(N271="snížená",J271,0)</f>
        <v>0</v>
      </c>
      <c r="BG271" s="137" t="n">
        <f aca="false">IF(N271="zákl. přenesená",J271,0)</f>
        <v>0</v>
      </c>
      <c r="BH271" s="137" t="n">
        <f aca="false">IF(N271="sníž. přenesená",J271,0)</f>
        <v>0</v>
      </c>
      <c r="BI271" s="137" t="n">
        <f aca="false">IF(N271="nulová",J271,0)</f>
        <v>0</v>
      </c>
      <c r="BJ271" s="3" t="s">
        <v>81</v>
      </c>
      <c r="BK271" s="137" t="n">
        <f aca="false">ROUND(I271*H271,2)</f>
        <v>0</v>
      </c>
      <c r="BL271" s="3" t="s">
        <v>302</v>
      </c>
      <c r="BM271" s="258" t="s">
        <v>807</v>
      </c>
    </row>
    <row r="272" s="30" customFormat="true" ht="48" hidden="false" customHeight="false" outlineLevel="0" collapsed="false">
      <c r="A272" s="26"/>
      <c r="B272" s="27"/>
      <c r="C272" s="28"/>
      <c r="D272" s="259" t="s">
        <v>256</v>
      </c>
      <c r="E272" s="28"/>
      <c r="F272" s="260" t="s">
        <v>808</v>
      </c>
      <c r="G272" s="28"/>
      <c r="H272" s="28"/>
      <c r="I272" s="211"/>
      <c r="J272" s="28"/>
      <c r="K272" s="28"/>
      <c r="L272" s="29"/>
      <c r="M272" s="261"/>
      <c r="N272" s="262"/>
      <c r="O272" s="76"/>
      <c r="P272" s="76"/>
      <c r="Q272" s="76"/>
      <c r="R272" s="76"/>
      <c r="S272" s="76"/>
      <c r="T272" s="77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T272" s="3" t="s">
        <v>256</v>
      </c>
      <c r="AU272" s="3" t="s">
        <v>265</v>
      </c>
    </row>
    <row r="273" s="30" customFormat="true" ht="24.15" hidden="false" customHeight="true" outlineLevel="0" collapsed="false">
      <c r="A273" s="26"/>
      <c r="B273" s="27"/>
      <c r="C273" s="263" t="s">
        <v>809</v>
      </c>
      <c r="D273" s="263" t="s">
        <v>288</v>
      </c>
      <c r="E273" s="264" t="s">
        <v>810</v>
      </c>
      <c r="F273" s="265" t="s">
        <v>811</v>
      </c>
      <c r="G273" s="266" t="s">
        <v>332</v>
      </c>
      <c r="H273" s="267" t="n">
        <v>130</v>
      </c>
      <c r="I273" s="268"/>
      <c r="J273" s="269" t="n">
        <f aca="false">ROUND(I273*H273,2)</f>
        <v>0</v>
      </c>
      <c r="K273" s="270"/>
      <c r="L273" s="271"/>
      <c r="M273" s="272"/>
      <c r="N273" s="273" t="s">
        <v>39</v>
      </c>
      <c r="O273" s="76"/>
      <c r="P273" s="256" t="n">
        <f aca="false">O273*H273</f>
        <v>0</v>
      </c>
      <c r="Q273" s="256" t="n">
        <v>0.00017</v>
      </c>
      <c r="R273" s="256" t="n">
        <f aca="false">Q273*H273</f>
        <v>0.0221</v>
      </c>
      <c r="S273" s="256" t="n">
        <v>0</v>
      </c>
      <c r="T273" s="257" t="n">
        <f aca="false"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258" t="s">
        <v>324</v>
      </c>
      <c r="AT273" s="258" t="s">
        <v>288</v>
      </c>
      <c r="AU273" s="258" t="s">
        <v>265</v>
      </c>
      <c r="AY273" s="3" t="s">
        <v>247</v>
      </c>
      <c r="BE273" s="137" t="n">
        <f aca="false">IF(N273="základní",J273,0)</f>
        <v>0</v>
      </c>
      <c r="BF273" s="137" t="n">
        <f aca="false">IF(N273="snížená",J273,0)</f>
        <v>0</v>
      </c>
      <c r="BG273" s="137" t="n">
        <f aca="false">IF(N273="zákl. přenesená",J273,0)</f>
        <v>0</v>
      </c>
      <c r="BH273" s="137" t="n">
        <f aca="false">IF(N273="sníž. přenesená",J273,0)</f>
        <v>0</v>
      </c>
      <c r="BI273" s="137" t="n">
        <f aca="false">IF(N273="nulová",J273,0)</f>
        <v>0</v>
      </c>
      <c r="BJ273" s="3" t="s">
        <v>81</v>
      </c>
      <c r="BK273" s="137" t="n">
        <f aca="false">ROUND(I273*H273,2)</f>
        <v>0</v>
      </c>
      <c r="BL273" s="3" t="s">
        <v>302</v>
      </c>
      <c r="BM273" s="258" t="s">
        <v>812</v>
      </c>
    </row>
    <row r="274" s="30" customFormat="true" ht="19.2" hidden="false" customHeight="false" outlineLevel="0" collapsed="false">
      <c r="A274" s="26"/>
      <c r="B274" s="27"/>
      <c r="C274" s="28"/>
      <c r="D274" s="259" t="s">
        <v>256</v>
      </c>
      <c r="E274" s="28"/>
      <c r="F274" s="260" t="s">
        <v>811</v>
      </c>
      <c r="G274" s="28"/>
      <c r="H274" s="28"/>
      <c r="I274" s="211"/>
      <c r="J274" s="28"/>
      <c r="K274" s="28"/>
      <c r="L274" s="29"/>
      <c r="M274" s="261"/>
      <c r="N274" s="262"/>
      <c r="O274" s="76"/>
      <c r="P274" s="76"/>
      <c r="Q274" s="76"/>
      <c r="R274" s="76"/>
      <c r="S274" s="76"/>
      <c r="T274" s="77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T274" s="3" t="s">
        <v>256</v>
      </c>
      <c r="AU274" s="3" t="s">
        <v>265</v>
      </c>
    </row>
    <row r="275" s="30" customFormat="true" ht="24.15" hidden="false" customHeight="true" outlineLevel="0" collapsed="false">
      <c r="A275" s="26"/>
      <c r="B275" s="27"/>
      <c r="C275" s="246" t="s">
        <v>822</v>
      </c>
      <c r="D275" s="246" t="s">
        <v>250</v>
      </c>
      <c r="E275" s="247" t="s">
        <v>823</v>
      </c>
      <c r="F275" s="248" t="s">
        <v>824</v>
      </c>
      <c r="G275" s="249" t="s">
        <v>291</v>
      </c>
      <c r="H275" s="250" t="n">
        <v>1</v>
      </c>
      <c r="I275" s="251"/>
      <c r="J275" s="252" t="n">
        <f aca="false">ROUND(I275*H275,2)</f>
        <v>0</v>
      </c>
      <c r="K275" s="253"/>
      <c r="L275" s="29"/>
      <c r="M275" s="254"/>
      <c r="N275" s="255" t="s">
        <v>39</v>
      </c>
      <c r="O275" s="76"/>
      <c r="P275" s="256" t="n">
        <f aca="false">O275*H275</f>
        <v>0</v>
      </c>
      <c r="Q275" s="256" t="n">
        <v>0</v>
      </c>
      <c r="R275" s="256" t="n">
        <f aca="false">Q275*H275</f>
        <v>0</v>
      </c>
      <c r="S275" s="256" t="n">
        <v>5E-005</v>
      </c>
      <c r="T275" s="257" t="n">
        <f aca="false">S275*H275</f>
        <v>5E-005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258" t="s">
        <v>302</v>
      </c>
      <c r="AT275" s="258" t="s">
        <v>250</v>
      </c>
      <c r="AU275" s="258" t="s">
        <v>265</v>
      </c>
      <c r="AY275" s="3" t="s">
        <v>247</v>
      </c>
      <c r="BE275" s="137" t="n">
        <f aca="false">IF(N275="základní",J275,0)</f>
        <v>0</v>
      </c>
      <c r="BF275" s="137" t="n">
        <f aca="false">IF(N275="snížená",J275,0)</f>
        <v>0</v>
      </c>
      <c r="BG275" s="137" t="n">
        <f aca="false">IF(N275="zákl. přenesená",J275,0)</f>
        <v>0</v>
      </c>
      <c r="BH275" s="137" t="n">
        <f aca="false">IF(N275="sníž. přenesená",J275,0)</f>
        <v>0</v>
      </c>
      <c r="BI275" s="137" t="n">
        <f aca="false">IF(N275="nulová",J275,0)</f>
        <v>0</v>
      </c>
      <c r="BJ275" s="3" t="s">
        <v>81</v>
      </c>
      <c r="BK275" s="137" t="n">
        <f aca="false">ROUND(I275*H275,2)</f>
        <v>0</v>
      </c>
      <c r="BL275" s="3" t="s">
        <v>302</v>
      </c>
      <c r="BM275" s="258" t="s">
        <v>825</v>
      </c>
    </row>
    <row r="276" s="30" customFormat="true" ht="76.8" hidden="false" customHeight="false" outlineLevel="0" collapsed="false">
      <c r="A276" s="26"/>
      <c r="B276" s="27"/>
      <c r="C276" s="28"/>
      <c r="D276" s="259" t="s">
        <v>256</v>
      </c>
      <c r="E276" s="28"/>
      <c r="F276" s="260" t="s">
        <v>826</v>
      </c>
      <c r="G276" s="28"/>
      <c r="H276" s="28"/>
      <c r="I276" s="211"/>
      <c r="J276" s="28"/>
      <c r="K276" s="28"/>
      <c r="L276" s="29"/>
      <c r="M276" s="261"/>
      <c r="N276" s="262"/>
      <c r="O276" s="76"/>
      <c r="P276" s="76"/>
      <c r="Q276" s="76"/>
      <c r="R276" s="76"/>
      <c r="S276" s="76"/>
      <c r="T276" s="77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T276" s="3" t="s">
        <v>256</v>
      </c>
      <c r="AU276" s="3" t="s">
        <v>265</v>
      </c>
    </row>
    <row r="277" s="30" customFormat="true" ht="37.8" hidden="false" customHeight="true" outlineLevel="0" collapsed="false">
      <c r="A277" s="26"/>
      <c r="B277" s="27"/>
      <c r="C277" s="246" t="s">
        <v>827</v>
      </c>
      <c r="D277" s="246" t="s">
        <v>250</v>
      </c>
      <c r="E277" s="247" t="s">
        <v>828</v>
      </c>
      <c r="F277" s="248" t="s">
        <v>829</v>
      </c>
      <c r="G277" s="249" t="s">
        <v>291</v>
      </c>
      <c r="H277" s="250" t="n">
        <v>1</v>
      </c>
      <c r="I277" s="251"/>
      <c r="J277" s="252" t="n">
        <f aca="false">ROUND(I277*H277,2)</f>
        <v>0</v>
      </c>
      <c r="K277" s="253"/>
      <c r="L277" s="29"/>
      <c r="M277" s="254"/>
      <c r="N277" s="255" t="s">
        <v>39</v>
      </c>
      <c r="O277" s="76"/>
      <c r="P277" s="256" t="n">
        <f aca="false">O277*H277</f>
        <v>0</v>
      </c>
      <c r="Q277" s="256" t="n">
        <v>0</v>
      </c>
      <c r="R277" s="256" t="n">
        <f aca="false">Q277*H277</f>
        <v>0</v>
      </c>
      <c r="S277" s="256" t="n">
        <v>5E-005</v>
      </c>
      <c r="T277" s="257" t="n">
        <f aca="false">S277*H277</f>
        <v>5E-005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258" t="s">
        <v>302</v>
      </c>
      <c r="AT277" s="258" t="s">
        <v>250</v>
      </c>
      <c r="AU277" s="258" t="s">
        <v>265</v>
      </c>
      <c r="AY277" s="3" t="s">
        <v>247</v>
      </c>
      <c r="BE277" s="137" t="n">
        <f aca="false">IF(N277="základní",J277,0)</f>
        <v>0</v>
      </c>
      <c r="BF277" s="137" t="n">
        <f aca="false">IF(N277="snížená",J277,0)</f>
        <v>0</v>
      </c>
      <c r="BG277" s="137" t="n">
        <f aca="false">IF(N277="zákl. přenesená",J277,0)</f>
        <v>0</v>
      </c>
      <c r="BH277" s="137" t="n">
        <f aca="false">IF(N277="sníž. přenesená",J277,0)</f>
        <v>0</v>
      </c>
      <c r="BI277" s="137" t="n">
        <f aca="false">IF(N277="nulová",J277,0)</f>
        <v>0</v>
      </c>
      <c r="BJ277" s="3" t="s">
        <v>81</v>
      </c>
      <c r="BK277" s="137" t="n">
        <f aca="false">ROUND(I277*H277,2)</f>
        <v>0</v>
      </c>
      <c r="BL277" s="3" t="s">
        <v>302</v>
      </c>
      <c r="BM277" s="258" t="s">
        <v>830</v>
      </c>
    </row>
    <row r="278" s="30" customFormat="true" ht="86.4" hidden="false" customHeight="false" outlineLevel="0" collapsed="false">
      <c r="A278" s="26"/>
      <c r="B278" s="27"/>
      <c r="C278" s="28"/>
      <c r="D278" s="259" t="s">
        <v>256</v>
      </c>
      <c r="E278" s="28"/>
      <c r="F278" s="260" t="s">
        <v>831</v>
      </c>
      <c r="G278" s="28"/>
      <c r="H278" s="28"/>
      <c r="I278" s="211"/>
      <c r="J278" s="28"/>
      <c r="K278" s="28"/>
      <c r="L278" s="29"/>
      <c r="M278" s="261"/>
      <c r="N278" s="262"/>
      <c r="O278" s="76"/>
      <c r="P278" s="76"/>
      <c r="Q278" s="76"/>
      <c r="R278" s="76"/>
      <c r="S278" s="76"/>
      <c r="T278" s="77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T278" s="3" t="s">
        <v>256</v>
      </c>
      <c r="AU278" s="3" t="s">
        <v>265</v>
      </c>
    </row>
    <row r="279" s="30" customFormat="true" ht="21.75" hidden="false" customHeight="true" outlineLevel="0" collapsed="false">
      <c r="A279" s="26"/>
      <c r="B279" s="27"/>
      <c r="C279" s="246" t="s">
        <v>832</v>
      </c>
      <c r="D279" s="246" t="s">
        <v>250</v>
      </c>
      <c r="E279" s="247" t="s">
        <v>833</v>
      </c>
      <c r="F279" s="248" t="s">
        <v>834</v>
      </c>
      <c r="G279" s="249" t="s">
        <v>291</v>
      </c>
      <c r="H279" s="250" t="n">
        <v>1</v>
      </c>
      <c r="I279" s="251"/>
      <c r="J279" s="252" t="n">
        <f aca="false">ROUND(I279*H279,2)</f>
        <v>0</v>
      </c>
      <c r="K279" s="253"/>
      <c r="L279" s="29"/>
      <c r="M279" s="254"/>
      <c r="N279" s="255" t="s">
        <v>39</v>
      </c>
      <c r="O279" s="76"/>
      <c r="P279" s="256" t="n">
        <f aca="false">O279*H279</f>
        <v>0</v>
      </c>
      <c r="Q279" s="256" t="n">
        <v>0</v>
      </c>
      <c r="R279" s="256" t="n">
        <f aca="false">Q279*H279</f>
        <v>0</v>
      </c>
      <c r="S279" s="256" t="n">
        <v>5E-005</v>
      </c>
      <c r="T279" s="257" t="n">
        <f aca="false">S279*H279</f>
        <v>5E-005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258" t="s">
        <v>302</v>
      </c>
      <c r="AT279" s="258" t="s">
        <v>250</v>
      </c>
      <c r="AU279" s="258" t="s">
        <v>265</v>
      </c>
      <c r="AY279" s="3" t="s">
        <v>247</v>
      </c>
      <c r="BE279" s="137" t="n">
        <f aca="false">IF(N279="základní",J279,0)</f>
        <v>0</v>
      </c>
      <c r="BF279" s="137" t="n">
        <f aca="false">IF(N279="snížená",J279,0)</f>
        <v>0</v>
      </c>
      <c r="BG279" s="137" t="n">
        <f aca="false">IF(N279="zákl. přenesená",J279,0)</f>
        <v>0</v>
      </c>
      <c r="BH279" s="137" t="n">
        <f aca="false">IF(N279="sníž. přenesená",J279,0)</f>
        <v>0</v>
      </c>
      <c r="BI279" s="137" t="n">
        <f aca="false">IF(N279="nulová",J279,0)</f>
        <v>0</v>
      </c>
      <c r="BJ279" s="3" t="s">
        <v>81</v>
      </c>
      <c r="BK279" s="137" t="n">
        <f aca="false">ROUND(I279*H279,2)</f>
        <v>0</v>
      </c>
      <c r="BL279" s="3" t="s">
        <v>302</v>
      </c>
      <c r="BM279" s="258" t="s">
        <v>835</v>
      </c>
    </row>
    <row r="280" s="30" customFormat="true" ht="10.2" hidden="false" customHeight="false" outlineLevel="0" collapsed="false">
      <c r="A280" s="26"/>
      <c r="B280" s="27"/>
      <c r="C280" s="28"/>
      <c r="D280" s="259" t="s">
        <v>256</v>
      </c>
      <c r="E280" s="28"/>
      <c r="F280" s="260" t="s">
        <v>834</v>
      </c>
      <c r="G280" s="28"/>
      <c r="H280" s="28"/>
      <c r="I280" s="211"/>
      <c r="J280" s="28"/>
      <c r="K280" s="28"/>
      <c r="L280" s="29"/>
      <c r="M280" s="261"/>
      <c r="N280" s="262"/>
      <c r="O280" s="76"/>
      <c r="P280" s="76"/>
      <c r="Q280" s="76"/>
      <c r="R280" s="76"/>
      <c r="S280" s="76"/>
      <c r="T280" s="77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T280" s="3" t="s">
        <v>256</v>
      </c>
      <c r="AU280" s="3" t="s">
        <v>265</v>
      </c>
    </row>
    <row r="281" s="30" customFormat="true" ht="16.5" hidden="false" customHeight="true" outlineLevel="0" collapsed="false">
      <c r="A281" s="26"/>
      <c r="B281" s="27"/>
      <c r="C281" s="263" t="s">
        <v>836</v>
      </c>
      <c r="D281" s="263" t="s">
        <v>288</v>
      </c>
      <c r="E281" s="264" t="s">
        <v>837</v>
      </c>
      <c r="F281" s="265" t="s">
        <v>838</v>
      </c>
      <c r="G281" s="266" t="s">
        <v>332</v>
      </c>
      <c r="H281" s="267" t="n">
        <v>1</v>
      </c>
      <c r="I281" s="268"/>
      <c r="J281" s="269" t="n">
        <f aca="false">ROUND(I281*H281,2)</f>
        <v>0</v>
      </c>
      <c r="K281" s="270"/>
      <c r="L281" s="271"/>
      <c r="M281" s="272"/>
      <c r="N281" s="273" t="s">
        <v>39</v>
      </c>
      <c r="O281" s="76"/>
      <c r="P281" s="256" t="n">
        <f aca="false">O281*H281</f>
        <v>0</v>
      </c>
      <c r="Q281" s="256" t="n">
        <v>7E-005</v>
      </c>
      <c r="R281" s="256" t="n">
        <f aca="false">Q281*H281</f>
        <v>7E-005</v>
      </c>
      <c r="S281" s="256" t="n">
        <v>0</v>
      </c>
      <c r="T281" s="257" t="n">
        <f aca="false"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258" t="s">
        <v>324</v>
      </c>
      <c r="AT281" s="258" t="s">
        <v>288</v>
      </c>
      <c r="AU281" s="258" t="s">
        <v>265</v>
      </c>
      <c r="AY281" s="3" t="s">
        <v>247</v>
      </c>
      <c r="BE281" s="137" t="n">
        <f aca="false">IF(N281="základní",J281,0)</f>
        <v>0</v>
      </c>
      <c r="BF281" s="137" t="n">
        <f aca="false">IF(N281="snížená",J281,0)</f>
        <v>0</v>
      </c>
      <c r="BG281" s="137" t="n">
        <f aca="false">IF(N281="zákl. přenesená",J281,0)</f>
        <v>0</v>
      </c>
      <c r="BH281" s="137" t="n">
        <f aca="false">IF(N281="sníž. přenesená",J281,0)</f>
        <v>0</v>
      </c>
      <c r="BI281" s="137" t="n">
        <f aca="false">IF(N281="nulová",J281,0)</f>
        <v>0</v>
      </c>
      <c r="BJ281" s="3" t="s">
        <v>81</v>
      </c>
      <c r="BK281" s="137" t="n">
        <f aca="false">ROUND(I281*H281,2)</f>
        <v>0</v>
      </c>
      <c r="BL281" s="3" t="s">
        <v>302</v>
      </c>
      <c r="BM281" s="258" t="s">
        <v>839</v>
      </c>
    </row>
    <row r="282" s="30" customFormat="true" ht="10.2" hidden="false" customHeight="false" outlineLevel="0" collapsed="false">
      <c r="A282" s="26"/>
      <c r="B282" s="27"/>
      <c r="C282" s="28"/>
      <c r="D282" s="259" t="s">
        <v>256</v>
      </c>
      <c r="E282" s="28"/>
      <c r="F282" s="260" t="s">
        <v>840</v>
      </c>
      <c r="G282" s="28"/>
      <c r="H282" s="28"/>
      <c r="I282" s="211"/>
      <c r="J282" s="28"/>
      <c r="K282" s="28"/>
      <c r="L282" s="29"/>
      <c r="M282" s="261"/>
      <c r="N282" s="262"/>
      <c r="O282" s="76"/>
      <c r="P282" s="76"/>
      <c r="Q282" s="76"/>
      <c r="R282" s="76"/>
      <c r="S282" s="76"/>
      <c r="T282" s="77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T282" s="3" t="s">
        <v>256</v>
      </c>
      <c r="AU282" s="3" t="s">
        <v>265</v>
      </c>
    </row>
    <row r="283" s="229" customFormat="true" ht="20.85" hidden="false" customHeight="true" outlineLevel="0" collapsed="false">
      <c r="B283" s="230"/>
      <c r="C283" s="231"/>
      <c r="D283" s="232" t="s">
        <v>73</v>
      </c>
      <c r="E283" s="244" t="s">
        <v>841</v>
      </c>
      <c r="F283" s="244" t="s">
        <v>842</v>
      </c>
      <c r="G283" s="231"/>
      <c r="H283" s="231"/>
      <c r="I283" s="234"/>
      <c r="J283" s="245" t="n">
        <f aca="false">BK283</f>
        <v>0</v>
      </c>
      <c r="K283" s="231"/>
      <c r="L283" s="236"/>
      <c r="M283" s="237"/>
      <c r="N283" s="238"/>
      <c r="O283" s="238"/>
      <c r="P283" s="239" t="n">
        <f aca="false">SUM(P284:P301)</f>
        <v>0</v>
      </c>
      <c r="Q283" s="238"/>
      <c r="R283" s="239" t="n">
        <f aca="false">SUM(R284:R301)</f>
        <v>0.00943</v>
      </c>
      <c r="S283" s="238"/>
      <c r="T283" s="240" t="n">
        <f aca="false">SUM(T284:T301)</f>
        <v>0</v>
      </c>
      <c r="AR283" s="241" t="s">
        <v>83</v>
      </c>
      <c r="AT283" s="242" t="s">
        <v>73</v>
      </c>
      <c r="AU283" s="242" t="s">
        <v>83</v>
      </c>
      <c r="AY283" s="241" t="s">
        <v>247</v>
      </c>
      <c r="BK283" s="243" t="n">
        <f aca="false">SUM(BK284:BK301)</f>
        <v>0</v>
      </c>
    </row>
    <row r="284" s="30" customFormat="true" ht="33" hidden="false" customHeight="true" outlineLevel="0" collapsed="false">
      <c r="A284" s="26"/>
      <c r="B284" s="27"/>
      <c r="C284" s="246" t="s">
        <v>843</v>
      </c>
      <c r="D284" s="246" t="s">
        <v>250</v>
      </c>
      <c r="E284" s="247" t="s">
        <v>844</v>
      </c>
      <c r="F284" s="248" t="s">
        <v>845</v>
      </c>
      <c r="G284" s="249" t="s">
        <v>332</v>
      </c>
      <c r="H284" s="250" t="n">
        <v>13</v>
      </c>
      <c r="I284" s="251"/>
      <c r="J284" s="252" t="n">
        <f aca="false">ROUND(I284*H284,2)</f>
        <v>0</v>
      </c>
      <c r="K284" s="253"/>
      <c r="L284" s="29"/>
      <c r="M284" s="254"/>
      <c r="N284" s="255" t="s">
        <v>39</v>
      </c>
      <c r="O284" s="76"/>
      <c r="P284" s="256" t="n">
        <f aca="false">O284*H284</f>
        <v>0</v>
      </c>
      <c r="Q284" s="256" t="n">
        <v>0</v>
      </c>
      <c r="R284" s="256" t="n">
        <f aca="false">Q284*H284</f>
        <v>0</v>
      </c>
      <c r="S284" s="256" t="n">
        <v>0</v>
      </c>
      <c r="T284" s="257" t="n">
        <f aca="false">S284*H284</f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258" t="s">
        <v>302</v>
      </c>
      <c r="AT284" s="258" t="s">
        <v>250</v>
      </c>
      <c r="AU284" s="258" t="s">
        <v>265</v>
      </c>
      <c r="AY284" s="3" t="s">
        <v>247</v>
      </c>
      <c r="BE284" s="137" t="n">
        <f aca="false">IF(N284="základní",J284,0)</f>
        <v>0</v>
      </c>
      <c r="BF284" s="137" t="n">
        <f aca="false">IF(N284="snížená",J284,0)</f>
        <v>0</v>
      </c>
      <c r="BG284" s="137" t="n">
        <f aca="false">IF(N284="zákl. přenesená",J284,0)</f>
        <v>0</v>
      </c>
      <c r="BH284" s="137" t="n">
        <f aca="false">IF(N284="sníž. přenesená",J284,0)</f>
        <v>0</v>
      </c>
      <c r="BI284" s="137" t="n">
        <f aca="false">IF(N284="nulová",J284,0)</f>
        <v>0</v>
      </c>
      <c r="BJ284" s="3" t="s">
        <v>81</v>
      </c>
      <c r="BK284" s="137" t="n">
        <f aca="false">ROUND(I284*H284,2)</f>
        <v>0</v>
      </c>
      <c r="BL284" s="3" t="s">
        <v>302</v>
      </c>
      <c r="BM284" s="258" t="s">
        <v>846</v>
      </c>
    </row>
    <row r="285" s="30" customFormat="true" ht="38.4" hidden="false" customHeight="false" outlineLevel="0" collapsed="false">
      <c r="A285" s="26"/>
      <c r="B285" s="27"/>
      <c r="C285" s="28"/>
      <c r="D285" s="259" t="s">
        <v>256</v>
      </c>
      <c r="E285" s="28"/>
      <c r="F285" s="260" t="s">
        <v>847</v>
      </c>
      <c r="G285" s="28"/>
      <c r="H285" s="28"/>
      <c r="I285" s="211"/>
      <c r="J285" s="28"/>
      <c r="K285" s="28"/>
      <c r="L285" s="29"/>
      <c r="M285" s="261"/>
      <c r="N285" s="262"/>
      <c r="O285" s="76"/>
      <c r="P285" s="76"/>
      <c r="Q285" s="76"/>
      <c r="R285" s="76"/>
      <c r="S285" s="76"/>
      <c r="T285" s="77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T285" s="3" t="s">
        <v>256</v>
      </c>
      <c r="AU285" s="3" t="s">
        <v>265</v>
      </c>
    </row>
    <row r="286" s="30" customFormat="true" ht="33" hidden="false" customHeight="true" outlineLevel="0" collapsed="false">
      <c r="A286" s="26"/>
      <c r="B286" s="27"/>
      <c r="C286" s="263" t="s">
        <v>848</v>
      </c>
      <c r="D286" s="263" t="s">
        <v>288</v>
      </c>
      <c r="E286" s="264" t="s">
        <v>849</v>
      </c>
      <c r="F286" s="265" t="s">
        <v>850</v>
      </c>
      <c r="G286" s="266" t="s">
        <v>332</v>
      </c>
      <c r="H286" s="267" t="n">
        <v>13</v>
      </c>
      <c r="I286" s="268"/>
      <c r="J286" s="269" t="n">
        <f aca="false">ROUND(I286*H286,2)</f>
        <v>0</v>
      </c>
      <c r="K286" s="270"/>
      <c r="L286" s="271"/>
      <c r="M286" s="272"/>
      <c r="N286" s="273" t="s">
        <v>39</v>
      </c>
      <c r="O286" s="76"/>
      <c r="P286" s="256" t="n">
        <f aca="false">O286*H286</f>
        <v>0</v>
      </c>
      <c r="Q286" s="256" t="n">
        <v>0.00053</v>
      </c>
      <c r="R286" s="256" t="n">
        <f aca="false">Q286*H286</f>
        <v>0.00689</v>
      </c>
      <c r="S286" s="256" t="n">
        <v>0</v>
      </c>
      <c r="T286" s="257" t="n">
        <f aca="false">S286*H286</f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258" t="s">
        <v>324</v>
      </c>
      <c r="AT286" s="258" t="s">
        <v>288</v>
      </c>
      <c r="AU286" s="258" t="s">
        <v>265</v>
      </c>
      <c r="AY286" s="3" t="s">
        <v>247</v>
      </c>
      <c r="BE286" s="137" t="n">
        <f aca="false">IF(N286="základní",J286,0)</f>
        <v>0</v>
      </c>
      <c r="BF286" s="137" t="n">
        <f aca="false">IF(N286="snížená",J286,0)</f>
        <v>0</v>
      </c>
      <c r="BG286" s="137" t="n">
        <f aca="false">IF(N286="zákl. přenesená",J286,0)</f>
        <v>0</v>
      </c>
      <c r="BH286" s="137" t="n">
        <f aca="false">IF(N286="sníž. přenesená",J286,0)</f>
        <v>0</v>
      </c>
      <c r="BI286" s="137" t="n">
        <f aca="false">IF(N286="nulová",J286,0)</f>
        <v>0</v>
      </c>
      <c r="BJ286" s="3" t="s">
        <v>81</v>
      </c>
      <c r="BK286" s="137" t="n">
        <f aca="false">ROUND(I286*H286,2)</f>
        <v>0</v>
      </c>
      <c r="BL286" s="3" t="s">
        <v>302</v>
      </c>
      <c r="BM286" s="258" t="s">
        <v>851</v>
      </c>
    </row>
    <row r="287" s="30" customFormat="true" ht="19.2" hidden="false" customHeight="false" outlineLevel="0" collapsed="false">
      <c r="A287" s="26"/>
      <c r="B287" s="27"/>
      <c r="C287" s="28"/>
      <c r="D287" s="259" t="s">
        <v>256</v>
      </c>
      <c r="E287" s="28"/>
      <c r="F287" s="260" t="s">
        <v>850</v>
      </c>
      <c r="G287" s="28"/>
      <c r="H287" s="28"/>
      <c r="I287" s="211"/>
      <c r="J287" s="28"/>
      <c r="K287" s="28"/>
      <c r="L287" s="29"/>
      <c r="M287" s="261"/>
      <c r="N287" s="262"/>
      <c r="O287" s="76"/>
      <c r="P287" s="76"/>
      <c r="Q287" s="76"/>
      <c r="R287" s="76"/>
      <c r="S287" s="76"/>
      <c r="T287" s="77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T287" s="3" t="s">
        <v>256</v>
      </c>
      <c r="AU287" s="3" t="s">
        <v>265</v>
      </c>
    </row>
    <row r="288" s="274" customFormat="true" ht="10.2" hidden="false" customHeight="false" outlineLevel="0" collapsed="false">
      <c r="B288" s="275"/>
      <c r="C288" s="276"/>
      <c r="D288" s="259" t="s">
        <v>327</v>
      </c>
      <c r="E288" s="276"/>
      <c r="F288" s="277" t="s">
        <v>1685</v>
      </c>
      <c r="G288" s="276"/>
      <c r="H288" s="278" t="n">
        <v>13</v>
      </c>
      <c r="I288" s="279"/>
      <c r="J288" s="276"/>
      <c r="K288" s="276"/>
      <c r="L288" s="280"/>
      <c r="M288" s="281"/>
      <c r="N288" s="282"/>
      <c r="O288" s="282"/>
      <c r="P288" s="282"/>
      <c r="Q288" s="282"/>
      <c r="R288" s="282"/>
      <c r="S288" s="282"/>
      <c r="T288" s="283"/>
      <c r="AT288" s="284" t="s">
        <v>327</v>
      </c>
      <c r="AU288" s="284" t="s">
        <v>265</v>
      </c>
      <c r="AV288" s="274" t="s">
        <v>83</v>
      </c>
      <c r="AW288" s="274" t="s">
        <v>3</v>
      </c>
      <c r="AX288" s="274" t="s">
        <v>81</v>
      </c>
      <c r="AY288" s="284" t="s">
        <v>247</v>
      </c>
    </row>
    <row r="289" s="30" customFormat="true" ht="37.8" hidden="false" customHeight="true" outlineLevel="0" collapsed="false">
      <c r="A289" s="26"/>
      <c r="B289" s="27"/>
      <c r="C289" s="246" t="s">
        <v>853</v>
      </c>
      <c r="D289" s="246" t="s">
        <v>250</v>
      </c>
      <c r="E289" s="247" t="s">
        <v>854</v>
      </c>
      <c r="F289" s="248" t="s">
        <v>855</v>
      </c>
      <c r="G289" s="249" t="s">
        <v>332</v>
      </c>
      <c r="H289" s="250" t="n">
        <v>13</v>
      </c>
      <c r="I289" s="251"/>
      <c r="J289" s="252" t="n">
        <f aca="false">ROUND(I289*H289,2)</f>
        <v>0</v>
      </c>
      <c r="K289" s="253"/>
      <c r="L289" s="29"/>
      <c r="M289" s="254"/>
      <c r="N289" s="255" t="s">
        <v>39</v>
      </c>
      <c r="O289" s="76"/>
      <c r="P289" s="256" t="n">
        <f aca="false">O289*H289</f>
        <v>0</v>
      </c>
      <c r="Q289" s="256" t="n">
        <v>0</v>
      </c>
      <c r="R289" s="256" t="n">
        <f aca="false">Q289*H289</f>
        <v>0</v>
      </c>
      <c r="S289" s="256" t="n">
        <v>0</v>
      </c>
      <c r="T289" s="257" t="n">
        <f aca="false">S289*H289</f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258" t="s">
        <v>302</v>
      </c>
      <c r="AT289" s="258" t="s">
        <v>250</v>
      </c>
      <c r="AU289" s="258" t="s">
        <v>265</v>
      </c>
      <c r="AY289" s="3" t="s">
        <v>247</v>
      </c>
      <c r="BE289" s="137" t="n">
        <f aca="false">IF(N289="základní",J289,0)</f>
        <v>0</v>
      </c>
      <c r="BF289" s="137" t="n">
        <f aca="false">IF(N289="snížená",J289,0)</f>
        <v>0</v>
      </c>
      <c r="BG289" s="137" t="n">
        <f aca="false">IF(N289="zákl. přenesená",J289,0)</f>
        <v>0</v>
      </c>
      <c r="BH289" s="137" t="n">
        <f aca="false">IF(N289="sníž. přenesená",J289,0)</f>
        <v>0</v>
      </c>
      <c r="BI289" s="137" t="n">
        <f aca="false">IF(N289="nulová",J289,0)</f>
        <v>0</v>
      </c>
      <c r="BJ289" s="3" t="s">
        <v>81</v>
      </c>
      <c r="BK289" s="137" t="n">
        <f aca="false">ROUND(I289*H289,2)</f>
        <v>0</v>
      </c>
      <c r="BL289" s="3" t="s">
        <v>302</v>
      </c>
      <c r="BM289" s="258" t="s">
        <v>856</v>
      </c>
    </row>
    <row r="290" s="30" customFormat="true" ht="48" hidden="false" customHeight="false" outlineLevel="0" collapsed="false">
      <c r="A290" s="26"/>
      <c r="B290" s="27"/>
      <c r="C290" s="28"/>
      <c r="D290" s="259" t="s">
        <v>256</v>
      </c>
      <c r="E290" s="28"/>
      <c r="F290" s="260" t="s">
        <v>857</v>
      </c>
      <c r="G290" s="28"/>
      <c r="H290" s="28"/>
      <c r="I290" s="211"/>
      <c r="J290" s="28"/>
      <c r="K290" s="28"/>
      <c r="L290" s="29"/>
      <c r="M290" s="261"/>
      <c r="N290" s="262"/>
      <c r="O290" s="76"/>
      <c r="P290" s="76"/>
      <c r="Q290" s="76"/>
      <c r="R290" s="76"/>
      <c r="S290" s="76"/>
      <c r="T290" s="77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T290" s="3" t="s">
        <v>256</v>
      </c>
      <c r="AU290" s="3" t="s">
        <v>265</v>
      </c>
    </row>
    <row r="291" s="30" customFormat="true" ht="33" hidden="false" customHeight="true" outlineLevel="0" collapsed="false">
      <c r="A291" s="26"/>
      <c r="B291" s="27"/>
      <c r="C291" s="263" t="s">
        <v>858</v>
      </c>
      <c r="D291" s="263" t="s">
        <v>288</v>
      </c>
      <c r="E291" s="264" t="s">
        <v>859</v>
      </c>
      <c r="F291" s="265" t="s">
        <v>860</v>
      </c>
      <c r="G291" s="266" t="s">
        <v>332</v>
      </c>
      <c r="H291" s="267" t="n">
        <v>13</v>
      </c>
      <c r="I291" s="268"/>
      <c r="J291" s="269" t="n">
        <f aca="false">ROUND(I291*H291,2)</f>
        <v>0</v>
      </c>
      <c r="K291" s="270"/>
      <c r="L291" s="271"/>
      <c r="M291" s="272"/>
      <c r="N291" s="273" t="s">
        <v>39</v>
      </c>
      <c r="O291" s="76"/>
      <c r="P291" s="256" t="n">
        <f aca="false">O291*H291</f>
        <v>0</v>
      </c>
      <c r="Q291" s="256" t="n">
        <v>0.00011</v>
      </c>
      <c r="R291" s="256" t="n">
        <f aca="false">Q291*H291</f>
        <v>0.00143</v>
      </c>
      <c r="S291" s="256" t="n">
        <v>0</v>
      </c>
      <c r="T291" s="257" t="n">
        <f aca="false">S291*H291</f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258" t="s">
        <v>324</v>
      </c>
      <c r="AT291" s="258" t="s">
        <v>288</v>
      </c>
      <c r="AU291" s="258" t="s">
        <v>265</v>
      </c>
      <c r="AY291" s="3" t="s">
        <v>247</v>
      </c>
      <c r="BE291" s="137" t="n">
        <f aca="false">IF(N291="základní",J291,0)</f>
        <v>0</v>
      </c>
      <c r="BF291" s="137" t="n">
        <f aca="false">IF(N291="snížená",J291,0)</f>
        <v>0</v>
      </c>
      <c r="BG291" s="137" t="n">
        <f aca="false">IF(N291="zákl. přenesená",J291,0)</f>
        <v>0</v>
      </c>
      <c r="BH291" s="137" t="n">
        <f aca="false">IF(N291="sníž. přenesená",J291,0)</f>
        <v>0</v>
      </c>
      <c r="BI291" s="137" t="n">
        <f aca="false">IF(N291="nulová",J291,0)</f>
        <v>0</v>
      </c>
      <c r="BJ291" s="3" t="s">
        <v>81</v>
      </c>
      <c r="BK291" s="137" t="n">
        <f aca="false">ROUND(I291*H291,2)</f>
        <v>0</v>
      </c>
      <c r="BL291" s="3" t="s">
        <v>302</v>
      </c>
      <c r="BM291" s="258" t="s">
        <v>861</v>
      </c>
    </row>
    <row r="292" s="30" customFormat="true" ht="19.2" hidden="false" customHeight="false" outlineLevel="0" collapsed="false">
      <c r="A292" s="26"/>
      <c r="B292" s="27"/>
      <c r="C292" s="28"/>
      <c r="D292" s="259" t="s">
        <v>256</v>
      </c>
      <c r="E292" s="28"/>
      <c r="F292" s="260" t="s">
        <v>860</v>
      </c>
      <c r="G292" s="28"/>
      <c r="H292" s="28"/>
      <c r="I292" s="211"/>
      <c r="J292" s="28"/>
      <c r="K292" s="28"/>
      <c r="L292" s="29"/>
      <c r="M292" s="261"/>
      <c r="N292" s="262"/>
      <c r="O292" s="76"/>
      <c r="P292" s="76"/>
      <c r="Q292" s="76"/>
      <c r="R292" s="76"/>
      <c r="S292" s="76"/>
      <c r="T292" s="77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T292" s="3" t="s">
        <v>256</v>
      </c>
      <c r="AU292" s="3" t="s">
        <v>265</v>
      </c>
    </row>
    <row r="293" s="274" customFormat="true" ht="10.2" hidden="false" customHeight="false" outlineLevel="0" collapsed="false">
      <c r="B293" s="275"/>
      <c r="C293" s="276"/>
      <c r="D293" s="259" t="s">
        <v>327</v>
      </c>
      <c r="E293" s="276"/>
      <c r="F293" s="277" t="s">
        <v>1685</v>
      </c>
      <c r="G293" s="276"/>
      <c r="H293" s="278" t="n">
        <v>13</v>
      </c>
      <c r="I293" s="279"/>
      <c r="J293" s="276"/>
      <c r="K293" s="276"/>
      <c r="L293" s="280"/>
      <c r="M293" s="281"/>
      <c r="N293" s="282"/>
      <c r="O293" s="282"/>
      <c r="P293" s="282"/>
      <c r="Q293" s="282"/>
      <c r="R293" s="282"/>
      <c r="S293" s="282"/>
      <c r="T293" s="283"/>
      <c r="AT293" s="284" t="s">
        <v>327</v>
      </c>
      <c r="AU293" s="284" t="s">
        <v>265</v>
      </c>
      <c r="AV293" s="274" t="s">
        <v>83</v>
      </c>
      <c r="AW293" s="274" t="s">
        <v>3</v>
      </c>
      <c r="AX293" s="274" t="s">
        <v>81</v>
      </c>
      <c r="AY293" s="284" t="s">
        <v>247</v>
      </c>
    </row>
    <row r="294" s="30" customFormat="true" ht="24.15" hidden="false" customHeight="true" outlineLevel="0" collapsed="false">
      <c r="A294" s="26"/>
      <c r="B294" s="27"/>
      <c r="C294" s="246" t="s">
        <v>862</v>
      </c>
      <c r="D294" s="246" t="s">
        <v>250</v>
      </c>
      <c r="E294" s="247" t="s">
        <v>863</v>
      </c>
      <c r="F294" s="248" t="s">
        <v>864</v>
      </c>
      <c r="G294" s="249" t="s">
        <v>291</v>
      </c>
      <c r="H294" s="250" t="n">
        <v>0.2</v>
      </c>
      <c r="I294" s="251"/>
      <c r="J294" s="252" t="n">
        <f aca="false">ROUND(I294*H294,2)</f>
        <v>0</v>
      </c>
      <c r="K294" s="253"/>
      <c r="L294" s="29"/>
      <c r="M294" s="254"/>
      <c r="N294" s="255" t="s">
        <v>39</v>
      </c>
      <c r="O294" s="76"/>
      <c r="P294" s="256" t="n">
        <f aca="false">O294*H294</f>
        <v>0</v>
      </c>
      <c r="Q294" s="256" t="n">
        <v>0</v>
      </c>
      <c r="R294" s="256" t="n">
        <f aca="false">Q294*H294</f>
        <v>0</v>
      </c>
      <c r="S294" s="256" t="n">
        <v>0</v>
      </c>
      <c r="T294" s="257" t="n">
        <f aca="false">S294*H294</f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258" t="s">
        <v>302</v>
      </c>
      <c r="AT294" s="258" t="s">
        <v>250</v>
      </c>
      <c r="AU294" s="258" t="s">
        <v>265</v>
      </c>
      <c r="AY294" s="3" t="s">
        <v>247</v>
      </c>
      <c r="BE294" s="137" t="n">
        <f aca="false">IF(N294="základní",J294,0)</f>
        <v>0</v>
      </c>
      <c r="BF294" s="137" t="n">
        <f aca="false">IF(N294="snížená",J294,0)</f>
        <v>0</v>
      </c>
      <c r="BG294" s="137" t="n">
        <f aca="false">IF(N294="zákl. přenesená",J294,0)</f>
        <v>0</v>
      </c>
      <c r="BH294" s="137" t="n">
        <f aca="false">IF(N294="sníž. přenesená",J294,0)</f>
        <v>0</v>
      </c>
      <c r="BI294" s="137" t="n">
        <f aca="false">IF(N294="nulová",J294,0)</f>
        <v>0</v>
      </c>
      <c r="BJ294" s="3" t="s">
        <v>81</v>
      </c>
      <c r="BK294" s="137" t="n">
        <f aca="false">ROUND(I294*H294,2)</f>
        <v>0</v>
      </c>
      <c r="BL294" s="3" t="s">
        <v>302</v>
      </c>
      <c r="BM294" s="258" t="s">
        <v>865</v>
      </c>
    </row>
    <row r="295" s="30" customFormat="true" ht="19.2" hidden="false" customHeight="false" outlineLevel="0" collapsed="false">
      <c r="A295" s="26"/>
      <c r="B295" s="27"/>
      <c r="C295" s="28"/>
      <c r="D295" s="259" t="s">
        <v>256</v>
      </c>
      <c r="E295" s="28"/>
      <c r="F295" s="260" t="s">
        <v>866</v>
      </c>
      <c r="G295" s="28"/>
      <c r="H295" s="28"/>
      <c r="I295" s="211"/>
      <c r="J295" s="28"/>
      <c r="K295" s="28"/>
      <c r="L295" s="29"/>
      <c r="M295" s="261"/>
      <c r="N295" s="262"/>
      <c r="O295" s="76"/>
      <c r="P295" s="76"/>
      <c r="Q295" s="76"/>
      <c r="R295" s="76"/>
      <c r="S295" s="76"/>
      <c r="T295" s="77"/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T295" s="3" t="s">
        <v>256</v>
      </c>
      <c r="AU295" s="3" t="s">
        <v>265</v>
      </c>
    </row>
    <row r="296" s="30" customFormat="true" ht="24.15" hidden="false" customHeight="true" outlineLevel="0" collapsed="false">
      <c r="A296" s="26"/>
      <c r="B296" s="27"/>
      <c r="C296" s="263" t="s">
        <v>1686</v>
      </c>
      <c r="D296" s="263" t="s">
        <v>288</v>
      </c>
      <c r="E296" s="264" t="s">
        <v>1687</v>
      </c>
      <c r="F296" s="265" t="s">
        <v>1688</v>
      </c>
      <c r="G296" s="266" t="s">
        <v>291</v>
      </c>
      <c r="H296" s="267" t="n">
        <v>0.2</v>
      </c>
      <c r="I296" s="268"/>
      <c r="J296" s="269" t="n">
        <f aca="false">ROUND(I296*H296,2)</f>
        <v>0</v>
      </c>
      <c r="K296" s="270"/>
      <c r="L296" s="271"/>
      <c r="M296" s="272"/>
      <c r="N296" s="273" t="s">
        <v>39</v>
      </c>
      <c r="O296" s="76"/>
      <c r="P296" s="256" t="n">
        <f aca="false">O296*H296</f>
        <v>0</v>
      </c>
      <c r="Q296" s="256" t="n">
        <v>0.00105</v>
      </c>
      <c r="R296" s="256" t="n">
        <f aca="false">Q296*H296</f>
        <v>0.00021</v>
      </c>
      <c r="S296" s="256" t="n">
        <v>0</v>
      </c>
      <c r="T296" s="257" t="n">
        <f aca="false">S296*H296</f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258" t="s">
        <v>324</v>
      </c>
      <c r="AT296" s="258" t="s">
        <v>288</v>
      </c>
      <c r="AU296" s="258" t="s">
        <v>265</v>
      </c>
      <c r="AY296" s="3" t="s">
        <v>247</v>
      </c>
      <c r="BE296" s="137" t="n">
        <f aca="false">IF(N296="základní",J296,0)</f>
        <v>0</v>
      </c>
      <c r="BF296" s="137" t="n">
        <f aca="false">IF(N296="snížená",J296,0)</f>
        <v>0</v>
      </c>
      <c r="BG296" s="137" t="n">
        <f aca="false">IF(N296="zákl. přenesená",J296,0)</f>
        <v>0</v>
      </c>
      <c r="BH296" s="137" t="n">
        <f aca="false">IF(N296="sníž. přenesená",J296,0)</f>
        <v>0</v>
      </c>
      <c r="BI296" s="137" t="n">
        <f aca="false">IF(N296="nulová",J296,0)</f>
        <v>0</v>
      </c>
      <c r="BJ296" s="3" t="s">
        <v>81</v>
      </c>
      <c r="BK296" s="137" t="n">
        <f aca="false">ROUND(I296*H296,2)</f>
        <v>0</v>
      </c>
      <c r="BL296" s="3" t="s">
        <v>302</v>
      </c>
      <c r="BM296" s="258" t="s">
        <v>1689</v>
      </c>
    </row>
    <row r="297" s="30" customFormat="true" ht="19.2" hidden="false" customHeight="false" outlineLevel="0" collapsed="false">
      <c r="A297" s="26"/>
      <c r="B297" s="27"/>
      <c r="C297" s="28"/>
      <c r="D297" s="259" t="s">
        <v>256</v>
      </c>
      <c r="E297" s="28"/>
      <c r="F297" s="260" t="s">
        <v>1688</v>
      </c>
      <c r="G297" s="28"/>
      <c r="H297" s="28"/>
      <c r="I297" s="211"/>
      <c r="J297" s="28"/>
      <c r="K297" s="28"/>
      <c r="L297" s="29"/>
      <c r="M297" s="261"/>
      <c r="N297" s="262"/>
      <c r="O297" s="76"/>
      <c r="P297" s="76"/>
      <c r="Q297" s="76"/>
      <c r="R297" s="76"/>
      <c r="S297" s="76"/>
      <c r="T297" s="77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T297" s="3" t="s">
        <v>256</v>
      </c>
      <c r="AU297" s="3" t="s">
        <v>265</v>
      </c>
    </row>
    <row r="298" s="30" customFormat="true" ht="24.15" hidden="false" customHeight="true" outlineLevel="0" collapsed="false">
      <c r="A298" s="26"/>
      <c r="B298" s="27"/>
      <c r="C298" s="246" t="s">
        <v>892</v>
      </c>
      <c r="D298" s="246" t="s">
        <v>250</v>
      </c>
      <c r="E298" s="247" t="s">
        <v>893</v>
      </c>
      <c r="F298" s="248" t="s">
        <v>894</v>
      </c>
      <c r="G298" s="249" t="s">
        <v>291</v>
      </c>
      <c r="H298" s="250" t="n">
        <v>10</v>
      </c>
      <c r="I298" s="251"/>
      <c r="J298" s="252" t="n">
        <f aca="false">ROUND(I298*H298,2)</f>
        <v>0</v>
      </c>
      <c r="K298" s="253"/>
      <c r="L298" s="29"/>
      <c r="M298" s="254"/>
      <c r="N298" s="255" t="s">
        <v>39</v>
      </c>
      <c r="O298" s="76"/>
      <c r="P298" s="256" t="n">
        <f aca="false">O298*H298</f>
        <v>0</v>
      </c>
      <c r="Q298" s="256" t="n">
        <v>0</v>
      </c>
      <c r="R298" s="256" t="n">
        <f aca="false">Q298*H298</f>
        <v>0</v>
      </c>
      <c r="S298" s="256" t="n">
        <v>0</v>
      </c>
      <c r="T298" s="257" t="n">
        <f aca="false">S298*H298</f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258" t="s">
        <v>302</v>
      </c>
      <c r="AT298" s="258" t="s">
        <v>250</v>
      </c>
      <c r="AU298" s="258" t="s">
        <v>265</v>
      </c>
      <c r="AY298" s="3" t="s">
        <v>247</v>
      </c>
      <c r="BE298" s="137" t="n">
        <f aca="false">IF(N298="základní",J298,0)</f>
        <v>0</v>
      </c>
      <c r="BF298" s="137" t="n">
        <f aca="false">IF(N298="snížená",J298,0)</f>
        <v>0</v>
      </c>
      <c r="BG298" s="137" t="n">
        <f aca="false">IF(N298="zákl. přenesená",J298,0)</f>
        <v>0</v>
      </c>
      <c r="BH298" s="137" t="n">
        <f aca="false">IF(N298="sníž. přenesená",J298,0)</f>
        <v>0</v>
      </c>
      <c r="BI298" s="137" t="n">
        <f aca="false">IF(N298="nulová",J298,0)</f>
        <v>0</v>
      </c>
      <c r="BJ298" s="3" t="s">
        <v>81</v>
      </c>
      <c r="BK298" s="137" t="n">
        <f aca="false">ROUND(I298*H298,2)</f>
        <v>0</v>
      </c>
      <c r="BL298" s="3" t="s">
        <v>302</v>
      </c>
      <c r="BM298" s="258" t="s">
        <v>895</v>
      </c>
    </row>
    <row r="299" s="30" customFormat="true" ht="19.2" hidden="false" customHeight="false" outlineLevel="0" collapsed="false">
      <c r="A299" s="26"/>
      <c r="B299" s="27"/>
      <c r="C299" s="28"/>
      <c r="D299" s="259" t="s">
        <v>256</v>
      </c>
      <c r="E299" s="28"/>
      <c r="F299" s="260" t="s">
        <v>896</v>
      </c>
      <c r="G299" s="28"/>
      <c r="H299" s="28"/>
      <c r="I299" s="211"/>
      <c r="J299" s="28"/>
      <c r="K299" s="28"/>
      <c r="L299" s="29"/>
      <c r="M299" s="261"/>
      <c r="N299" s="262"/>
      <c r="O299" s="76"/>
      <c r="P299" s="76"/>
      <c r="Q299" s="76"/>
      <c r="R299" s="76"/>
      <c r="S299" s="76"/>
      <c r="T299" s="77"/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T299" s="3" t="s">
        <v>256</v>
      </c>
      <c r="AU299" s="3" t="s">
        <v>265</v>
      </c>
    </row>
    <row r="300" s="30" customFormat="true" ht="16.5" hidden="false" customHeight="true" outlineLevel="0" collapsed="false">
      <c r="A300" s="26"/>
      <c r="B300" s="27"/>
      <c r="C300" s="263" t="s">
        <v>897</v>
      </c>
      <c r="D300" s="263" t="s">
        <v>288</v>
      </c>
      <c r="E300" s="264" t="s">
        <v>898</v>
      </c>
      <c r="F300" s="265" t="s">
        <v>899</v>
      </c>
      <c r="G300" s="266" t="s">
        <v>291</v>
      </c>
      <c r="H300" s="267" t="n">
        <v>10</v>
      </c>
      <c r="I300" s="268"/>
      <c r="J300" s="269" t="n">
        <f aca="false">ROUND(I300*H300,2)</f>
        <v>0</v>
      </c>
      <c r="K300" s="270"/>
      <c r="L300" s="271"/>
      <c r="M300" s="272"/>
      <c r="N300" s="273" t="s">
        <v>39</v>
      </c>
      <c r="O300" s="76"/>
      <c r="P300" s="256" t="n">
        <f aca="false">O300*H300</f>
        <v>0</v>
      </c>
      <c r="Q300" s="256" t="n">
        <v>9E-005</v>
      </c>
      <c r="R300" s="256" t="n">
        <f aca="false">Q300*H300</f>
        <v>0.0009</v>
      </c>
      <c r="S300" s="256" t="n">
        <v>0</v>
      </c>
      <c r="T300" s="257" t="n">
        <f aca="false">S300*H300</f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258" t="s">
        <v>324</v>
      </c>
      <c r="AT300" s="258" t="s">
        <v>288</v>
      </c>
      <c r="AU300" s="258" t="s">
        <v>265</v>
      </c>
      <c r="AY300" s="3" t="s">
        <v>247</v>
      </c>
      <c r="BE300" s="137" t="n">
        <f aca="false">IF(N300="základní",J300,0)</f>
        <v>0</v>
      </c>
      <c r="BF300" s="137" t="n">
        <f aca="false">IF(N300="snížená",J300,0)</f>
        <v>0</v>
      </c>
      <c r="BG300" s="137" t="n">
        <f aca="false">IF(N300="zákl. přenesená",J300,0)</f>
        <v>0</v>
      </c>
      <c r="BH300" s="137" t="n">
        <f aca="false">IF(N300="sníž. přenesená",J300,0)</f>
        <v>0</v>
      </c>
      <c r="BI300" s="137" t="n">
        <f aca="false">IF(N300="nulová",J300,0)</f>
        <v>0</v>
      </c>
      <c r="BJ300" s="3" t="s">
        <v>81</v>
      </c>
      <c r="BK300" s="137" t="n">
        <f aca="false">ROUND(I300*H300,2)</f>
        <v>0</v>
      </c>
      <c r="BL300" s="3" t="s">
        <v>302</v>
      </c>
      <c r="BM300" s="258" t="s">
        <v>900</v>
      </c>
    </row>
    <row r="301" s="30" customFormat="true" ht="10.2" hidden="false" customHeight="false" outlineLevel="0" collapsed="false">
      <c r="A301" s="26"/>
      <c r="B301" s="27"/>
      <c r="C301" s="28"/>
      <c r="D301" s="259" t="s">
        <v>256</v>
      </c>
      <c r="E301" s="28"/>
      <c r="F301" s="260" t="s">
        <v>899</v>
      </c>
      <c r="G301" s="28"/>
      <c r="H301" s="28"/>
      <c r="I301" s="211"/>
      <c r="J301" s="28"/>
      <c r="K301" s="28"/>
      <c r="L301" s="29"/>
      <c r="M301" s="261"/>
      <c r="N301" s="262"/>
      <c r="O301" s="76"/>
      <c r="P301" s="76"/>
      <c r="Q301" s="76"/>
      <c r="R301" s="76"/>
      <c r="S301" s="76"/>
      <c r="T301" s="77"/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T301" s="3" t="s">
        <v>256</v>
      </c>
      <c r="AU301" s="3" t="s">
        <v>265</v>
      </c>
    </row>
    <row r="302" s="229" customFormat="true" ht="20.85" hidden="false" customHeight="true" outlineLevel="0" collapsed="false">
      <c r="B302" s="230"/>
      <c r="C302" s="231"/>
      <c r="D302" s="232" t="s">
        <v>73</v>
      </c>
      <c r="E302" s="244" t="s">
        <v>901</v>
      </c>
      <c r="F302" s="244" t="s">
        <v>1324</v>
      </c>
      <c r="G302" s="231"/>
      <c r="H302" s="231"/>
      <c r="I302" s="234"/>
      <c r="J302" s="245" t="n">
        <f aca="false">BK302</f>
        <v>0</v>
      </c>
      <c r="K302" s="231"/>
      <c r="L302" s="236"/>
      <c r="M302" s="237"/>
      <c r="N302" s="238"/>
      <c r="O302" s="238"/>
      <c r="P302" s="239" t="n">
        <f aca="false">SUM(P303:P348)</f>
        <v>0</v>
      </c>
      <c r="Q302" s="238"/>
      <c r="R302" s="239" t="n">
        <f aca="false">SUM(R303:R348)</f>
        <v>0.00701</v>
      </c>
      <c r="S302" s="238"/>
      <c r="T302" s="240" t="n">
        <f aca="false">SUM(T303:T348)</f>
        <v>0.0232</v>
      </c>
      <c r="AR302" s="241" t="s">
        <v>83</v>
      </c>
      <c r="AT302" s="242" t="s">
        <v>73</v>
      </c>
      <c r="AU302" s="242" t="s">
        <v>83</v>
      </c>
      <c r="AY302" s="241" t="s">
        <v>247</v>
      </c>
      <c r="BK302" s="243" t="n">
        <f aca="false">SUM(BK303:BK348)</f>
        <v>0</v>
      </c>
    </row>
    <row r="303" s="30" customFormat="true" ht="33" hidden="false" customHeight="true" outlineLevel="0" collapsed="false">
      <c r="A303" s="26"/>
      <c r="B303" s="27"/>
      <c r="C303" s="246" t="s">
        <v>903</v>
      </c>
      <c r="D303" s="246" t="s">
        <v>250</v>
      </c>
      <c r="E303" s="247" t="s">
        <v>904</v>
      </c>
      <c r="F303" s="248" t="s">
        <v>905</v>
      </c>
      <c r="G303" s="249" t="s">
        <v>291</v>
      </c>
      <c r="H303" s="250" t="n">
        <v>0.2</v>
      </c>
      <c r="I303" s="251"/>
      <c r="J303" s="252" t="n">
        <f aca="false">ROUND(I303*H303,2)</f>
        <v>0</v>
      </c>
      <c r="K303" s="253"/>
      <c r="L303" s="29"/>
      <c r="M303" s="254"/>
      <c r="N303" s="255" t="s">
        <v>39</v>
      </c>
      <c r="O303" s="76"/>
      <c r="P303" s="256" t="n">
        <f aca="false">O303*H303</f>
        <v>0</v>
      </c>
      <c r="Q303" s="256" t="n">
        <v>0</v>
      </c>
      <c r="R303" s="256" t="n">
        <f aca="false">Q303*H303</f>
        <v>0</v>
      </c>
      <c r="S303" s="256" t="n">
        <v>0</v>
      </c>
      <c r="T303" s="257" t="n">
        <f aca="false">S303*H303</f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258" t="s">
        <v>302</v>
      </c>
      <c r="AT303" s="258" t="s">
        <v>250</v>
      </c>
      <c r="AU303" s="258" t="s">
        <v>265</v>
      </c>
      <c r="AY303" s="3" t="s">
        <v>247</v>
      </c>
      <c r="BE303" s="137" t="n">
        <f aca="false">IF(N303="základní",J303,0)</f>
        <v>0</v>
      </c>
      <c r="BF303" s="137" t="n">
        <f aca="false">IF(N303="snížená",J303,0)</f>
        <v>0</v>
      </c>
      <c r="BG303" s="137" t="n">
        <f aca="false">IF(N303="zákl. přenesená",J303,0)</f>
        <v>0</v>
      </c>
      <c r="BH303" s="137" t="n">
        <f aca="false">IF(N303="sníž. přenesená",J303,0)</f>
        <v>0</v>
      </c>
      <c r="BI303" s="137" t="n">
        <f aca="false">IF(N303="nulová",J303,0)</f>
        <v>0</v>
      </c>
      <c r="BJ303" s="3" t="s">
        <v>81</v>
      </c>
      <c r="BK303" s="137" t="n">
        <f aca="false">ROUND(I303*H303,2)</f>
        <v>0</v>
      </c>
      <c r="BL303" s="3" t="s">
        <v>302</v>
      </c>
      <c r="BM303" s="258" t="s">
        <v>906</v>
      </c>
    </row>
    <row r="304" s="30" customFormat="true" ht="28.8" hidden="false" customHeight="false" outlineLevel="0" collapsed="false">
      <c r="A304" s="26"/>
      <c r="B304" s="27"/>
      <c r="C304" s="28"/>
      <c r="D304" s="259" t="s">
        <v>256</v>
      </c>
      <c r="E304" s="28"/>
      <c r="F304" s="260" t="s">
        <v>907</v>
      </c>
      <c r="G304" s="28"/>
      <c r="H304" s="28"/>
      <c r="I304" s="211"/>
      <c r="J304" s="28"/>
      <c r="K304" s="28"/>
      <c r="L304" s="29"/>
      <c r="M304" s="261"/>
      <c r="N304" s="262"/>
      <c r="O304" s="76"/>
      <c r="P304" s="76"/>
      <c r="Q304" s="76"/>
      <c r="R304" s="76"/>
      <c r="S304" s="76"/>
      <c r="T304" s="77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T304" s="3" t="s">
        <v>256</v>
      </c>
      <c r="AU304" s="3" t="s">
        <v>265</v>
      </c>
    </row>
    <row r="305" s="30" customFormat="true" ht="24.15" hidden="false" customHeight="true" outlineLevel="0" collapsed="false">
      <c r="A305" s="26"/>
      <c r="B305" s="27"/>
      <c r="C305" s="263" t="s">
        <v>908</v>
      </c>
      <c r="D305" s="263" t="s">
        <v>288</v>
      </c>
      <c r="E305" s="264" t="s">
        <v>909</v>
      </c>
      <c r="F305" s="265" t="s">
        <v>910</v>
      </c>
      <c r="G305" s="266" t="s">
        <v>332</v>
      </c>
      <c r="H305" s="267" t="n">
        <v>0.2</v>
      </c>
      <c r="I305" s="268"/>
      <c r="J305" s="269" t="n">
        <f aca="false">ROUND(I305*H305,2)</f>
        <v>0</v>
      </c>
      <c r="K305" s="270"/>
      <c r="L305" s="271"/>
      <c r="M305" s="272"/>
      <c r="N305" s="273" t="s">
        <v>39</v>
      </c>
      <c r="O305" s="76"/>
      <c r="P305" s="256" t="n">
        <f aca="false">O305*H305</f>
        <v>0</v>
      </c>
      <c r="Q305" s="256" t="n">
        <v>0.0006</v>
      </c>
      <c r="R305" s="256" t="n">
        <f aca="false">Q305*H305</f>
        <v>0.00012</v>
      </c>
      <c r="S305" s="256" t="n">
        <v>0</v>
      </c>
      <c r="T305" s="257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258" t="s">
        <v>324</v>
      </c>
      <c r="AT305" s="258" t="s">
        <v>288</v>
      </c>
      <c r="AU305" s="258" t="s">
        <v>265</v>
      </c>
      <c r="AY305" s="3" t="s">
        <v>247</v>
      </c>
      <c r="BE305" s="137" t="n">
        <f aca="false">IF(N305="základní",J305,0)</f>
        <v>0</v>
      </c>
      <c r="BF305" s="137" t="n">
        <f aca="false">IF(N305="snížená",J305,0)</f>
        <v>0</v>
      </c>
      <c r="BG305" s="137" t="n">
        <f aca="false">IF(N305="zákl. přenesená",J305,0)</f>
        <v>0</v>
      </c>
      <c r="BH305" s="137" t="n">
        <f aca="false">IF(N305="sníž. přenesená",J305,0)</f>
        <v>0</v>
      </c>
      <c r="BI305" s="137" t="n">
        <f aca="false">IF(N305="nulová",J305,0)</f>
        <v>0</v>
      </c>
      <c r="BJ305" s="3" t="s">
        <v>81</v>
      </c>
      <c r="BK305" s="137" t="n">
        <f aca="false">ROUND(I305*H305,2)</f>
        <v>0</v>
      </c>
      <c r="BL305" s="3" t="s">
        <v>302</v>
      </c>
      <c r="BM305" s="258" t="s">
        <v>911</v>
      </c>
    </row>
    <row r="306" s="30" customFormat="true" ht="28.8" hidden="false" customHeight="false" outlineLevel="0" collapsed="false">
      <c r="A306" s="26"/>
      <c r="B306" s="27"/>
      <c r="C306" s="28"/>
      <c r="D306" s="259" t="s">
        <v>256</v>
      </c>
      <c r="E306" s="28"/>
      <c r="F306" s="260" t="s">
        <v>912</v>
      </c>
      <c r="G306" s="28"/>
      <c r="H306" s="28"/>
      <c r="I306" s="211"/>
      <c r="J306" s="28"/>
      <c r="K306" s="28"/>
      <c r="L306" s="29"/>
      <c r="M306" s="261"/>
      <c r="N306" s="262"/>
      <c r="O306" s="76"/>
      <c r="P306" s="76"/>
      <c r="Q306" s="76"/>
      <c r="R306" s="76"/>
      <c r="S306" s="76"/>
      <c r="T306" s="77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T306" s="3" t="s">
        <v>256</v>
      </c>
      <c r="AU306" s="3" t="s">
        <v>265</v>
      </c>
    </row>
    <row r="307" s="30" customFormat="true" ht="24.15" hidden="false" customHeight="true" outlineLevel="0" collapsed="false">
      <c r="A307" s="26"/>
      <c r="B307" s="27"/>
      <c r="C307" s="246" t="s">
        <v>1325</v>
      </c>
      <c r="D307" s="246" t="s">
        <v>250</v>
      </c>
      <c r="E307" s="247" t="s">
        <v>610</v>
      </c>
      <c r="F307" s="248" t="s">
        <v>611</v>
      </c>
      <c r="G307" s="249" t="s">
        <v>291</v>
      </c>
      <c r="H307" s="250" t="n">
        <v>0.2</v>
      </c>
      <c r="I307" s="251"/>
      <c r="J307" s="252" t="n">
        <f aca="false">ROUND(I307*H307,2)</f>
        <v>0</v>
      </c>
      <c r="K307" s="253"/>
      <c r="L307" s="29"/>
      <c r="M307" s="254"/>
      <c r="N307" s="255" t="s">
        <v>39</v>
      </c>
      <c r="O307" s="76"/>
      <c r="P307" s="256" t="n">
        <f aca="false">O307*H307</f>
        <v>0</v>
      </c>
      <c r="Q307" s="256" t="n">
        <v>0</v>
      </c>
      <c r="R307" s="256" t="n">
        <f aca="false">Q307*H307</f>
        <v>0</v>
      </c>
      <c r="S307" s="256" t="n">
        <v>0</v>
      </c>
      <c r="T307" s="257" t="n">
        <f aca="false">S307*H307</f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258" t="s">
        <v>302</v>
      </c>
      <c r="AT307" s="258" t="s">
        <v>250</v>
      </c>
      <c r="AU307" s="258" t="s">
        <v>265</v>
      </c>
      <c r="AY307" s="3" t="s">
        <v>247</v>
      </c>
      <c r="BE307" s="137" t="n">
        <f aca="false">IF(N307="základní",J307,0)</f>
        <v>0</v>
      </c>
      <c r="BF307" s="137" t="n">
        <f aca="false">IF(N307="snížená",J307,0)</f>
        <v>0</v>
      </c>
      <c r="BG307" s="137" t="n">
        <f aca="false">IF(N307="zákl. přenesená",J307,0)</f>
        <v>0</v>
      </c>
      <c r="BH307" s="137" t="n">
        <f aca="false">IF(N307="sníž. přenesená",J307,0)</f>
        <v>0</v>
      </c>
      <c r="BI307" s="137" t="n">
        <f aca="false">IF(N307="nulová",J307,0)</f>
        <v>0</v>
      </c>
      <c r="BJ307" s="3" t="s">
        <v>81</v>
      </c>
      <c r="BK307" s="137" t="n">
        <f aca="false">ROUND(I307*H307,2)</f>
        <v>0</v>
      </c>
      <c r="BL307" s="3" t="s">
        <v>302</v>
      </c>
      <c r="BM307" s="258" t="s">
        <v>1326</v>
      </c>
    </row>
    <row r="308" s="30" customFormat="true" ht="19.2" hidden="false" customHeight="false" outlineLevel="0" collapsed="false">
      <c r="A308" s="26"/>
      <c r="B308" s="27"/>
      <c r="C308" s="28"/>
      <c r="D308" s="259" t="s">
        <v>256</v>
      </c>
      <c r="E308" s="28"/>
      <c r="F308" s="260" t="s">
        <v>613</v>
      </c>
      <c r="G308" s="28"/>
      <c r="H308" s="28"/>
      <c r="I308" s="211"/>
      <c r="J308" s="28"/>
      <c r="K308" s="28"/>
      <c r="L308" s="29"/>
      <c r="M308" s="261"/>
      <c r="N308" s="262"/>
      <c r="O308" s="76"/>
      <c r="P308" s="76"/>
      <c r="Q308" s="76"/>
      <c r="R308" s="76"/>
      <c r="S308" s="76"/>
      <c r="T308" s="77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T308" s="3" t="s">
        <v>256</v>
      </c>
      <c r="AU308" s="3" t="s">
        <v>265</v>
      </c>
    </row>
    <row r="309" s="30" customFormat="true" ht="24.15" hidden="false" customHeight="true" outlineLevel="0" collapsed="false">
      <c r="A309" s="26"/>
      <c r="B309" s="27"/>
      <c r="C309" s="263" t="s">
        <v>1327</v>
      </c>
      <c r="D309" s="263" t="s">
        <v>288</v>
      </c>
      <c r="E309" s="264" t="s">
        <v>1328</v>
      </c>
      <c r="F309" s="265" t="s">
        <v>1329</v>
      </c>
      <c r="G309" s="266" t="s">
        <v>291</v>
      </c>
      <c r="H309" s="267" t="n">
        <v>0.2</v>
      </c>
      <c r="I309" s="268"/>
      <c r="J309" s="269" t="n">
        <f aca="false">ROUND(I309*H309,2)</f>
        <v>0</v>
      </c>
      <c r="K309" s="270"/>
      <c r="L309" s="271"/>
      <c r="M309" s="272"/>
      <c r="N309" s="273" t="s">
        <v>39</v>
      </c>
      <c r="O309" s="76"/>
      <c r="P309" s="256" t="n">
        <f aca="false">O309*H309</f>
        <v>0</v>
      </c>
      <c r="Q309" s="256" t="n">
        <v>0.00503</v>
      </c>
      <c r="R309" s="256" t="n">
        <f aca="false">Q309*H309</f>
        <v>0.001006</v>
      </c>
      <c r="S309" s="256" t="n">
        <v>0</v>
      </c>
      <c r="T309" s="257" t="n">
        <f aca="false">S309*H309</f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258" t="s">
        <v>324</v>
      </c>
      <c r="AT309" s="258" t="s">
        <v>288</v>
      </c>
      <c r="AU309" s="258" t="s">
        <v>265</v>
      </c>
      <c r="AY309" s="3" t="s">
        <v>247</v>
      </c>
      <c r="BE309" s="137" t="n">
        <f aca="false">IF(N309="základní",J309,0)</f>
        <v>0</v>
      </c>
      <c r="BF309" s="137" t="n">
        <f aca="false">IF(N309="snížená",J309,0)</f>
        <v>0</v>
      </c>
      <c r="BG309" s="137" t="n">
        <f aca="false">IF(N309="zákl. přenesená",J309,0)</f>
        <v>0</v>
      </c>
      <c r="BH309" s="137" t="n">
        <f aca="false">IF(N309="sníž. přenesená",J309,0)</f>
        <v>0</v>
      </c>
      <c r="BI309" s="137" t="n">
        <f aca="false">IF(N309="nulová",J309,0)</f>
        <v>0</v>
      </c>
      <c r="BJ309" s="3" t="s">
        <v>81</v>
      </c>
      <c r="BK309" s="137" t="n">
        <f aca="false">ROUND(I309*H309,2)</f>
        <v>0</v>
      </c>
      <c r="BL309" s="3" t="s">
        <v>302</v>
      </c>
      <c r="BM309" s="258" t="s">
        <v>1330</v>
      </c>
    </row>
    <row r="310" s="30" customFormat="true" ht="19.2" hidden="false" customHeight="false" outlineLevel="0" collapsed="false">
      <c r="A310" s="26"/>
      <c r="B310" s="27"/>
      <c r="C310" s="28"/>
      <c r="D310" s="259" t="s">
        <v>256</v>
      </c>
      <c r="E310" s="28"/>
      <c r="F310" s="260" t="s">
        <v>1329</v>
      </c>
      <c r="G310" s="28"/>
      <c r="H310" s="28"/>
      <c r="I310" s="211"/>
      <c r="J310" s="28"/>
      <c r="K310" s="28"/>
      <c r="L310" s="29"/>
      <c r="M310" s="261"/>
      <c r="N310" s="262"/>
      <c r="O310" s="76"/>
      <c r="P310" s="76"/>
      <c r="Q310" s="76"/>
      <c r="R310" s="76"/>
      <c r="S310" s="76"/>
      <c r="T310" s="77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T310" s="3" t="s">
        <v>256</v>
      </c>
      <c r="AU310" s="3" t="s">
        <v>265</v>
      </c>
    </row>
    <row r="311" s="30" customFormat="true" ht="24.15" hidden="false" customHeight="true" outlineLevel="0" collapsed="false">
      <c r="A311" s="26"/>
      <c r="B311" s="27"/>
      <c r="C311" s="246" t="s">
        <v>1331</v>
      </c>
      <c r="D311" s="246" t="s">
        <v>250</v>
      </c>
      <c r="E311" s="247" t="s">
        <v>601</v>
      </c>
      <c r="F311" s="248" t="s">
        <v>602</v>
      </c>
      <c r="G311" s="249" t="s">
        <v>291</v>
      </c>
      <c r="H311" s="250" t="n">
        <v>0.2</v>
      </c>
      <c r="I311" s="251"/>
      <c r="J311" s="252" t="n">
        <f aca="false">ROUND(I311*H311,2)</f>
        <v>0</v>
      </c>
      <c r="K311" s="253"/>
      <c r="L311" s="29"/>
      <c r="M311" s="254"/>
      <c r="N311" s="255" t="s">
        <v>39</v>
      </c>
      <c r="O311" s="76"/>
      <c r="P311" s="256" t="n">
        <f aca="false">O311*H311</f>
        <v>0</v>
      </c>
      <c r="Q311" s="256" t="n">
        <v>0</v>
      </c>
      <c r="R311" s="256" t="n">
        <f aca="false">Q311*H311</f>
        <v>0</v>
      </c>
      <c r="S311" s="256" t="n">
        <v>0</v>
      </c>
      <c r="T311" s="257" t="n">
        <f aca="false">S311*H311</f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258" t="s">
        <v>302</v>
      </c>
      <c r="AT311" s="258" t="s">
        <v>250</v>
      </c>
      <c r="AU311" s="258" t="s">
        <v>265</v>
      </c>
      <c r="AY311" s="3" t="s">
        <v>247</v>
      </c>
      <c r="BE311" s="137" t="n">
        <f aca="false">IF(N311="základní",J311,0)</f>
        <v>0</v>
      </c>
      <c r="BF311" s="137" t="n">
        <f aca="false">IF(N311="snížená",J311,0)</f>
        <v>0</v>
      </c>
      <c r="BG311" s="137" t="n">
        <f aca="false">IF(N311="zákl. přenesená",J311,0)</f>
        <v>0</v>
      </c>
      <c r="BH311" s="137" t="n">
        <f aca="false">IF(N311="sníž. přenesená",J311,0)</f>
        <v>0</v>
      </c>
      <c r="BI311" s="137" t="n">
        <f aca="false">IF(N311="nulová",J311,0)</f>
        <v>0</v>
      </c>
      <c r="BJ311" s="3" t="s">
        <v>81</v>
      </c>
      <c r="BK311" s="137" t="n">
        <f aca="false">ROUND(I311*H311,2)</f>
        <v>0</v>
      </c>
      <c r="BL311" s="3" t="s">
        <v>302</v>
      </c>
      <c r="BM311" s="258" t="s">
        <v>1332</v>
      </c>
    </row>
    <row r="312" s="30" customFormat="true" ht="19.2" hidden="false" customHeight="false" outlineLevel="0" collapsed="false">
      <c r="A312" s="26"/>
      <c r="B312" s="27"/>
      <c r="C312" s="28"/>
      <c r="D312" s="259" t="s">
        <v>256</v>
      </c>
      <c r="E312" s="28"/>
      <c r="F312" s="260" t="s">
        <v>604</v>
      </c>
      <c r="G312" s="28"/>
      <c r="H312" s="28"/>
      <c r="I312" s="211"/>
      <c r="J312" s="28"/>
      <c r="K312" s="28"/>
      <c r="L312" s="29"/>
      <c r="M312" s="261"/>
      <c r="N312" s="262"/>
      <c r="O312" s="76"/>
      <c r="P312" s="76"/>
      <c r="Q312" s="76"/>
      <c r="R312" s="76"/>
      <c r="S312" s="76"/>
      <c r="T312" s="77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T312" s="3" t="s">
        <v>256</v>
      </c>
      <c r="AU312" s="3" t="s">
        <v>265</v>
      </c>
    </row>
    <row r="313" s="30" customFormat="true" ht="16.5" hidden="false" customHeight="true" outlineLevel="0" collapsed="false">
      <c r="A313" s="26"/>
      <c r="B313" s="27"/>
      <c r="C313" s="263" t="s">
        <v>1333</v>
      </c>
      <c r="D313" s="263" t="s">
        <v>288</v>
      </c>
      <c r="E313" s="264" t="s">
        <v>1334</v>
      </c>
      <c r="F313" s="265" t="s">
        <v>1335</v>
      </c>
      <c r="G313" s="266" t="s">
        <v>291</v>
      </c>
      <c r="H313" s="267" t="n">
        <v>0.2</v>
      </c>
      <c r="I313" s="268"/>
      <c r="J313" s="269" t="n">
        <f aca="false">ROUND(I313*H313,2)</f>
        <v>0</v>
      </c>
      <c r="K313" s="270"/>
      <c r="L313" s="271"/>
      <c r="M313" s="272"/>
      <c r="N313" s="273" t="s">
        <v>39</v>
      </c>
      <c r="O313" s="76"/>
      <c r="P313" s="256" t="n">
        <f aca="false">O313*H313</f>
        <v>0</v>
      </c>
      <c r="Q313" s="256" t="n">
        <v>0.00023</v>
      </c>
      <c r="R313" s="256" t="n">
        <f aca="false">Q313*H313</f>
        <v>4.6E-005</v>
      </c>
      <c r="S313" s="256" t="n">
        <v>0</v>
      </c>
      <c r="T313" s="257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258" t="s">
        <v>324</v>
      </c>
      <c r="AT313" s="258" t="s">
        <v>288</v>
      </c>
      <c r="AU313" s="258" t="s">
        <v>265</v>
      </c>
      <c r="AY313" s="3" t="s">
        <v>247</v>
      </c>
      <c r="BE313" s="137" t="n">
        <f aca="false">IF(N313="základní",J313,0)</f>
        <v>0</v>
      </c>
      <c r="BF313" s="137" t="n">
        <f aca="false">IF(N313="snížená",J313,0)</f>
        <v>0</v>
      </c>
      <c r="BG313" s="137" t="n">
        <f aca="false">IF(N313="zákl. přenesená",J313,0)</f>
        <v>0</v>
      </c>
      <c r="BH313" s="137" t="n">
        <f aca="false">IF(N313="sníž. přenesená",J313,0)</f>
        <v>0</v>
      </c>
      <c r="BI313" s="137" t="n">
        <f aca="false">IF(N313="nulová",J313,0)</f>
        <v>0</v>
      </c>
      <c r="BJ313" s="3" t="s">
        <v>81</v>
      </c>
      <c r="BK313" s="137" t="n">
        <f aca="false">ROUND(I313*H313,2)</f>
        <v>0</v>
      </c>
      <c r="BL313" s="3" t="s">
        <v>302</v>
      </c>
      <c r="BM313" s="258" t="s">
        <v>1336</v>
      </c>
    </row>
    <row r="314" s="30" customFormat="true" ht="10.2" hidden="false" customHeight="false" outlineLevel="0" collapsed="false">
      <c r="A314" s="26"/>
      <c r="B314" s="27"/>
      <c r="C314" s="28"/>
      <c r="D314" s="259" t="s">
        <v>256</v>
      </c>
      <c r="E314" s="28"/>
      <c r="F314" s="260" t="s">
        <v>1335</v>
      </c>
      <c r="G314" s="28"/>
      <c r="H314" s="28"/>
      <c r="I314" s="211"/>
      <c r="J314" s="28"/>
      <c r="K314" s="28"/>
      <c r="L314" s="29"/>
      <c r="M314" s="261"/>
      <c r="N314" s="262"/>
      <c r="O314" s="76"/>
      <c r="P314" s="76"/>
      <c r="Q314" s="76"/>
      <c r="R314" s="76"/>
      <c r="S314" s="76"/>
      <c r="T314" s="77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T314" s="3" t="s">
        <v>256</v>
      </c>
      <c r="AU314" s="3" t="s">
        <v>265</v>
      </c>
    </row>
    <row r="315" s="30" customFormat="true" ht="24.15" hidden="false" customHeight="true" outlineLevel="0" collapsed="false">
      <c r="A315" s="26"/>
      <c r="B315" s="27"/>
      <c r="C315" s="246" t="s">
        <v>1337</v>
      </c>
      <c r="D315" s="246" t="s">
        <v>250</v>
      </c>
      <c r="E315" s="247" t="s">
        <v>1338</v>
      </c>
      <c r="F315" s="248" t="s">
        <v>1339</v>
      </c>
      <c r="G315" s="249" t="s">
        <v>291</v>
      </c>
      <c r="H315" s="250" t="n">
        <v>0.2</v>
      </c>
      <c r="I315" s="251"/>
      <c r="J315" s="252" t="n">
        <f aca="false">ROUND(I315*H315,2)</f>
        <v>0</v>
      </c>
      <c r="K315" s="253"/>
      <c r="L315" s="29"/>
      <c r="M315" s="254"/>
      <c r="N315" s="255" t="s">
        <v>39</v>
      </c>
      <c r="O315" s="76"/>
      <c r="P315" s="256" t="n">
        <f aca="false">O315*H315</f>
        <v>0</v>
      </c>
      <c r="Q315" s="256" t="n">
        <v>0</v>
      </c>
      <c r="R315" s="256" t="n">
        <f aca="false">Q315*H315</f>
        <v>0</v>
      </c>
      <c r="S315" s="256" t="n">
        <v>0.116</v>
      </c>
      <c r="T315" s="257" t="n">
        <f aca="false">S315*H315</f>
        <v>0.0232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258" t="s">
        <v>302</v>
      </c>
      <c r="AT315" s="258" t="s">
        <v>250</v>
      </c>
      <c r="AU315" s="258" t="s">
        <v>265</v>
      </c>
      <c r="AY315" s="3" t="s">
        <v>247</v>
      </c>
      <c r="BE315" s="137" t="n">
        <f aca="false">IF(N315="základní",J315,0)</f>
        <v>0</v>
      </c>
      <c r="BF315" s="137" t="n">
        <f aca="false">IF(N315="snížená",J315,0)</f>
        <v>0</v>
      </c>
      <c r="BG315" s="137" t="n">
        <f aca="false">IF(N315="zákl. přenesená",J315,0)</f>
        <v>0</v>
      </c>
      <c r="BH315" s="137" t="n">
        <f aca="false">IF(N315="sníž. přenesená",J315,0)</f>
        <v>0</v>
      </c>
      <c r="BI315" s="137" t="n">
        <f aca="false">IF(N315="nulová",J315,0)</f>
        <v>0</v>
      </c>
      <c r="BJ315" s="3" t="s">
        <v>81</v>
      </c>
      <c r="BK315" s="137" t="n">
        <f aca="false">ROUND(I315*H315,2)</f>
        <v>0</v>
      </c>
      <c r="BL315" s="3" t="s">
        <v>302</v>
      </c>
      <c r="BM315" s="258" t="s">
        <v>1340</v>
      </c>
    </row>
    <row r="316" s="30" customFormat="true" ht="19.2" hidden="false" customHeight="false" outlineLevel="0" collapsed="false">
      <c r="A316" s="26"/>
      <c r="B316" s="27"/>
      <c r="C316" s="28"/>
      <c r="D316" s="259" t="s">
        <v>256</v>
      </c>
      <c r="E316" s="28"/>
      <c r="F316" s="260" t="s">
        <v>1341</v>
      </c>
      <c r="G316" s="28"/>
      <c r="H316" s="28"/>
      <c r="I316" s="211"/>
      <c r="J316" s="28"/>
      <c r="K316" s="28"/>
      <c r="L316" s="29"/>
      <c r="M316" s="261"/>
      <c r="N316" s="262"/>
      <c r="O316" s="76"/>
      <c r="P316" s="76"/>
      <c r="Q316" s="76"/>
      <c r="R316" s="76"/>
      <c r="S316" s="76"/>
      <c r="T316" s="77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T316" s="3" t="s">
        <v>256</v>
      </c>
      <c r="AU316" s="3" t="s">
        <v>265</v>
      </c>
    </row>
    <row r="317" s="30" customFormat="true" ht="24.15" hidden="false" customHeight="true" outlineLevel="0" collapsed="false">
      <c r="A317" s="26"/>
      <c r="B317" s="27"/>
      <c r="C317" s="246" t="s">
        <v>913</v>
      </c>
      <c r="D317" s="246" t="s">
        <v>250</v>
      </c>
      <c r="E317" s="247" t="s">
        <v>914</v>
      </c>
      <c r="F317" s="248" t="s">
        <v>915</v>
      </c>
      <c r="G317" s="249" t="s">
        <v>332</v>
      </c>
      <c r="H317" s="250" t="n">
        <v>3</v>
      </c>
      <c r="I317" s="251"/>
      <c r="J317" s="252" t="n">
        <f aca="false">ROUND(I317*H317,2)</f>
        <v>0</v>
      </c>
      <c r="K317" s="253"/>
      <c r="L317" s="29"/>
      <c r="M317" s="254"/>
      <c r="N317" s="255" t="s">
        <v>39</v>
      </c>
      <c r="O317" s="76"/>
      <c r="P317" s="256" t="n">
        <f aca="false">O317*H317</f>
        <v>0</v>
      </c>
      <c r="Q317" s="256" t="n">
        <v>0</v>
      </c>
      <c r="R317" s="256" t="n">
        <f aca="false">Q317*H317</f>
        <v>0</v>
      </c>
      <c r="S317" s="256" t="n">
        <v>0</v>
      </c>
      <c r="T317" s="257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258" t="s">
        <v>302</v>
      </c>
      <c r="AT317" s="258" t="s">
        <v>250</v>
      </c>
      <c r="AU317" s="258" t="s">
        <v>265</v>
      </c>
      <c r="AY317" s="3" t="s">
        <v>247</v>
      </c>
      <c r="BE317" s="137" t="n">
        <f aca="false">IF(N317="základní",J317,0)</f>
        <v>0</v>
      </c>
      <c r="BF317" s="137" t="n">
        <f aca="false">IF(N317="snížená",J317,0)</f>
        <v>0</v>
      </c>
      <c r="BG317" s="137" t="n">
        <f aca="false">IF(N317="zákl. přenesená",J317,0)</f>
        <v>0</v>
      </c>
      <c r="BH317" s="137" t="n">
        <f aca="false">IF(N317="sníž. přenesená",J317,0)</f>
        <v>0</v>
      </c>
      <c r="BI317" s="137" t="n">
        <f aca="false">IF(N317="nulová",J317,0)</f>
        <v>0</v>
      </c>
      <c r="BJ317" s="3" t="s">
        <v>81</v>
      </c>
      <c r="BK317" s="137" t="n">
        <f aca="false">ROUND(I317*H317,2)</f>
        <v>0</v>
      </c>
      <c r="BL317" s="3" t="s">
        <v>302</v>
      </c>
      <c r="BM317" s="258" t="s">
        <v>916</v>
      </c>
    </row>
    <row r="318" s="30" customFormat="true" ht="28.8" hidden="false" customHeight="false" outlineLevel="0" collapsed="false">
      <c r="A318" s="26"/>
      <c r="B318" s="27"/>
      <c r="C318" s="28"/>
      <c r="D318" s="259" t="s">
        <v>256</v>
      </c>
      <c r="E318" s="28"/>
      <c r="F318" s="260" t="s">
        <v>917</v>
      </c>
      <c r="G318" s="28"/>
      <c r="H318" s="28"/>
      <c r="I318" s="211"/>
      <c r="J318" s="28"/>
      <c r="K318" s="28"/>
      <c r="L318" s="29"/>
      <c r="M318" s="261"/>
      <c r="N318" s="262"/>
      <c r="O318" s="76"/>
      <c r="P318" s="76"/>
      <c r="Q318" s="76"/>
      <c r="R318" s="76"/>
      <c r="S318" s="76"/>
      <c r="T318" s="77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T318" s="3" t="s">
        <v>256</v>
      </c>
      <c r="AU318" s="3" t="s">
        <v>265</v>
      </c>
    </row>
    <row r="319" s="30" customFormat="true" ht="24.15" hidden="false" customHeight="true" outlineLevel="0" collapsed="false">
      <c r="A319" s="26"/>
      <c r="B319" s="27"/>
      <c r="C319" s="263" t="s">
        <v>918</v>
      </c>
      <c r="D319" s="263" t="s">
        <v>288</v>
      </c>
      <c r="E319" s="264" t="s">
        <v>919</v>
      </c>
      <c r="F319" s="265" t="s">
        <v>920</v>
      </c>
      <c r="G319" s="266" t="s">
        <v>332</v>
      </c>
      <c r="H319" s="267" t="n">
        <v>3</v>
      </c>
      <c r="I319" s="268"/>
      <c r="J319" s="269" t="n">
        <f aca="false">ROUND(I319*H319,2)</f>
        <v>0</v>
      </c>
      <c r="K319" s="270"/>
      <c r="L319" s="271"/>
      <c r="M319" s="272"/>
      <c r="N319" s="273" t="s">
        <v>39</v>
      </c>
      <c r="O319" s="76"/>
      <c r="P319" s="256" t="n">
        <f aca="false">O319*H319</f>
        <v>0</v>
      </c>
      <c r="Q319" s="256" t="n">
        <v>0.0011</v>
      </c>
      <c r="R319" s="256" t="n">
        <f aca="false">Q319*H319</f>
        <v>0.0033</v>
      </c>
      <c r="S319" s="256" t="n">
        <v>0</v>
      </c>
      <c r="T319" s="257" t="n">
        <f aca="false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258" t="s">
        <v>324</v>
      </c>
      <c r="AT319" s="258" t="s">
        <v>288</v>
      </c>
      <c r="AU319" s="258" t="s">
        <v>265</v>
      </c>
      <c r="AY319" s="3" t="s">
        <v>247</v>
      </c>
      <c r="BE319" s="137" t="n">
        <f aca="false">IF(N319="základní",J319,0)</f>
        <v>0</v>
      </c>
      <c r="BF319" s="137" t="n">
        <f aca="false">IF(N319="snížená",J319,0)</f>
        <v>0</v>
      </c>
      <c r="BG319" s="137" t="n">
        <f aca="false">IF(N319="zákl. přenesená",J319,0)</f>
        <v>0</v>
      </c>
      <c r="BH319" s="137" t="n">
        <f aca="false">IF(N319="sníž. přenesená",J319,0)</f>
        <v>0</v>
      </c>
      <c r="BI319" s="137" t="n">
        <f aca="false">IF(N319="nulová",J319,0)</f>
        <v>0</v>
      </c>
      <c r="BJ319" s="3" t="s">
        <v>81</v>
      </c>
      <c r="BK319" s="137" t="n">
        <f aca="false">ROUND(I319*H319,2)</f>
        <v>0</v>
      </c>
      <c r="BL319" s="3" t="s">
        <v>302</v>
      </c>
      <c r="BM319" s="258" t="s">
        <v>921</v>
      </c>
    </row>
    <row r="320" s="30" customFormat="true" ht="19.2" hidden="false" customHeight="false" outlineLevel="0" collapsed="false">
      <c r="A320" s="26"/>
      <c r="B320" s="27"/>
      <c r="C320" s="28"/>
      <c r="D320" s="259" t="s">
        <v>256</v>
      </c>
      <c r="E320" s="28"/>
      <c r="F320" s="260" t="s">
        <v>920</v>
      </c>
      <c r="G320" s="28"/>
      <c r="H320" s="28"/>
      <c r="I320" s="211"/>
      <c r="J320" s="28"/>
      <c r="K320" s="28"/>
      <c r="L320" s="29"/>
      <c r="M320" s="261"/>
      <c r="N320" s="262"/>
      <c r="O320" s="76"/>
      <c r="P320" s="76"/>
      <c r="Q320" s="76"/>
      <c r="R320" s="76"/>
      <c r="S320" s="76"/>
      <c r="T320" s="77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T320" s="3" t="s">
        <v>256</v>
      </c>
      <c r="AU320" s="3" t="s">
        <v>265</v>
      </c>
    </row>
    <row r="321" s="30" customFormat="true" ht="33" hidden="false" customHeight="true" outlineLevel="0" collapsed="false">
      <c r="A321" s="26"/>
      <c r="B321" s="27"/>
      <c r="C321" s="246" t="s">
        <v>922</v>
      </c>
      <c r="D321" s="246" t="s">
        <v>250</v>
      </c>
      <c r="E321" s="247" t="s">
        <v>923</v>
      </c>
      <c r="F321" s="248" t="s">
        <v>924</v>
      </c>
      <c r="G321" s="249" t="s">
        <v>332</v>
      </c>
      <c r="H321" s="250" t="n">
        <v>0.2</v>
      </c>
      <c r="I321" s="251"/>
      <c r="J321" s="252" t="n">
        <f aca="false">ROUND(I321*H321,2)</f>
        <v>0</v>
      </c>
      <c r="K321" s="253"/>
      <c r="L321" s="29"/>
      <c r="M321" s="254"/>
      <c r="N321" s="255" t="s">
        <v>39</v>
      </c>
      <c r="O321" s="76"/>
      <c r="P321" s="256" t="n">
        <f aca="false">O321*H321</f>
        <v>0</v>
      </c>
      <c r="Q321" s="256" t="n">
        <v>0</v>
      </c>
      <c r="R321" s="256" t="n">
        <f aca="false">Q321*H321</f>
        <v>0</v>
      </c>
      <c r="S321" s="256" t="n">
        <v>0</v>
      </c>
      <c r="T321" s="257" t="n">
        <f aca="false"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258" t="s">
        <v>302</v>
      </c>
      <c r="AT321" s="258" t="s">
        <v>250</v>
      </c>
      <c r="AU321" s="258" t="s">
        <v>265</v>
      </c>
      <c r="AY321" s="3" t="s">
        <v>247</v>
      </c>
      <c r="BE321" s="137" t="n">
        <f aca="false">IF(N321="základní",J321,0)</f>
        <v>0</v>
      </c>
      <c r="BF321" s="137" t="n">
        <f aca="false">IF(N321="snížená",J321,0)</f>
        <v>0</v>
      </c>
      <c r="BG321" s="137" t="n">
        <f aca="false">IF(N321="zákl. přenesená",J321,0)</f>
        <v>0</v>
      </c>
      <c r="BH321" s="137" t="n">
        <f aca="false">IF(N321="sníž. přenesená",J321,0)</f>
        <v>0</v>
      </c>
      <c r="BI321" s="137" t="n">
        <f aca="false">IF(N321="nulová",J321,0)</f>
        <v>0</v>
      </c>
      <c r="BJ321" s="3" t="s">
        <v>81</v>
      </c>
      <c r="BK321" s="137" t="n">
        <f aca="false">ROUND(I321*H321,2)</f>
        <v>0</v>
      </c>
      <c r="BL321" s="3" t="s">
        <v>302</v>
      </c>
      <c r="BM321" s="258" t="s">
        <v>925</v>
      </c>
    </row>
    <row r="322" s="30" customFormat="true" ht="28.8" hidden="false" customHeight="false" outlineLevel="0" collapsed="false">
      <c r="A322" s="26"/>
      <c r="B322" s="27"/>
      <c r="C322" s="28"/>
      <c r="D322" s="259" t="s">
        <v>256</v>
      </c>
      <c r="E322" s="28"/>
      <c r="F322" s="260" t="s">
        <v>926</v>
      </c>
      <c r="G322" s="28"/>
      <c r="H322" s="28"/>
      <c r="I322" s="211"/>
      <c r="J322" s="28"/>
      <c r="K322" s="28"/>
      <c r="L322" s="29"/>
      <c r="M322" s="261"/>
      <c r="N322" s="262"/>
      <c r="O322" s="76"/>
      <c r="P322" s="76"/>
      <c r="Q322" s="76"/>
      <c r="R322" s="76"/>
      <c r="S322" s="76"/>
      <c r="T322" s="77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T322" s="3" t="s">
        <v>256</v>
      </c>
      <c r="AU322" s="3" t="s">
        <v>265</v>
      </c>
    </row>
    <row r="323" s="30" customFormat="true" ht="37.8" hidden="false" customHeight="true" outlineLevel="0" collapsed="false">
      <c r="A323" s="26"/>
      <c r="B323" s="27"/>
      <c r="C323" s="263" t="s">
        <v>927</v>
      </c>
      <c r="D323" s="263" t="s">
        <v>288</v>
      </c>
      <c r="E323" s="264" t="s">
        <v>928</v>
      </c>
      <c r="F323" s="265" t="s">
        <v>929</v>
      </c>
      <c r="G323" s="266" t="s">
        <v>291</v>
      </c>
      <c r="H323" s="267" t="n">
        <v>0.2</v>
      </c>
      <c r="I323" s="268"/>
      <c r="J323" s="269" t="n">
        <f aca="false">ROUND(I323*H323,2)</f>
        <v>0</v>
      </c>
      <c r="K323" s="270"/>
      <c r="L323" s="271"/>
      <c r="M323" s="272"/>
      <c r="N323" s="273" t="s">
        <v>39</v>
      </c>
      <c r="O323" s="76"/>
      <c r="P323" s="256" t="n">
        <f aca="false">O323*H323</f>
        <v>0</v>
      </c>
      <c r="Q323" s="256" t="n">
        <v>5E-005</v>
      </c>
      <c r="R323" s="256" t="n">
        <f aca="false">Q323*H323</f>
        <v>1E-005</v>
      </c>
      <c r="S323" s="256" t="n">
        <v>0</v>
      </c>
      <c r="T323" s="257" t="n">
        <f aca="false">S323*H323</f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258" t="s">
        <v>324</v>
      </c>
      <c r="AT323" s="258" t="s">
        <v>288</v>
      </c>
      <c r="AU323" s="258" t="s">
        <v>265</v>
      </c>
      <c r="AY323" s="3" t="s">
        <v>247</v>
      </c>
      <c r="BE323" s="137" t="n">
        <f aca="false">IF(N323="základní",J323,0)</f>
        <v>0</v>
      </c>
      <c r="BF323" s="137" t="n">
        <f aca="false">IF(N323="snížená",J323,0)</f>
        <v>0</v>
      </c>
      <c r="BG323" s="137" t="n">
        <f aca="false">IF(N323="zákl. přenesená",J323,0)</f>
        <v>0</v>
      </c>
      <c r="BH323" s="137" t="n">
        <f aca="false">IF(N323="sníž. přenesená",J323,0)</f>
        <v>0</v>
      </c>
      <c r="BI323" s="137" t="n">
        <f aca="false">IF(N323="nulová",J323,0)</f>
        <v>0</v>
      </c>
      <c r="BJ323" s="3" t="s">
        <v>81</v>
      </c>
      <c r="BK323" s="137" t="n">
        <f aca="false">ROUND(I323*H323,2)</f>
        <v>0</v>
      </c>
      <c r="BL323" s="3" t="s">
        <v>302</v>
      </c>
      <c r="BM323" s="258" t="s">
        <v>930</v>
      </c>
    </row>
    <row r="324" s="30" customFormat="true" ht="19.2" hidden="false" customHeight="false" outlineLevel="0" collapsed="false">
      <c r="A324" s="26"/>
      <c r="B324" s="27"/>
      <c r="C324" s="28"/>
      <c r="D324" s="259" t="s">
        <v>256</v>
      </c>
      <c r="E324" s="28"/>
      <c r="F324" s="260" t="s">
        <v>929</v>
      </c>
      <c r="G324" s="28"/>
      <c r="H324" s="28"/>
      <c r="I324" s="211"/>
      <c r="J324" s="28"/>
      <c r="K324" s="28"/>
      <c r="L324" s="29"/>
      <c r="M324" s="261"/>
      <c r="N324" s="262"/>
      <c r="O324" s="76"/>
      <c r="P324" s="76"/>
      <c r="Q324" s="76"/>
      <c r="R324" s="76"/>
      <c r="S324" s="76"/>
      <c r="T324" s="77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T324" s="3" t="s">
        <v>256</v>
      </c>
      <c r="AU324" s="3" t="s">
        <v>265</v>
      </c>
    </row>
    <row r="325" s="30" customFormat="true" ht="37.8" hidden="false" customHeight="true" outlineLevel="0" collapsed="false">
      <c r="A325" s="26"/>
      <c r="B325" s="27"/>
      <c r="C325" s="263" t="s">
        <v>931</v>
      </c>
      <c r="D325" s="263" t="s">
        <v>288</v>
      </c>
      <c r="E325" s="264" t="s">
        <v>670</v>
      </c>
      <c r="F325" s="265" t="s">
        <v>671</v>
      </c>
      <c r="G325" s="266" t="s">
        <v>332</v>
      </c>
      <c r="H325" s="267" t="n">
        <v>1</v>
      </c>
      <c r="I325" s="268"/>
      <c r="J325" s="269" t="n">
        <f aca="false">ROUND(I325*H325,2)</f>
        <v>0</v>
      </c>
      <c r="K325" s="270"/>
      <c r="L325" s="271"/>
      <c r="M325" s="272"/>
      <c r="N325" s="273" t="s">
        <v>39</v>
      </c>
      <c r="O325" s="76"/>
      <c r="P325" s="256" t="n">
        <f aca="false">O325*H325</f>
        <v>0</v>
      </c>
      <c r="Q325" s="256" t="n">
        <v>7E-005</v>
      </c>
      <c r="R325" s="256" t="n">
        <f aca="false">Q325*H325</f>
        <v>7E-005</v>
      </c>
      <c r="S325" s="256" t="n">
        <v>0</v>
      </c>
      <c r="T325" s="257" t="n">
        <f aca="false">S325*H325</f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258" t="s">
        <v>324</v>
      </c>
      <c r="AT325" s="258" t="s">
        <v>288</v>
      </c>
      <c r="AU325" s="258" t="s">
        <v>265</v>
      </c>
      <c r="AY325" s="3" t="s">
        <v>247</v>
      </c>
      <c r="BE325" s="137" t="n">
        <f aca="false">IF(N325="základní",J325,0)</f>
        <v>0</v>
      </c>
      <c r="BF325" s="137" t="n">
        <f aca="false">IF(N325="snížená",J325,0)</f>
        <v>0</v>
      </c>
      <c r="BG325" s="137" t="n">
        <f aca="false">IF(N325="zákl. přenesená",J325,0)</f>
        <v>0</v>
      </c>
      <c r="BH325" s="137" t="n">
        <f aca="false">IF(N325="sníž. přenesená",J325,0)</f>
        <v>0</v>
      </c>
      <c r="BI325" s="137" t="n">
        <f aca="false">IF(N325="nulová",J325,0)</f>
        <v>0</v>
      </c>
      <c r="BJ325" s="3" t="s">
        <v>81</v>
      </c>
      <c r="BK325" s="137" t="n">
        <f aca="false">ROUND(I325*H325,2)</f>
        <v>0</v>
      </c>
      <c r="BL325" s="3" t="s">
        <v>302</v>
      </c>
      <c r="BM325" s="258" t="s">
        <v>932</v>
      </c>
    </row>
    <row r="326" s="30" customFormat="true" ht="28.8" hidden="false" customHeight="false" outlineLevel="0" collapsed="false">
      <c r="A326" s="26"/>
      <c r="B326" s="27"/>
      <c r="C326" s="28"/>
      <c r="D326" s="259" t="s">
        <v>256</v>
      </c>
      <c r="E326" s="28"/>
      <c r="F326" s="260" t="s">
        <v>671</v>
      </c>
      <c r="G326" s="28"/>
      <c r="H326" s="28"/>
      <c r="I326" s="211"/>
      <c r="J326" s="28"/>
      <c r="K326" s="28"/>
      <c r="L326" s="29"/>
      <c r="M326" s="261"/>
      <c r="N326" s="262"/>
      <c r="O326" s="76"/>
      <c r="P326" s="76"/>
      <c r="Q326" s="76"/>
      <c r="R326" s="76"/>
      <c r="S326" s="76"/>
      <c r="T326" s="77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T326" s="3" t="s">
        <v>256</v>
      </c>
      <c r="AU326" s="3" t="s">
        <v>265</v>
      </c>
    </row>
    <row r="327" s="30" customFormat="true" ht="33" hidden="false" customHeight="true" outlineLevel="0" collapsed="false">
      <c r="A327" s="26"/>
      <c r="B327" s="27"/>
      <c r="C327" s="263" t="s">
        <v>933</v>
      </c>
      <c r="D327" s="263" t="s">
        <v>288</v>
      </c>
      <c r="E327" s="264" t="s">
        <v>674</v>
      </c>
      <c r="F327" s="265" t="s">
        <v>675</v>
      </c>
      <c r="G327" s="266" t="s">
        <v>332</v>
      </c>
      <c r="H327" s="267" t="n">
        <v>1</v>
      </c>
      <c r="I327" s="268"/>
      <c r="J327" s="269" t="n">
        <f aca="false">ROUND(I327*H327,2)</f>
        <v>0</v>
      </c>
      <c r="K327" s="270"/>
      <c r="L327" s="271"/>
      <c r="M327" s="272"/>
      <c r="N327" s="273" t="s">
        <v>39</v>
      </c>
      <c r="O327" s="76"/>
      <c r="P327" s="256" t="n">
        <f aca="false">O327*H327</f>
        <v>0</v>
      </c>
      <c r="Q327" s="256" t="n">
        <v>7E-005</v>
      </c>
      <c r="R327" s="256" t="n">
        <f aca="false">Q327*H327</f>
        <v>7E-005</v>
      </c>
      <c r="S327" s="256" t="n">
        <v>0</v>
      </c>
      <c r="T327" s="257" t="n">
        <f aca="false">S327*H327</f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258" t="s">
        <v>324</v>
      </c>
      <c r="AT327" s="258" t="s">
        <v>288</v>
      </c>
      <c r="AU327" s="258" t="s">
        <v>265</v>
      </c>
      <c r="AY327" s="3" t="s">
        <v>247</v>
      </c>
      <c r="BE327" s="137" t="n">
        <f aca="false">IF(N327="základní",J327,0)</f>
        <v>0</v>
      </c>
      <c r="BF327" s="137" t="n">
        <f aca="false">IF(N327="snížená",J327,0)</f>
        <v>0</v>
      </c>
      <c r="BG327" s="137" t="n">
        <f aca="false">IF(N327="zákl. přenesená",J327,0)</f>
        <v>0</v>
      </c>
      <c r="BH327" s="137" t="n">
        <f aca="false">IF(N327="sníž. přenesená",J327,0)</f>
        <v>0</v>
      </c>
      <c r="BI327" s="137" t="n">
        <f aca="false">IF(N327="nulová",J327,0)</f>
        <v>0</v>
      </c>
      <c r="BJ327" s="3" t="s">
        <v>81</v>
      </c>
      <c r="BK327" s="137" t="n">
        <f aca="false">ROUND(I327*H327,2)</f>
        <v>0</v>
      </c>
      <c r="BL327" s="3" t="s">
        <v>302</v>
      </c>
      <c r="BM327" s="258" t="s">
        <v>934</v>
      </c>
    </row>
    <row r="328" s="30" customFormat="true" ht="19.2" hidden="false" customHeight="false" outlineLevel="0" collapsed="false">
      <c r="A328" s="26"/>
      <c r="B328" s="27"/>
      <c r="C328" s="28"/>
      <c r="D328" s="259" t="s">
        <v>256</v>
      </c>
      <c r="E328" s="28"/>
      <c r="F328" s="260" t="s">
        <v>675</v>
      </c>
      <c r="G328" s="28"/>
      <c r="H328" s="28"/>
      <c r="I328" s="211"/>
      <c r="J328" s="28"/>
      <c r="K328" s="28"/>
      <c r="L328" s="29"/>
      <c r="M328" s="261"/>
      <c r="N328" s="262"/>
      <c r="O328" s="76"/>
      <c r="P328" s="76"/>
      <c r="Q328" s="76"/>
      <c r="R328" s="76"/>
      <c r="S328" s="76"/>
      <c r="T328" s="77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T328" s="3" t="s">
        <v>256</v>
      </c>
      <c r="AU328" s="3" t="s">
        <v>265</v>
      </c>
    </row>
    <row r="329" s="30" customFormat="true" ht="37.8" hidden="false" customHeight="true" outlineLevel="0" collapsed="false">
      <c r="A329" s="26"/>
      <c r="B329" s="27"/>
      <c r="C329" s="263" t="s">
        <v>935</v>
      </c>
      <c r="D329" s="263" t="s">
        <v>288</v>
      </c>
      <c r="E329" s="264" t="s">
        <v>678</v>
      </c>
      <c r="F329" s="265" t="s">
        <v>679</v>
      </c>
      <c r="G329" s="266" t="s">
        <v>332</v>
      </c>
      <c r="H329" s="267" t="n">
        <v>1</v>
      </c>
      <c r="I329" s="268"/>
      <c r="J329" s="269" t="n">
        <f aca="false">ROUND(I329*H329,2)</f>
        <v>0</v>
      </c>
      <c r="K329" s="270"/>
      <c r="L329" s="271"/>
      <c r="M329" s="272"/>
      <c r="N329" s="273" t="s">
        <v>39</v>
      </c>
      <c r="O329" s="76"/>
      <c r="P329" s="256" t="n">
        <f aca="false">O329*H329</f>
        <v>0</v>
      </c>
      <c r="Q329" s="256" t="n">
        <v>7E-005</v>
      </c>
      <c r="R329" s="256" t="n">
        <f aca="false">Q329*H329</f>
        <v>7E-005</v>
      </c>
      <c r="S329" s="256" t="n">
        <v>0</v>
      </c>
      <c r="T329" s="257" t="n">
        <f aca="false">S329*H329</f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258" t="s">
        <v>324</v>
      </c>
      <c r="AT329" s="258" t="s">
        <v>288</v>
      </c>
      <c r="AU329" s="258" t="s">
        <v>265</v>
      </c>
      <c r="AY329" s="3" t="s">
        <v>247</v>
      </c>
      <c r="BE329" s="137" t="n">
        <f aca="false">IF(N329="základní",J329,0)</f>
        <v>0</v>
      </c>
      <c r="BF329" s="137" t="n">
        <f aca="false">IF(N329="snížená",J329,0)</f>
        <v>0</v>
      </c>
      <c r="BG329" s="137" t="n">
        <f aca="false">IF(N329="zákl. přenesená",J329,0)</f>
        <v>0</v>
      </c>
      <c r="BH329" s="137" t="n">
        <f aca="false">IF(N329="sníž. přenesená",J329,0)</f>
        <v>0</v>
      </c>
      <c r="BI329" s="137" t="n">
        <f aca="false">IF(N329="nulová",J329,0)</f>
        <v>0</v>
      </c>
      <c r="BJ329" s="3" t="s">
        <v>81</v>
      </c>
      <c r="BK329" s="137" t="n">
        <f aca="false">ROUND(I329*H329,2)</f>
        <v>0</v>
      </c>
      <c r="BL329" s="3" t="s">
        <v>302</v>
      </c>
      <c r="BM329" s="258" t="s">
        <v>936</v>
      </c>
    </row>
    <row r="330" s="30" customFormat="true" ht="19.2" hidden="false" customHeight="false" outlineLevel="0" collapsed="false">
      <c r="A330" s="26"/>
      <c r="B330" s="27"/>
      <c r="C330" s="28"/>
      <c r="D330" s="259" t="s">
        <v>256</v>
      </c>
      <c r="E330" s="28"/>
      <c r="F330" s="260" t="s">
        <v>679</v>
      </c>
      <c r="G330" s="28"/>
      <c r="H330" s="28"/>
      <c r="I330" s="211"/>
      <c r="J330" s="28"/>
      <c r="K330" s="28"/>
      <c r="L330" s="29"/>
      <c r="M330" s="261"/>
      <c r="N330" s="262"/>
      <c r="O330" s="76"/>
      <c r="P330" s="76"/>
      <c r="Q330" s="76"/>
      <c r="R330" s="76"/>
      <c r="S330" s="76"/>
      <c r="T330" s="77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T330" s="3" t="s">
        <v>256</v>
      </c>
      <c r="AU330" s="3" t="s">
        <v>265</v>
      </c>
    </row>
    <row r="331" s="30" customFormat="true" ht="24.15" hidden="false" customHeight="true" outlineLevel="0" collapsed="false">
      <c r="A331" s="26"/>
      <c r="B331" s="27"/>
      <c r="C331" s="246" t="s">
        <v>871</v>
      </c>
      <c r="D331" s="246" t="s">
        <v>250</v>
      </c>
      <c r="E331" s="247" t="s">
        <v>872</v>
      </c>
      <c r="F331" s="248" t="s">
        <v>873</v>
      </c>
      <c r="G331" s="249" t="s">
        <v>332</v>
      </c>
      <c r="H331" s="250" t="n">
        <v>4</v>
      </c>
      <c r="I331" s="251"/>
      <c r="J331" s="252" t="n">
        <f aca="false">ROUND(I331*H331,2)</f>
        <v>0</v>
      </c>
      <c r="K331" s="253"/>
      <c r="L331" s="29"/>
      <c r="M331" s="254"/>
      <c r="N331" s="255" t="s">
        <v>39</v>
      </c>
      <c r="O331" s="76"/>
      <c r="P331" s="256" t="n">
        <f aca="false">O331*H331</f>
        <v>0</v>
      </c>
      <c r="Q331" s="256" t="n">
        <v>0</v>
      </c>
      <c r="R331" s="256" t="n">
        <f aca="false">Q331*H331</f>
        <v>0</v>
      </c>
      <c r="S331" s="256" t="n">
        <v>0</v>
      </c>
      <c r="T331" s="257" t="n">
        <f aca="false">S331*H331</f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258" t="s">
        <v>302</v>
      </c>
      <c r="AT331" s="258" t="s">
        <v>250</v>
      </c>
      <c r="AU331" s="258" t="s">
        <v>265</v>
      </c>
      <c r="AY331" s="3" t="s">
        <v>247</v>
      </c>
      <c r="BE331" s="137" t="n">
        <f aca="false">IF(N331="základní",J331,0)</f>
        <v>0</v>
      </c>
      <c r="BF331" s="137" t="n">
        <f aca="false">IF(N331="snížená",J331,0)</f>
        <v>0</v>
      </c>
      <c r="BG331" s="137" t="n">
        <f aca="false">IF(N331="zákl. přenesená",J331,0)</f>
        <v>0</v>
      </c>
      <c r="BH331" s="137" t="n">
        <f aca="false">IF(N331="sníž. přenesená",J331,0)</f>
        <v>0</v>
      </c>
      <c r="BI331" s="137" t="n">
        <f aca="false">IF(N331="nulová",J331,0)</f>
        <v>0</v>
      </c>
      <c r="BJ331" s="3" t="s">
        <v>81</v>
      </c>
      <c r="BK331" s="137" t="n">
        <f aca="false">ROUND(I331*H331,2)</f>
        <v>0</v>
      </c>
      <c r="BL331" s="3" t="s">
        <v>302</v>
      </c>
      <c r="BM331" s="258" t="s">
        <v>874</v>
      </c>
    </row>
    <row r="332" s="30" customFormat="true" ht="28.8" hidden="false" customHeight="false" outlineLevel="0" collapsed="false">
      <c r="A332" s="26"/>
      <c r="B332" s="27"/>
      <c r="C332" s="28"/>
      <c r="D332" s="259" t="s">
        <v>256</v>
      </c>
      <c r="E332" s="28"/>
      <c r="F332" s="260" t="s">
        <v>875</v>
      </c>
      <c r="G332" s="28"/>
      <c r="H332" s="28"/>
      <c r="I332" s="211"/>
      <c r="J332" s="28"/>
      <c r="K332" s="28"/>
      <c r="L332" s="29"/>
      <c r="M332" s="261"/>
      <c r="N332" s="262"/>
      <c r="O332" s="76"/>
      <c r="P332" s="76"/>
      <c r="Q332" s="76"/>
      <c r="R332" s="76"/>
      <c r="S332" s="76"/>
      <c r="T332" s="77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T332" s="3" t="s">
        <v>256</v>
      </c>
      <c r="AU332" s="3" t="s">
        <v>265</v>
      </c>
    </row>
    <row r="333" s="30" customFormat="true" ht="16.5" hidden="false" customHeight="true" outlineLevel="0" collapsed="false">
      <c r="A333" s="26"/>
      <c r="B333" s="27"/>
      <c r="C333" s="263" t="s">
        <v>876</v>
      </c>
      <c r="D333" s="263" t="s">
        <v>288</v>
      </c>
      <c r="E333" s="264" t="s">
        <v>877</v>
      </c>
      <c r="F333" s="265" t="s">
        <v>878</v>
      </c>
      <c r="G333" s="266" t="s">
        <v>332</v>
      </c>
      <c r="H333" s="267" t="n">
        <v>4</v>
      </c>
      <c r="I333" s="268"/>
      <c r="J333" s="269" t="n">
        <f aca="false">ROUND(I333*H333,2)</f>
        <v>0</v>
      </c>
      <c r="K333" s="270"/>
      <c r="L333" s="271"/>
      <c r="M333" s="272"/>
      <c r="N333" s="273" t="s">
        <v>39</v>
      </c>
      <c r="O333" s="76"/>
      <c r="P333" s="256" t="n">
        <f aca="false">O333*H333</f>
        <v>0</v>
      </c>
      <c r="Q333" s="256" t="n">
        <v>0.00054</v>
      </c>
      <c r="R333" s="256" t="n">
        <f aca="false">Q333*H333</f>
        <v>0.00216</v>
      </c>
      <c r="S333" s="256" t="n">
        <v>0</v>
      </c>
      <c r="T333" s="257" t="n">
        <f aca="false">S333*H333</f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258" t="s">
        <v>324</v>
      </c>
      <c r="AT333" s="258" t="s">
        <v>288</v>
      </c>
      <c r="AU333" s="258" t="s">
        <v>265</v>
      </c>
      <c r="AY333" s="3" t="s">
        <v>247</v>
      </c>
      <c r="BE333" s="137" t="n">
        <f aca="false">IF(N333="základní",J333,0)</f>
        <v>0</v>
      </c>
      <c r="BF333" s="137" t="n">
        <f aca="false">IF(N333="snížená",J333,0)</f>
        <v>0</v>
      </c>
      <c r="BG333" s="137" t="n">
        <f aca="false">IF(N333="zákl. přenesená",J333,0)</f>
        <v>0</v>
      </c>
      <c r="BH333" s="137" t="n">
        <f aca="false">IF(N333="sníž. přenesená",J333,0)</f>
        <v>0</v>
      </c>
      <c r="BI333" s="137" t="n">
        <f aca="false">IF(N333="nulová",J333,0)</f>
        <v>0</v>
      </c>
      <c r="BJ333" s="3" t="s">
        <v>81</v>
      </c>
      <c r="BK333" s="137" t="n">
        <f aca="false">ROUND(I333*H333,2)</f>
        <v>0</v>
      </c>
      <c r="BL333" s="3" t="s">
        <v>302</v>
      </c>
      <c r="BM333" s="258" t="s">
        <v>879</v>
      </c>
    </row>
    <row r="334" s="30" customFormat="true" ht="10.2" hidden="false" customHeight="false" outlineLevel="0" collapsed="false">
      <c r="A334" s="26"/>
      <c r="B334" s="27"/>
      <c r="C334" s="28"/>
      <c r="D334" s="259" t="s">
        <v>256</v>
      </c>
      <c r="E334" s="28"/>
      <c r="F334" s="260" t="s">
        <v>878</v>
      </c>
      <c r="G334" s="28"/>
      <c r="H334" s="28"/>
      <c r="I334" s="211"/>
      <c r="J334" s="28"/>
      <c r="K334" s="28"/>
      <c r="L334" s="29"/>
      <c r="M334" s="261"/>
      <c r="N334" s="262"/>
      <c r="O334" s="76"/>
      <c r="P334" s="76"/>
      <c r="Q334" s="76"/>
      <c r="R334" s="76"/>
      <c r="S334" s="76"/>
      <c r="T334" s="77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T334" s="3" t="s">
        <v>256</v>
      </c>
      <c r="AU334" s="3" t="s">
        <v>265</v>
      </c>
    </row>
    <row r="335" s="30" customFormat="true" ht="24.15" hidden="false" customHeight="true" outlineLevel="0" collapsed="false">
      <c r="A335" s="26"/>
      <c r="B335" s="27"/>
      <c r="C335" s="263" t="s">
        <v>880</v>
      </c>
      <c r="D335" s="263" t="s">
        <v>288</v>
      </c>
      <c r="E335" s="264" t="s">
        <v>881</v>
      </c>
      <c r="F335" s="265" t="s">
        <v>882</v>
      </c>
      <c r="G335" s="266" t="s">
        <v>291</v>
      </c>
      <c r="H335" s="267" t="n">
        <v>1</v>
      </c>
      <c r="I335" s="268"/>
      <c r="J335" s="269" t="n">
        <f aca="false">ROUND(I335*H335,2)</f>
        <v>0</v>
      </c>
      <c r="K335" s="270"/>
      <c r="L335" s="271"/>
      <c r="M335" s="272"/>
      <c r="N335" s="273" t="s">
        <v>39</v>
      </c>
      <c r="O335" s="76"/>
      <c r="P335" s="256" t="n">
        <f aca="false">O335*H335</f>
        <v>0</v>
      </c>
      <c r="Q335" s="256" t="n">
        <v>1E-005</v>
      </c>
      <c r="R335" s="256" t="n">
        <f aca="false">Q335*H335</f>
        <v>1E-005</v>
      </c>
      <c r="S335" s="256" t="n">
        <v>0</v>
      </c>
      <c r="T335" s="257" t="n">
        <f aca="false">S335*H335</f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258" t="s">
        <v>324</v>
      </c>
      <c r="AT335" s="258" t="s">
        <v>288</v>
      </c>
      <c r="AU335" s="258" t="s">
        <v>265</v>
      </c>
      <c r="AY335" s="3" t="s">
        <v>247</v>
      </c>
      <c r="BE335" s="137" t="n">
        <f aca="false">IF(N335="základní",J335,0)</f>
        <v>0</v>
      </c>
      <c r="BF335" s="137" t="n">
        <f aca="false">IF(N335="snížená",J335,0)</f>
        <v>0</v>
      </c>
      <c r="BG335" s="137" t="n">
        <f aca="false">IF(N335="zákl. přenesená",J335,0)</f>
        <v>0</v>
      </c>
      <c r="BH335" s="137" t="n">
        <f aca="false">IF(N335="sníž. přenesená",J335,0)</f>
        <v>0</v>
      </c>
      <c r="BI335" s="137" t="n">
        <f aca="false">IF(N335="nulová",J335,0)</f>
        <v>0</v>
      </c>
      <c r="BJ335" s="3" t="s">
        <v>81</v>
      </c>
      <c r="BK335" s="137" t="n">
        <f aca="false">ROUND(I335*H335,2)</f>
        <v>0</v>
      </c>
      <c r="BL335" s="3" t="s">
        <v>302</v>
      </c>
      <c r="BM335" s="258" t="s">
        <v>883</v>
      </c>
    </row>
    <row r="336" s="30" customFormat="true" ht="10.2" hidden="false" customHeight="false" outlineLevel="0" collapsed="false">
      <c r="A336" s="26"/>
      <c r="B336" s="27"/>
      <c r="C336" s="28"/>
      <c r="D336" s="259" t="s">
        <v>256</v>
      </c>
      <c r="E336" s="28"/>
      <c r="F336" s="260" t="s">
        <v>882</v>
      </c>
      <c r="G336" s="28"/>
      <c r="H336" s="28"/>
      <c r="I336" s="211"/>
      <c r="J336" s="28"/>
      <c r="K336" s="28"/>
      <c r="L336" s="29"/>
      <c r="M336" s="261"/>
      <c r="N336" s="262"/>
      <c r="O336" s="76"/>
      <c r="P336" s="76"/>
      <c r="Q336" s="76"/>
      <c r="R336" s="76"/>
      <c r="S336" s="76"/>
      <c r="T336" s="77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T336" s="3" t="s">
        <v>256</v>
      </c>
      <c r="AU336" s="3" t="s">
        <v>265</v>
      </c>
    </row>
    <row r="337" s="30" customFormat="true" ht="24.15" hidden="false" customHeight="true" outlineLevel="0" collapsed="false">
      <c r="A337" s="26"/>
      <c r="B337" s="27"/>
      <c r="C337" s="263" t="s">
        <v>884</v>
      </c>
      <c r="D337" s="263" t="s">
        <v>288</v>
      </c>
      <c r="E337" s="264" t="s">
        <v>885</v>
      </c>
      <c r="F337" s="265" t="s">
        <v>886</v>
      </c>
      <c r="G337" s="266" t="s">
        <v>291</v>
      </c>
      <c r="H337" s="267" t="n">
        <v>1</v>
      </c>
      <c r="I337" s="268"/>
      <c r="J337" s="269" t="n">
        <f aca="false">ROUND(I337*H337,2)</f>
        <v>0</v>
      </c>
      <c r="K337" s="270"/>
      <c r="L337" s="271"/>
      <c r="M337" s="272"/>
      <c r="N337" s="273" t="s">
        <v>39</v>
      </c>
      <c r="O337" s="76"/>
      <c r="P337" s="256" t="n">
        <f aca="false">O337*H337</f>
        <v>0</v>
      </c>
      <c r="Q337" s="256" t="n">
        <v>1E-005</v>
      </c>
      <c r="R337" s="256" t="n">
        <f aca="false">Q337*H337</f>
        <v>1E-005</v>
      </c>
      <c r="S337" s="256" t="n">
        <v>0</v>
      </c>
      <c r="T337" s="257" t="n">
        <f aca="false">S337*H337</f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258" t="s">
        <v>324</v>
      </c>
      <c r="AT337" s="258" t="s">
        <v>288</v>
      </c>
      <c r="AU337" s="258" t="s">
        <v>265</v>
      </c>
      <c r="AY337" s="3" t="s">
        <v>247</v>
      </c>
      <c r="BE337" s="137" t="n">
        <f aca="false">IF(N337="základní",J337,0)</f>
        <v>0</v>
      </c>
      <c r="BF337" s="137" t="n">
        <f aca="false">IF(N337="snížená",J337,0)</f>
        <v>0</v>
      </c>
      <c r="BG337" s="137" t="n">
        <f aca="false">IF(N337="zákl. přenesená",J337,0)</f>
        <v>0</v>
      </c>
      <c r="BH337" s="137" t="n">
        <f aca="false">IF(N337="sníž. přenesená",J337,0)</f>
        <v>0</v>
      </c>
      <c r="BI337" s="137" t="n">
        <f aca="false">IF(N337="nulová",J337,0)</f>
        <v>0</v>
      </c>
      <c r="BJ337" s="3" t="s">
        <v>81</v>
      </c>
      <c r="BK337" s="137" t="n">
        <f aca="false">ROUND(I337*H337,2)</f>
        <v>0</v>
      </c>
      <c r="BL337" s="3" t="s">
        <v>302</v>
      </c>
      <c r="BM337" s="258" t="s">
        <v>887</v>
      </c>
    </row>
    <row r="338" s="30" customFormat="true" ht="10.2" hidden="false" customHeight="false" outlineLevel="0" collapsed="false">
      <c r="A338" s="26"/>
      <c r="B338" s="27"/>
      <c r="C338" s="28"/>
      <c r="D338" s="259" t="s">
        <v>256</v>
      </c>
      <c r="E338" s="28"/>
      <c r="F338" s="260" t="s">
        <v>886</v>
      </c>
      <c r="G338" s="28"/>
      <c r="H338" s="28"/>
      <c r="I338" s="211"/>
      <c r="J338" s="28"/>
      <c r="K338" s="28"/>
      <c r="L338" s="29"/>
      <c r="M338" s="261"/>
      <c r="N338" s="262"/>
      <c r="O338" s="76"/>
      <c r="P338" s="76"/>
      <c r="Q338" s="76"/>
      <c r="R338" s="76"/>
      <c r="S338" s="76"/>
      <c r="T338" s="77"/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T338" s="3" t="s">
        <v>256</v>
      </c>
      <c r="AU338" s="3" t="s">
        <v>265</v>
      </c>
    </row>
    <row r="339" s="30" customFormat="true" ht="24.15" hidden="false" customHeight="true" outlineLevel="0" collapsed="false">
      <c r="A339" s="26"/>
      <c r="B339" s="27"/>
      <c r="C339" s="263" t="s">
        <v>888</v>
      </c>
      <c r="D339" s="263" t="s">
        <v>288</v>
      </c>
      <c r="E339" s="264" t="s">
        <v>889</v>
      </c>
      <c r="F339" s="265" t="s">
        <v>890</v>
      </c>
      <c r="G339" s="266" t="s">
        <v>291</v>
      </c>
      <c r="H339" s="267" t="n">
        <v>1</v>
      </c>
      <c r="I339" s="268"/>
      <c r="J339" s="269" t="n">
        <f aca="false">ROUND(I339*H339,2)</f>
        <v>0</v>
      </c>
      <c r="K339" s="270"/>
      <c r="L339" s="271"/>
      <c r="M339" s="272"/>
      <c r="N339" s="273" t="s">
        <v>39</v>
      </c>
      <c r="O339" s="76"/>
      <c r="P339" s="256" t="n">
        <f aca="false">O339*H339</f>
        <v>0</v>
      </c>
      <c r="Q339" s="256" t="n">
        <v>1E-005</v>
      </c>
      <c r="R339" s="256" t="n">
        <f aca="false">Q339*H339</f>
        <v>1E-005</v>
      </c>
      <c r="S339" s="256" t="n">
        <v>0</v>
      </c>
      <c r="T339" s="257" t="n">
        <f aca="false">S339*H339</f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258" t="s">
        <v>324</v>
      </c>
      <c r="AT339" s="258" t="s">
        <v>288</v>
      </c>
      <c r="AU339" s="258" t="s">
        <v>265</v>
      </c>
      <c r="AY339" s="3" t="s">
        <v>247</v>
      </c>
      <c r="BE339" s="137" t="n">
        <f aca="false">IF(N339="základní",J339,0)</f>
        <v>0</v>
      </c>
      <c r="BF339" s="137" t="n">
        <f aca="false">IF(N339="snížená",J339,0)</f>
        <v>0</v>
      </c>
      <c r="BG339" s="137" t="n">
        <f aca="false">IF(N339="zákl. přenesená",J339,0)</f>
        <v>0</v>
      </c>
      <c r="BH339" s="137" t="n">
        <f aca="false">IF(N339="sníž. přenesená",J339,0)</f>
        <v>0</v>
      </c>
      <c r="BI339" s="137" t="n">
        <f aca="false">IF(N339="nulová",J339,0)</f>
        <v>0</v>
      </c>
      <c r="BJ339" s="3" t="s">
        <v>81</v>
      </c>
      <c r="BK339" s="137" t="n">
        <f aca="false">ROUND(I339*H339,2)</f>
        <v>0</v>
      </c>
      <c r="BL339" s="3" t="s">
        <v>302</v>
      </c>
      <c r="BM339" s="258" t="s">
        <v>891</v>
      </c>
    </row>
    <row r="340" s="30" customFormat="true" ht="10.2" hidden="false" customHeight="false" outlineLevel="0" collapsed="false">
      <c r="A340" s="26"/>
      <c r="B340" s="27"/>
      <c r="C340" s="28"/>
      <c r="D340" s="259" t="s">
        <v>256</v>
      </c>
      <c r="E340" s="28"/>
      <c r="F340" s="260" t="s">
        <v>890</v>
      </c>
      <c r="G340" s="28"/>
      <c r="H340" s="28"/>
      <c r="I340" s="211"/>
      <c r="J340" s="28"/>
      <c r="K340" s="28"/>
      <c r="L340" s="29"/>
      <c r="M340" s="261"/>
      <c r="N340" s="262"/>
      <c r="O340" s="76"/>
      <c r="P340" s="76"/>
      <c r="Q340" s="76"/>
      <c r="R340" s="76"/>
      <c r="S340" s="76"/>
      <c r="T340" s="77"/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T340" s="3" t="s">
        <v>256</v>
      </c>
      <c r="AU340" s="3" t="s">
        <v>265</v>
      </c>
    </row>
    <row r="341" s="30" customFormat="true" ht="44.25" hidden="false" customHeight="true" outlineLevel="0" collapsed="false">
      <c r="A341" s="26"/>
      <c r="B341" s="27"/>
      <c r="C341" s="246" t="s">
        <v>937</v>
      </c>
      <c r="D341" s="246" t="s">
        <v>250</v>
      </c>
      <c r="E341" s="247" t="s">
        <v>938</v>
      </c>
      <c r="F341" s="248" t="s">
        <v>939</v>
      </c>
      <c r="G341" s="249" t="s">
        <v>332</v>
      </c>
      <c r="H341" s="250" t="n">
        <v>2</v>
      </c>
      <c r="I341" s="251"/>
      <c r="J341" s="252" t="n">
        <f aca="false">ROUND(I341*H341,2)</f>
        <v>0</v>
      </c>
      <c r="K341" s="253"/>
      <c r="L341" s="29"/>
      <c r="M341" s="254"/>
      <c r="N341" s="255" t="s">
        <v>39</v>
      </c>
      <c r="O341" s="76"/>
      <c r="P341" s="256" t="n">
        <f aca="false">O341*H341</f>
        <v>0</v>
      </c>
      <c r="Q341" s="256" t="n">
        <v>0</v>
      </c>
      <c r="R341" s="256" t="n">
        <f aca="false">Q341*H341</f>
        <v>0</v>
      </c>
      <c r="S341" s="256" t="n">
        <v>0</v>
      </c>
      <c r="T341" s="257" t="n">
        <f aca="false">S341*H341</f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258" t="s">
        <v>302</v>
      </c>
      <c r="AT341" s="258" t="s">
        <v>250</v>
      </c>
      <c r="AU341" s="258" t="s">
        <v>265</v>
      </c>
      <c r="AY341" s="3" t="s">
        <v>247</v>
      </c>
      <c r="BE341" s="137" t="n">
        <f aca="false">IF(N341="základní",J341,0)</f>
        <v>0</v>
      </c>
      <c r="BF341" s="137" t="n">
        <f aca="false">IF(N341="snížená",J341,0)</f>
        <v>0</v>
      </c>
      <c r="BG341" s="137" t="n">
        <f aca="false">IF(N341="zákl. přenesená",J341,0)</f>
        <v>0</v>
      </c>
      <c r="BH341" s="137" t="n">
        <f aca="false">IF(N341="sníž. přenesená",J341,0)</f>
        <v>0</v>
      </c>
      <c r="BI341" s="137" t="n">
        <f aca="false">IF(N341="nulová",J341,0)</f>
        <v>0</v>
      </c>
      <c r="BJ341" s="3" t="s">
        <v>81</v>
      </c>
      <c r="BK341" s="137" t="n">
        <f aca="false">ROUND(I341*H341,2)</f>
        <v>0</v>
      </c>
      <c r="BL341" s="3" t="s">
        <v>302</v>
      </c>
      <c r="BM341" s="258" t="s">
        <v>940</v>
      </c>
    </row>
    <row r="342" s="30" customFormat="true" ht="28.8" hidden="false" customHeight="false" outlineLevel="0" collapsed="false">
      <c r="A342" s="26"/>
      <c r="B342" s="27"/>
      <c r="C342" s="28"/>
      <c r="D342" s="259" t="s">
        <v>256</v>
      </c>
      <c r="E342" s="28"/>
      <c r="F342" s="260" t="s">
        <v>941</v>
      </c>
      <c r="G342" s="28"/>
      <c r="H342" s="28"/>
      <c r="I342" s="211"/>
      <c r="J342" s="28"/>
      <c r="K342" s="28"/>
      <c r="L342" s="29"/>
      <c r="M342" s="261"/>
      <c r="N342" s="262"/>
      <c r="O342" s="76"/>
      <c r="P342" s="76"/>
      <c r="Q342" s="76"/>
      <c r="R342" s="76"/>
      <c r="S342" s="76"/>
      <c r="T342" s="77"/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T342" s="3" t="s">
        <v>256</v>
      </c>
      <c r="AU342" s="3" t="s">
        <v>265</v>
      </c>
    </row>
    <row r="343" s="30" customFormat="true" ht="55.5" hidden="false" customHeight="true" outlineLevel="0" collapsed="false">
      <c r="A343" s="26"/>
      <c r="B343" s="27"/>
      <c r="C343" s="246" t="s">
        <v>1342</v>
      </c>
      <c r="D343" s="246" t="s">
        <v>250</v>
      </c>
      <c r="E343" s="247" t="s">
        <v>1343</v>
      </c>
      <c r="F343" s="248" t="s">
        <v>1344</v>
      </c>
      <c r="G343" s="249" t="s">
        <v>291</v>
      </c>
      <c r="H343" s="250" t="n">
        <v>0.2</v>
      </c>
      <c r="I343" s="251"/>
      <c r="J343" s="252" t="n">
        <f aca="false">ROUND(I343*H343,2)</f>
        <v>0</v>
      </c>
      <c r="K343" s="253"/>
      <c r="L343" s="29"/>
      <c r="M343" s="254"/>
      <c r="N343" s="255" t="s">
        <v>39</v>
      </c>
      <c r="O343" s="76"/>
      <c r="P343" s="256" t="n">
        <f aca="false">O343*H343</f>
        <v>0</v>
      </c>
      <c r="Q343" s="256" t="n">
        <v>0.00064</v>
      </c>
      <c r="R343" s="256" t="n">
        <f aca="false">Q343*H343</f>
        <v>0.000128</v>
      </c>
      <c r="S343" s="256" t="n">
        <v>0</v>
      </c>
      <c r="T343" s="257" t="n">
        <f aca="false">S343*H343</f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258" t="s">
        <v>302</v>
      </c>
      <c r="AT343" s="258" t="s">
        <v>250</v>
      </c>
      <c r="AU343" s="258" t="s">
        <v>265</v>
      </c>
      <c r="AY343" s="3" t="s">
        <v>247</v>
      </c>
      <c r="BE343" s="137" t="n">
        <f aca="false">IF(N343="základní",J343,0)</f>
        <v>0</v>
      </c>
      <c r="BF343" s="137" t="n">
        <f aca="false">IF(N343="snížená",J343,0)</f>
        <v>0</v>
      </c>
      <c r="BG343" s="137" t="n">
        <f aca="false">IF(N343="zákl. přenesená",J343,0)</f>
        <v>0</v>
      </c>
      <c r="BH343" s="137" t="n">
        <f aca="false">IF(N343="sníž. přenesená",J343,0)</f>
        <v>0</v>
      </c>
      <c r="BI343" s="137" t="n">
        <f aca="false">IF(N343="nulová",J343,0)</f>
        <v>0</v>
      </c>
      <c r="BJ343" s="3" t="s">
        <v>81</v>
      </c>
      <c r="BK343" s="137" t="n">
        <f aca="false">ROUND(I343*H343,2)</f>
        <v>0</v>
      </c>
      <c r="BL343" s="3" t="s">
        <v>302</v>
      </c>
      <c r="BM343" s="258" t="s">
        <v>1345</v>
      </c>
    </row>
    <row r="344" s="30" customFormat="true" ht="38.4" hidden="false" customHeight="false" outlineLevel="0" collapsed="false">
      <c r="A344" s="26"/>
      <c r="B344" s="27"/>
      <c r="C344" s="28"/>
      <c r="D344" s="259" t="s">
        <v>256</v>
      </c>
      <c r="E344" s="28"/>
      <c r="F344" s="260" t="s">
        <v>1344</v>
      </c>
      <c r="G344" s="28"/>
      <c r="H344" s="28"/>
      <c r="I344" s="211"/>
      <c r="J344" s="28"/>
      <c r="K344" s="28"/>
      <c r="L344" s="29"/>
      <c r="M344" s="261"/>
      <c r="N344" s="262"/>
      <c r="O344" s="76"/>
      <c r="P344" s="76"/>
      <c r="Q344" s="76"/>
      <c r="R344" s="76"/>
      <c r="S344" s="76"/>
      <c r="T344" s="77"/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T344" s="3" t="s">
        <v>256</v>
      </c>
      <c r="AU344" s="3" t="s">
        <v>265</v>
      </c>
    </row>
    <row r="345" s="30" customFormat="true" ht="37.8" hidden="false" customHeight="true" outlineLevel="0" collapsed="false">
      <c r="A345" s="26"/>
      <c r="B345" s="27"/>
      <c r="C345" s="263" t="s">
        <v>1346</v>
      </c>
      <c r="D345" s="263" t="s">
        <v>288</v>
      </c>
      <c r="E345" s="264" t="s">
        <v>1347</v>
      </c>
      <c r="F345" s="265" t="s">
        <v>1348</v>
      </c>
      <c r="G345" s="266"/>
      <c r="H345" s="267" t="n">
        <v>0.2</v>
      </c>
      <c r="I345" s="268"/>
      <c r="J345" s="269" t="n">
        <f aca="false">ROUND(I345*H345,2)</f>
        <v>0</v>
      </c>
      <c r="K345" s="270"/>
      <c r="L345" s="271"/>
      <c r="M345" s="272"/>
      <c r="N345" s="273" t="s">
        <v>39</v>
      </c>
      <c r="O345" s="76"/>
      <c r="P345" s="256" t="n">
        <f aca="false">O345*H345</f>
        <v>0</v>
      </c>
      <c r="Q345" s="256" t="n">
        <v>0</v>
      </c>
      <c r="R345" s="256" t="n">
        <f aca="false">Q345*H345</f>
        <v>0</v>
      </c>
      <c r="S345" s="256" t="n">
        <v>0</v>
      </c>
      <c r="T345" s="257" t="n">
        <f aca="false">S345*H345</f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258" t="s">
        <v>324</v>
      </c>
      <c r="AT345" s="258" t="s">
        <v>288</v>
      </c>
      <c r="AU345" s="258" t="s">
        <v>265</v>
      </c>
      <c r="AY345" s="3" t="s">
        <v>247</v>
      </c>
      <c r="BE345" s="137" t="n">
        <f aca="false">IF(N345="základní",J345,0)</f>
        <v>0</v>
      </c>
      <c r="BF345" s="137" t="n">
        <f aca="false">IF(N345="snížená",J345,0)</f>
        <v>0</v>
      </c>
      <c r="BG345" s="137" t="n">
        <f aca="false">IF(N345="zákl. přenesená",J345,0)</f>
        <v>0</v>
      </c>
      <c r="BH345" s="137" t="n">
        <f aca="false">IF(N345="sníž. přenesená",J345,0)</f>
        <v>0</v>
      </c>
      <c r="BI345" s="137" t="n">
        <f aca="false">IF(N345="nulová",J345,0)</f>
        <v>0</v>
      </c>
      <c r="BJ345" s="3" t="s">
        <v>81</v>
      </c>
      <c r="BK345" s="137" t="n">
        <f aca="false">ROUND(I345*H345,2)</f>
        <v>0</v>
      </c>
      <c r="BL345" s="3" t="s">
        <v>302</v>
      </c>
      <c r="BM345" s="258" t="s">
        <v>1349</v>
      </c>
    </row>
    <row r="346" s="30" customFormat="true" ht="19.2" hidden="false" customHeight="false" outlineLevel="0" collapsed="false">
      <c r="A346" s="26"/>
      <c r="B346" s="27"/>
      <c r="C346" s="28"/>
      <c r="D346" s="259" t="s">
        <v>256</v>
      </c>
      <c r="E346" s="28"/>
      <c r="F346" s="260" t="s">
        <v>1348</v>
      </c>
      <c r="G346" s="28"/>
      <c r="H346" s="28"/>
      <c r="I346" s="211"/>
      <c r="J346" s="28"/>
      <c r="K346" s="28"/>
      <c r="L346" s="29"/>
      <c r="M346" s="261"/>
      <c r="N346" s="262"/>
      <c r="O346" s="76"/>
      <c r="P346" s="76"/>
      <c r="Q346" s="76"/>
      <c r="R346" s="76"/>
      <c r="S346" s="76"/>
      <c r="T346" s="77"/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T346" s="3" t="s">
        <v>256</v>
      </c>
      <c r="AU346" s="3" t="s">
        <v>265</v>
      </c>
    </row>
    <row r="347" s="30" customFormat="true" ht="21.75" hidden="false" customHeight="true" outlineLevel="0" collapsed="false">
      <c r="A347" s="26"/>
      <c r="B347" s="27"/>
      <c r="C347" s="246" t="s">
        <v>942</v>
      </c>
      <c r="D347" s="246" t="s">
        <v>250</v>
      </c>
      <c r="E347" s="247" t="s">
        <v>943</v>
      </c>
      <c r="F347" s="248" t="s">
        <v>944</v>
      </c>
      <c r="G347" s="249" t="s">
        <v>291</v>
      </c>
      <c r="H347" s="250" t="n">
        <v>0.2</v>
      </c>
      <c r="I347" s="251"/>
      <c r="J347" s="252" t="n">
        <f aca="false">ROUND(I347*H347,2)</f>
        <v>0</v>
      </c>
      <c r="K347" s="253"/>
      <c r="L347" s="29"/>
      <c r="M347" s="254"/>
      <c r="N347" s="255" t="s">
        <v>39</v>
      </c>
      <c r="O347" s="76"/>
      <c r="P347" s="256" t="n">
        <f aca="false">O347*H347</f>
        <v>0</v>
      </c>
      <c r="Q347" s="256" t="n">
        <v>0</v>
      </c>
      <c r="R347" s="256" t="n">
        <f aca="false">Q347*H347</f>
        <v>0</v>
      </c>
      <c r="S347" s="256" t="n">
        <v>0</v>
      </c>
      <c r="T347" s="257" t="n">
        <f aca="false">S347*H347</f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258" t="s">
        <v>302</v>
      </c>
      <c r="AT347" s="258" t="s">
        <v>250</v>
      </c>
      <c r="AU347" s="258" t="s">
        <v>265</v>
      </c>
      <c r="AY347" s="3" t="s">
        <v>247</v>
      </c>
      <c r="BE347" s="137" t="n">
        <f aca="false">IF(N347="základní",J347,0)</f>
        <v>0</v>
      </c>
      <c r="BF347" s="137" t="n">
        <f aca="false">IF(N347="snížená",J347,0)</f>
        <v>0</v>
      </c>
      <c r="BG347" s="137" t="n">
        <f aca="false">IF(N347="zákl. přenesená",J347,0)</f>
        <v>0</v>
      </c>
      <c r="BH347" s="137" t="n">
        <f aca="false">IF(N347="sníž. přenesená",J347,0)</f>
        <v>0</v>
      </c>
      <c r="BI347" s="137" t="n">
        <f aca="false">IF(N347="nulová",J347,0)</f>
        <v>0</v>
      </c>
      <c r="BJ347" s="3" t="s">
        <v>81</v>
      </c>
      <c r="BK347" s="137" t="n">
        <f aca="false">ROUND(I347*H347,2)</f>
        <v>0</v>
      </c>
      <c r="BL347" s="3" t="s">
        <v>302</v>
      </c>
      <c r="BM347" s="258" t="s">
        <v>945</v>
      </c>
    </row>
    <row r="348" s="30" customFormat="true" ht="19.2" hidden="false" customHeight="false" outlineLevel="0" collapsed="false">
      <c r="A348" s="26"/>
      <c r="B348" s="27"/>
      <c r="C348" s="28"/>
      <c r="D348" s="259" t="s">
        <v>256</v>
      </c>
      <c r="E348" s="28"/>
      <c r="F348" s="260" t="s">
        <v>946</v>
      </c>
      <c r="G348" s="28"/>
      <c r="H348" s="28"/>
      <c r="I348" s="211"/>
      <c r="J348" s="28"/>
      <c r="K348" s="28"/>
      <c r="L348" s="29"/>
      <c r="M348" s="261"/>
      <c r="N348" s="262"/>
      <c r="O348" s="76"/>
      <c r="P348" s="76"/>
      <c r="Q348" s="76"/>
      <c r="R348" s="76"/>
      <c r="S348" s="76"/>
      <c r="T348" s="77"/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T348" s="3" t="s">
        <v>256</v>
      </c>
      <c r="AU348" s="3" t="s">
        <v>265</v>
      </c>
    </row>
    <row r="349" s="229" customFormat="true" ht="20.85" hidden="false" customHeight="true" outlineLevel="0" collapsed="false">
      <c r="B349" s="230"/>
      <c r="C349" s="231"/>
      <c r="D349" s="232" t="s">
        <v>73</v>
      </c>
      <c r="E349" s="244" t="s">
        <v>947</v>
      </c>
      <c r="F349" s="244" t="s">
        <v>948</v>
      </c>
      <c r="G349" s="231"/>
      <c r="H349" s="231"/>
      <c r="I349" s="234"/>
      <c r="J349" s="245" t="n">
        <f aca="false">BK349</f>
        <v>0</v>
      </c>
      <c r="K349" s="231"/>
      <c r="L349" s="236"/>
      <c r="M349" s="237"/>
      <c r="N349" s="238"/>
      <c r="O349" s="238"/>
      <c r="P349" s="239" t="n">
        <f aca="false">SUM(P350:P373)</f>
        <v>0</v>
      </c>
      <c r="Q349" s="238"/>
      <c r="R349" s="239" t="n">
        <f aca="false">SUM(R350:R373)</f>
        <v>0.02046</v>
      </c>
      <c r="S349" s="238"/>
      <c r="T349" s="240" t="n">
        <f aca="false">SUM(T350:T373)</f>
        <v>0.009</v>
      </c>
      <c r="AR349" s="241" t="s">
        <v>83</v>
      </c>
      <c r="AT349" s="242" t="s">
        <v>73</v>
      </c>
      <c r="AU349" s="242" t="s">
        <v>83</v>
      </c>
      <c r="AY349" s="241" t="s">
        <v>247</v>
      </c>
      <c r="BK349" s="243" t="n">
        <f aca="false">SUM(BK350:BK373)</f>
        <v>0</v>
      </c>
    </row>
    <row r="350" s="30" customFormat="true" ht="33" hidden="false" customHeight="true" outlineLevel="0" collapsed="false">
      <c r="A350" s="26"/>
      <c r="B350" s="27"/>
      <c r="C350" s="246" t="s">
        <v>949</v>
      </c>
      <c r="D350" s="246" t="s">
        <v>250</v>
      </c>
      <c r="E350" s="247" t="s">
        <v>623</v>
      </c>
      <c r="F350" s="248" t="s">
        <v>624</v>
      </c>
      <c r="G350" s="249" t="s">
        <v>291</v>
      </c>
      <c r="H350" s="250" t="n">
        <v>1</v>
      </c>
      <c r="I350" s="251"/>
      <c r="J350" s="252" t="n">
        <f aca="false">ROUND(I350*H350,2)</f>
        <v>0</v>
      </c>
      <c r="K350" s="253"/>
      <c r="L350" s="29"/>
      <c r="M350" s="254"/>
      <c r="N350" s="255" t="s">
        <v>39</v>
      </c>
      <c r="O350" s="76"/>
      <c r="P350" s="256" t="n">
        <f aca="false">O350*H350</f>
        <v>0</v>
      </c>
      <c r="Q350" s="256" t="n">
        <v>0</v>
      </c>
      <c r="R350" s="256" t="n">
        <f aca="false">Q350*H350</f>
        <v>0</v>
      </c>
      <c r="S350" s="256" t="n">
        <v>0</v>
      </c>
      <c r="T350" s="257" t="n">
        <f aca="false">S350*H350</f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258" t="s">
        <v>302</v>
      </c>
      <c r="AT350" s="258" t="s">
        <v>250</v>
      </c>
      <c r="AU350" s="258" t="s">
        <v>265</v>
      </c>
      <c r="AY350" s="3" t="s">
        <v>247</v>
      </c>
      <c r="BE350" s="137" t="n">
        <f aca="false">IF(N350="základní",J350,0)</f>
        <v>0</v>
      </c>
      <c r="BF350" s="137" t="n">
        <f aca="false">IF(N350="snížená",J350,0)</f>
        <v>0</v>
      </c>
      <c r="BG350" s="137" t="n">
        <f aca="false">IF(N350="zákl. přenesená",J350,0)</f>
        <v>0</v>
      </c>
      <c r="BH350" s="137" t="n">
        <f aca="false">IF(N350="sníž. přenesená",J350,0)</f>
        <v>0</v>
      </c>
      <c r="BI350" s="137" t="n">
        <f aca="false">IF(N350="nulová",J350,0)</f>
        <v>0</v>
      </c>
      <c r="BJ350" s="3" t="s">
        <v>81</v>
      </c>
      <c r="BK350" s="137" t="n">
        <f aca="false">ROUND(I350*H350,2)</f>
        <v>0</v>
      </c>
      <c r="BL350" s="3" t="s">
        <v>302</v>
      </c>
      <c r="BM350" s="258" t="s">
        <v>950</v>
      </c>
    </row>
    <row r="351" s="30" customFormat="true" ht="19.2" hidden="false" customHeight="false" outlineLevel="0" collapsed="false">
      <c r="A351" s="26"/>
      <c r="B351" s="27"/>
      <c r="C351" s="28"/>
      <c r="D351" s="259" t="s">
        <v>256</v>
      </c>
      <c r="E351" s="28"/>
      <c r="F351" s="260" t="s">
        <v>624</v>
      </c>
      <c r="G351" s="28"/>
      <c r="H351" s="28"/>
      <c r="I351" s="211"/>
      <c r="J351" s="28"/>
      <c r="K351" s="28"/>
      <c r="L351" s="29"/>
      <c r="M351" s="261"/>
      <c r="N351" s="262"/>
      <c r="O351" s="76"/>
      <c r="P351" s="76"/>
      <c r="Q351" s="76"/>
      <c r="R351" s="76"/>
      <c r="S351" s="76"/>
      <c r="T351" s="77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T351" s="3" t="s">
        <v>256</v>
      </c>
      <c r="AU351" s="3" t="s">
        <v>265</v>
      </c>
    </row>
    <row r="352" s="30" customFormat="true" ht="24.15" hidden="false" customHeight="true" outlineLevel="0" collapsed="false">
      <c r="A352" s="26"/>
      <c r="B352" s="27"/>
      <c r="C352" s="263" t="s">
        <v>951</v>
      </c>
      <c r="D352" s="263" t="s">
        <v>288</v>
      </c>
      <c r="E352" s="264" t="s">
        <v>952</v>
      </c>
      <c r="F352" s="265" t="s">
        <v>953</v>
      </c>
      <c r="G352" s="266" t="s">
        <v>291</v>
      </c>
      <c r="H352" s="267" t="n">
        <v>1</v>
      </c>
      <c r="I352" s="268"/>
      <c r="J352" s="269" t="n">
        <f aca="false">ROUND(I352*H352,2)</f>
        <v>0</v>
      </c>
      <c r="K352" s="270"/>
      <c r="L352" s="271"/>
      <c r="M352" s="272"/>
      <c r="N352" s="273" t="s">
        <v>39</v>
      </c>
      <c r="O352" s="76"/>
      <c r="P352" s="256" t="n">
        <f aca="false">O352*H352</f>
        <v>0</v>
      </c>
      <c r="Q352" s="256" t="n">
        <v>0</v>
      </c>
      <c r="R352" s="256" t="n">
        <f aca="false">Q352*H352</f>
        <v>0</v>
      </c>
      <c r="S352" s="256" t="n">
        <v>0</v>
      </c>
      <c r="T352" s="257" t="n">
        <f aca="false">S352*H352</f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258" t="s">
        <v>324</v>
      </c>
      <c r="AT352" s="258" t="s">
        <v>288</v>
      </c>
      <c r="AU352" s="258" t="s">
        <v>265</v>
      </c>
      <c r="AY352" s="3" t="s">
        <v>247</v>
      </c>
      <c r="BE352" s="137" t="n">
        <f aca="false">IF(N352="základní",J352,0)</f>
        <v>0</v>
      </c>
      <c r="BF352" s="137" t="n">
        <f aca="false">IF(N352="snížená",J352,0)</f>
        <v>0</v>
      </c>
      <c r="BG352" s="137" t="n">
        <f aca="false">IF(N352="zákl. přenesená",J352,0)</f>
        <v>0</v>
      </c>
      <c r="BH352" s="137" t="n">
        <f aca="false">IF(N352="sníž. přenesená",J352,0)</f>
        <v>0</v>
      </c>
      <c r="BI352" s="137" t="n">
        <f aca="false">IF(N352="nulová",J352,0)</f>
        <v>0</v>
      </c>
      <c r="BJ352" s="3" t="s">
        <v>81</v>
      </c>
      <c r="BK352" s="137" t="n">
        <f aca="false">ROUND(I352*H352,2)</f>
        <v>0</v>
      </c>
      <c r="BL352" s="3" t="s">
        <v>302</v>
      </c>
      <c r="BM352" s="258" t="s">
        <v>954</v>
      </c>
    </row>
    <row r="353" s="30" customFormat="true" ht="19.2" hidden="false" customHeight="false" outlineLevel="0" collapsed="false">
      <c r="A353" s="26"/>
      <c r="B353" s="27"/>
      <c r="C353" s="28"/>
      <c r="D353" s="259" t="s">
        <v>256</v>
      </c>
      <c r="E353" s="28"/>
      <c r="F353" s="260" t="s">
        <v>953</v>
      </c>
      <c r="G353" s="28"/>
      <c r="H353" s="28"/>
      <c r="I353" s="211"/>
      <c r="J353" s="28"/>
      <c r="K353" s="28"/>
      <c r="L353" s="29"/>
      <c r="M353" s="261"/>
      <c r="N353" s="262"/>
      <c r="O353" s="76"/>
      <c r="P353" s="76"/>
      <c r="Q353" s="76"/>
      <c r="R353" s="76"/>
      <c r="S353" s="76"/>
      <c r="T353" s="77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T353" s="3" t="s">
        <v>256</v>
      </c>
      <c r="AU353" s="3" t="s">
        <v>265</v>
      </c>
    </row>
    <row r="354" s="30" customFormat="true" ht="37.8" hidden="false" customHeight="true" outlineLevel="0" collapsed="false">
      <c r="A354" s="26"/>
      <c r="B354" s="27"/>
      <c r="C354" s="246" t="s">
        <v>955</v>
      </c>
      <c r="D354" s="246" t="s">
        <v>250</v>
      </c>
      <c r="E354" s="247" t="s">
        <v>956</v>
      </c>
      <c r="F354" s="248" t="s">
        <v>957</v>
      </c>
      <c r="G354" s="249" t="s">
        <v>291</v>
      </c>
      <c r="H354" s="250" t="n">
        <v>4</v>
      </c>
      <c r="I354" s="251"/>
      <c r="J354" s="252" t="n">
        <f aca="false">ROUND(I354*H354,2)</f>
        <v>0</v>
      </c>
      <c r="K354" s="253"/>
      <c r="L354" s="29"/>
      <c r="M354" s="254"/>
      <c r="N354" s="255" t="s">
        <v>39</v>
      </c>
      <c r="O354" s="76"/>
      <c r="P354" s="256" t="n">
        <f aca="false">O354*H354</f>
        <v>0</v>
      </c>
      <c r="Q354" s="256" t="n">
        <v>0</v>
      </c>
      <c r="R354" s="256" t="n">
        <f aca="false">Q354*H354</f>
        <v>0</v>
      </c>
      <c r="S354" s="256" t="n">
        <v>0</v>
      </c>
      <c r="T354" s="257" t="n">
        <f aca="false">S354*H354</f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258" t="s">
        <v>302</v>
      </c>
      <c r="AT354" s="258" t="s">
        <v>250</v>
      </c>
      <c r="AU354" s="258" t="s">
        <v>265</v>
      </c>
      <c r="AY354" s="3" t="s">
        <v>247</v>
      </c>
      <c r="BE354" s="137" t="n">
        <f aca="false">IF(N354="základní",J354,0)</f>
        <v>0</v>
      </c>
      <c r="BF354" s="137" t="n">
        <f aca="false">IF(N354="snížená",J354,0)</f>
        <v>0</v>
      </c>
      <c r="BG354" s="137" t="n">
        <f aca="false">IF(N354="zákl. přenesená",J354,0)</f>
        <v>0</v>
      </c>
      <c r="BH354" s="137" t="n">
        <f aca="false">IF(N354="sníž. přenesená",J354,0)</f>
        <v>0</v>
      </c>
      <c r="BI354" s="137" t="n">
        <f aca="false">IF(N354="nulová",J354,0)</f>
        <v>0</v>
      </c>
      <c r="BJ354" s="3" t="s">
        <v>81</v>
      </c>
      <c r="BK354" s="137" t="n">
        <f aca="false">ROUND(I354*H354,2)</f>
        <v>0</v>
      </c>
      <c r="BL354" s="3" t="s">
        <v>302</v>
      </c>
      <c r="BM354" s="258" t="s">
        <v>958</v>
      </c>
    </row>
    <row r="355" s="30" customFormat="true" ht="76.8" hidden="false" customHeight="false" outlineLevel="0" collapsed="false">
      <c r="A355" s="26"/>
      <c r="B355" s="27"/>
      <c r="C355" s="28"/>
      <c r="D355" s="259" t="s">
        <v>256</v>
      </c>
      <c r="E355" s="28"/>
      <c r="F355" s="260" t="s">
        <v>959</v>
      </c>
      <c r="G355" s="28"/>
      <c r="H355" s="28"/>
      <c r="I355" s="211"/>
      <c r="J355" s="28"/>
      <c r="K355" s="28"/>
      <c r="L355" s="29"/>
      <c r="M355" s="261"/>
      <c r="N355" s="262"/>
      <c r="O355" s="76"/>
      <c r="P355" s="76"/>
      <c r="Q355" s="76"/>
      <c r="R355" s="76"/>
      <c r="S355" s="76"/>
      <c r="T355" s="77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T355" s="3" t="s">
        <v>256</v>
      </c>
      <c r="AU355" s="3" t="s">
        <v>265</v>
      </c>
    </row>
    <row r="356" s="30" customFormat="true" ht="62.7" hidden="false" customHeight="true" outlineLevel="0" collapsed="false">
      <c r="A356" s="26"/>
      <c r="B356" s="27"/>
      <c r="C356" s="263" t="s">
        <v>1592</v>
      </c>
      <c r="D356" s="263" t="s">
        <v>288</v>
      </c>
      <c r="E356" s="264" t="s">
        <v>1593</v>
      </c>
      <c r="F356" s="265" t="s">
        <v>1594</v>
      </c>
      <c r="G356" s="266" t="s">
        <v>291</v>
      </c>
      <c r="H356" s="267" t="n">
        <v>4</v>
      </c>
      <c r="I356" s="268"/>
      <c r="J356" s="269" t="n">
        <f aca="false">ROUND(I356*H356,2)</f>
        <v>0</v>
      </c>
      <c r="K356" s="270"/>
      <c r="L356" s="271"/>
      <c r="M356" s="272"/>
      <c r="N356" s="273" t="s">
        <v>39</v>
      </c>
      <c r="O356" s="76"/>
      <c r="P356" s="256" t="n">
        <f aca="false">O356*H356</f>
        <v>0</v>
      </c>
      <c r="Q356" s="256" t="n">
        <v>0.00255</v>
      </c>
      <c r="R356" s="256" t="n">
        <f aca="false">Q356*H356</f>
        <v>0.0102</v>
      </c>
      <c r="S356" s="256" t="n">
        <v>0</v>
      </c>
      <c r="T356" s="257" t="n">
        <f aca="false">S356*H356</f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258" t="s">
        <v>324</v>
      </c>
      <c r="AT356" s="258" t="s">
        <v>288</v>
      </c>
      <c r="AU356" s="258" t="s">
        <v>265</v>
      </c>
      <c r="AY356" s="3" t="s">
        <v>247</v>
      </c>
      <c r="BE356" s="137" t="n">
        <f aca="false">IF(N356="základní",J356,0)</f>
        <v>0</v>
      </c>
      <c r="BF356" s="137" t="n">
        <f aca="false">IF(N356="snížená",J356,0)</f>
        <v>0</v>
      </c>
      <c r="BG356" s="137" t="n">
        <f aca="false">IF(N356="zákl. přenesená",J356,0)</f>
        <v>0</v>
      </c>
      <c r="BH356" s="137" t="n">
        <f aca="false">IF(N356="sníž. přenesená",J356,0)</f>
        <v>0</v>
      </c>
      <c r="BI356" s="137" t="n">
        <f aca="false">IF(N356="nulová",J356,0)</f>
        <v>0</v>
      </c>
      <c r="BJ356" s="3" t="s">
        <v>81</v>
      </c>
      <c r="BK356" s="137" t="n">
        <f aca="false">ROUND(I356*H356,2)</f>
        <v>0</v>
      </c>
      <c r="BL356" s="3" t="s">
        <v>302</v>
      </c>
      <c r="BM356" s="258" t="s">
        <v>1595</v>
      </c>
    </row>
    <row r="357" s="30" customFormat="true" ht="86.4" hidden="false" customHeight="false" outlineLevel="0" collapsed="false">
      <c r="A357" s="26"/>
      <c r="B357" s="27"/>
      <c r="C357" s="28"/>
      <c r="D357" s="259" t="s">
        <v>256</v>
      </c>
      <c r="E357" s="28"/>
      <c r="F357" s="260" t="s">
        <v>1596</v>
      </c>
      <c r="G357" s="28"/>
      <c r="H357" s="28"/>
      <c r="I357" s="211"/>
      <c r="J357" s="28"/>
      <c r="K357" s="28"/>
      <c r="L357" s="29"/>
      <c r="M357" s="261"/>
      <c r="N357" s="262"/>
      <c r="O357" s="76"/>
      <c r="P357" s="76"/>
      <c r="Q357" s="76"/>
      <c r="R357" s="76"/>
      <c r="S357" s="76"/>
      <c r="T357" s="77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T357" s="3" t="s">
        <v>256</v>
      </c>
      <c r="AU357" s="3" t="s">
        <v>265</v>
      </c>
    </row>
    <row r="358" s="30" customFormat="true" ht="24.15" hidden="false" customHeight="true" outlineLevel="0" collapsed="false">
      <c r="A358" s="26"/>
      <c r="B358" s="27"/>
      <c r="C358" s="246" t="s">
        <v>960</v>
      </c>
      <c r="D358" s="246" t="s">
        <v>250</v>
      </c>
      <c r="E358" s="247" t="s">
        <v>961</v>
      </c>
      <c r="F358" s="248" t="s">
        <v>962</v>
      </c>
      <c r="G358" s="249" t="s">
        <v>291</v>
      </c>
      <c r="H358" s="250" t="n">
        <v>4</v>
      </c>
      <c r="I358" s="251"/>
      <c r="J358" s="252" t="n">
        <f aca="false">ROUND(I358*H358,2)</f>
        <v>0</v>
      </c>
      <c r="K358" s="253"/>
      <c r="L358" s="29"/>
      <c r="M358" s="254"/>
      <c r="N358" s="255" t="s">
        <v>39</v>
      </c>
      <c r="O358" s="76"/>
      <c r="P358" s="256" t="n">
        <f aca="false">O358*H358</f>
        <v>0</v>
      </c>
      <c r="Q358" s="256" t="n">
        <v>0</v>
      </c>
      <c r="R358" s="256" t="n">
        <f aca="false">Q358*H358</f>
        <v>0</v>
      </c>
      <c r="S358" s="256" t="n">
        <v>0</v>
      </c>
      <c r="T358" s="257" t="n">
        <f aca="false">S358*H358</f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258" t="s">
        <v>302</v>
      </c>
      <c r="AT358" s="258" t="s">
        <v>250</v>
      </c>
      <c r="AU358" s="258" t="s">
        <v>265</v>
      </c>
      <c r="AY358" s="3" t="s">
        <v>247</v>
      </c>
      <c r="BE358" s="137" t="n">
        <f aca="false">IF(N358="základní",J358,0)</f>
        <v>0</v>
      </c>
      <c r="BF358" s="137" t="n">
        <f aca="false">IF(N358="snížená",J358,0)</f>
        <v>0</v>
      </c>
      <c r="BG358" s="137" t="n">
        <f aca="false">IF(N358="zákl. přenesená",J358,0)</f>
        <v>0</v>
      </c>
      <c r="BH358" s="137" t="n">
        <f aca="false">IF(N358="sníž. přenesená",J358,0)</f>
        <v>0</v>
      </c>
      <c r="BI358" s="137" t="n">
        <f aca="false">IF(N358="nulová",J358,0)</f>
        <v>0</v>
      </c>
      <c r="BJ358" s="3" t="s">
        <v>81</v>
      </c>
      <c r="BK358" s="137" t="n">
        <f aca="false">ROUND(I358*H358,2)</f>
        <v>0</v>
      </c>
      <c r="BL358" s="3" t="s">
        <v>302</v>
      </c>
      <c r="BM358" s="258" t="s">
        <v>963</v>
      </c>
    </row>
    <row r="359" s="30" customFormat="true" ht="38.4" hidden="false" customHeight="false" outlineLevel="0" collapsed="false">
      <c r="A359" s="26"/>
      <c r="B359" s="27"/>
      <c r="C359" s="28"/>
      <c r="D359" s="259" t="s">
        <v>256</v>
      </c>
      <c r="E359" s="28"/>
      <c r="F359" s="260" t="s">
        <v>964</v>
      </c>
      <c r="G359" s="28"/>
      <c r="H359" s="28"/>
      <c r="I359" s="211"/>
      <c r="J359" s="28"/>
      <c r="K359" s="28"/>
      <c r="L359" s="29"/>
      <c r="M359" s="261"/>
      <c r="N359" s="262"/>
      <c r="O359" s="76"/>
      <c r="P359" s="76"/>
      <c r="Q359" s="76"/>
      <c r="R359" s="76"/>
      <c r="S359" s="76"/>
      <c r="T359" s="77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T359" s="3" t="s">
        <v>256</v>
      </c>
      <c r="AU359" s="3" t="s">
        <v>265</v>
      </c>
    </row>
    <row r="360" s="30" customFormat="true" ht="24.15" hidden="false" customHeight="true" outlineLevel="0" collapsed="false">
      <c r="A360" s="26"/>
      <c r="B360" s="27"/>
      <c r="C360" s="263" t="s">
        <v>965</v>
      </c>
      <c r="D360" s="263" t="s">
        <v>288</v>
      </c>
      <c r="E360" s="264" t="s">
        <v>966</v>
      </c>
      <c r="F360" s="265" t="s">
        <v>967</v>
      </c>
      <c r="G360" s="266" t="s">
        <v>291</v>
      </c>
      <c r="H360" s="267" t="n">
        <v>4</v>
      </c>
      <c r="I360" s="268"/>
      <c r="J360" s="269" t="n">
        <f aca="false">ROUND(I360*H360,2)</f>
        <v>0</v>
      </c>
      <c r="K360" s="270"/>
      <c r="L360" s="271"/>
      <c r="M360" s="272"/>
      <c r="N360" s="273" t="s">
        <v>39</v>
      </c>
      <c r="O360" s="76"/>
      <c r="P360" s="256" t="n">
        <f aca="false">O360*H360</f>
        <v>0</v>
      </c>
      <c r="Q360" s="256" t="n">
        <v>0.00015</v>
      </c>
      <c r="R360" s="256" t="n">
        <f aca="false">Q360*H360</f>
        <v>0.0006</v>
      </c>
      <c r="S360" s="256" t="n">
        <v>0</v>
      </c>
      <c r="T360" s="257" t="n">
        <f aca="false">S360*H360</f>
        <v>0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258" t="s">
        <v>324</v>
      </c>
      <c r="AT360" s="258" t="s">
        <v>288</v>
      </c>
      <c r="AU360" s="258" t="s">
        <v>265</v>
      </c>
      <c r="AY360" s="3" t="s">
        <v>247</v>
      </c>
      <c r="BE360" s="137" t="n">
        <f aca="false">IF(N360="základní",J360,0)</f>
        <v>0</v>
      </c>
      <c r="BF360" s="137" t="n">
        <f aca="false">IF(N360="snížená",J360,0)</f>
        <v>0</v>
      </c>
      <c r="BG360" s="137" t="n">
        <f aca="false">IF(N360="zákl. přenesená",J360,0)</f>
        <v>0</v>
      </c>
      <c r="BH360" s="137" t="n">
        <f aca="false">IF(N360="sníž. přenesená",J360,0)</f>
        <v>0</v>
      </c>
      <c r="BI360" s="137" t="n">
        <f aca="false">IF(N360="nulová",J360,0)</f>
        <v>0</v>
      </c>
      <c r="BJ360" s="3" t="s">
        <v>81</v>
      </c>
      <c r="BK360" s="137" t="n">
        <f aca="false">ROUND(I360*H360,2)</f>
        <v>0</v>
      </c>
      <c r="BL360" s="3" t="s">
        <v>302</v>
      </c>
      <c r="BM360" s="258" t="s">
        <v>968</v>
      </c>
    </row>
    <row r="361" s="30" customFormat="true" ht="19.2" hidden="false" customHeight="false" outlineLevel="0" collapsed="false">
      <c r="A361" s="26"/>
      <c r="B361" s="27"/>
      <c r="C361" s="28"/>
      <c r="D361" s="259" t="s">
        <v>256</v>
      </c>
      <c r="E361" s="28"/>
      <c r="F361" s="260" t="s">
        <v>967</v>
      </c>
      <c r="G361" s="28"/>
      <c r="H361" s="28"/>
      <c r="I361" s="211"/>
      <c r="J361" s="28"/>
      <c r="K361" s="28"/>
      <c r="L361" s="29"/>
      <c r="M361" s="261"/>
      <c r="N361" s="262"/>
      <c r="O361" s="76"/>
      <c r="P361" s="76"/>
      <c r="Q361" s="76"/>
      <c r="R361" s="76"/>
      <c r="S361" s="76"/>
      <c r="T361" s="77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T361" s="3" t="s">
        <v>256</v>
      </c>
      <c r="AU361" s="3" t="s">
        <v>265</v>
      </c>
    </row>
    <row r="362" s="30" customFormat="true" ht="24.15" hidden="false" customHeight="true" outlineLevel="0" collapsed="false">
      <c r="A362" s="26"/>
      <c r="B362" s="27"/>
      <c r="C362" s="246" t="s">
        <v>983</v>
      </c>
      <c r="D362" s="246" t="s">
        <v>250</v>
      </c>
      <c r="E362" s="247" t="s">
        <v>984</v>
      </c>
      <c r="F362" s="248" t="s">
        <v>985</v>
      </c>
      <c r="G362" s="249" t="s">
        <v>291</v>
      </c>
      <c r="H362" s="250" t="n">
        <v>1</v>
      </c>
      <c r="I362" s="251"/>
      <c r="J362" s="252" t="n">
        <f aca="false">ROUND(I362*H362,2)</f>
        <v>0</v>
      </c>
      <c r="K362" s="253"/>
      <c r="L362" s="29"/>
      <c r="M362" s="254"/>
      <c r="N362" s="255" t="s">
        <v>39</v>
      </c>
      <c r="O362" s="76"/>
      <c r="P362" s="256" t="n">
        <f aca="false">O362*H362</f>
        <v>0</v>
      </c>
      <c r="Q362" s="256" t="n">
        <v>0</v>
      </c>
      <c r="R362" s="256" t="n">
        <f aca="false">Q362*H362</f>
        <v>0</v>
      </c>
      <c r="S362" s="256" t="n">
        <v>0</v>
      </c>
      <c r="T362" s="257" t="n">
        <f aca="false">S362*H362</f>
        <v>0</v>
      </c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R362" s="258" t="s">
        <v>302</v>
      </c>
      <c r="AT362" s="258" t="s">
        <v>250</v>
      </c>
      <c r="AU362" s="258" t="s">
        <v>265</v>
      </c>
      <c r="AY362" s="3" t="s">
        <v>247</v>
      </c>
      <c r="BE362" s="137" t="n">
        <f aca="false">IF(N362="základní",J362,0)</f>
        <v>0</v>
      </c>
      <c r="BF362" s="137" t="n">
        <f aca="false">IF(N362="snížená",J362,0)</f>
        <v>0</v>
      </c>
      <c r="BG362" s="137" t="n">
        <f aca="false">IF(N362="zákl. přenesená",J362,0)</f>
        <v>0</v>
      </c>
      <c r="BH362" s="137" t="n">
        <f aca="false">IF(N362="sníž. přenesená",J362,0)</f>
        <v>0</v>
      </c>
      <c r="BI362" s="137" t="n">
        <f aca="false">IF(N362="nulová",J362,0)</f>
        <v>0</v>
      </c>
      <c r="BJ362" s="3" t="s">
        <v>81</v>
      </c>
      <c r="BK362" s="137" t="n">
        <f aca="false">ROUND(I362*H362,2)</f>
        <v>0</v>
      </c>
      <c r="BL362" s="3" t="s">
        <v>302</v>
      </c>
      <c r="BM362" s="258" t="s">
        <v>986</v>
      </c>
    </row>
    <row r="363" s="30" customFormat="true" ht="28.8" hidden="false" customHeight="false" outlineLevel="0" collapsed="false">
      <c r="A363" s="26"/>
      <c r="B363" s="27"/>
      <c r="C363" s="28"/>
      <c r="D363" s="259" t="s">
        <v>256</v>
      </c>
      <c r="E363" s="28"/>
      <c r="F363" s="260" t="s">
        <v>987</v>
      </c>
      <c r="G363" s="28"/>
      <c r="H363" s="28"/>
      <c r="I363" s="211"/>
      <c r="J363" s="28"/>
      <c r="K363" s="28"/>
      <c r="L363" s="29"/>
      <c r="M363" s="261"/>
      <c r="N363" s="262"/>
      <c r="O363" s="76"/>
      <c r="P363" s="76"/>
      <c r="Q363" s="76"/>
      <c r="R363" s="76"/>
      <c r="S363" s="76"/>
      <c r="T363" s="77"/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T363" s="3" t="s">
        <v>256</v>
      </c>
      <c r="AU363" s="3" t="s">
        <v>265</v>
      </c>
    </row>
    <row r="364" s="30" customFormat="true" ht="21.75" hidden="false" customHeight="true" outlineLevel="0" collapsed="false">
      <c r="A364" s="26"/>
      <c r="B364" s="27"/>
      <c r="C364" s="263" t="s">
        <v>988</v>
      </c>
      <c r="D364" s="263" t="s">
        <v>288</v>
      </c>
      <c r="E364" s="264" t="s">
        <v>989</v>
      </c>
      <c r="F364" s="265" t="s">
        <v>990</v>
      </c>
      <c r="G364" s="266" t="s">
        <v>291</v>
      </c>
      <c r="H364" s="267" t="n">
        <v>1</v>
      </c>
      <c r="I364" s="268"/>
      <c r="J364" s="269" t="n">
        <f aca="false">ROUND(I364*H364,2)</f>
        <v>0</v>
      </c>
      <c r="K364" s="270"/>
      <c r="L364" s="271"/>
      <c r="M364" s="272"/>
      <c r="N364" s="273" t="s">
        <v>39</v>
      </c>
      <c r="O364" s="76"/>
      <c r="P364" s="256" t="n">
        <f aca="false">O364*H364</f>
        <v>0</v>
      </c>
      <c r="Q364" s="256" t="n">
        <v>4E-005</v>
      </c>
      <c r="R364" s="256" t="n">
        <f aca="false">Q364*H364</f>
        <v>4E-005</v>
      </c>
      <c r="S364" s="256" t="n">
        <v>0</v>
      </c>
      <c r="T364" s="257" t="n">
        <f aca="false">S364*H364</f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258" t="s">
        <v>324</v>
      </c>
      <c r="AT364" s="258" t="s">
        <v>288</v>
      </c>
      <c r="AU364" s="258" t="s">
        <v>265</v>
      </c>
      <c r="AY364" s="3" t="s">
        <v>247</v>
      </c>
      <c r="BE364" s="137" t="n">
        <f aca="false">IF(N364="základní",J364,0)</f>
        <v>0</v>
      </c>
      <c r="BF364" s="137" t="n">
        <f aca="false">IF(N364="snížená",J364,0)</f>
        <v>0</v>
      </c>
      <c r="BG364" s="137" t="n">
        <f aca="false">IF(N364="zákl. přenesená",J364,0)</f>
        <v>0</v>
      </c>
      <c r="BH364" s="137" t="n">
        <f aca="false">IF(N364="sníž. přenesená",J364,0)</f>
        <v>0</v>
      </c>
      <c r="BI364" s="137" t="n">
        <f aca="false">IF(N364="nulová",J364,0)</f>
        <v>0</v>
      </c>
      <c r="BJ364" s="3" t="s">
        <v>81</v>
      </c>
      <c r="BK364" s="137" t="n">
        <f aca="false">ROUND(I364*H364,2)</f>
        <v>0</v>
      </c>
      <c r="BL364" s="3" t="s">
        <v>302</v>
      </c>
      <c r="BM364" s="258" t="s">
        <v>991</v>
      </c>
    </row>
    <row r="365" s="30" customFormat="true" ht="10.2" hidden="false" customHeight="false" outlineLevel="0" collapsed="false">
      <c r="A365" s="26"/>
      <c r="B365" s="27"/>
      <c r="C365" s="28"/>
      <c r="D365" s="259" t="s">
        <v>256</v>
      </c>
      <c r="E365" s="28"/>
      <c r="F365" s="260" t="s">
        <v>990</v>
      </c>
      <c r="G365" s="28"/>
      <c r="H365" s="28"/>
      <c r="I365" s="211"/>
      <c r="J365" s="28"/>
      <c r="K365" s="28"/>
      <c r="L365" s="29"/>
      <c r="M365" s="261"/>
      <c r="N365" s="262"/>
      <c r="O365" s="76"/>
      <c r="P365" s="76"/>
      <c r="Q365" s="76"/>
      <c r="R365" s="76"/>
      <c r="S365" s="76"/>
      <c r="T365" s="77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T365" s="3" t="s">
        <v>256</v>
      </c>
      <c r="AU365" s="3" t="s">
        <v>265</v>
      </c>
    </row>
    <row r="366" s="30" customFormat="true" ht="24.15" hidden="false" customHeight="true" outlineLevel="0" collapsed="false">
      <c r="A366" s="26"/>
      <c r="B366" s="27"/>
      <c r="C366" s="263" t="s">
        <v>992</v>
      </c>
      <c r="D366" s="263" t="s">
        <v>288</v>
      </c>
      <c r="E366" s="264" t="s">
        <v>993</v>
      </c>
      <c r="F366" s="265" t="s">
        <v>994</v>
      </c>
      <c r="G366" s="266" t="s">
        <v>291</v>
      </c>
      <c r="H366" s="267" t="n">
        <v>1</v>
      </c>
      <c r="I366" s="268"/>
      <c r="J366" s="269" t="n">
        <f aca="false">ROUND(I366*H366,2)</f>
        <v>0</v>
      </c>
      <c r="K366" s="270"/>
      <c r="L366" s="271"/>
      <c r="M366" s="272"/>
      <c r="N366" s="273" t="s">
        <v>39</v>
      </c>
      <c r="O366" s="76"/>
      <c r="P366" s="256" t="n">
        <f aca="false">O366*H366</f>
        <v>0</v>
      </c>
      <c r="Q366" s="256" t="n">
        <v>2E-005</v>
      </c>
      <c r="R366" s="256" t="n">
        <f aca="false">Q366*H366</f>
        <v>2E-005</v>
      </c>
      <c r="S366" s="256" t="n">
        <v>0</v>
      </c>
      <c r="T366" s="257" t="n">
        <f aca="false">S366*H366</f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258" t="s">
        <v>324</v>
      </c>
      <c r="AT366" s="258" t="s">
        <v>288</v>
      </c>
      <c r="AU366" s="258" t="s">
        <v>265</v>
      </c>
      <c r="AY366" s="3" t="s">
        <v>247</v>
      </c>
      <c r="BE366" s="137" t="n">
        <f aca="false">IF(N366="základní",J366,0)</f>
        <v>0</v>
      </c>
      <c r="BF366" s="137" t="n">
        <f aca="false">IF(N366="snížená",J366,0)</f>
        <v>0</v>
      </c>
      <c r="BG366" s="137" t="n">
        <f aca="false">IF(N366="zákl. přenesená",J366,0)</f>
        <v>0</v>
      </c>
      <c r="BH366" s="137" t="n">
        <f aca="false">IF(N366="sníž. přenesená",J366,0)</f>
        <v>0</v>
      </c>
      <c r="BI366" s="137" t="n">
        <f aca="false">IF(N366="nulová",J366,0)</f>
        <v>0</v>
      </c>
      <c r="BJ366" s="3" t="s">
        <v>81</v>
      </c>
      <c r="BK366" s="137" t="n">
        <f aca="false">ROUND(I366*H366,2)</f>
        <v>0</v>
      </c>
      <c r="BL366" s="3" t="s">
        <v>302</v>
      </c>
      <c r="BM366" s="258" t="s">
        <v>995</v>
      </c>
    </row>
    <row r="367" s="30" customFormat="true" ht="10.2" hidden="false" customHeight="false" outlineLevel="0" collapsed="false">
      <c r="A367" s="26"/>
      <c r="B367" s="27"/>
      <c r="C367" s="28"/>
      <c r="D367" s="259" t="s">
        <v>256</v>
      </c>
      <c r="E367" s="28"/>
      <c r="F367" s="260" t="s">
        <v>994</v>
      </c>
      <c r="G367" s="28"/>
      <c r="H367" s="28"/>
      <c r="I367" s="211"/>
      <c r="J367" s="28"/>
      <c r="K367" s="28"/>
      <c r="L367" s="29"/>
      <c r="M367" s="261"/>
      <c r="N367" s="262"/>
      <c r="O367" s="76"/>
      <c r="P367" s="76"/>
      <c r="Q367" s="76"/>
      <c r="R367" s="76"/>
      <c r="S367" s="76"/>
      <c r="T367" s="77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T367" s="3" t="s">
        <v>256</v>
      </c>
      <c r="AU367" s="3" t="s">
        <v>265</v>
      </c>
    </row>
    <row r="368" s="30" customFormat="true" ht="24.15" hidden="false" customHeight="true" outlineLevel="0" collapsed="false">
      <c r="A368" s="26"/>
      <c r="B368" s="27"/>
      <c r="C368" s="246" t="s">
        <v>996</v>
      </c>
      <c r="D368" s="246" t="s">
        <v>250</v>
      </c>
      <c r="E368" s="247" t="s">
        <v>997</v>
      </c>
      <c r="F368" s="248" t="s">
        <v>998</v>
      </c>
      <c r="G368" s="249" t="s">
        <v>332</v>
      </c>
      <c r="H368" s="250" t="n">
        <v>80</v>
      </c>
      <c r="I368" s="251"/>
      <c r="J368" s="252" t="n">
        <f aca="false">ROUND(I368*H368,2)</f>
        <v>0</v>
      </c>
      <c r="K368" s="253"/>
      <c r="L368" s="29"/>
      <c r="M368" s="254"/>
      <c r="N368" s="255" t="s">
        <v>39</v>
      </c>
      <c r="O368" s="76"/>
      <c r="P368" s="256" t="n">
        <f aca="false">O368*H368</f>
        <v>0</v>
      </c>
      <c r="Q368" s="256" t="n">
        <v>0</v>
      </c>
      <c r="R368" s="256" t="n">
        <f aca="false">Q368*H368</f>
        <v>0</v>
      </c>
      <c r="S368" s="256" t="n">
        <v>0</v>
      </c>
      <c r="T368" s="257" t="n">
        <f aca="false">S368*H368</f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258" t="s">
        <v>302</v>
      </c>
      <c r="AT368" s="258" t="s">
        <v>250</v>
      </c>
      <c r="AU368" s="258" t="s">
        <v>265</v>
      </c>
      <c r="AY368" s="3" t="s">
        <v>247</v>
      </c>
      <c r="BE368" s="137" t="n">
        <f aca="false">IF(N368="základní",J368,0)</f>
        <v>0</v>
      </c>
      <c r="BF368" s="137" t="n">
        <f aca="false">IF(N368="snížená",J368,0)</f>
        <v>0</v>
      </c>
      <c r="BG368" s="137" t="n">
        <f aca="false">IF(N368="zákl. přenesená",J368,0)</f>
        <v>0</v>
      </c>
      <c r="BH368" s="137" t="n">
        <f aca="false">IF(N368="sníž. přenesená",J368,0)</f>
        <v>0</v>
      </c>
      <c r="BI368" s="137" t="n">
        <f aca="false">IF(N368="nulová",J368,0)</f>
        <v>0</v>
      </c>
      <c r="BJ368" s="3" t="s">
        <v>81</v>
      </c>
      <c r="BK368" s="137" t="n">
        <f aca="false">ROUND(I368*H368,2)</f>
        <v>0</v>
      </c>
      <c r="BL368" s="3" t="s">
        <v>302</v>
      </c>
      <c r="BM368" s="258" t="s">
        <v>999</v>
      </c>
    </row>
    <row r="369" s="30" customFormat="true" ht="28.8" hidden="false" customHeight="false" outlineLevel="0" collapsed="false">
      <c r="A369" s="26"/>
      <c r="B369" s="27"/>
      <c r="C369" s="28"/>
      <c r="D369" s="259" t="s">
        <v>256</v>
      </c>
      <c r="E369" s="28"/>
      <c r="F369" s="260" t="s">
        <v>1000</v>
      </c>
      <c r="G369" s="28"/>
      <c r="H369" s="28"/>
      <c r="I369" s="211"/>
      <c r="J369" s="28"/>
      <c r="K369" s="28"/>
      <c r="L369" s="29"/>
      <c r="M369" s="261"/>
      <c r="N369" s="262"/>
      <c r="O369" s="76"/>
      <c r="P369" s="76"/>
      <c r="Q369" s="76"/>
      <c r="R369" s="76"/>
      <c r="S369" s="76"/>
      <c r="T369" s="77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T369" s="3" t="s">
        <v>256</v>
      </c>
      <c r="AU369" s="3" t="s">
        <v>265</v>
      </c>
    </row>
    <row r="370" s="30" customFormat="true" ht="24.15" hidden="false" customHeight="true" outlineLevel="0" collapsed="false">
      <c r="A370" s="26"/>
      <c r="B370" s="27"/>
      <c r="C370" s="263" t="s">
        <v>1001</v>
      </c>
      <c r="D370" s="263" t="s">
        <v>288</v>
      </c>
      <c r="E370" s="264" t="s">
        <v>1002</v>
      </c>
      <c r="F370" s="265" t="s">
        <v>1003</v>
      </c>
      <c r="G370" s="266" t="s">
        <v>332</v>
      </c>
      <c r="H370" s="267" t="n">
        <v>80</v>
      </c>
      <c r="I370" s="268"/>
      <c r="J370" s="269" t="n">
        <f aca="false">ROUND(I370*H370,2)</f>
        <v>0</v>
      </c>
      <c r="K370" s="270"/>
      <c r="L370" s="271"/>
      <c r="M370" s="272"/>
      <c r="N370" s="273" t="s">
        <v>39</v>
      </c>
      <c r="O370" s="76"/>
      <c r="P370" s="256" t="n">
        <f aca="false">O370*H370</f>
        <v>0</v>
      </c>
      <c r="Q370" s="256" t="n">
        <v>0.00012</v>
      </c>
      <c r="R370" s="256" t="n">
        <f aca="false">Q370*H370</f>
        <v>0.0096</v>
      </c>
      <c r="S370" s="256" t="n">
        <v>0</v>
      </c>
      <c r="T370" s="257" t="n">
        <f aca="false">S370*H370</f>
        <v>0</v>
      </c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258" t="s">
        <v>324</v>
      </c>
      <c r="AT370" s="258" t="s">
        <v>288</v>
      </c>
      <c r="AU370" s="258" t="s">
        <v>265</v>
      </c>
      <c r="AY370" s="3" t="s">
        <v>247</v>
      </c>
      <c r="BE370" s="137" t="n">
        <f aca="false">IF(N370="základní",J370,0)</f>
        <v>0</v>
      </c>
      <c r="BF370" s="137" t="n">
        <f aca="false">IF(N370="snížená",J370,0)</f>
        <v>0</v>
      </c>
      <c r="BG370" s="137" t="n">
        <f aca="false">IF(N370="zákl. přenesená",J370,0)</f>
        <v>0</v>
      </c>
      <c r="BH370" s="137" t="n">
        <f aca="false">IF(N370="sníž. přenesená",J370,0)</f>
        <v>0</v>
      </c>
      <c r="BI370" s="137" t="n">
        <f aca="false">IF(N370="nulová",J370,0)</f>
        <v>0</v>
      </c>
      <c r="BJ370" s="3" t="s">
        <v>81</v>
      </c>
      <c r="BK370" s="137" t="n">
        <f aca="false">ROUND(I370*H370,2)</f>
        <v>0</v>
      </c>
      <c r="BL370" s="3" t="s">
        <v>302</v>
      </c>
      <c r="BM370" s="258" t="s">
        <v>1004</v>
      </c>
    </row>
    <row r="371" s="30" customFormat="true" ht="19.2" hidden="false" customHeight="false" outlineLevel="0" collapsed="false">
      <c r="A371" s="26"/>
      <c r="B371" s="27"/>
      <c r="C371" s="28"/>
      <c r="D371" s="259" t="s">
        <v>256</v>
      </c>
      <c r="E371" s="28"/>
      <c r="F371" s="260" t="s">
        <v>1003</v>
      </c>
      <c r="G371" s="28"/>
      <c r="H371" s="28"/>
      <c r="I371" s="211"/>
      <c r="J371" s="28"/>
      <c r="K371" s="28"/>
      <c r="L371" s="29"/>
      <c r="M371" s="261"/>
      <c r="N371" s="262"/>
      <c r="O371" s="76"/>
      <c r="P371" s="76"/>
      <c r="Q371" s="76"/>
      <c r="R371" s="76"/>
      <c r="S371" s="76"/>
      <c r="T371" s="77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T371" s="3" t="s">
        <v>256</v>
      </c>
      <c r="AU371" s="3" t="s">
        <v>265</v>
      </c>
    </row>
    <row r="372" s="30" customFormat="true" ht="24.15" hidden="false" customHeight="true" outlineLevel="0" collapsed="false">
      <c r="A372" s="26"/>
      <c r="B372" s="27"/>
      <c r="C372" s="246" t="s">
        <v>1005</v>
      </c>
      <c r="D372" s="246" t="s">
        <v>250</v>
      </c>
      <c r="E372" s="247" t="s">
        <v>1006</v>
      </c>
      <c r="F372" s="248" t="s">
        <v>1007</v>
      </c>
      <c r="G372" s="249" t="s">
        <v>291</v>
      </c>
      <c r="H372" s="250" t="n">
        <v>3</v>
      </c>
      <c r="I372" s="251"/>
      <c r="J372" s="252" t="n">
        <f aca="false">ROUND(I372*H372,2)</f>
        <v>0</v>
      </c>
      <c r="K372" s="253"/>
      <c r="L372" s="29"/>
      <c r="M372" s="254"/>
      <c r="N372" s="255" t="s">
        <v>39</v>
      </c>
      <c r="O372" s="76"/>
      <c r="P372" s="256" t="n">
        <f aca="false">O372*H372</f>
        <v>0</v>
      </c>
      <c r="Q372" s="256" t="n">
        <v>0</v>
      </c>
      <c r="R372" s="256" t="n">
        <f aca="false">Q372*H372</f>
        <v>0</v>
      </c>
      <c r="S372" s="256" t="n">
        <v>0.003</v>
      </c>
      <c r="T372" s="257" t="n">
        <f aca="false">S372*H372</f>
        <v>0.009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258" t="s">
        <v>302</v>
      </c>
      <c r="AT372" s="258" t="s">
        <v>250</v>
      </c>
      <c r="AU372" s="258" t="s">
        <v>265</v>
      </c>
      <c r="AY372" s="3" t="s">
        <v>247</v>
      </c>
      <c r="BE372" s="137" t="n">
        <f aca="false">IF(N372="základní",J372,0)</f>
        <v>0</v>
      </c>
      <c r="BF372" s="137" t="n">
        <f aca="false">IF(N372="snížená",J372,0)</f>
        <v>0</v>
      </c>
      <c r="BG372" s="137" t="n">
        <f aca="false">IF(N372="zákl. přenesená",J372,0)</f>
        <v>0</v>
      </c>
      <c r="BH372" s="137" t="n">
        <f aca="false">IF(N372="sníž. přenesená",J372,0)</f>
        <v>0</v>
      </c>
      <c r="BI372" s="137" t="n">
        <f aca="false">IF(N372="nulová",J372,0)</f>
        <v>0</v>
      </c>
      <c r="BJ372" s="3" t="s">
        <v>81</v>
      </c>
      <c r="BK372" s="137" t="n">
        <f aca="false">ROUND(I372*H372,2)</f>
        <v>0</v>
      </c>
      <c r="BL372" s="3" t="s">
        <v>302</v>
      </c>
      <c r="BM372" s="258" t="s">
        <v>1008</v>
      </c>
    </row>
    <row r="373" s="30" customFormat="true" ht="48" hidden="false" customHeight="false" outlineLevel="0" collapsed="false">
      <c r="A373" s="26"/>
      <c r="B373" s="27"/>
      <c r="C373" s="28"/>
      <c r="D373" s="259" t="s">
        <v>256</v>
      </c>
      <c r="E373" s="28"/>
      <c r="F373" s="260" t="s">
        <v>1009</v>
      </c>
      <c r="G373" s="28"/>
      <c r="H373" s="28"/>
      <c r="I373" s="211"/>
      <c r="J373" s="28"/>
      <c r="K373" s="28"/>
      <c r="L373" s="29"/>
      <c r="M373" s="261"/>
      <c r="N373" s="262"/>
      <c r="O373" s="76"/>
      <c r="P373" s="76"/>
      <c r="Q373" s="76"/>
      <c r="R373" s="76"/>
      <c r="S373" s="76"/>
      <c r="T373" s="77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T373" s="3" t="s">
        <v>256</v>
      </c>
      <c r="AU373" s="3" t="s">
        <v>265</v>
      </c>
    </row>
    <row r="374" s="229" customFormat="true" ht="22.8" hidden="false" customHeight="true" outlineLevel="0" collapsed="false">
      <c r="B374" s="230"/>
      <c r="C374" s="231"/>
      <c r="D374" s="232" t="s">
        <v>73</v>
      </c>
      <c r="E374" s="244" t="s">
        <v>1010</v>
      </c>
      <c r="F374" s="244" t="s">
        <v>1011</v>
      </c>
      <c r="G374" s="231"/>
      <c r="H374" s="231"/>
      <c r="I374" s="234"/>
      <c r="J374" s="245" t="n">
        <f aca="false">BK374</f>
        <v>0</v>
      </c>
      <c r="K374" s="231"/>
      <c r="L374" s="236"/>
      <c r="M374" s="237"/>
      <c r="N374" s="238"/>
      <c r="O374" s="238"/>
      <c r="P374" s="239" t="n">
        <f aca="false">P375</f>
        <v>0</v>
      </c>
      <c r="Q374" s="238"/>
      <c r="R374" s="239" t="n">
        <f aca="false">R375</f>
        <v>0.00469</v>
      </c>
      <c r="S374" s="238"/>
      <c r="T374" s="240" t="n">
        <f aca="false">T375</f>
        <v>0.0076</v>
      </c>
      <c r="AR374" s="241" t="s">
        <v>83</v>
      </c>
      <c r="AT374" s="242" t="s">
        <v>73</v>
      </c>
      <c r="AU374" s="242" t="s">
        <v>81</v>
      </c>
      <c r="AY374" s="241" t="s">
        <v>247</v>
      </c>
      <c r="BK374" s="243" t="n">
        <f aca="false">BK375</f>
        <v>0</v>
      </c>
    </row>
    <row r="375" s="229" customFormat="true" ht="20.85" hidden="false" customHeight="true" outlineLevel="0" collapsed="false">
      <c r="B375" s="230"/>
      <c r="C375" s="231"/>
      <c r="D375" s="232" t="s">
        <v>73</v>
      </c>
      <c r="E375" s="244" t="s">
        <v>1012</v>
      </c>
      <c r="F375" s="244" t="s">
        <v>1013</v>
      </c>
      <c r="G375" s="231"/>
      <c r="H375" s="231"/>
      <c r="I375" s="234"/>
      <c r="J375" s="245" t="n">
        <f aca="false">BK375</f>
        <v>0</v>
      </c>
      <c r="K375" s="231"/>
      <c r="L375" s="236"/>
      <c r="M375" s="237"/>
      <c r="N375" s="238"/>
      <c r="O375" s="238"/>
      <c r="P375" s="239" t="n">
        <f aca="false">SUM(P376:P427)</f>
        <v>0</v>
      </c>
      <c r="Q375" s="238"/>
      <c r="R375" s="239" t="n">
        <f aca="false">SUM(R376:R427)</f>
        <v>0.00469</v>
      </c>
      <c r="S375" s="238"/>
      <c r="T375" s="240" t="n">
        <f aca="false">SUM(T376:T427)</f>
        <v>0.0076</v>
      </c>
      <c r="AR375" s="241" t="s">
        <v>83</v>
      </c>
      <c r="AT375" s="242" t="s">
        <v>73</v>
      </c>
      <c r="AU375" s="242" t="s">
        <v>83</v>
      </c>
      <c r="AY375" s="241" t="s">
        <v>247</v>
      </c>
      <c r="BK375" s="243" t="n">
        <f aca="false">SUM(BK376:BK427)</f>
        <v>0</v>
      </c>
    </row>
    <row r="376" s="30" customFormat="true" ht="24.15" hidden="false" customHeight="true" outlineLevel="0" collapsed="false">
      <c r="A376" s="26"/>
      <c r="B376" s="27"/>
      <c r="C376" s="246" t="s">
        <v>6</v>
      </c>
      <c r="D376" s="246" t="s">
        <v>250</v>
      </c>
      <c r="E376" s="247" t="s">
        <v>1055</v>
      </c>
      <c r="F376" s="248" t="s">
        <v>1056</v>
      </c>
      <c r="G376" s="249" t="s">
        <v>332</v>
      </c>
      <c r="H376" s="250" t="n">
        <v>105</v>
      </c>
      <c r="I376" s="251"/>
      <c r="J376" s="252" t="n">
        <f aca="false">ROUND(I376*H376,2)</f>
        <v>0</v>
      </c>
      <c r="K376" s="253"/>
      <c r="L376" s="29"/>
      <c r="M376" s="254"/>
      <c r="N376" s="255" t="s">
        <v>39</v>
      </c>
      <c r="O376" s="76"/>
      <c r="P376" s="256" t="n">
        <f aca="false">O376*H376</f>
        <v>0</v>
      </c>
      <c r="Q376" s="256" t="n">
        <v>0</v>
      </c>
      <c r="R376" s="256" t="n">
        <f aca="false">Q376*H376</f>
        <v>0</v>
      </c>
      <c r="S376" s="256" t="n">
        <v>0</v>
      </c>
      <c r="T376" s="257" t="n">
        <f aca="false">S376*H376</f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258" t="s">
        <v>302</v>
      </c>
      <c r="AT376" s="258" t="s">
        <v>250</v>
      </c>
      <c r="AU376" s="258" t="s">
        <v>265</v>
      </c>
      <c r="AY376" s="3" t="s">
        <v>247</v>
      </c>
      <c r="BE376" s="137" t="n">
        <f aca="false">IF(N376="základní",J376,0)</f>
        <v>0</v>
      </c>
      <c r="BF376" s="137" t="n">
        <f aca="false">IF(N376="snížená",J376,0)</f>
        <v>0</v>
      </c>
      <c r="BG376" s="137" t="n">
        <f aca="false">IF(N376="zákl. přenesená",J376,0)</f>
        <v>0</v>
      </c>
      <c r="BH376" s="137" t="n">
        <f aca="false">IF(N376="sníž. přenesená",J376,0)</f>
        <v>0</v>
      </c>
      <c r="BI376" s="137" t="n">
        <f aca="false">IF(N376="nulová",J376,0)</f>
        <v>0</v>
      </c>
      <c r="BJ376" s="3" t="s">
        <v>81</v>
      </c>
      <c r="BK376" s="137" t="n">
        <f aca="false">ROUND(I376*H376,2)</f>
        <v>0</v>
      </c>
      <c r="BL376" s="3" t="s">
        <v>302</v>
      </c>
      <c r="BM376" s="258" t="s">
        <v>1057</v>
      </c>
    </row>
    <row r="377" s="30" customFormat="true" ht="19.2" hidden="false" customHeight="false" outlineLevel="0" collapsed="false">
      <c r="A377" s="26"/>
      <c r="B377" s="27"/>
      <c r="C377" s="28"/>
      <c r="D377" s="259" t="s">
        <v>256</v>
      </c>
      <c r="E377" s="28"/>
      <c r="F377" s="260" t="s">
        <v>1056</v>
      </c>
      <c r="G377" s="28"/>
      <c r="H377" s="28"/>
      <c r="I377" s="211"/>
      <c r="J377" s="28"/>
      <c r="K377" s="28"/>
      <c r="L377" s="29"/>
      <c r="M377" s="261"/>
      <c r="N377" s="262"/>
      <c r="O377" s="76"/>
      <c r="P377" s="76"/>
      <c r="Q377" s="76"/>
      <c r="R377" s="76"/>
      <c r="S377" s="76"/>
      <c r="T377" s="77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T377" s="3" t="s">
        <v>256</v>
      </c>
      <c r="AU377" s="3" t="s">
        <v>265</v>
      </c>
    </row>
    <row r="378" s="30" customFormat="true" ht="24.15" hidden="false" customHeight="true" outlineLevel="0" collapsed="false">
      <c r="A378" s="26"/>
      <c r="B378" s="27"/>
      <c r="C378" s="263" t="s">
        <v>374</v>
      </c>
      <c r="D378" s="263" t="s">
        <v>288</v>
      </c>
      <c r="E378" s="264" t="s">
        <v>1058</v>
      </c>
      <c r="F378" s="265" t="s">
        <v>1059</v>
      </c>
      <c r="G378" s="266" t="s">
        <v>332</v>
      </c>
      <c r="H378" s="267" t="n">
        <v>105</v>
      </c>
      <c r="I378" s="268"/>
      <c r="J378" s="269" t="n">
        <f aca="false">ROUND(I378*H378,2)</f>
        <v>0</v>
      </c>
      <c r="K378" s="270"/>
      <c r="L378" s="271"/>
      <c r="M378" s="272"/>
      <c r="N378" s="273" t="s">
        <v>39</v>
      </c>
      <c r="O378" s="76"/>
      <c r="P378" s="256" t="n">
        <f aca="false">O378*H378</f>
        <v>0</v>
      </c>
      <c r="Q378" s="256" t="n">
        <v>4E-005</v>
      </c>
      <c r="R378" s="256" t="n">
        <f aca="false">Q378*H378</f>
        <v>0.0042</v>
      </c>
      <c r="S378" s="256" t="n">
        <v>0</v>
      </c>
      <c r="T378" s="257" t="n">
        <f aca="false">S378*H378</f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258" t="s">
        <v>324</v>
      </c>
      <c r="AT378" s="258" t="s">
        <v>288</v>
      </c>
      <c r="AU378" s="258" t="s">
        <v>265</v>
      </c>
      <c r="AY378" s="3" t="s">
        <v>247</v>
      </c>
      <c r="BE378" s="137" t="n">
        <f aca="false">IF(N378="základní",J378,0)</f>
        <v>0</v>
      </c>
      <c r="BF378" s="137" t="n">
        <f aca="false">IF(N378="snížená",J378,0)</f>
        <v>0</v>
      </c>
      <c r="BG378" s="137" t="n">
        <f aca="false">IF(N378="zákl. přenesená",J378,0)</f>
        <v>0</v>
      </c>
      <c r="BH378" s="137" t="n">
        <f aca="false">IF(N378="sníž. přenesená",J378,0)</f>
        <v>0</v>
      </c>
      <c r="BI378" s="137" t="n">
        <f aca="false">IF(N378="nulová",J378,0)</f>
        <v>0</v>
      </c>
      <c r="BJ378" s="3" t="s">
        <v>81</v>
      </c>
      <c r="BK378" s="137" t="n">
        <f aca="false">ROUND(I378*H378,2)</f>
        <v>0</v>
      </c>
      <c r="BL378" s="3" t="s">
        <v>302</v>
      </c>
      <c r="BM378" s="258" t="s">
        <v>1060</v>
      </c>
    </row>
    <row r="379" s="30" customFormat="true" ht="19.2" hidden="false" customHeight="false" outlineLevel="0" collapsed="false">
      <c r="A379" s="26"/>
      <c r="B379" s="27"/>
      <c r="C379" s="28"/>
      <c r="D379" s="259" t="s">
        <v>256</v>
      </c>
      <c r="E379" s="28"/>
      <c r="F379" s="260" t="s">
        <v>1059</v>
      </c>
      <c r="G379" s="28"/>
      <c r="H379" s="28"/>
      <c r="I379" s="211"/>
      <c r="J379" s="28"/>
      <c r="K379" s="28"/>
      <c r="L379" s="29"/>
      <c r="M379" s="261"/>
      <c r="N379" s="262"/>
      <c r="O379" s="76"/>
      <c r="P379" s="76"/>
      <c r="Q379" s="76"/>
      <c r="R379" s="76"/>
      <c r="S379" s="76"/>
      <c r="T379" s="77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T379" s="3" t="s">
        <v>256</v>
      </c>
      <c r="AU379" s="3" t="s">
        <v>265</v>
      </c>
    </row>
    <row r="380" s="30" customFormat="true" ht="24.15" hidden="false" customHeight="true" outlineLevel="0" collapsed="false">
      <c r="A380" s="26"/>
      <c r="B380" s="27"/>
      <c r="C380" s="246" t="s">
        <v>258</v>
      </c>
      <c r="D380" s="246" t="s">
        <v>250</v>
      </c>
      <c r="E380" s="247" t="s">
        <v>1061</v>
      </c>
      <c r="F380" s="248" t="s">
        <v>1062</v>
      </c>
      <c r="G380" s="249" t="s">
        <v>291</v>
      </c>
      <c r="H380" s="250" t="n">
        <v>3</v>
      </c>
      <c r="I380" s="251"/>
      <c r="J380" s="252" t="n">
        <f aca="false">ROUND(I380*H380,2)</f>
        <v>0</v>
      </c>
      <c r="K380" s="253"/>
      <c r="L380" s="29"/>
      <c r="M380" s="254"/>
      <c r="N380" s="255" t="s">
        <v>39</v>
      </c>
      <c r="O380" s="76"/>
      <c r="P380" s="256" t="n">
        <f aca="false">O380*H380</f>
        <v>0</v>
      </c>
      <c r="Q380" s="256" t="n">
        <v>0</v>
      </c>
      <c r="R380" s="256" t="n">
        <f aca="false">Q380*H380</f>
        <v>0</v>
      </c>
      <c r="S380" s="256" t="n">
        <v>0</v>
      </c>
      <c r="T380" s="257" t="n">
        <f aca="false">S380*H380</f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258" t="s">
        <v>302</v>
      </c>
      <c r="AT380" s="258" t="s">
        <v>250</v>
      </c>
      <c r="AU380" s="258" t="s">
        <v>265</v>
      </c>
      <c r="AY380" s="3" t="s">
        <v>247</v>
      </c>
      <c r="BE380" s="137" t="n">
        <f aca="false">IF(N380="základní",J380,0)</f>
        <v>0</v>
      </c>
      <c r="BF380" s="137" t="n">
        <f aca="false">IF(N380="snížená",J380,0)</f>
        <v>0</v>
      </c>
      <c r="BG380" s="137" t="n">
        <f aca="false">IF(N380="zákl. přenesená",J380,0)</f>
        <v>0</v>
      </c>
      <c r="BH380" s="137" t="n">
        <f aca="false">IF(N380="sníž. přenesená",J380,0)</f>
        <v>0</v>
      </c>
      <c r="BI380" s="137" t="n">
        <f aca="false">IF(N380="nulová",J380,0)</f>
        <v>0</v>
      </c>
      <c r="BJ380" s="3" t="s">
        <v>81</v>
      </c>
      <c r="BK380" s="137" t="n">
        <f aca="false">ROUND(I380*H380,2)</f>
        <v>0</v>
      </c>
      <c r="BL380" s="3" t="s">
        <v>302</v>
      </c>
      <c r="BM380" s="258" t="s">
        <v>1063</v>
      </c>
    </row>
    <row r="381" s="30" customFormat="true" ht="19.2" hidden="false" customHeight="false" outlineLevel="0" collapsed="false">
      <c r="A381" s="26"/>
      <c r="B381" s="27"/>
      <c r="C381" s="28"/>
      <c r="D381" s="259" t="s">
        <v>256</v>
      </c>
      <c r="E381" s="28"/>
      <c r="F381" s="260" t="s">
        <v>1062</v>
      </c>
      <c r="G381" s="28"/>
      <c r="H381" s="28"/>
      <c r="I381" s="211"/>
      <c r="J381" s="28"/>
      <c r="K381" s="28"/>
      <c r="L381" s="29"/>
      <c r="M381" s="261"/>
      <c r="N381" s="262"/>
      <c r="O381" s="76"/>
      <c r="P381" s="76"/>
      <c r="Q381" s="76"/>
      <c r="R381" s="76"/>
      <c r="S381" s="76"/>
      <c r="T381" s="77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T381" s="3" t="s">
        <v>256</v>
      </c>
      <c r="AU381" s="3" t="s">
        <v>265</v>
      </c>
    </row>
    <row r="382" s="30" customFormat="true" ht="24.15" hidden="false" customHeight="true" outlineLevel="0" collapsed="false">
      <c r="A382" s="26"/>
      <c r="B382" s="27"/>
      <c r="C382" s="263" t="s">
        <v>310</v>
      </c>
      <c r="D382" s="263" t="s">
        <v>288</v>
      </c>
      <c r="E382" s="264" t="s">
        <v>1064</v>
      </c>
      <c r="F382" s="265" t="s">
        <v>1065</v>
      </c>
      <c r="G382" s="266" t="s">
        <v>291</v>
      </c>
      <c r="H382" s="267" t="n">
        <v>3</v>
      </c>
      <c r="I382" s="268"/>
      <c r="J382" s="269" t="n">
        <f aca="false">ROUND(I382*H382,2)</f>
        <v>0</v>
      </c>
      <c r="K382" s="270"/>
      <c r="L382" s="271"/>
      <c r="M382" s="272"/>
      <c r="N382" s="273" t="s">
        <v>39</v>
      </c>
      <c r="O382" s="76"/>
      <c r="P382" s="256" t="n">
        <f aca="false">O382*H382</f>
        <v>0</v>
      </c>
      <c r="Q382" s="256" t="n">
        <v>2E-005</v>
      </c>
      <c r="R382" s="256" t="n">
        <f aca="false">Q382*H382</f>
        <v>6E-005</v>
      </c>
      <c r="S382" s="256" t="n">
        <v>0</v>
      </c>
      <c r="T382" s="257" t="n">
        <f aca="false">S382*H382</f>
        <v>0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258" t="s">
        <v>324</v>
      </c>
      <c r="AT382" s="258" t="s">
        <v>288</v>
      </c>
      <c r="AU382" s="258" t="s">
        <v>265</v>
      </c>
      <c r="AY382" s="3" t="s">
        <v>247</v>
      </c>
      <c r="BE382" s="137" t="n">
        <f aca="false">IF(N382="základní",J382,0)</f>
        <v>0</v>
      </c>
      <c r="BF382" s="137" t="n">
        <f aca="false">IF(N382="snížená",J382,0)</f>
        <v>0</v>
      </c>
      <c r="BG382" s="137" t="n">
        <f aca="false">IF(N382="zákl. přenesená",J382,0)</f>
        <v>0</v>
      </c>
      <c r="BH382" s="137" t="n">
        <f aca="false">IF(N382="sníž. přenesená",J382,0)</f>
        <v>0</v>
      </c>
      <c r="BI382" s="137" t="n">
        <f aca="false">IF(N382="nulová",J382,0)</f>
        <v>0</v>
      </c>
      <c r="BJ382" s="3" t="s">
        <v>81</v>
      </c>
      <c r="BK382" s="137" t="n">
        <f aca="false">ROUND(I382*H382,2)</f>
        <v>0</v>
      </c>
      <c r="BL382" s="3" t="s">
        <v>302</v>
      </c>
      <c r="BM382" s="258" t="s">
        <v>1066</v>
      </c>
    </row>
    <row r="383" s="30" customFormat="true" ht="19.2" hidden="false" customHeight="false" outlineLevel="0" collapsed="false">
      <c r="A383" s="26"/>
      <c r="B383" s="27"/>
      <c r="C383" s="28"/>
      <c r="D383" s="259" t="s">
        <v>256</v>
      </c>
      <c r="E383" s="28"/>
      <c r="F383" s="260" t="s">
        <v>1065</v>
      </c>
      <c r="G383" s="28"/>
      <c r="H383" s="28"/>
      <c r="I383" s="211"/>
      <c r="J383" s="28"/>
      <c r="K383" s="28"/>
      <c r="L383" s="29"/>
      <c r="M383" s="261"/>
      <c r="N383" s="262"/>
      <c r="O383" s="76"/>
      <c r="P383" s="76"/>
      <c r="Q383" s="76"/>
      <c r="R383" s="76"/>
      <c r="S383" s="76"/>
      <c r="T383" s="77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T383" s="3" t="s">
        <v>256</v>
      </c>
      <c r="AU383" s="3" t="s">
        <v>265</v>
      </c>
    </row>
    <row r="384" s="30" customFormat="true" ht="24.15" hidden="false" customHeight="true" outlineLevel="0" collapsed="false">
      <c r="A384" s="26"/>
      <c r="B384" s="27"/>
      <c r="C384" s="246" t="s">
        <v>365</v>
      </c>
      <c r="D384" s="246" t="s">
        <v>250</v>
      </c>
      <c r="E384" s="247" t="s">
        <v>1067</v>
      </c>
      <c r="F384" s="248" t="s">
        <v>1068</v>
      </c>
      <c r="G384" s="249" t="s">
        <v>291</v>
      </c>
      <c r="H384" s="250" t="n">
        <v>12</v>
      </c>
      <c r="I384" s="251"/>
      <c r="J384" s="252" t="n">
        <f aca="false">ROUND(I384*H384,2)</f>
        <v>0</v>
      </c>
      <c r="K384" s="253"/>
      <c r="L384" s="29"/>
      <c r="M384" s="254"/>
      <c r="N384" s="255" t="s">
        <v>39</v>
      </c>
      <c r="O384" s="76"/>
      <c r="P384" s="256" t="n">
        <f aca="false">O384*H384</f>
        <v>0</v>
      </c>
      <c r="Q384" s="256" t="n">
        <v>0</v>
      </c>
      <c r="R384" s="256" t="n">
        <f aca="false">Q384*H384</f>
        <v>0</v>
      </c>
      <c r="S384" s="256" t="n">
        <v>0</v>
      </c>
      <c r="T384" s="257" t="n">
        <f aca="false">S384*H384</f>
        <v>0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258" t="s">
        <v>302</v>
      </c>
      <c r="AT384" s="258" t="s">
        <v>250</v>
      </c>
      <c r="AU384" s="258" t="s">
        <v>265</v>
      </c>
      <c r="AY384" s="3" t="s">
        <v>247</v>
      </c>
      <c r="BE384" s="137" t="n">
        <f aca="false">IF(N384="základní",J384,0)</f>
        <v>0</v>
      </c>
      <c r="BF384" s="137" t="n">
        <f aca="false">IF(N384="snížená",J384,0)</f>
        <v>0</v>
      </c>
      <c r="BG384" s="137" t="n">
        <f aca="false">IF(N384="zákl. přenesená",J384,0)</f>
        <v>0</v>
      </c>
      <c r="BH384" s="137" t="n">
        <f aca="false">IF(N384="sníž. přenesená",J384,0)</f>
        <v>0</v>
      </c>
      <c r="BI384" s="137" t="n">
        <f aca="false">IF(N384="nulová",J384,0)</f>
        <v>0</v>
      </c>
      <c r="BJ384" s="3" t="s">
        <v>81</v>
      </c>
      <c r="BK384" s="137" t="n">
        <f aca="false">ROUND(I384*H384,2)</f>
        <v>0</v>
      </c>
      <c r="BL384" s="3" t="s">
        <v>302</v>
      </c>
      <c r="BM384" s="258" t="s">
        <v>1069</v>
      </c>
    </row>
    <row r="385" s="30" customFormat="true" ht="19.2" hidden="false" customHeight="false" outlineLevel="0" collapsed="false">
      <c r="A385" s="26"/>
      <c r="B385" s="27"/>
      <c r="C385" s="28"/>
      <c r="D385" s="259" t="s">
        <v>256</v>
      </c>
      <c r="E385" s="28"/>
      <c r="F385" s="260" t="s">
        <v>1068</v>
      </c>
      <c r="G385" s="28"/>
      <c r="H385" s="28"/>
      <c r="I385" s="211"/>
      <c r="J385" s="28"/>
      <c r="K385" s="28"/>
      <c r="L385" s="29"/>
      <c r="M385" s="261"/>
      <c r="N385" s="262"/>
      <c r="O385" s="76"/>
      <c r="P385" s="76"/>
      <c r="Q385" s="76"/>
      <c r="R385" s="76"/>
      <c r="S385" s="76"/>
      <c r="T385" s="77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T385" s="3" t="s">
        <v>256</v>
      </c>
      <c r="AU385" s="3" t="s">
        <v>265</v>
      </c>
    </row>
    <row r="386" s="30" customFormat="true" ht="24.15" hidden="false" customHeight="true" outlineLevel="0" collapsed="false">
      <c r="A386" s="26"/>
      <c r="B386" s="27"/>
      <c r="C386" s="246" t="s">
        <v>1597</v>
      </c>
      <c r="D386" s="246" t="s">
        <v>250</v>
      </c>
      <c r="E386" s="247" t="s">
        <v>1598</v>
      </c>
      <c r="F386" s="248" t="s">
        <v>1599</v>
      </c>
      <c r="G386" s="249" t="s">
        <v>291</v>
      </c>
      <c r="H386" s="250" t="n">
        <v>2</v>
      </c>
      <c r="I386" s="251"/>
      <c r="J386" s="252" t="n">
        <f aca="false">ROUND(I386*H386,2)</f>
        <v>0</v>
      </c>
      <c r="K386" s="253"/>
      <c r="L386" s="29"/>
      <c r="M386" s="254"/>
      <c r="N386" s="255" t="s">
        <v>39</v>
      </c>
      <c r="O386" s="76"/>
      <c r="P386" s="256" t="n">
        <f aca="false">O386*H386</f>
        <v>0</v>
      </c>
      <c r="Q386" s="256" t="n">
        <v>0</v>
      </c>
      <c r="R386" s="256" t="n">
        <f aca="false">Q386*H386</f>
        <v>0</v>
      </c>
      <c r="S386" s="256" t="n">
        <v>0</v>
      </c>
      <c r="T386" s="257" t="n">
        <f aca="false">S386*H386</f>
        <v>0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258" t="s">
        <v>302</v>
      </c>
      <c r="AT386" s="258" t="s">
        <v>250</v>
      </c>
      <c r="AU386" s="258" t="s">
        <v>265</v>
      </c>
      <c r="AY386" s="3" t="s">
        <v>247</v>
      </c>
      <c r="BE386" s="137" t="n">
        <f aca="false">IF(N386="základní",J386,0)</f>
        <v>0</v>
      </c>
      <c r="BF386" s="137" t="n">
        <f aca="false">IF(N386="snížená",J386,0)</f>
        <v>0</v>
      </c>
      <c r="BG386" s="137" t="n">
        <f aca="false">IF(N386="zákl. přenesená",J386,0)</f>
        <v>0</v>
      </c>
      <c r="BH386" s="137" t="n">
        <f aca="false">IF(N386="sníž. přenesená",J386,0)</f>
        <v>0</v>
      </c>
      <c r="BI386" s="137" t="n">
        <f aca="false">IF(N386="nulová",J386,0)</f>
        <v>0</v>
      </c>
      <c r="BJ386" s="3" t="s">
        <v>81</v>
      </c>
      <c r="BK386" s="137" t="n">
        <f aca="false">ROUND(I386*H386,2)</f>
        <v>0</v>
      </c>
      <c r="BL386" s="3" t="s">
        <v>302</v>
      </c>
      <c r="BM386" s="258" t="s">
        <v>1600</v>
      </c>
    </row>
    <row r="387" s="30" customFormat="true" ht="19.2" hidden="false" customHeight="false" outlineLevel="0" collapsed="false">
      <c r="A387" s="26"/>
      <c r="B387" s="27"/>
      <c r="C387" s="28"/>
      <c r="D387" s="259" t="s">
        <v>256</v>
      </c>
      <c r="E387" s="28"/>
      <c r="F387" s="260" t="s">
        <v>1599</v>
      </c>
      <c r="G387" s="28"/>
      <c r="H387" s="28"/>
      <c r="I387" s="211"/>
      <c r="J387" s="28"/>
      <c r="K387" s="28"/>
      <c r="L387" s="29"/>
      <c r="M387" s="261"/>
      <c r="N387" s="262"/>
      <c r="O387" s="76"/>
      <c r="P387" s="76"/>
      <c r="Q387" s="76"/>
      <c r="R387" s="76"/>
      <c r="S387" s="76"/>
      <c r="T387" s="77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T387" s="3" t="s">
        <v>256</v>
      </c>
      <c r="AU387" s="3" t="s">
        <v>265</v>
      </c>
    </row>
    <row r="388" s="30" customFormat="true" ht="33" hidden="false" customHeight="true" outlineLevel="0" collapsed="false">
      <c r="A388" s="26"/>
      <c r="B388" s="27"/>
      <c r="C388" s="263" t="s">
        <v>1601</v>
      </c>
      <c r="D388" s="263" t="s">
        <v>288</v>
      </c>
      <c r="E388" s="264" t="s">
        <v>1602</v>
      </c>
      <c r="F388" s="265" t="s">
        <v>1091</v>
      </c>
      <c r="G388" s="266" t="s">
        <v>291</v>
      </c>
      <c r="H388" s="267" t="n">
        <v>2</v>
      </c>
      <c r="I388" s="268"/>
      <c r="J388" s="269" t="n">
        <f aca="false">ROUND(I388*H388,2)</f>
        <v>0</v>
      </c>
      <c r="K388" s="270"/>
      <c r="L388" s="271"/>
      <c r="M388" s="272"/>
      <c r="N388" s="273" t="s">
        <v>39</v>
      </c>
      <c r="O388" s="76"/>
      <c r="P388" s="256" t="n">
        <f aca="false">O388*H388</f>
        <v>0</v>
      </c>
      <c r="Q388" s="256" t="n">
        <v>0.0001</v>
      </c>
      <c r="R388" s="256" t="n">
        <f aca="false">Q388*H388</f>
        <v>0.0002</v>
      </c>
      <c r="S388" s="256" t="n">
        <v>0</v>
      </c>
      <c r="T388" s="257" t="n">
        <f aca="false">S388*H388</f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258" t="s">
        <v>324</v>
      </c>
      <c r="AT388" s="258" t="s">
        <v>288</v>
      </c>
      <c r="AU388" s="258" t="s">
        <v>265</v>
      </c>
      <c r="AY388" s="3" t="s">
        <v>247</v>
      </c>
      <c r="BE388" s="137" t="n">
        <f aca="false">IF(N388="základní",J388,0)</f>
        <v>0</v>
      </c>
      <c r="BF388" s="137" t="n">
        <f aca="false">IF(N388="snížená",J388,0)</f>
        <v>0</v>
      </c>
      <c r="BG388" s="137" t="n">
        <f aca="false">IF(N388="zákl. přenesená",J388,0)</f>
        <v>0</v>
      </c>
      <c r="BH388" s="137" t="n">
        <f aca="false">IF(N388="sníž. přenesená",J388,0)</f>
        <v>0</v>
      </c>
      <c r="BI388" s="137" t="n">
        <f aca="false">IF(N388="nulová",J388,0)</f>
        <v>0</v>
      </c>
      <c r="BJ388" s="3" t="s">
        <v>81</v>
      </c>
      <c r="BK388" s="137" t="n">
        <f aca="false">ROUND(I388*H388,2)</f>
        <v>0</v>
      </c>
      <c r="BL388" s="3" t="s">
        <v>302</v>
      </c>
      <c r="BM388" s="258" t="s">
        <v>1603</v>
      </c>
    </row>
    <row r="389" s="30" customFormat="true" ht="19.2" hidden="false" customHeight="false" outlineLevel="0" collapsed="false">
      <c r="A389" s="26"/>
      <c r="B389" s="27"/>
      <c r="C389" s="28"/>
      <c r="D389" s="259" t="s">
        <v>256</v>
      </c>
      <c r="E389" s="28"/>
      <c r="F389" s="260" t="s">
        <v>1091</v>
      </c>
      <c r="G389" s="28"/>
      <c r="H389" s="28"/>
      <c r="I389" s="211"/>
      <c r="J389" s="28"/>
      <c r="K389" s="28"/>
      <c r="L389" s="29"/>
      <c r="M389" s="261"/>
      <c r="N389" s="262"/>
      <c r="O389" s="76"/>
      <c r="P389" s="76"/>
      <c r="Q389" s="76"/>
      <c r="R389" s="76"/>
      <c r="S389" s="76"/>
      <c r="T389" s="77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T389" s="3" t="s">
        <v>256</v>
      </c>
      <c r="AU389" s="3" t="s">
        <v>265</v>
      </c>
    </row>
    <row r="390" s="30" customFormat="true" ht="24.15" hidden="false" customHeight="true" outlineLevel="0" collapsed="false">
      <c r="A390" s="26"/>
      <c r="B390" s="27"/>
      <c r="C390" s="263" t="s">
        <v>1690</v>
      </c>
      <c r="D390" s="263" t="s">
        <v>288</v>
      </c>
      <c r="E390" s="264" t="s">
        <v>1542</v>
      </c>
      <c r="F390" s="265" t="s">
        <v>1543</v>
      </c>
      <c r="G390" s="266" t="s">
        <v>291</v>
      </c>
      <c r="H390" s="267" t="n">
        <v>5</v>
      </c>
      <c r="I390" s="268"/>
      <c r="J390" s="269" t="n">
        <f aca="false">ROUND(I390*H390,2)</f>
        <v>0</v>
      </c>
      <c r="K390" s="270"/>
      <c r="L390" s="271"/>
      <c r="M390" s="272"/>
      <c r="N390" s="273" t="s">
        <v>39</v>
      </c>
      <c r="O390" s="76"/>
      <c r="P390" s="256" t="n">
        <f aca="false">O390*H390</f>
        <v>0</v>
      </c>
      <c r="Q390" s="256" t="n">
        <v>1E-005</v>
      </c>
      <c r="R390" s="256" t="n">
        <f aca="false">Q390*H390</f>
        <v>5E-005</v>
      </c>
      <c r="S390" s="256" t="n">
        <v>0</v>
      </c>
      <c r="T390" s="257" t="n">
        <f aca="false">S390*H390</f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258" t="s">
        <v>324</v>
      </c>
      <c r="AT390" s="258" t="s">
        <v>288</v>
      </c>
      <c r="AU390" s="258" t="s">
        <v>265</v>
      </c>
      <c r="AY390" s="3" t="s">
        <v>247</v>
      </c>
      <c r="BE390" s="137" t="n">
        <f aca="false">IF(N390="základní",J390,0)</f>
        <v>0</v>
      </c>
      <c r="BF390" s="137" t="n">
        <f aca="false">IF(N390="snížená",J390,0)</f>
        <v>0</v>
      </c>
      <c r="BG390" s="137" t="n">
        <f aca="false">IF(N390="zákl. přenesená",J390,0)</f>
        <v>0</v>
      </c>
      <c r="BH390" s="137" t="n">
        <f aca="false">IF(N390="sníž. přenesená",J390,0)</f>
        <v>0</v>
      </c>
      <c r="BI390" s="137" t="n">
        <f aca="false">IF(N390="nulová",J390,0)</f>
        <v>0</v>
      </c>
      <c r="BJ390" s="3" t="s">
        <v>81</v>
      </c>
      <c r="BK390" s="137" t="n">
        <f aca="false">ROUND(I390*H390,2)</f>
        <v>0</v>
      </c>
      <c r="BL390" s="3" t="s">
        <v>302</v>
      </c>
      <c r="BM390" s="258" t="s">
        <v>1691</v>
      </c>
    </row>
    <row r="391" s="30" customFormat="true" ht="10.2" hidden="false" customHeight="false" outlineLevel="0" collapsed="false">
      <c r="A391" s="26"/>
      <c r="B391" s="27"/>
      <c r="C391" s="28"/>
      <c r="D391" s="259" t="s">
        <v>256</v>
      </c>
      <c r="E391" s="28"/>
      <c r="F391" s="260" t="s">
        <v>1543</v>
      </c>
      <c r="G391" s="28"/>
      <c r="H391" s="28"/>
      <c r="I391" s="211"/>
      <c r="J391" s="28"/>
      <c r="K391" s="28"/>
      <c r="L391" s="29"/>
      <c r="M391" s="261"/>
      <c r="N391" s="262"/>
      <c r="O391" s="76"/>
      <c r="P391" s="76"/>
      <c r="Q391" s="76"/>
      <c r="R391" s="76"/>
      <c r="S391" s="76"/>
      <c r="T391" s="77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T391" s="3" t="s">
        <v>256</v>
      </c>
      <c r="AU391" s="3" t="s">
        <v>265</v>
      </c>
    </row>
    <row r="392" s="30" customFormat="true" ht="21.75" hidden="false" customHeight="true" outlineLevel="0" collapsed="false">
      <c r="A392" s="26"/>
      <c r="B392" s="27"/>
      <c r="C392" s="246" t="s">
        <v>379</v>
      </c>
      <c r="D392" s="246" t="s">
        <v>250</v>
      </c>
      <c r="E392" s="247" t="s">
        <v>1098</v>
      </c>
      <c r="F392" s="248" t="s">
        <v>1099</v>
      </c>
      <c r="G392" s="249" t="s">
        <v>291</v>
      </c>
      <c r="H392" s="250" t="n">
        <v>3</v>
      </c>
      <c r="I392" s="251"/>
      <c r="J392" s="252" t="n">
        <f aca="false">ROUND(I392*H392,2)</f>
        <v>0</v>
      </c>
      <c r="K392" s="253"/>
      <c r="L392" s="29"/>
      <c r="M392" s="254"/>
      <c r="N392" s="255" t="s">
        <v>39</v>
      </c>
      <c r="O392" s="76"/>
      <c r="P392" s="256" t="n">
        <f aca="false">O392*H392</f>
        <v>0</v>
      </c>
      <c r="Q392" s="256" t="n">
        <v>0</v>
      </c>
      <c r="R392" s="256" t="n">
        <f aca="false">Q392*H392</f>
        <v>0</v>
      </c>
      <c r="S392" s="256" t="n">
        <v>0</v>
      </c>
      <c r="T392" s="257" t="n">
        <f aca="false">S392*H392</f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258" t="s">
        <v>302</v>
      </c>
      <c r="AT392" s="258" t="s">
        <v>250</v>
      </c>
      <c r="AU392" s="258" t="s">
        <v>265</v>
      </c>
      <c r="AY392" s="3" t="s">
        <v>247</v>
      </c>
      <c r="BE392" s="137" t="n">
        <f aca="false">IF(N392="základní",J392,0)</f>
        <v>0</v>
      </c>
      <c r="BF392" s="137" t="n">
        <f aca="false">IF(N392="snížená",J392,0)</f>
        <v>0</v>
      </c>
      <c r="BG392" s="137" t="n">
        <f aca="false">IF(N392="zákl. přenesená",J392,0)</f>
        <v>0</v>
      </c>
      <c r="BH392" s="137" t="n">
        <f aca="false">IF(N392="sníž. přenesená",J392,0)</f>
        <v>0</v>
      </c>
      <c r="BI392" s="137" t="n">
        <f aca="false">IF(N392="nulová",J392,0)</f>
        <v>0</v>
      </c>
      <c r="BJ392" s="3" t="s">
        <v>81</v>
      </c>
      <c r="BK392" s="137" t="n">
        <f aca="false">ROUND(I392*H392,2)</f>
        <v>0</v>
      </c>
      <c r="BL392" s="3" t="s">
        <v>302</v>
      </c>
      <c r="BM392" s="258" t="s">
        <v>1100</v>
      </c>
    </row>
    <row r="393" s="30" customFormat="true" ht="19.2" hidden="false" customHeight="false" outlineLevel="0" collapsed="false">
      <c r="A393" s="26"/>
      <c r="B393" s="27"/>
      <c r="C393" s="28"/>
      <c r="D393" s="259" t="s">
        <v>256</v>
      </c>
      <c r="E393" s="28"/>
      <c r="F393" s="260" t="s">
        <v>1101</v>
      </c>
      <c r="G393" s="28"/>
      <c r="H393" s="28"/>
      <c r="I393" s="211"/>
      <c r="J393" s="28"/>
      <c r="K393" s="28"/>
      <c r="L393" s="29"/>
      <c r="M393" s="261"/>
      <c r="N393" s="262"/>
      <c r="O393" s="76"/>
      <c r="P393" s="76"/>
      <c r="Q393" s="76"/>
      <c r="R393" s="76"/>
      <c r="S393" s="76"/>
      <c r="T393" s="77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T393" s="3" t="s">
        <v>256</v>
      </c>
      <c r="AU393" s="3" t="s">
        <v>265</v>
      </c>
    </row>
    <row r="394" s="30" customFormat="true" ht="24.15" hidden="false" customHeight="true" outlineLevel="0" collapsed="false">
      <c r="A394" s="26"/>
      <c r="B394" s="27"/>
      <c r="C394" s="246" t="s">
        <v>1366</v>
      </c>
      <c r="D394" s="246" t="s">
        <v>250</v>
      </c>
      <c r="E394" s="247" t="s">
        <v>1367</v>
      </c>
      <c r="F394" s="248" t="s">
        <v>1368</v>
      </c>
      <c r="G394" s="249" t="s">
        <v>291</v>
      </c>
      <c r="H394" s="250" t="n">
        <v>1</v>
      </c>
      <c r="I394" s="251"/>
      <c r="J394" s="252" t="n">
        <f aca="false">ROUND(I394*H394,2)</f>
        <v>0</v>
      </c>
      <c r="K394" s="253"/>
      <c r="L394" s="29"/>
      <c r="M394" s="254"/>
      <c r="N394" s="255" t="s">
        <v>39</v>
      </c>
      <c r="O394" s="76"/>
      <c r="P394" s="256" t="n">
        <f aca="false">O394*H394</f>
        <v>0</v>
      </c>
      <c r="Q394" s="256" t="n">
        <v>0</v>
      </c>
      <c r="R394" s="256" t="n">
        <f aca="false">Q394*H394</f>
        <v>0</v>
      </c>
      <c r="S394" s="256" t="n">
        <v>0.0025</v>
      </c>
      <c r="T394" s="257" t="n">
        <f aca="false">S394*H394</f>
        <v>0.0025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258" t="s">
        <v>302</v>
      </c>
      <c r="AT394" s="258" t="s">
        <v>250</v>
      </c>
      <c r="AU394" s="258" t="s">
        <v>265</v>
      </c>
      <c r="AY394" s="3" t="s">
        <v>247</v>
      </c>
      <c r="BE394" s="137" t="n">
        <f aca="false">IF(N394="základní",J394,0)</f>
        <v>0</v>
      </c>
      <c r="BF394" s="137" t="n">
        <f aca="false">IF(N394="snížená",J394,0)</f>
        <v>0</v>
      </c>
      <c r="BG394" s="137" t="n">
        <f aca="false">IF(N394="zákl. přenesená",J394,0)</f>
        <v>0</v>
      </c>
      <c r="BH394" s="137" t="n">
        <f aca="false">IF(N394="sníž. přenesená",J394,0)</f>
        <v>0</v>
      </c>
      <c r="BI394" s="137" t="n">
        <f aca="false">IF(N394="nulová",J394,0)</f>
        <v>0</v>
      </c>
      <c r="BJ394" s="3" t="s">
        <v>81</v>
      </c>
      <c r="BK394" s="137" t="n">
        <f aca="false">ROUND(I394*H394,2)</f>
        <v>0</v>
      </c>
      <c r="BL394" s="3" t="s">
        <v>302</v>
      </c>
      <c r="BM394" s="258" t="s">
        <v>1369</v>
      </c>
    </row>
    <row r="395" s="30" customFormat="true" ht="19.2" hidden="false" customHeight="false" outlineLevel="0" collapsed="false">
      <c r="A395" s="26"/>
      <c r="B395" s="27"/>
      <c r="C395" s="28"/>
      <c r="D395" s="259" t="s">
        <v>256</v>
      </c>
      <c r="E395" s="28"/>
      <c r="F395" s="260" t="s">
        <v>1370</v>
      </c>
      <c r="G395" s="28"/>
      <c r="H395" s="28"/>
      <c r="I395" s="211"/>
      <c r="J395" s="28"/>
      <c r="K395" s="28"/>
      <c r="L395" s="29"/>
      <c r="M395" s="261"/>
      <c r="N395" s="262"/>
      <c r="O395" s="76"/>
      <c r="P395" s="76"/>
      <c r="Q395" s="76"/>
      <c r="R395" s="76"/>
      <c r="S395" s="76"/>
      <c r="T395" s="77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T395" s="3" t="s">
        <v>256</v>
      </c>
      <c r="AU395" s="3" t="s">
        <v>265</v>
      </c>
    </row>
    <row r="396" s="30" customFormat="true" ht="24.15" hidden="false" customHeight="true" outlineLevel="0" collapsed="false">
      <c r="A396" s="26"/>
      <c r="B396" s="27"/>
      <c r="C396" s="246" t="s">
        <v>1371</v>
      </c>
      <c r="D396" s="246" t="s">
        <v>250</v>
      </c>
      <c r="E396" s="247" t="s">
        <v>1372</v>
      </c>
      <c r="F396" s="248" t="s">
        <v>1373</v>
      </c>
      <c r="G396" s="249" t="s">
        <v>291</v>
      </c>
      <c r="H396" s="250" t="n">
        <v>1</v>
      </c>
      <c r="I396" s="251"/>
      <c r="J396" s="252" t="n">
        <f aca="false">ROUND(I396*H396,2)</f>
        <v>0</v>
      </c>
      <c r="K396" s="253"/>
      <c r="L396" s="29"/>
      <c r="M396" s="254"/>
      <c r="N396" s="255" t="s">
        <v>39</v>
      </c>
      <c r="O396" s="76"/>
      <c r="P396" s="256" t="n">
        <f aca="false">O396*H396</f>
        <v>0</v>
      </c>
      <c r="Q396" s="256" t="n">
        <v>0</v>
      </c>
      <c r="R396" s="256" t="n">
        <f aca="false">Q396*H396</f>
        <v>0</v>
      </c>
      <c r="S396" s="256" t="n">
        <v>0.0025</v>
      </c>
      <c r="T396" s="257" t="n">
        <f aca="false">S396*H396</f>
        <v>0.0025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258" t="s">
        <v>302</v>
      </c>
      <c r="AT396" s="258" t="s">
        <v>250</v>
      </c>
      <c r="AU396" s="258" t="s">
        <v>265</v>
      </c>
      <c r="AY396" s="3" t="s">
        <v>247</v>
      </c>
      <c r="BE396" s="137" t="n">
        <f aca="false">IF(N396="základní",J396,0)</f>
        <v>0</v>
      </c>
      <c r="BF396" s="137" t="n">
        <f aca="false">IF(N396="snížená",J396,0)</f>
        <v>0</v>
      </c>
      <c r="BG396" s="137" t="n">
        <f aca="false">IF(N396="zákl. přenesená",J396,0)</f>
        <v>0</v>
      </c>
      <c r="BH396" s="137" t="n">
        <f aca="false">IF(N396="sníž. přenesená",J396,0)</f>
        <v>0</v>
      </c>
      <c r="BI396" s="137" t="n">
        <f aca="false">IF(N396="nulová",J396,0)</f>
        <v>0</v>
      </c>
      <c r="BJ396" s="3" t="s">
        <v>81</v>
      </c>
      <c r="BK396" s="137" t="n">
        <f aca="false">ROUND(I396*H396,2)</f>
        <v>0</v>
      </c>
      <c r="BL396" s="3" t="s">
        <v>302</v>
      </c>
      <c r="BM396" s="258" t="s">
        <v>1374</v>
      </c>
    </row>
    <row r="397" s="30" customFormat="true" ht="19.2" hidden="false" customHeight="false" outlineLevel="0" collapsed="false">
      <c r="A397" s="26"/>
      <c r="B397" s="27"/>
      <c r="C397" s="28"/>
      <c r="D397" s="259" t="s">
        <v>256</v>
      </c>
      <c r="E397" s="28"/>
      <c r="F397" s="260" t="s">
        <v>1373</v>
      </c>
      <c r="G397" s="28"/>
      <c r="H397" s="28"/>
      <c r="I397" s="211"/>
      <c r="J397" s="28"/>
      <c r="K397" s="28"/>
      <c r="L397" s="29"/>
      <c r="M397" s="261"/>
      <c r="N397" s="262"/>
      <c r="O397" s="76"/>
      <c r="P397" s="76"/>
      <c r="Q397" s="76"/>
      <c r="R397" s="76"/>
      <c r="S397" s="76"/>
      <c r="T397" s="77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T397" s="3" t="s">
        <v>256</v>
      </c>
      <c r="AU397" s="3" t="s">
        <v>265</v>
      </c>
    </row>
    <row r="398" s="30" customFormat="true" ht="24.15" hidden="false" customHeight="true" outlineLevel="0" collapsed="false">
      <c r="A398" s="26"/>
      <c r="B398" s="27"/>
      <c r="C398" s="246" t="s">
        <v>1375</v>
      </c>
      <c r="D398" s="246" t="s">
        <v>250</v>
      </c>
      <c r="E398" s="247" t="s">
        <v>1376</v>
      </c>
      <c r="F398" s="248" t="s">
        <v>1377</v>
      </c>
      <c r="G398" s="249" t="s">
        <v>291</v>
      </c>
      <c r="H398" s="250" t="n">
        <v>1</v>
      </c>
      <c r="I398" s="251"/>
      <c r="J398" s="252" t="n">
        <f aca="false">ROUND(I398*H398,2)</f>
        <v>0</v>
      </c>
      <c r="K398" s="253"/>
      <c r="L398" s="29"/>
      <c r="M398" s="254"/>
      <c r="N398" s="255" t="s">
        <v>39</v>
      </c>
      <c r="O398" s="76"/>
      <c r="P398" s="256" t="n">
        <f aca="false">O398*H398</f>
        <v>0</v>
      </c>
      <c r="Q398" s="256" t="n">
        <v>0</v>
      </c>
      <c r="R398" s="256" t="n">
        <f aca="false">Q398*H398</f>
        <v>0</v>
      </c>
      <c r="S398" s="256" t="n">
        <v>0</v>
      </c>
      <c r="T398" s="257" t="n">
        <f aca="false">S398*H398</f>
        <v>0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258" t="s">
        <v>302</v>
      </c>
      <c r="AT398" s="258" t="s">
        <v>250</v>
      </c>
      <c r="AU398" s="258" t="s">
        <v>265</v>
      </c>
      <c r="AY398" s="3" t="s">
        <v>247</v>
      </c>
      <c r="BE398" s="137" t="n">
        <f aca="false">IF(N398="základní",J398,0)</f>
        <v>0</v>
      </c>
      <c r="BF398" s="137" t="n">
        <f aca="false">IF(N398="snížená",J398,0)</f>
        <v>0</v>
      </c>
      <c r="BG398" s="137" t="n">
        <f aca="false">IF(N398="zákl. přenesená",J398,0)</f>
        <v>0</v>
      </c>
      <c r="BH398" s="137" t="n">
        <f aca="false">IF(N398="sníž. přenesená",J398,0)</f>
        <v>0</v>
      </c>
      <c r="BI398" s="137" t="n">
        <f aca="false">IF(N398="nulová",J398,0)</f>
        <v>0</v>
      </c>
      <c r="BJ398" s="3" t="s">
        <v>81</v>
      </c>
      <c r="BK398" s="137" t="n">
        <f aca="false">ROUND(I398*H398,2)</f>
        <v>0</v>
      </c>
      <c r="BL398" s="3" t="s">
        <v>302</v>
      </c>
      <c r="BM398" s="258" t="s">
        <v>1378</v>
      </c>
    </row>
    <row r="399" s="30" customFormat="true" ht="19.2" hidden="false" customHeight="false" outlineLevel="0" collapsed="false">
      <c r="A399" s="26"/>
      <c r="B399" s="27"/>
      <c r="C399" s="28"/>
      <c r="D399" s="259" t="s">
        <v>256</v>
      </c>
      <c r="E399" s="28"/>
      <c r="F399" s="260" t="s">
        <v>1377</v>
      </c>
      <c r="G399" s="28"/>
      <c r="H399" s="28"/>
      <c r="I399" s="211"/>
      <c r="J399" s="28"/>
      <c r="K399" s="28"/>
      <c r="L399" s="29"/>
      <c r="M399" s="261"/>
      <c r="N399" s="262"/>
      <c r="O399" s="76"/>
      <c r="P399" s="76"/>
      <c r="Q399" s="76"/>
      <c r="R399" s="76"/>
      <c r="S399" s="76"/>
      <c r="T399" s="77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T399" s="3" t="s">
        <v>256</v>
      </c>
      <c r="AU399" s="3" t="s">
        <v>265</v>
      </c>
    </row>
    <row r="400" s="30" customFormat="true" ht="16.5" hidden="false" customHeight="true" outlineLevel="0" collapsed="false">
      <c r="A400" s="26"/>
      <c r="B400" s="27"/>
      <c r="C400" s="246" t="s">
        <v>1379</v>
      </c>
      <c r="D400" s="246" t="s">
        <v>250</v>
      </c>
      <c r="E400" s="247" t="s">
        <v>1380</v>
      </c>
      <c r="F400" s="248" t="s">
        <v>1381</v>
      </c>
      <c r="G400" s="249" t="s">
        <v>291</v>
      </c>
      <c r="H400" s="250" t="n">
        <v>1</v>
      </c>
      <c r="I400" s="251"/>
      <c r="J400" s="252" t="n">
        <f aca="false">ROUND(I400*H400,2)</f>
        <v>0</v>
      </c>
      <c r="K400" s="253"/>
      <c r="L400" s="29"/>
      <c r="M400" s="254"/>
      <c r="N400" s="255" t="s">
        <v>39</v>
      </c>
      <c r="O400" s="76"/>
      <c r="P400" s="256" t="n">
        <f aca="false">O400*H400</f>
        <v>0</v>
      </c>
      <c r="Q400" s="256" t="n">
        <v>0</v>
      </c>
      <c r="R400" s="256" t="n">
        <f aca="false">Q400*H400</f>
        <v>0</v>
      </c>
      <c r="S400" s="256" t="n">
        <v>0</v>
      </c>
      <c r="T400" s="257" t="n">
        <f aca="false">S400*H400</f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258" t="s">
        <v>302</v>
      </c>
      <c r="AT400" s="258" t="s">
        <v>250</v>
      </c>
      <c r="AU400" s="258" t="s">
        <v>265</v>
      </c>
      <c r="AY400" s="3" t="s">
        <v>247</v>
      </c>
      <c r="BE400" s="137" t="n">
        <f aca="false">IF(N400="základní",J400,0)</f>
        <v>0</v>
      </c>
      <c r="BF400" s="137" t="n">
        <f aca="false">IF(N400="snížená",J400,0)</f>
        <v>0</v>
      </c>
      <c r="BG400" s="137" t="n">
        <f aca="false">IF(N400="zákl. přenesená",J400,0)</f>
        <v>0</v>
      </c>
      <c r="BH400" s="137" t="n">
        <f aca="false">IF(N400="sníž. přenesená",J400,0)</f>
        <v>0</v>
      </c>
      <c r="BI400" s="137" t="n">
        <f aca="false">IF(N400="nulová",J400,0)</f>
        <v>0</v>
      </c>
      <c r="BJ400" s="3" t="s">
        <v>81</v>
      </c>
      <c r="BK400" s="137" t="n">
        <f aca="false">ROUND(I400*H400,2)</f>
        <v>0</v>
      </c>
      <c r="BL400" s="3" t="s">
        <v>302</v>
      </c>
      <c r="BM400" s="258" t="s">
        <v>1382</v>
      </c>
    </row>
    <row r="401" s="30" customFormat="true" ht="10.2" hidden="false" customHeight="false" outlineLevel="0" collapsed="false">
      <c r="A401" s="26"/>
      <c r="B401" s="27"/>
      <c r="C401" s="28"/>
      <c r="D401" s="259" t="s">
        <v>256</v>
      </c>
      <c r="E401" s="28"/>
      <c r="F401" s="260" t="s">
        <v>1383</v>
      </c>
      <c r="G401" s="28"/>
      <c r="H401" s="28"/>
      <c r="I401" s="211"/>
      <c r="J401" s="28"/>
      <c r="K401" s="28"/>
      <c r="L401" s="29"/>
      <c r="M401" s="261"/>
      <c r="N401" s="262"/>
      <c r="O401" s="76"/>
      <c r="P401" s="76"/>
      <c r="Q401" s="76"/>
      <c r="R401" s="76"/>
      <c r="S401" s="76"/>
      <c r="T401" s="77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T401" s="3" t="s">
        <v>256</v>
      </c>
      <c r="AU401" s="3" t="s">
        <v>265</v>
      </c>
    </row>
    <row r="402" s="30" customFormat="true" ht="21.75" hidden="false" customHeight="true" outlineLevel="0" collapsed="false">
      <c r="A402" s="26"/>
      <c r="B402" s="27"/>
      <c r="C402" s="263" t="s">
        <v>1384</v>
      </c>
      <c r="D402" s="263" t="s">
        <v>288</v>
      </c>
      <c r="E402" s="264" t="s">
        <v>1385</v>
      </c>
      <c r="F402" s="265" t="s">
        <v>1386</v>
      </c>
      <c r="G402" s="266" t="s">
        <v>291</v>
      </c>
      <c r="H402" s="267" t="n">
        <v>1</v>
      </c>
      <c r="I402" s="268"/>
      <c r="J402" s="269" t="n">
        <f aca="false">ROUND(I402*H402,2)</f>
        <v>0</v>
      </c>
      <c r="K402" s="270"/>
      <c r="L402" s="271"/>
      <c r="M402" s="272"/>
      <c r="N402" s="273" t="s">
        <v>39</v>
      </c>
      <c r="O402" s="76"/>
      <c r="P402" s="256" t="n">
        <f aca="false">O402*H402</f>
        <v>0</v>
      </c>
      <c r="Q402" s="256" t="n">
        <v>0</v>
      </c>
      <c r="R402" s="256" t="n">
        <f aca="false">Q402*H402</f>
        <v>0</v>
      </c>
      <c r="S402" s="256" t="n">
        <v>0</v>
      </c>
      <c r="T402" s="257" t="n">
        <f aca="false">S402*H402</f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258" t="s">
        <v>324</v>
      </c>
      <c r="AT402" s="258" t="s">
        <v>288</v>
      </c>
      <c r="AU402" s="258" t="s">
        <v>265</v>
      </c>
      <c r="AY402" s="3" t="s">
        <v>247</v>
      </c>
      <c r="BE402" s="137" t="n">
        <f aca="false">IF(N402="základní",J402,0)</f>
        <v>0</v>
      </c>
      <c r="BF402" s="137" t="n">
        <f aca="false">IF(N402="snížená",J402,0)</f>
        <v>0</v>
      </c>
      <c r="BG402" s="137" t="n">
        <f aca="false">IF(N402="zákl. přenesená",J402,0)</f>
        <v>0</v>
      </c>
      <c r="BH402" s="137" t="n">
        <f aca="false">IF(N402="sníž. přenesená",J402,0)</f>
        <v>0</v>
      </c>
      <c r="BI402" s="137" t="n">
        <f aca="false">IF(N402="nulová",J402,0)</f>
        <v>0</v>
      </c>
      <c r="BJ402" s="3" t="s">
        <v>81</v>
      </c>
      <c r="BK402" s="137" t="n">
        <f aca="false">ROUND(I402*H402,2)</f>
        <v>0</v>
      </c>
      <c r="BL402" s="3" t="s">
        <v>302</v>
      </c>
      <c r="BM402" s="258" t="s">
        <v>1387</v>
      </c>
    </row>
    <row r="403" s="30" customFormat="true" ht="10.2" hidden="false" customHeight="false" outlineLevel="0" collapsed="false">
      <c r="A403" s="26"/>
      <c r="B403" s="27"/>
      <c r="C403" s="28"/>
      <c r="D403" s="259" t="s">
        <v>256</v>
      </c>
      <c r="E403" s="28"/>
      <c r="F403" s="260" t="s">
        <v>1386</v>
      </c>
      <c r="G403" s="28"/>
      <c r="H403" s="28"/>
      <c r="I403" s="211"/>
      <c r="J403" s="28"/>
      <c r="K403" s="28"/>
      <c r="L403" s="29"/>
      <c r="M403" s="261"/>
      <c r="N403" s="262"/>
      <c r="O403" s="76"/>
      <c r="P403" s="76"/>
      <c r="Q403" s="76"/>
      <c r="R403" s="76"/>
      <c r="S403" s="76"/>
      <c r="T403" s="77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T403" s="3" t="s">
        <v>256</v>
      </c>
      <c r="AU403" s="3" t="s">
        <v>265</v>
      </c>
    </row>
    <row r="404" s="30" customFormat="true" ht="16.5" hidden="false" customHeight="true" outlineLevel="0" collapsed="false">
      <c r="A404" s="26"/>
      <c r="B404" s="27"/>
      <c r="C404" s="246" t="s">
        <v>1388</v>
      </c>
      <c r="D404" s="246" t="s">
        <v>250</v>
      </c>
      <c r="E404" s="247" t="s">
        <v>1389</v>
      </c>
      <c r="F404" s="248" t="s">
        <v>1390</v>
      </c>
      <c r="G404" s="249" t="s">
        <v>291</v>
      </c>
      <c r="H404" s="250" t="n">
        <v>1</v>
      </c>
      <c r="I404" s="251"/>
      <c r="J404" s="252" t="n">
        <f aca="false">ROUND(I404*H404,2)</f>
        <v>0</v>
      </c>
      <c r="K404" s="253"/>
      <c r="L404" s="29"/>
      <c r="M404" s="254"/>
      <c r="N404" s="255" t="s">
        <v>39</v>
      </c>
      <c r="O404" s="76"/>
      <c r="P404" s="256" t="n">
        <f aca="false">O404*H404</f>
        <v>0</v>
      </c>
      <c r="Q404" s="256" t="n">
        <v>0</v>
      </c>
      <c r="R404" s="256" t="n">
        <f aca="false">Q404*H404</f>
        <v>0</v>
      </c>
      <c r="S404" s="256" t="n">
        <v>0</v>
      </c>
      <c r="T404" s="257" t="n">
        <f aca="false">S404*H404</f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258" t="s">
        <v>302</v>
      </c>
      <c r="AT404" s="258" t="s">
        <v>250</v>
      </c>
      <c r="AU404" s="258" t="s">
        <v>265</v>
      </c>
      <c r="AY404" s="3" t="s">
        <v>247</v>
      </c>
      <c r="BE404" s="137" t="n">
        <f aca="false">IF(N404="základní",J404,0)</f>
        <v>0</v>
      </c>
      <c r="BF404" s="137" t="n">
        <f aca="false">IF(N404="snížená",J404,0)</f>
        <v>0</v>
      </c>
      <c r="BG404" s="137" t="n">
        <f aca="false">IF(N404="zákl. přenesená",J404,0)</f>
        <v>0</v>
      </c>
      <c r="BH404" s="137" t="n">
        <f aca="false">IF(N404="sníž. přenesená",J404,0)</f>
        <v>0</v>
      </c>
      <c r="BI404" s="137" t="n">
        <f aca="false">IF(N404="nulová",J404,0)</f>
        <v>0</v>
      </c>
      <c r="BJ404" s="3" t="s">
        <v>81</v>
      </c>
      <c r="BK404" s="137" t="n">
        <f aca="false">ROUND(I404*H404,2)</f>
        <v>0</v>
      </c>
      <c r="BL404" s="3" t="s">
        <v>302</v>
      </c>
      <c r="BM404" s="258" t="s">
        <v>1391</v>
      </c>
    </row>
    <row r="405" s="30" customFormat="true" ht="10.2" hidden="false" customHeight="false" outlineLevel="0" collapsed="false">
      <c r="A405" s="26"/>
      <c r="B405" s="27"/>
      <c r="C405" s="28"/>
      <c r="D405" s="259" t="s">
        <v>256</v>
      </c>
      <c r="E405" s="28"/>
      <c r="F405" s="260" t="s">
        <v>1390</v>
      </c>
      <c r="G405" s="28"/>
      <c r="H405" s="28"/>
      <c r="I405" s="211"/>
      <c r="J405" s="28"/>
      <c r="K405" s="28"/>
      <c r="L405" s="29"/>
      <c r="M405" s="261"/>
      <c r="N405" s="262"/>
      <c r="O405" s="76"/>
      <c r="P405" s="76"/>
      <c r="Q405" s="76"/>
      <c r="R405" s="76"/>
      <c r="S405" s="76"/>
      <c r="T405" s="77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T405" s="3" t="s">
        <v>256</v>
      </c>
      <c r="AU405" s="3" t="s">
        <v>265</v>
      </c>
    </row>
    <row r="406" s="30" customFormat="true" ht="16.5" hidden="false" customHeight="true" outlineLevel="0" collapsed="false">
      <c r="A406" s="26"/>
      <c r="B406" s="27"/>
      <c r="C406" s="246" t="s">
        <v>1392</v>
      </c>
      <c r="D406" s="246" t="s">
        <v>250</v>
      </c>
      <c r="E406" s="247" t="s">
        <v>1393</v>
      </c>
      <c r="F406" s="248" t="s">
        <v>1394</v>
      </c>
      <c r="G406" s="249" t="s">
        <v>291</v>
      </c>
      <c r="H406" s="250" t="n">
        <v>1</v>
      </c>
      <c r="I406" s="251"/>
      <c r="J406" s="252" t="n">
        <f aca="false">ROUND(I406*H406,2)</f>
        <v>0</v>
      </c>
      <c r="K406" s="253"/>
      <c r="L406" s="29"/>
      <c r="M406" s="254"/>
      <c r="N406" s="255" t="s">
        <v>39</v>
      </c>
      <c r="O406" s="76"/>
      <c r="P406" s="256" t="n">
        <f aca="false">O406*H406</f>
        <v>0</v>
      </c>
      <c r="Q406" s="256" t="n">
        <v>0</v>
      </c>
      <c r="R406" s="256" t="n">
        <f aca="false">Q406*H406</f>
        <v>0</v>
      </c>
      <c r="S406" s="256" t="n">
        <v>0</v>
      </c>
      <c r="T406" s="257" t="n">
        <f aca="false">S406*H406</f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258" t="s">
        <v>302</v>
      </c>
      <c r="AT406" s="258" t="s">
        <v>250</v>
      </c>
      <c r="AU406" s="258" t="s">
        <v>265</v>
      </c>
      <c r="AY406" s="3" t="s">
        <v>247</v>
      </c>
      <c r="BE406" s="137" t="n">
        <f aca="false">IF(N406="základní",J406,0)</f>
        <v>0</v>
      </c>
      <c r="BF406" s="137" t="n">
        <f aca="false">IF(N406="snížená",J406,0)</f>
        <v>0</v>
      </c>
      <c r="BG406" s="137" t="n">
        <f aca="false">IF(N406="zákl. přenesená",J406,0)</f>
        <v>0</v>
      </c>
      <c r="BH406" s="137" t="n">
        <f aca="false">IF(N406="sníž. přenesená",J406,0)</f>
        <v>0</v>
      </c>
      <c r="BI406" s="137" t="n">
        <f aca="false">IF(N406="nulová",J406,0)</f>
        <v>0</v>
      </c>
      <c r="BJ406" s="3" t="s">
        <v>81</v>
      </c>
      <c r="BK406" s="137" t="n">
        <f aca="false">ROUND(I406*H406,2)</f>
        <v>0</v>
      </c>
      <c r="BL406" s="3" t="s">
        <v>302</v>
      </c>
      <c r="BM406" s="258" t="s">
        <v>1395</v>
      </c>
    </row>
    <row r="407" s="30" customFormat="true" ht="10.2" hidden="false" customHeight="false" outlineLevel="0" collapsed="false">
      <c r="A407" s="26"/>
      <c r="B407" s="27"/>
      <c r="C407" s="28"/>
      <c r="D407" s="259" t="s">
        <v>256</v>
      </c>
      <c r="E407" s="28"/>
      <c r="F407" s="260" t="s">
        <v>1396</v>
      </c>
      <c r="G407" s="28"/>
      <c r="H407" s="28"/>
      <c r="I407" s="211"/>
      <c r="J407" s="28"/>
      <c r="K407" s="28"/>
      <c r="L407" s="29"/>
      <c r="M407" s="261"/>
      <c r="N407" s="262"/>
      <c r="O407" s="76"/>
      <c r="P407" s="76"/>
      <c r="Q407" s="76"/>
      <c r="R407" s="76"/>
      <c r="S407" s="76"/>
      <c r="T407" s="77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T407" s="3" t="s">
        <v>256</v>
      </c>
      <c r="AU407" s="3" t="s">
        <v>265</v>
      </c>
    </row>
    <row r="408" s="30" customFormat="true" ht="24.15" hidden="false" customHeight="true" outlineLevel="0" collapsed="false">
      <c r="A408" s="26"/>
      <c r="B408" s="27"/>
      <c r="C408" s="246" t="s">
        <v>1397</v>
      </c>
      <c r="D408" s="246" t="s">
        <v>250</v>
      </c>
      <c r="E408" s="247" t="s">
        <v>1398</v>
      </c>
      <c r="F408" s="248" t="s">
        <v>1399</v>
      </c>
      <c r="G408" s="249" t="s">
        <v>291</v>
      </c>
      <c r="H408" s="250" t="n">
        <v>1</v>
      </c>
      <c r="I408" s="251"/>
      <c r="J408" s="252" t="n">
        <f aca="false">ROUND(I408*H408,2)</f>
        <v>0</v>
      </c>
      <c r="K408" s="253"/>
      <c r="L408" s="29"/>
      <c r="M408" s="254"/>
      <c r="N408" s="255" t="s">
        <v>39</v>
      </c>
      <c r="O408" s="76"/>
      <c r="P408" s="256" t="n">
        <f aca="false">O408*H408</f>
        <v>0</v>
      </c>
      <c r="Q408" s="256" t="n">
        <v>0</v>
      </c>
      <c r="R408" s="256" t="n">
        <f aca="false">Q408*H408</f>
        <v>0</v>
      </c>
      <c r="S408" s="256" t="n">
        <v>0</v>
      </c>
      <c r="T408" s="257" t="n">
        <f aca="false">S408*H408</f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258" t="s">
        <v>302</v>
      </c>
      <c r="AT408" s="258" t="s">
        <v>250</v>
      </c>
      <c r="AU408" s="258" t="s">
        <v>265</v>
      </c>
      <c r="AY408" s="3" t="s">
        <v>247</v>
      </c>
      <c r="BE408" s="137" t="n">
        <f aca="false">IF(N408="základní",J408,0)</f>
        <v>0</v>
      </c>
      <c r="BF408" s="137" t="n">
        <f aca="false">IF(N408="snížená",J408,0)</f>
        <v>0</v>
      </c>
      <c r="BG408" s="137" t="n">
        <f aca="false">IF(N408="zákl. přenesená",J408,0)</f>
        <v>0</v>
      </c>
      <c r="BH408" s="137" t="n">
        <f aca="false">IF(N408="sníž. přenesená",J408,0)</f>
        <v>0</v>
      </c>
      <c r="BI408" s="137" t="n">
        <f aca="false">IF(N408="nulová",J408,0)</f>
        <v>0</v>
      </c>
      <c r="BJ408" s="3" t="s">
        <v>81</v>
      </c>
      <c r="BK408" s="137" t="n">
        <f aca="false">ROUND(I408*H408,2)</f>
        <v>0</v>
      </c>
      <c r="BL408" s="3" t="s">
        <v>302</v>
      </c>
      <c r="BM408" s="258" t="s">
        <v>1400</v>
      </c>
    </row>
    <row r="409" s="30" customFormat="true" ht="19.2" hidden="false" customHeight="false" outlineLevel="0" collapsed="false">
      <c r="A409" s="26"/>
      <c r="B409" s="27"/>
      <c r="C409" s="28"/>
      <c r="D409" s="259" t="s">
        <v>256</v>
      </c>
      <c r="E409" s="28"/>
      <c r="F409" s="260" t="s">
        <v>1399</v>
      </c>
      <c r="G409" s="28"/>
      <c r="H409" s="28"/>
      <c r="I409" s="211"/>
      <c r="J409" s="28"/>
      <c r="K409" s="28"/>
      <c r="L409" s="29"/>
      <c r="M409" s="261"/>
      <c r="N409" s="262"/>
      <c r="O409" s="76"/>
      <c r="P409" s="76"/>
      <c r="Q409" s="76"/>
      <c r="R409" s="76"/>
      <c r="S409" s="76"/>
      <c r="T409" s="77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T409" s="3" t="s">
        <v>256</v>
      </c>
      <c r="AU409" s="3" t="s">
        <v>265</v>
      </c>
    </row>
    <row r="410" s="30" customFormat="true" ht="37.8" hidden="false" customHeight="true" outlineLevel="0" collapsed="false">
      <c r="A410" s="26"/>
      <c r="B410" s="27"/>
      <c r="C410" s="246" t="s">
        <v>1401</v>
      </c>
      <c r="D410" s="246" t="s">
        <v>250</v>
      </c>
      <c r="E410" s="247" t="s">
        <v>1402</v>
      </c>
      <c r="F410" s="248" t="s">
        <v>1403</v>
      </c>
      <c r="G410" s="249" t="s">
        <v>291</v>
      </c>
      <c r="H410" s="250" t="n">
        <v>1</v>
      </c>
      <c r="I410" s="251"/>
      <c r="J410" s="252" t="n">
        <f aca="false">ROUND(I410*H410,2)</f>
        <v>0</v>
      </c>
      <c r="K410" s="253"/>
      <c r="L410" s="29"/>
      <c r="M410" s="254"/>
      <c r="N410" s="255" t="s">
        <v>39</v>
      </c>
      <c r="O410" s="76"/>
      <c r="P410" s="256" t="n">
        <f aca="false">O410*H410</f>
        <v>0</v>
      </c>
      <c r="Q410" s="256" t="n">
        <v>0</v>
      </c>
      <c r="R410" s="256" t="n">
        <f aca="false">Q410*H410</f>
        <v>0</v>
      </c>
      <c r="S410" s="256" t="n">
        <v>0.0025</v>
      </c>
      <c r="T410" s="257" t="n">
        <f aca="false">S410*H410</f>
        <v>0.0025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258" t="s">
        <v>302</v>
      </c>
      <c r="AT410" s="258" t="s">
        <v>250</v>
      </c>
      <c r="AU410" s="258" t="s">
        <v>265</v>
      </c>
      <c r="AY410" s="3" t="s">
        <v>247</v>
      </c>
      <c r="BE410" s="137" t="n">
        <f aca="false">IF(N410="základní",J410,0)</f>
        <v>0</v>
      </c>
      <c r="BF410" s="137" t="n">
        <f aca="false">IF(N410="snížená",J410,0)</f>
        <v>0</v>
      </c>
      <c r="BG410" s="137" t="n">
        <f aca="false">IF(N410="zákl. přenesená",J410,0)</f>
        <v>0</v>
      </c>
      <c r="BH410" s="137" t="n">
        <f aca="false">IF(N410="sníž. přenesená",J410,0)</f>
        <v>0</v>
      </c>
      <c r="BI410" s="137" t="n">
        <f aca="false">IF(N410="nulová",J410,0)</f>
        <v>0</v>
      </c>
      <c r="BJ410" s="3" t="s">
        <v>81</v>
      </c>
      <c r="BK410" s="137" t="n">
        <f aca="false">ROUND(I410*H410,2)</f>
        <v>0</v>
      </c>
      <c r="BL410" s="3" t="s">
        <v>302</v>
      </c>
      <c r="BM410" s="258" t="s">
        <v>1404</v>
      </c>
    </row>
    <row r="411" s="30" customFormat="true" ht="28.8" hidden="false" customHeight="false" outlineLevel="0" collapsed="false">
      <c r="A411" s="26"/>
      <c r="B411" s="27"/>
      <c r="C411" s="28"/>
      <c r="D411" s="259" t="s">
        <v>256</v>
      </c>
      <c r="E411" s="28"/>
      <c r="F411" s="260" t="s">
        <v>1403</v>
      </c>
      <c r="G411" s="28"/>
      <c r="H411" s="28"/>
      <c r="I411" s="211"/>
      <c r="J411" s="28"/>
      <c r="K411" s="28"/>
      <c r="L411" s="29"/>
      <c r="M411" s="261"/>
      <c r="N411" s="262"/>
      <c r="O411" s="76"/>
      <c r="P411" s="76"/>
      <c r="Q411" s="76"/>
      <c r="R411" s="76"/>
      <c r="S411" s="76"/>
      <c r="T411" s="77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T411" s="3" t="s">
        <v>256</v>
      </c>
      <c r="AU411" s="3" t="s">
        <v>265</v>
      </c>
    </row>
    <row r="412" s="30" customFormat="true" ht="16.5" hidden="false" customHeight="true" outlineLevel="0" collapsed="false">
      <c r="A412" s="26"/>
      <c r="B412" s="27"/>
      <c r="C412" s="246" t="s">
        <v>1692</v>
      </c>
      <c r="D412" s="246" t="s">
        <v>250</v>
      </c>
      <c r="E412" s="247" t="s">
        <v>1693</v>
      </c>
      <c r="F412" s="248" t="s">
        <v>1694</v>
      </c>
      <c r="G412" s="249" t="s">
        <v>291</v>
      </c>
      <c r="H412" s="250" t="n">
        <v>1</v>
      </c>
      <c r="I412" s="251"/>
      <c r="J412" s="252" t="n">
        <f aca="false">ROUND(I412*H412,2)</f>
        <v>0</v>
      </c>
      <c r="K412" s="253"/>
      <c r="L412" s="29"/>
      <c r="M412" s="254"/>
      <c r="N412" s="255" t="s">
        <v>39</v>
      </c>
      <c r="O412" s="76"/>
      <c r="P412" s="256" t="n">
        <f aca="false">O412*H412</f>
        <v>0</v>
      </c>
      <c r="Q412" s="256" t="n">
        <v>0</v>
      </c>
      <c r="R412" s="256" t="n">
        <f aca="false">Q412*H412</f>
        <v>0</v>
      </c>
      <c r="S412" s="256" t="n">
        <v>0</v>
      </c>
      <c r="T412" s="257" t="n">
        <f aca="false">S412*H412</f>
        <v>0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258" t="s">
        <v>302</v>
      </c>
      <c r="AT412" s="258" t="s">
        <v>250</v>
      </c>
      <c r="AU412" s="258" t="s">
        <v>265</v>
      </c>
      <c r="AY412" s="3" t="s">
        <v>247</v>
      </c>
      <c r="BE412" s="137" t="n">
        <f aca="false">IF(N412="základní",J412,0)</f>
        <v>0</v>
      </c>
      <c r="BF412" s="137" t="n">
        <f aca="false">IF(N412="snížená",J412,0)</f>
        <v>0</v>
      </c>
      <c r="BG412" s="137" t="n">
        <f aca="false">IF(N412="zákl. přenesená",J412,0)</f>
        <v>0</v>
      </c>
      <c r="BH412" s="137" t="n">
        <f aca="false">IF(N412="sníž. přenesená",J412,0)</f>
        <v>0</v>
      </c>
      <c r="BI412" s="137" t="n">
        <f aca="false">IF(N412="nulová",J412,0)</f>
        <v>0</v>
      </c>
      <c r="BJ412" s="3" t="s">
        <v>81</v>
      </c>
      <c r="BK412" s="137" t="n">
        <f aca="false">ROUND(I412*H412,2)</f>
        <v>0</v>
      </c>
      <c r="BL412" s="3" t="s">
        <v>302</v>
      </c>
      <c r="BM412" s="258" t="s">
        <v>1695</v>
      </c>
    </row>
    <row r="413" s="30" customFormat="true" ht="10.2" hidden="false" customHeight="false" outlineLevel="0" collapsed="false">
      <c r="A413" s="26"/>
      <c r="B413" s="27"/>
      <c r="C413" s="28"/>
      <c r="D413" s="259" t="s">
        <v>256</v>
      </c>
      <c r="E413" s="28"/>
      <c r="F413" s="260" t="s">
        <v>1694</v>
      </c>
      <c r="G413" s="28"/>
      <c r="H413" s="28"/>
      <c r="I413" s="211"/>
      <c r="J413" s="28"/>
      <c r="K413" s="28"/>
      <c r="L413" s="29"/>
      <c r="M413" s="261"/>
      <c r="N413" s="262"/>
      <c r="O413" s="76"/>
      <c r="P413" s="76"/>
      <c r="Q413" s="76"/>
      <c r="R413" s="76"/>
      <c r="S413" s="76"/>
      <c r="T413" s="77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T413" s="3" t="s">
        <v>256</v>
      </c>
      <c r="AU413" s="3" t="s">
        <v>265</v>
      </c>
    </row>
    <row r="414" s="30" customFormat="true" ht="16.5" hidden="false" customHeight="true" outlineLevel="0" collapsed="false">
      <c r="A414" s="26"/>
      <c r="B414" s="27"/>
      <c r="C414" s="246" t="s">
        <v>1696</v>
      </c>
      <c r="D414" s="246" t="s">
        <v>250</v>
      </c>
      <c r="E414" s="247" t="s">
        <v>1697</v>
      </c>
      <c r="F414" s="248" t="s">
        <v>1698</v>
      </c>
      <c r="G414" s="249" t="s">
        <v>291</v>
      </c>
      <c r="H414" s="250" t="n">
        <v>1</v>
      </c>
      <c r="I414" s="251"/>
      <c r="J414" s="252" t="n">
        <f aca="false">ROUND(I414*H414,2)</f>
        <v>0</v>
      </c>
      <c r="K414" s="253"/>
      <c r="L414" s="29"/>
      <c r="M414" s="254"/>
      <c r="N414" s="255" t="s">
        <v>39</v>
      </c>
      <c r="O414" s="76"/>
      <c r="P414" s="256" t="n">
        <f aca="false">O414*H414</f>
        <v>0</v>
      </c>
      <c r="Q414" s="256" t="n">
        <v>0</v>
      </c>
      <c r="R414" s="256" t="n">
        <f aca="false">Q414*H414</f>
        <v>0</v>
      </c>
      <c r="S414" s="256" t="n">
        <v>0</v>
      </c>
      <c r="T414" s="257" t="n">
        <f aca="false">S414*H414</f>
        <v>0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258" t="s">
        <v>302</v>
      </c>
      <c r="AT414" s="258" t="s">
        <v>250</v>
      </c>
      <c r="AU414" s="258" t="s">
        <v>265</v>
      </c>
      <c r="AY414" s="3" t="s">
        <v>247</v>
      </c>
      <c r="BE414" s="137" t="n">
        <f aca="false">IF(N414="základní",J414,0)</f>
        <v>0</v>
      </c>
      <c r="BF414" s="137" t="n">
        <f aca="false">IF(N414="snížená",J414,0)</f>
        <v>0</v>
      </c>
      <c r="BG414" s="137" t="n">
        <f aca="false">IF(N414="zákl. přenesená",J414,0)</f>
        <v>0</v>
      </c>
      <c r="BH414" s="137" t="n">
        <f aca="false">IF(N414="sníž. přenesená",J414,0)</f>
        <v>0</v>
      </c>
      <c r="BI414" s="137" t="n">
        <f aca="false">IF(N414="nulová",J414,0)</f>
        <v>0</v>
      </c>
      <c r="BJ414" s="3" t="s">
        <v>81</v>
      </c>
      <c r="BK414" s="137" t="n">
        <f aca="false">ROUND(I414*H414,2)</f>
        <v>0</v>
      </c>
      <c r="BL414" s="3" t="s">
        <v>302</v>
      </c>
      <c r="BM414" s="258" t="s">
        <v>1699</v>
      </c>
    </row>
    <row r="415" s="30" customFormat="true" ht="19.2" hidden="false" customHeight="false" outlineLevel="0" collapsed="false">
      <c r="A415" s="26"/>
      <c r="B415" s="27"/>
      <c r="C415" s="28"/>
      <c r="D415" s="259" t="s">
        <v>256</v>
      </c>
      <c r="E415" s="28"/>
      <c r="F415" s="260" t="s">
        <v>1700</v>
      </c>
      <c r="G415" s="28"/>
      <c r="H415" s="28"/>
      <c r="I415" s="211"/>
      <c r="J415" s="28"/>
      <c r="K415" s="28"/>
      <c r="L415" s="29"/>
      <c r="M415" s="261"/>
      <c r="N415" s="262"/>
      <c r="O415" s="76"/>
      <c r="P415" s="76"/>
      <c r="Q415" s="76"/>
      <c r="R415" s="76"/>
      <c r="S415" s="76"/>
      <c r="T415" s="77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T415" s="3" t="s">
        <v>256</v>
      </c>
      <c r="AU415" s="3" t="s">
        <v>265</v>
      </c>
    </row>
    <row r="416" s="30" customFormat="true" ht="16.5" hidden="false" customHeight="true" outlineLevel="0" collapsed="false">
      <c r="A416" s="26"/>
      <c r="B416" s="27"/>
      <c r="C416" s="263" t="s">
        <v>1701</v>
      </c>
      <c r="D416" s="263" t="s">
        <v>288</v>
      </c>
      <c r="E416" s="264" t="s">
        <v>1702</v>
      </c>
      <c r="F416" s="265" t="s">
        <v>1703</v>
      </c>
      <c r="G416" s="266" t="s">
        <v>291</v>
      </c>
      <c r="H416" s="267" t="n">
        <v>1</v>
      </c>
      <c r="I416" s="268"/>
      <c r="J416" s="269" t="n">
        <f aca="false">ROUND(I416*H416,2)</f>
        <v>0</v>
      </c>
      <c r="K416" s="270"/>
      <c r="L416" s="271"/>
      <c r="M416" s="272"/>
      <c r="N416" s="273" t="s">
        <v>39</v>
      </c>
      <c r="O416" s="76"/>
      <c r="P416" s="256" t="n">
        <f aca="false">O416*H416</f>
        <v>0</v>
      </c>
      <c r="Q416" s="256" t="n">
        <v>9E-005</v>
      </c>
      <c r="R416" s="256" t="n">
        <f aca="false">Q416*H416</f>
        <v>9E-005</v>
      </c>
      <c r="S416" s="256" t="n">
        <v>0</v>
      </c>
      <c r="T416" s="257" t="n">
        <f aca="false">S416*H416</f>
        <v>0</v>
      </c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R416" s="258" t="s">
        <v>324</v>
      </c>
      <c r="AT416" s="258" t="s">
        <v>288</v>
      </c>
      <c r="AU416" s="258" t="s">
        <v>265</v>
      </c>
      <c r="AY416" s="3" t="s">
        <v>247</v>
      </c>
      <c r="BE416" s="137" t="n">
        <f aca="false">IF(N416="základní",J416,0)</f>
        <v>0</v>
      </c>
      <c r="BF416" s="137" t="n">
        <f aca="false">IF(N416="snížená",J416,0)</f>
        <v>0</v>
      </c>
      <c r="BG416" s="137" t="n">
        <f aca="false">IF(N416="zákl. přenesená",J416,0)</f>
        <v>0</v>
      </c>
      <c r="BH416" s="137" t="n">
        <f aca="false">IF(N416="sníž. přenesená",J416,0)</f>
        <v>0</v>
      </c>
      <c r="BI416" s="137" t="n">
        <f aca="false">IF(N416="nulová",J416,0)</f>
        <v>0</v>
      </c>
      <c r="BJ416" s="3" t="s">
        <v>81</v>
      </c>
      <c r="BK416" s="137" t="n">
        <f aca="false">ROUND(I416*H416,2)</f>
        <v>0</v>
      </c>
      <c r="BL416" s="3" t="s">
        <v>302</v>
      </c>
      <c r="BM416" s="258" t="s">
        <v>1704</v>
      </c>
    </row>
    <row r="417" s="30" customFormat="true" ht="10.2" hidden="false" customHeight="false" outlineLevel="0" collapsed="false">
      <c r="A417" s="26"/>
      <c r="B417" s="27"/>
      <c r="C417" s="28"/>
      <c r="D417" s="259" t="s">
        <v>256</v>
      </c>
      <c r="E417" s="28"/>
      <c r="F417" s="260" t="s">
        <v>1705</v>
      </c>
      <c r="G417" s="28"/>
      <c r="H417" s="28"/>
      <c r="I417" s="211"/>
      <c r="J417" s="28"/>
      <c r="K417" s="28"/>
      <c r="L417" s="29"/>
      <c r="M417" s="261"/>
      <c r="N417" s="262"/>
      <c r="O417" s="76"/>
      <c r="P417" s="76"/>
      <c r="Q417" s="76"/>
      <c r="R417" s="76"/>
      <c r="S417" s="76"/>
      <c r="T417" s="77"/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T417" s="3" t="s">
        <v>256</v>
      </c>
      <c r="AU417" s="3" t="s">
        <v>265</v>
      </c>
    </row>
    <row r="418" s="30" customFormat="true" ht="21.75" hidden="false" customHeight="true" outlineLevel="0" collapsed="false">
      <c r="A418" s="26"/>
      <c r="B418" s="27"/>
      <c r="C418" s="246" t="s">
        <v>1706</v>
      </c>
      <c r="D418" s="246" t="s">
        <v>250</v>
      </c>
      <c r="E418" s="247" t="s">
        <v>1707</v>
      </c>
      <c r="F418" s="248" t="s">
        <v>1708</v>
      </c>
      <c r="G418" s="249" t="s">
        <v>291</v>
      </c>
      <c r="H418" s="250" t="n">
        <v>1</v>
      </c>
      <c r="I418" s="251"/>
      <c r="J418" s="252" t="n">
        <f aca="false">ROUND(I418*H418,2)</f>
        <v>0</v>
      </c>
      <c r="K418" s="253"/>
      <c r="L418" s="29"/>
      <c r="M418" s="254"/>
      <c r="N418" s="255" t="s">
        <v>39</v>
      </c>
      <c r="O418" s="76"/>
      <c r="P418" s="256" t="n">
        <f aca="false">O418*H418</f>
        <v>0</v>
      </c>
      <c r="Q418" s="256" t="n">
        <v>0</v>
      </c>
      <c r="R418" s="256" t="n">
        <f aca="false">Q418*H418</f>
        <v>0</v>
      </c>
      <c r="S418" s="256" t="n">
        <v>0</v>
      </c>
      <c r="T418" s="257" t="n">
        <f aca="false">S418*H418</f>
        <v>0</v>
      </c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R418" s="258" t="s">
        <v>302</v>
      </c>
      <c r="AT418" s="258" t="s">
        <v>250</v>
      </c>
      <c r="AU418" s="258" t="s">
        <v>265</v>
      </c>
      <c r="AY418" s="3" t="s">
        <v>247</v>
      </c>
      <c r="BE418" s="137" t="n">
        <f aca="false">IF(N418="základní",J418,0)</f>
        <v>0</v>
      </c>
      <c r="BF418" s="137" t="n">
        <f aca="false">IF(N418="snížená",J418,0)</f>
        <v>0</v>
      </c>
      <c r="BG418" s="137" t="n">
        <f aca="false">IF(N418="zákl. přenesená",J418,0)</f>
        <v>0</v>
      </c>
      <c r="BH418" s="137" t="n">
        <f aca="false">IF(N418="sníž. přenesená",J418,0)</f>
        <v>0</v>
      </c>
      <c r="BI418" s="137" t="n">
        <f aca="false">IF(N418="nulová",J418,0)</f>
        <v>0</v>
      </c>
      <c r="BJ418" s="3" t="s">
        <v>81</v>
      </c>
      <c r="BK418" s="137" t="n">
        <f aca="false">ROUND(I418*H418,2)</f>
        <v>0</v>
      </c>
      <c r="BL418" s="3" t="s">
        <v>302</v>
      </c>
      <c r="BM418" s="258" t="s">
        <v>1709</v>
      </c>
    </row>
    <row r="419" s="30" customFormat="true" ht="10.2" hidden="false" customHeight="false" outlineLevel="0" collapsed="false">
      <c r="A419" s="26"/>
      <c r="B419" s="27"/>
      <c r="C419" s="28"/>
      <c r="D419" s="259" t="s">
        <v>256</v>
      </c>
      <c r="E419" s="28"/>
      <c r="F419" s="260" t="s">
        <v>1708</v>
      </c>
      <c r="G419" s="28"/>
      <c r="H419" s="28"/>
      <c r="I419" s="211"/>
      <c r="J419" s="28"/>
      <c r="K419" s="28"/>
      <c r="L419" s="29"/>
      <c r="M419" s="261"/>
      <c r="N419" s="262"/>
      <c r="O419" s="76"/>
      <c r="P419" s="76"/>
      <c r="Q419" s="76"/>
      <c r="R419" s="76"/>
      <c r="S419" s="76"/>
      <c r="T419" s="77"/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T419" s="3" t="s">
        <v>256</v>
      </c>
      <c r="AU419" s="3" t="s">
        <v>265</v>
      </c>
    </row>
    <row r="420" s="30" customFormat="true" ht="16.5" hidden="false" customHeight="true" outlineLevel="0" collapsed="false">
      <c r="A420" s="26"/>
      <c r="B420" s="27"/>
      <c r="C420" s="246" t="s">
        <v>1710</v>
      </c>
      <c r="D420" s="246" t="s">
        <v>250</v>
      </c>
      <c r="E420" s="247" t="s">
        <v>1697</v>
      </c>
      <c r="F420" s="248" t="s">
        <v>1698</v>
      </c>
      <c r="G420" s="249" t="s">
        <v>291</v>
      </c>
      <c r="H420" s="250" t="n">
        <v>1</v>
      </c>
      <c r="I420" s="251"/>
      <c r="J420" s="252" t="n">
        <f aca="false">ROUND(I420*H420,2)</f>
        <v>0</v>
      </c>
      <c r="K420" s="253"/>
      <c r="L420" s="29"/>
      <c r="M420" s="254"/>
      <c r="N420" s="255" t="s">
        <v>39</v>
      </c>
      <c r="O420" s="76"/>
      <c r="P420" s="256" t="n">
        <f aca="false">O420*H420</f>
        <v>0</v>
      </c>
      <c r="Q420" s="256" t="n">
        <v>0</v>
      </c>
      <c r="R420" s="256" t="n">
        <f aca="false">Q420*H420</f>
        <v>0</v>
      </c>
      <c r="S420" s="256" t="n">
        <v>0</v>
      </c>
      <c r="T420" s="257" t="n">
        <f aca="false">S420*H420</f>
        <v>0</v>
      </c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R420" s="258" t="s">
        <v>302</v>
      </c>
      <c r="AT420" s="258" t="s">
        <v>250</v>
      </c>
      <c r="AU420" s="258" t="s">
        <v>265</v>
      </c>
      <c r="AY420" s="3" t="s">
        <v>247</v>
      </c>
      <c r="BE420" s="137" t="n">
        <f aca="false">IF(N420="základní",J420,0)</f>
        <v>0</v>
      </c>
      <c r="BF420" s="137" t="n">
        <f aca="false">IF(N420="snížená",J420,0)</f>
        <v>0</v>
      </c>
      <c r="BG420" s="137" t="n">
        <f aca="false">IF(N420="zákl. přenesená",J420,0)</f>
        <v>0</v>
      </c>
      <c r="BH420" s="137" t="n">
        <f aca="false">IF(N420="sníž. přenesená",J420,0)</f>
        <v>0</v>
      </c>
      <c r="BI420" s="137" t="n">
        <f aca="false">IF(N420="nulová",J420,0)</f>
        <v>0</v>
      </c>
      <c r="BJ420" s="3" t="s">
        <v>81</v>
      </c>
      <c r="BK420" s="137" t="n">
        <f aca="false">ROUND(I420*H420,2)</f>
        <v>0</v>
      </c>
      <c r="BL420" s="3" t="s">
        <v>302</v>
      </c>
      <c r="BM420" s="258" t="s">
        <v>1711</v>
      </c>
    </row>
    <row r="421" s="30" customFormat="true" ht="19.2" hidden="false" customHeight="false" outlineLevel="0" collapsed="false">
      <c r="A421" s="26"/>
      <c r="B421" s="27"/>
      <c r="C421" s="28"/>
      <c r="D421" s="259" t="s">
        <v>256</v>
      </c>
      <c r="E421" s="28"/>
      <c r="F421" s="260" t="s">
        <v>1700</v>
      </c>
      <c r="G421" s="28"/>
      <c r="H421" s="28"/>
      <c r="I421" s="211"/>
      <c r="J421" s="28"/>
      <c r="K421" s="28"/>
      <c r="L421" s="29"/>
      <c r="M421" s="261"/>
      <c r="N421" s="262"/>
      <c r="O421" s="76"/>
      <c r="P421" s="76"/>
      <c r="Q421" s="76"/>
      <c r="R421" s="76"/>
      <c r="S421" s="76"/>
      <c r="T421" s="77"/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T421" s="3" t="s">
        <v>256</v>
      </c>
      <c r="AU421" s="3" t="s">
        <v>265</v>
      </c>
    </row>
    <row r="422" s="30" customFormat="true" ht="16.5" hidden="false" customHeight="true" outlineLevel="0" collapsed="false">
      <c r="A422" s="26"/>
      <c r="B422" s="27"/>
      <c r="C422" s="263" t="s">
        <v>1712</v>
      </c>
      <c r="D422" s="263" t="s">
        <v>288</v>
      </c>
      <c r="E422" s="264" t="s">
        <v>1713</v>
      </c>
      <c r="F422" s="265" t="s">
        <v>1714</v>
      </c>
      <c r="G422" s="266" t="s">
        <v>291</v>
      </c>
      <c r="H422" s="267" t="n">
        <v>1</v>
      </c>
      <c r="I422" s="268"/>
      <c r="J422" s="269" t="n">
        <f aca="false">ROUND(I422*H422,2)</f>
        <v>0</v>
      </c>
      <c r="K422" s="270"/>
      <c r="L422" s="271"/>
      <c r="M422" s="272"/>
      <c r="N422" s="273" t="s">
        <v>39</v>
      </c>
      <c r="O422" s="76"/>
      <c r="P422" s="256" t="n">
        <f aca="false">O422*H422</f>
        <v>0</v>
      </c>
      <c r="Q422" s="256" t="n">
        <v>9E-005</v>
      </c>
      <c r="R422" s="256" t="n">
        <f aca="false">Q422*H422</f>
        <v>9E-005</v>
      </c>
      <c r="S422" s="256" t="n">
        <v>0</v>
      </c>
      <c r="T422" s="257" t="n">
        <f aca="false">S422*H422</f>
        <v>0</v>
      </c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R422" s="258" t="s">
        <v>324</v>
      </c>
      <c r="AT422" s="258" t="s">
        <v>288</v>
      </c>
      <c r="AU422" s="258" t="s">
        <v>265</v>
      </c>
      <c r="AY422" s="3" t="s">
        <v>247</v>
      </c>
      <c r="BE422" s="137" t="n">
        <f aca="false">IF(N422="základní",J422,0)</f>
        <v>0</v>
      </c>
      <c r="BF422" s="137" t="n">
        <f aca="false">IF(N422="snížená",J422,0)</f>
        <v>0</v>
      </c>
      <c r="BG422" s="137" t="n">
        <f aca="false">IF(N422="zákl. přenesená",J422,0)</f>
        <v>0</v>
      </c>
      <c r="BH422" s="137" t="n">
        <f aca="false">IF(N422="sníž. přenesená",J422,0)</f>
        <v>0</v>
      </c>
      <c r="BI422" s="137" t="n">
        <f aca="false">IF(N422="nulová",J422,0)</f>
        <v>0</v>
      </c>
      <c r="BJ422" s="3" t="s">
        <v>81</v>
      </c>
      <c r="BK422" s="137" t="n">
        <f aca="false">ROUND(I422*H422,2)</f>
        <v>0</v>
      </c>
      <c r="BL422" s="3" t="s">
        <v>302</v>
      </c>
      <c r="BM422" s="258" t="s">
        <v>1715</v>
      </c>
    </row>
    <row r="423" s="30" customFormat="true" ht="10.2" hidden="false" customHeight="false" outlineLevel="0" collapsed="false">
      <c r="A423" s="26"/>
      <c r="B423" s="27"/>
      <c r="C423" s="28"/>
      <c r="D423" s="259" t="s">
        <v>256</v>
      </c>
      <c r="E423" s="28"/>
      <c r="F423" s="260" t="s">
        <v>1705</v>
      </c>
      <c r="G423" s="28"/>
      <c r="H423" s="28"/>
      <c r="I423" s="211"/>
      <c r="J423" s="28"/>
      <c r="K423" s="28"/>
      <c r="L423" s="29"/>
      <c r="M423" s="261"/>
      <c r="N423" s="262"/>
      <c r="O423" s="76"/>
      <c r="P423" s="76"/>
      <c r="Q423" s="76"/>
      <c r="R423" s="76"/>
      <c r="S423" s="76"/>
      <c r="T423" s="77"/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T423" s="3" t="s">
        <v>256</v>
      </c>
      <c r="AU423" s="3" t="s">
        <v>265</v>
      </c>
    </row>
    <row r="424" s="30" customFormat="true" ht="24.15" hidden="false" customHeight="true" outlineLevel="0" collapsed="false">
      <c r="A424" s="26"/>
      <c r="B424" s="27"/>
      <c r="C424" s="246" t="s">
        <v>1405</v>
      </c>
      <c r="D424" s="246" t="s">
        <v>250</v>
      </c>
      <c r="E424" s="247" t="s">
        <v>1406</v>
      </c>
      <c r="F424" s="248" t="s">
        <v>1407</v>
      </c>
      <c r="G424" s="249" t="s">
        <v>291</v>
      </c>
      <c r="H424" s="250" t="n">
        <v>1</v>
      </c>
      <c r="I424" s="251"/>
      <c r="J424" s="252" t="n">
        <f aca="false">ROUND(I424*H424,2)</f>
        <v>0</v>
      </c>
      <c r="K424" s="253"/>
      <c r="L424" s="29"/>
      <c r="M424" s="254"/>
      <c r="N424" s="255" t="s">
        <v>39</v>
      </c>
      <c r="O424" s="76"/>
      <c r="P424" s="256" t="n">
        <f aca="false">O424*H424</f>
        <v>0</v>
      </c>
      <c r="Q424" s="256" t="n">
        <v>0</v>
      </c>
      <c r="R424" s="256" t="n">
        <f aca="false">Q424*H424</f>
        <v>0</v>
      </c>
      <c r="S424" s="256" t="n">
        <v>5E-005</v>
      </c>
      <c r="T424" s="257" t="n">
        <f aca="false">S424*H424</f>
        <v>5E-005</v>
      </c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R424" s="258" t="s">
        <v>302</v>
      </c>
      <c r="AT424" s="258" t="s">
        <v>250</v>
      </c>
      <c r="AU424" s="258" t="s">
        <v>265</v>
      </c>
      <c r="AY424" s="3" t="s">
        <v>247</v>
      </c>
      <c r="BE424" s="137" t="n">
        <f aca="false">IF(N424="základní",J424,0)</f>
        <v>0</v>
      </c>
      <c r="BF424" s="137" t="n">
        <f aca="false">IF(N424="snížená",J424,0)</f>
        <v>0</v>
      </c>
      <c r="BG424" s="137" t="n">
        <f aca="false">IF(N424="zákl. přenesená",J424,0)</f>
        <v>0</v>
      </c>
      <c r="BH424" s="137" t="n">
        <f aca="false">IF(N424="sníž. přenesená",J424,0)</f>
        <v>0</v>
      </c>
      <c r="BI424" s="137" t="n">
        <f aca="false">IF(N424="nulová",J424,0)</f>
        <v>0</v>
      </c>
      <c r="BJ424" s="3" t="s">
        <v>81</v>
      </c>
      <c r="BK424" s="137" t="n">
        <f aca="false">ROUND(I424*H424,2)</f>
        <v>0</v>
      </c>
      <c r="BL424" s="3" t="s">
        <v>302</v>
      </c>
      <c r="BM424" s="258" t="s">
        <v>1408</v>
      </c>
    </row>
    <row r="425" s="30" customFormat="true" ht="67.2" hidden="false" customHeight="false" outlineLevel="0" collapsed="false">
      <c r="A425" s="26"/>
      <c r="B425" s="27"/>
      <c r="C425" s="28"/>
      <c r="D425" s="259" t="s">
        <v>256</v>
      </c>
      <c r="E425" s="28"/>
      <c r="F425" s="260" t="s">
        <v>1409</v>
      </c>
      <c r="G425" s="28"/>
      <c r="H425" s="28"/>
      <c r="I425" s="211"/>
      <c r="J425" s="28"/>
      <c r="K425" s="28"/>
      <c r="L425" s="29"/>
      <c r="M425" s="261"/>
      <c r="N425" s="262"/>
      <c r="O425" s="76"/>
      <c r="P425" s="76"/>
      <c r="Q425" s="76"/>
      <c r="R425" s="76"/>
      <c r="S425" s="76"/>
      <c r="T425" s="77"/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T425" s="3" t="s">
        <v>256</v>
      </c>
      <c r="AU425" s="3" t="s">
        <v>265</v>
      </c>
    </row>
    <row r="426" s="30" customFormat="true" ht="37.8" hidden="false" customHeight="true" outlineLevel="0" collapsed="false">
      <c r="A426" s="26"/>
      <c r="B426" s="27"/>
      <c r="C426" s="246" t="s">
        <v>1110</v>
      </c>
      <c r="D426" s="246" t="s">
        <v>250</v>
      </c>
      <c r="E426" s="247" t="s">
        <v>1111</v>
      </c>
      <c r="F426" s="248" t="s">
        <v>1112</v>
      </c>
      <c r="G426" s="249" t="s">
        <v>291</v>
      </c>
      <c r="H426" s="250" t="n">
        <v>1</v>
      </c>
      <c r="I426" s="251"/>
      <c r="J426" s="252" t="n">
        <f aca="false">ROUND(I426*H426,2)</f>
        <v>0</v>
      </c>
      <c r="K426" s="253"/>
      <c r="L426" s="29"/>
      <c r="M426" s="254"/>
      <c r="N426" s="255" t="s">
        <v>39</v>
      </c>
      <c r="O426" s="76"/>
      <c r="P426" s="256" t="n">
        <f aca="false">O426*H426</f>
        <v>0</v>
      </c>
      <c r="Q426" s="256" t="n">
        <v>0</v>
      </c>
      <c r="R426" s="256" t="n">
        <f aca="false">Q426*H426</f>
        <v>0</v>
      </c>
      <c r="S426" s="256" t="n">
        <v>5E-005</v>
      </c>
      <c r="T426" s="257" t="n">
        <f aca="false">S426*H426</f>
        <v>5E-005</v>
      </c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R426" s="258" t="s">
        <v>302</v>
      </c>
      <c r="AT426" s="258" t="s">
        <v>250</v>
      </c>
      <c r="AU426" s="258" t="s">
        <v>265</v>
      </c>
      <c r="AY426" s="3" t="s">
        <v>247</v>
      </c>
      <c r="BE426" s="137" t="n">
        <f aca="false">IF(N426="základní",J426,0)</f>
        <v>0</v>
      </c>
      <c r="BF426" s="137" t="n">
        <f aca="false">IF(N426="snížená",J426,0)</f>
        <v>0</v>
      </c>
      <c r="BG426" s="137" t="n">
        <f aca="false">IF(N426="zákl. přenesená",J426,0)</f>
        <v>0</v>
      </c>
      <c r="BH426" s="137" t="n">
        <f aca="false">IF(N426="sníž. přenesená",J426,0)</f>
        <v>0</v>
      </c>
      <c r="BI426" s="137" t="n">
        <f aca="false">IF(N426="nulová",J426,0)</f>
        <v>0</v>
      </c>
      <c r="BJ426" s="3" t="s">
        <v>81</v>
      </c>
      <c r="BK426" s="137" t="n">
        <f aca="false">ROUND(I426*H426,2)</f>
        <v>0</v>
      </c>
      <c r="BL426" s="3" t="s">
        <v>302</v>
      </c>
      <c r="BM426" s="258" t="s">
        <v>1113</v>
      </c>
    </row>
    <row r="427" s="30" customFormat="true" ht="76.8" hidden="false" customHeight="false" outlineLevel="0" collapsed="false">
      <c r="A427" s="26"/>
      <c r="B427" s="27"/>
      <c r="C427" s="28"/>
      <c r="D427" s="259" t="s">
        <v>256</v>
      </c>
      <c r="E427" s="28"/>
      <c r="F427" s="260" t="s">
        <v>1114</v>
      </c>
      <c r="G427" s="28"/>
      <c r="H427" s="28"/>
      <c r="I427" s="211"/>
      <c r="J427" s="28"/>
      <c r="K427" s="28"/>
      <c r="L427" s="29"/>
      <c r="M427" s="261"/>
      <c r="N427" s="262"/>
      <c r="O427" s="76"/>
      <c r="P427" s="76"/>
      <c r="Q427" s="76"/>
      <c r="R427" s="76"/>
      <c r="S427" s="76"/>
      <c r="T427" s="77"/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T427" s="3" t="s">
        <v>256</v>
      </c>
      <c r="AU427" s="3" t="s">
        <v>265</v>
      </c>
    </row>
    <row r="428" s="229" customFormat="true" ht="22.8" hidden="false" customHeight="true" outlineLevel="0" collapsed="false">
      <c r="B428" s="230"/>
      <c r="C428" s="231"/>
      <c r="D428" s="232" t="s">
        <v>73</v>
      </c>
      <c r="E428" s="244" t="s">
        <v>1126</v>
      </c>
      <c r="F428" s="244" t="s">
        <v>506</v>
      </c>
      <c r="G428" s="231"/>
      <c r="H428" s="231"/>
      <c r="I428" s="234"/>
      <c r="J428" s="245" t="n">
        <f aca="false">BK428</f>
        <v>0</v>
      </c>
      <c r="K428" s="231"/>
      <c r="L428" s="236"/>
      <c r="M428" s="237"/>
      <c r="N428" s="238"/>
      <c r="O428" s="238"/>
      <c r="P428" s="239" t="n">
        <f aca="false">SUM(P429:P448)</f>
        <v>0</v>
      </c>
      <c r="Q428" s="238"/>
      <c r="R428" s="239" t="n">
        <f aca="false">SUM(R429:R448)</f>
        <v>0</v>
      </c>
      <c r="S428" s="238"/>
      <c r="T428" s="240" t="n">
        <f aca="false">SUM(T429:T448)</f>
        <v>0</v>
      </c>
      <c r="AR428" s="241" t="s">
        <v>83</v>
      </c>
      <c r="AT428" s="242" t="s">
        <v>73</v>
      </c>
      <c r="AU428" s="242" t="s">
        <v>81</v>
      </c>
      <c r="AY428" s="241" t="s">
        <v>247</v>
      </c>
      <c r="BK428" s="243" t="n">
        <f aca="false">SUM(BK429:BK448)</f>
        <v>0</v>
      </c>
    </row>
    <row r="429" s="30" customFormat="true" ht="44.25" hidden="false" customHeight="true" outlineLevel="0" collapsed="false">
      <c r="A429" s="26"/>
      <c r="B429" s="27"/>
      <c r="C429" s="246" t="s">
        <v>1470</v>
      </c>
      <c r="D429" s="246" t="s">
        <v>250</v>
      </c>
      <c r="E429" s="247" t="s">
        <v>1118</v>
      </c>
      <c r="F429" s="248" t="s">
        <v>1119</v>
      </c>
      <c r="G429" s="249" t="s">
        <v>1120</v>
      </c>
      <c r="H429" s="250" t="n">
        <v>1</v>
      </c>
      <c r="I429" s="251"/>
      <c r="J429" s="252" t="n">
        <f aca="false">ROUND(I429*H429,2)</f>
        <v>0</v>
      </c>
      <c r="K429" s="253"/>
      <c r="L429" s="29"/>
      <c r="M429" s="254"/>
      <c r="N429" s="255" t="s">
        <v>39</v>
      </c>
      <c r="O429" s="76"/>
      <c r="P429" s="256" t="n">
        <f aca="false">O429*H429</f>
        <v>0</v>
      </c>
      <c r="Q429" s="256" t="n">
        <v>0</v>
      </c>
      <c r="R429" s="256" t="n">
        <f aca="false">Q429*H429</f>
        <v>0</v>
      </c>
      <c r="S429" s="256" t="n">
        <v>0</v>
      </c>
      <c r="T429" s="257" t="n">
        <f aca="false">S429*H429</f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258" t="s">
        <v>302</v>
      </c>
      <c r="AT429" s="258" t="s">
        <v>250</v>
      </c>
      <c r="AU429" s="258" t="s">
        <v>83</v>
      </c>
      <c r="AY429" s="3" t="s">
        <v>247</v>
      </c>
      <c r="BE429" s="137" t="n">
        <f aca="false">IF(N429="základní",J429,0)</f>
        <v>0</v>
      </c>
      <c r="BF429" s="137" t="n">
        <f aca="false">IF(N429="snížená",J429,0)</f>
        <v>0</v>
      </c>
      <c r="BG429" s="137" t="n">
        <f aca="false">IF(N429="zákl. přenesená",J429,0)</f>
        <v>0</v>
      </c>
      <c r="BH429" s="137" t="n">
        <f aca="false">IF(N429="sníž. přenesená",J429,0)</f>
        <v>0</v>
      </c>
      <c r="BI429" s="137" t="n">
        <f aca="false">IF(N429="nulová",J429,0)</f>
        <v>0</v>
      </c>
      <c r="BJ429" s="3" t="s">
        <v>81</v>
      </c>
      <c r="BK429" s="137" t="n">
        <f aca="false">ROUND(I429*H429,2)</f>
        <v>0</v>
      </c>
      <c r="BL429" s="3" t="s">
        <v>302</v>
      </c>
      <c r="BM429" s="258" t="s">
        <v>1471</v>
      </c>
    </row>
    <row r="430" s="30" customFormat="true" ht="28.8" hidden="false" customHeight="false" outlineLevel="0" collapsed="false">
      <c r="A430" s="26"/>
      <c r="B430" s="27"/>
      <c r="C430" s="28"/>
      <c r="D430" s="259" t="s">
        <v>256</v>
      </c>
      <c r="E430" s="28"/>
      <c r="F430" s="260" t="s">
        <v>1119</v>
      </c>
      <c r="G430" s="28"/>
      <c r="H430" s="28"/>
      <c r="I430" s="211"/>
      <c r="J430" s="28"/>
      <c r="K430" s="28"/>
      <c r="L430" s="29"/>
      <c r="M430" s="261"/>
      <c r="N430" s="262"/>
      <c r="O430" s="76"/>
      <c r="P430" s="76"/>
      <c r="Q430" s="76"/>
      <c r="R430" s="76"/>
      <c r="S430" s="76"/>
      <c r="T430" s="77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T430" s="3" t="s">
        <v>256</v>
      </c>
      <c r="AU430" s="3" t="s">
        <v>83</v>
      </c>
    </row>
    <row r="431" s="30" customFormat="true" ht="44.25" hidden="false" customHeight="true" outlineLevel="0" collapsed="false">
      <c r="A431" s="26"/>
      <c r="B431" s="27"/>
      <c r="C431" s="246" t="s">
        <v>1472</v>
      </c>
      <c r="D431" s="246" t="s">
        <v>250</v>
      </c>
      <c r="E431" s="247" t="s">
        <v>1123</v>
      </c>
      <c r="F431" s="248" t="s">
        <v>1124</v>
      </c>
      <c r="G431" s="249" t="s">
        <v>1120</v>
      </c>
      <c r="H431" s="250" t="n">
        <v>1</v>
      </c>
      <c r="I431" s="251"/>
      <c r="J431" s="252" t="n">
        <f aca="false">ROUND(I431*H431,2)</f>
        <v>0</v>
      </c>
      <c r="K431" s="253"/>
      <c r="L431" s="29"/>
      <c r="M431" s="254"/>
      <c r="N431" s="255" t="s">
        <v>39</v>
      </c>
      <c r="O431" s="76"/>
      <c r="P431" s="256" t="n">
        <f aca="false">O431*H431</f>
        <v>0</v>
      </c>
      <c r="Q431" s="256" t="n">
        <v>0</v>
      </c>
      <c r="R431" s="256" t="n">
        <f aca="false">Q431*H431</f>
        <v>0</v>
      </c>
      <c r="S431" s="256" t="n">
        <v>0</v>
      </c>
      <c r="T431" s="257" t="n">
        <f aca="false">S431*H431</f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258" t="s">
        <v>302</v>
      </c>
      <c r="AT431" s="258" t="s">
        <v>250</v>
      </c>
      <c r="AU431" s="258" t="s">
        <v>83</v>
      </c>
      <c r="AY431" s="3" t="s">
        <v>247</v>
      </c>
      <c r="BE431" s="137" t="n">
        <f aca="false">IF(N431="základní",J431,0)</f>
        <v>0</v>
      </c>
      <c r="BF431" s="137" t="n">
        <f aca="false">IF(N431="snížená",J431,0)</f>
        <v>0</v>
      </c>
      <c r="BG431" s="137" t="n">
        <f aca="false">IF(N431="zákl. přenesená",J431,0)</f>
        <v>0</v>
      </c>
      <c r="BH431" s="137" t="n">
        <f aca="false">IF(N431="sníž. přenesená",J431,0)</f>
        <v>0</v>
      </c>
      <c r="BI431" s="137" t="n">
        <f aca="false">IF(N431="nulová",J431,0)</f>
        <v>0</v>
      </c>
      <c r="BJ431" s="3" t="s">
        <v>81</v>
      </c>
      <c r="BK431" s="137" t="n">
        <f aca="false">ROUND(I431*H431,2)</f>
        <v>0</v>
      </c>
      <c r="BL431" s="3" t="s">
        <v>302</v>
      </c>
      <c r="BM431" s="258" t="s">
        <v>1473</v>
      </c>
    </row>
    <row r="432" s="30" customFormat="true" ht="28.8" hidden="false" customHeight="false" outlineLevel="0" collapsed="false">
      <c r="A432" s="26"/>
      <c r="B432" s="27"/>
      <c r="C432" s="28"/>
      <c r="D432" s="259" t="s">
        <v>256</v>
      </c>
      <c r="E432" s="28"/>
      <c r="F432" s="260" t="s">
        <v>1124</v>
      </c>
      <c r="G432" s="28"/>
      <c r="H432" s="28"/>
      <c r="I432" s="211"/>
      <c r="J432" s="28"/>
      <c r="K432" s="28"/>
      <c r="L432" s="29"/>
      <c r="M432" s="261"/>
      <c r="N432" s="262"/>
      <c r="O432" s="76"/>
      <c r="P432" s="76"/>
      <c r="Q432" s="76"/>
      <c r="R432" s="76"/>
      <c r="S432" s="76"/>
      <c r="T432" s="77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T432" s="3" t="s">
        <v>256</v>
      </c>
      <c r="AU432" s="3" t="s">
        <v>83</v>
      </c>
    </row>
    <row r="433" s="30" customFormat="true" ht="33" hidden="false" customHeight="true" outlineLevel="0" collapsed="false">
      <c r="A433" s="26"/>
      <c r="B433" s="27"/>
      <c r="C433" s="246" t="s">
        <v>1127</v>
      </c>
      <c r="D433" s="246" t="s">
        <v>250</v>
      </c>
      <c r="E433" s="247" t="s">
        <v>1128</v>
      </c>
      <c r="F433" s="248" t="s">
        <v>1129</v>
      </c>
      <c r="G433" s="249" t="s">
        <v>1120</v>
      </c>
      <c r="H433" s="250" t="n">
        <v>0.5</v>
      </c>
      <c r="I433" s="251"/>
      <c r="J433" s="252" t="n">
        <f aca="false">ROUND(I433*H433,2)</f>
        <v>0</v>
      </c>
      <c r="K433" s="253"/>
      <c r="L433" s="29"/>
      <c r="M433" s="254"/>
      <c r="N433" s="255" t="s">
        <v>39</v>
      </c>
      <c r="O433" s="76"/>
      <c r="P433" s="256" t="n">
        <f aca="false">O433*H433</f>
        <v>0</v>
      </c>
      <c r="Q433" s="256" t="n">
        <v>0</v>
      </c>
      <c r="R433" s="256" t="n">
        <f aca="false">Q433*H433</f>
        <v>0</v>
      </c>
      <c r="S433" s="256" t="n">
        <v>0</v>
      </c>
      <c r="T433" s="257" t="n">
        <f aca="false">S433*H433</f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258" t="s">
        <v>302</v>
      </c>
      <c r="AT433" s="258" t="s">
        <v>250</v>
      </c>
      <c r="AU433" s="258" t="s">
        <v>83</v>
      </c>
      <c r="AY433" s="3" t="s">
        <v>247</v>
      </c>
      <c r="BE433" s="137" t="n">
        <f aca="false">IF(N433="základní",J433,0)</f>
        <v>0</v>
      </c>
      <c r="BF433" s="137" t="n">
        <f aca="false">IF(N433="snížená",J433,0)</f>
        <v>0</v>
      </c>
      <c r="BG433" s="137" t="n">
        <f aca="false">IF(N433="zákl. přenesená",J433,0)</f>
        <v>0</v>
      </c>
      <c r="BH433" s="137" t="n">
        <f aca="false">IF(N433="sníž. přenesená",J433,0)</f>
        <v>0</v>
      </c>
      <c r="BI433" s="137" t="n">
        <f aca="false">IF(N433="nulová",J433,0)</f>
        <v>0</v>
      </c>
      <c r="BJ433" s="3" t="s">
        <v>81</v>
      </c>
      <c r="BK433" s="137" t="n">
        <f aca="false">ROUND(I433*H433,2)</f>
        <v>0</v>
      </c>
      <c r="BL433" s="3" t="s">
        <v>302</v>
      </c>
      <c r="BM433" s="258" t="s">
        <v>1130</v>
      </c>
    </row>
    <row r="434" s="30" customFormat="true" ht="38.4" hidden="false" customHeight="false" outlineLevel="0" collapsed="false">
      <c r="A434" s="26"/>
      <c r="B434" s="27"/>
      <c r="C434" s="28"/>
      <c r="D434" s="259" t="s">
        <v>256</v>
      </c>
      <c r="E434" s="28"/>
      <c r="F434" s="260" t="s">
        <v>1131</v>
      </c>
      <c r="G434" s="28"/>
      <c r="H434" s="28"/>
      <c r="I434" s="211"/>
      <c r="J434" s="28"/>
      <c r="K434" s="28"/>
      <c r="L434" s="29"/>
      <c r="M434" s="261"/>
      <c r="N434" s="262"/>
      <c r="O434" s="76"/>
      <c r="P434" s="76"/>
      <c r="Q434" s="76"/>
      <c r="R434" s="76"/>
      <c r="S434" s="76"/>
      <c r="T434" s="77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T434" s="3" t="s">
        <v>256</v>
      </c>
      <c r="AU434" s="3" t="s">
        <v>83</v>
      </c>
    </row>
    <row r="435" s="30" customFormat="true" ht="33" hidden="false" customHeight="true" outlineLevel="0" collapsed="false">
      <c r="A435" s="26"/>
      <c r="B435" s="27"/>
      <c r="C435" s="246" t="s">
        <v>1136</v>
      </c>
      <c r="D435" s="246" t="s">
        <v>250</v>
      </c>
      <c r="E435" s="247" t="s">
        <v>1137</v>
      </c>
      <c r="F435" s="248" t="s">
        <v>1138</v>
      </c>
      <c r="G435" s="249" t="s">
        <v>1120</v>
      </c>
      <c r="H435" s="250" t="n">
        <v>0.5</v>
      </c>
      <c r="I435" s="251"/>
      <c r="J435" s="252" t="n">
        <f aca="false">ROUND(I435*H435,2)</f>
        <v>0</v>
      </c>
      <c r="K435" s="253"/>
      <c r="L435" s="29"/>
      <c r="M435" s="254"/>
      <c r="N435" s="255" t="s">
        <v>39</v>
      </c>
      <c r="O435" s="76"/>
      <c r="P435" s="256" t="n">
        <f aca="false">O435*H435</f>
        <v>0</v>
      </c>
      <c r="Q435" s="256" t="n">
        <v>0</v>
      </c>
      <c r="R435" s="256" t="n">
        <f aca="false">Q435*H435</f>
        <v>0</v>
      </c>
      <c r="S435" s="256" t="n">
        <v>0</v>
      </c>
      <c r="T435" s="257" t="n">
        <f aca="false">S435*H435</f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258" t="s">
        <v>302</v>
      </c>
      <c r="AT435" s="258" t="s">
        <v>250</v>
      </c>
      <c r="AU435" s="258" t="s">
        <v>83</v>
      </c>
      <c r="AY435" s="3" t="s">
        <v>247</v>
      </c>
      <c r="BE435" s="137" t="n">
        <f aca="false">IF(N435="základní",J435,0)</f>
        <v>0</v>
      </c>
      <c r="BF435" s="137" t="n">
        <f aca="false">IF(N435="snížená",J435,0)</f>
        <v>0</v>
      </c>
      <c r="BG435" s="137" t="n">
        <f aca="false">IF(N435="zákl. přenesená",J435,0)</f>
        <v>0</v>
      </c>
      <c r="BH435" s="137" t="n">
        <f aca="false">IF(N435="sníž. přenesená",J435,0)</f>
        <v>0</v>
      </c>
      <c r="BI435" s="137" t="n">
        <f aca="false">IF(N435="nulová",J435,0)</f>
        <v>0</v>
      </c>
      <c r="BJ435" s="3" t="s">
        <v>81</v>
      </c>
      <c r="BK435" s="137" t="n">
        <f aca="false">ROUND(I435*H435,2)</f>
        <v>0</v>
      </c>
      <c r="BL435" s="3" t="s">
        <v>302</v>
      </c>
      <c r="BM435" s="258" t="s">
        <v>1139</v>
      </c>
    </row>
    <row r="436" s="30" customFormat="true" ht="28.8" hidden="false" customHeight="false" outlineLevel="0" collapsed="false">
      <c r="A436" s="26"/>
      <c r="B436" s="27"/>
      <c r="C436" s="28"/>
      <c r="D436" s="259" t="s">
        <v>256</v>
      </c>
      <c r="E436" s="28"/>
      <c r="F436" s="260" t="s">
        <v>1140</v>
      </c>
      <c r="G436" s="28"/>
      <c r="H436" s="28"/>
      <c r="I436" s="211"/>
      <c r="J436" s="28"/>
      <c r="K436" s="28"/>
      <c r="L436" s="29"/>
      <c r="M436" s="261"/>
      <c r="N436" s="262"/>
      <c r="O436" s="76"/>
      <c r="P436" s="76"/>
      <c r="Q436" s="76"/>
      <c r="R436" s="76"/>
      <c r="S436" s="76"/>
      <c r="T436" s="77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T436" s="3" t="s">
        <v>256</v>
      </c>
      <c r="AU436" s="3" t="s">
        <v>83</v>
      </c>
    </row>
    <row r="437" s="30" customFormat="true" ht="24.15" hidden="false" customHeight="true" outlineLevel="0" collapsed="false">
      <c r="A437" s="26"/>
      <c r="B437" s="27"/>
      <c r="C437" s="246" t="s">
        <v>1141</v>
      </c>
      <c r="D437" s="246" t="s">
        <v>250</v>
      </c>
      <c r="E437" s="247" t="s">
        <v>1142</v>
      </c>
      <c r="F437" s="248" t="s">
        <v>1143</v>
      </c>
      <c r="G437" s="249" t="s">
        <v>291</v>
      </c>
      <c r="H437" s="250" t="n">
        <v>1</v>
      </c>
      <c r="I437" s="251"/>
      <c r="J437" s="252" t="n">
        <f aca="false">ROUND(I437*H437,2)</f>
        <v>0</v>
      </c>
      <c r="K437" s="253"/>
      <c r="L437" s="29"/>
      <c r="M437" s="254"/>
      <c r="N437" s="255" t="s">
        <v>39</v>
      </c>
      <c r="O437" s="76"/>
      <c r="P437" s="256" t="n">
        <f aca="false">O437*H437</f>
        <v>0</v>
      </c>
      <c r="Q437" s="256" t="n">
        <v>0</v>
      </c>
      <c r="R437" s="256" t="n">
        <f aca="false">Q437*H437</f>
        <v>0</v>
      </c>
      <c r="S437" s="256" t="n">
        <v>0</v>
      </c>
      <c r="T437" s="257" t="n">
        <f aca="false">S437*H437</f>
        <v>0</v>
      </c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  <c r="AR437" s="258" t="s">
        <v>302</v>
      </c>
      <c r="AT437" s="258" t="s">
        <v>250</v>
      </c>
      <c r="AU437" s="258" t="s">
        <v>83</v>
      </c>
      <c r="AY437" s="3" t="s">
        <v>247</v>
      </c>
      <c r="BE437" s="137" t="n">
        <f aca="false">IF(N437="základní",J437,0)</f>
        <v>0</v>
      </c>
      <c r="BF437" s="137" t="n">
        <f aca="false">IF(N437="snížená",J437,0)</f>
        <v>0</v>
      </c>
      <c r="BG437" s="137" t="n">
        <f aca="false">IF(N437="zákl. přenesená",J437,0)</f>
        <v>0</v>
      </c>
      <c r="BH437" s="137" t="n">
        <f aca="false">IF(N437="sníž. přenesená",J437,0)</f>
        <v>0</v>
      </c>
      <c r="BI437" s="137" t="n">
        <f aca="false">IF(N437="nulová",J437,0)</f>
        <v>0</v>
      </c>
      <c r="BJ437" s="3" t="s">
        <v>81</v>
      </c>
      <c r="BK437" s="137" t="n">
        <f aca="false">ROUND(I437*H437,2)</f>
        <v>0</v>
      </c>
      <c r="BL437" s="3" t="s">
        <v>302</v>
      </c>
      <c r="BM437" s="258" t="s">
        <v>1144</v>
      </c>
    </row>
    <row r="438" s="30" customFormat="true" ht="38.4" hidden="false" customHeight="false" outlineLevel="0" collapsed="false">
      <c r="A438" s="26"/>
      <c r="B438" s="27"/>
      <c r="C438" s="28"/>
      <c r="D438" s="259" t="s">
        <v>256</v>
      </c>
      <c r="E438" s="28"/>
      <c r="F438" s="260" t="s">
        <v>1145</v>
      </c>
      <c r="G438" s="28"/>
      <c r="H438" s="28"/>
      <c r="I438" s="211"/>
      <c r="J438" s="28"/>
      <c r="K438" s="28"/>
      <c r="L438" s="29"/>
      <c r="M438" s="261"/>
      <c r="N438" s="262"/>
      <c r="O438" s="76"/>
      <c r="P438" s="76"/>
      <c r="Q438" s="76"/>
      <c r="R438" s="76"/>
      <c r="S438" s="76"/>
      <c r="T438" s="77"/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T438" s="3" t="s">
        <v>256</v>
      </c>
      <c r="AU438" s="3" t="s">
        <v>83</v>
      </c>
    </row>
    <row r="439" s="30" customFormat="true" ht="16.5" hidden="false" customHeight="true" outlineLevel="0" collapsed="false">
      <c r="A439" s="26"/>
      <c r="B439" s="27"/>
      <c r="C439" s="246" t="s">
        <v>1146</v>
      </c>
      <c r="D439" s="246" t="s">
        <v>250</v>
      </c>
      <c r="E439" s="247" t="s">
        <v>1147</v>
      </c>
      <c r="F439" s="248" t="s">
        <v>1148</v>
      </c>
      <c r="G439" s="249" t="s">
        <v>1120</v>
      </c>
      <c r="H439" s="250" t="n">
        <v>0.7</v>
      </c>
      <c r="I439" s="251"/>
      <c r="J439" s="252" t="n">
        <f aca="false">ROUND(I439*H439,2)</f>
        <v>0</v>
      </c>
      <c r="K439" s="253"/>
      <c r="L439" s="29"/>
      <c r="M439" s="254"/>
      <c r="N439" s="255" t="s">
        <v>39</v>
      </c>
      <c r="O439" s="76"/>
      <c r="P439" s="256" t="n">
        <f aca="false">O439*H439</f>
        <v>0</v>
      </c>
      <c r="Q439" s="256" t="n">
        <v>0</v>
      </c>
      <c r="R439" s="256" t="n">
        <f aca="false">Q439*H439</f>
        <v>0</v>
      </c>
      <c r="S439" s="256" t="n">
        <v>0</v>
      </c>
      <c r="T439" s="257" t="n">
        <f aca="false">S439*H439</f>
        <v>0</v>
      </c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R439" s="258" t="s">
        <v>302</v>
      </c>
      <c r="AT439" s="258" t="s">
        <v>250</v>
      </c>
      <c r="AU439" s="258" t="s">
        <v>83</v>
      </c>
      <c r="AY439" s="3" t="s">
        <v>247</v>
      </c>
      <c r="BE439" s="137" t="n">
        <f aca="false">IF(N439="základní",J439,0)</f>
        <v>0</v>
      </c>
      <c r="BF439" s="137" t="n">
        <f aca="false">IF(N439="snížená",J439,0)</f>
        <v>0</v>
      </c>
      <c r="BG439" s="137" t="n">
        <f aca="false">IF(N439="zákl. přenesená",J439,0)</f>
        <v>0</v>
      </c>
      <c r="BH439" s="137" t="n">
        <f aca="false">IF(N439="sníž. přenesená",J439,0)</f>
        <v>0</v>
      </c>
      <c r="BI439" s="137" t="n">
        <f aca="false">IF(N439="nulová",J439,0)</f>
        <v>0</v>
      </c>
      <c r="BJ439" s="3" t="s">
        <v>81</v>
      </c>
      <c r="BK439" s="137" t="n">
        <f aca="false">ROUND(I439*H439,2)</f>
        <v>0</v>
      </c>
      <c r="BL439" s="3" t="s">
        <v>302</v>
      </c>
      <c r="BM439" s="258" t="s">
        <v>1149</v>
      </c>
    </row>
    <row r="440" s="30" customFormat="true" ht="10.2" hidden="false" customHeight="false" outlineLevel="0" collapsed="false">
      <c r="A440" s="26"/>
      <c r="B440" s="27"/>
      <c r="C440" s="28"/>
      <c r="D440" s="259" t="s">
        <v>256</v>
      </c>
      <c r="E440" s="28"/>
      <c r="F440" s="260" t="s">
        <v>1148</v>
      </c>
      <c r="G440" s="28"/>
      <c r="H440" s="28"/>
      <c r="I440" s="211"/>
      <c r="J440" s="28"/>
      <c r="K440" s="28"/>
      <c r="L440" s="29"/>
      <c r="M440" s="261"/>
      <c r="N440" s="262"/>
      <c r="O440" s="76"/>
      <c r="P440" s="76"/>
      <c r="Q440" s="76"/>
      <c r="R440" s="76"/>
      <c r="S440" s="76"/>
      <c r="T440" s="77"/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T440" s="3" t="s">
        <v>256</v>
      </c>
      <c r="AU440" s="3" t="s">
        <v>83</v>
      </c>
    </row>
    <row r="441" s="30" customFormat="true" ht="24.15" hidden="false" customHeight="true" outlineLevel="0" collapsed="false">
      <c r="A441" s="26"/>
      <c r="B441" s="27"/>
      <c r="C441" s="246" t="s">
        <v>1150</v>
      </c>
      <c r="D441" s="246" t="s">
        <v>250</v>
      </c>
      <c r="E441" s="247" t="s">
        <v>1151</v>
      </c>
      <c r="F441" s="248" t="s">
        <v>1152</v>
      </c>
      <c r="G441" s="249" t="s">
        <v>1120</v>
      </c>
      <c r="H441" s="250" t="n">
        <v>1</v>
      </c>
      <c r="I441" s="251"/>
      <c r="J441" s="252" t="n">
        <f aca="false">ROUND(I441*H441,2)</f>
        <v>0</v>
      </c>
      <c r="K441" s="253"/>
      <c r="L441" s="29"/>
      <c r="M441" s="254"/>
      <c r="N441" s="255" t="s">
        <v>39</v>
      </c>
      <c r="O441" s="76"/>
      <c r="P441" s="256" t="n">
        <f aca="false">O441*H441</f>
        <v>0</v>
      </c>
      <c r="Q441" s="256" t="n">
        <v>0</v>
      </c>
      <c r="R441" s="256" t="n">
        <f aca="false">Q441*H441</f>
        <v>0</v>
      </c>
      <c r="S441" s="256" t="n">
        <v>0</v>
      </c>
      <c r="T441" s="257" t="n">
        <f aca="false">S441*H441</f>
        <v>0</v>
      </c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R441" s="258" t="s">
        <v>302</v>
      </c>
      <c r="AT441" s="258" t="s">
        <v>250</v>
      </c>
      <c r="AU441" s="258" t="s">
        <v>83</v>
      </c>
      <c r="AY441" s="3" t="s">
        <v>247</v>
      </c>
      <c r="BE441" s="137" t="n">
        <f aca="false">IF(N441="základní",J441,0)</f>
        <v>0</v>
      </c>
      <c r="BF441" s="137" t="n">
        <f aca="false">IF(N441="snížená",J441,0)</f>
        <v>0</v>
      </c>
      <c r="BG441" s="137" t="n">
        <f aca="false">IF(N441="zákl. přenesená",J441,0)</f>
        <v>0</v>
      </c>
      <c r="BH441" s="137" t="n">
        <f aca="false">IF(N441="sníž. přenesená",J441,0)</f>
        <v>0</v>
      </c>
      <c r="BI441" s="137" t="n">
        <f aca="false">IF(N441="nulová",J441,0)</f>
        <v>0</v>
      </c>
      <c r="BJ441" s="3" t="s">
        <v>81</v>
      </c>
      <c r="BK441" s="137" t="n">
        <f aca="false">ROUND(I441*H441,2)</f>
        <v>0</v>
      </c>
      <c r="BL441" s="3" t="s">
        <v>302</v>
      </c>
      <c r="BM441" s="258" t="s">
        <v>1153</v>
      </c>
    </row>
    <row r="442" s="30" customFormat="true" ht="10.2" hidden="false" customHeight="false" outlineLevel="0" collapsed="false">
      <c r="A442" s="26"/>
      <c r="B442" s="27"/>
      <c r="C442" s="28"/>
      <c r="D442" s="259" t="s">
        <v>256</v>
      </c>
      <c r="E442" s="28"/>
      <c r="F442" s="260" t="s">
        <v>1154</v>
      </c>
      <c r="G442" s="28"/>
      <c r="H442" s="28"/>
      <c r="I442" s="211"/>
      <c r="J442" s="28"/>
      <c r="K442" s="28"/>
      <c r="L442" s="29"/>
      <c r="M442" s="261"/>
      <c r="N442" s="262"/>
      <c r="O442" s="76"/>
      <c r="P442" s="76"/>
      <c r="Q442" s="76"/>
      <c r="R442" s="76"/>
      <c r="S442" s="76"/>
      <c r="T442" s="77"/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T442" s="3" t="s">
        <v>256</v>
      </c>
      <c r="AU442" s="3" t="s">
        <v>83</v>
      </c>
    </row>
    <row r="443" s="30" customFormat="true" ht="16.5" hidden="false" customHeight="true" outlineLevel="0" collapsed="false">
      <c r="A443" s="26"/>
      <c r="B443" s="27"/>
      <c r="C443" s="246" t="s">
        <v>1155</v>
      </c>
      <c r="D443" s="246" t="s">
        <v>250</v>
      </c>
      <c r="E443" s="247" t="s">
        <v>1156</v>
      </c>
      <c r="F443" s="248" t="s">
        <v>1157</v>
      </c>
      <c r="G443" s="249" t="s">
        <v>1120</v>
      </c>
      <c r="H443" s="250" t="n">
        <v>1</v>
      </c>
      <c r="I443" s="251"/>
      <c r="J443" s="252" t="n">
        <f aca="false">ROUND(I443*H443,2)</f>
        <v>0</v>
      </c>
      <c r="K443" s="253"/>
      <c r="L443" s="29"/>
      <c r="M443" s="254"/>
      <c r="N443" s="255" t="s">
        <v>39</v>
      </c>
      <c r="O443" s="76"/>
      <c r="P443" s="256" t="n">
        <f aca="false">O443*H443</f>
        <v>0</v>
      </c>
      <c r="Q443" s="256" t="n">
        <v>0</v>
      </c>
      <c r="R443" s="256" t="n">
        <f aca="false">Q443*H443</f>
        <v>0</v>
      </c>
      <c r="S443" s="256" t="n">
        <v>0</v>
      </c>
      <c r="T443" s="257" t="n">
        <f aca="false">S443*H443</f>
        <v>0</v>
      </c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R443" s="258" t="s">
        <v>302</v>
      </c>
      <c r="AT443" s="258" t="s">
        <v>250</v>
      </c>
      <c r="AU443" s="258" t="s">
        <v>83</v>
      </c>
      <c r="AY443" s="3" t="s">
        <v>247</v>
      </c>
      <c r="BE443" s="137" t="n">
        <f aca="false">IF(N443="základní",J443,0)</f>
        <v>0</v>
      </c>
      <c r="BF443" s="137" t="n">
        <f aca="false">IF(N443="snížená",J443,0)</f>
        <v>0</v>
      </c>
      <c r="BG443" s="137" t="n">
        <f aca="false">IF(N443="zákl. přenesená",J443,0)</f>
        <v>0</v>
      </c>
      <c r="BH443" s="137" t="n">
        <f aca="false">IF(N443="sníž. přenesená",J443,0)</f>
        <v>0</v>
      </c>
      <c r="BI443" s="137" t="n">
        <f aca="false">IF(N443="nulová",J443,0)</f>
        <v>0</v>
      </c>
      <c r="BJ443" s="3" t="s">
        <v>81</v>
      </c>
      <c r="BK443" s="137" t="n">
        <f aca="false">ROUND(I443*H443,2)</f>
        <v>0</v>
      </c>
      <c r="BL443" s="3" t="s">
        <v>302</v>
      </c>
      <c r="BM443" s="258" t="s">
        <v>1158</v>
      </c>
    </row>
    <row r="444" s="30" customFormat="true" ht="10.2" hidden="false" customHeight="false" outlineLevel="0" collapsed="false">
      <c r="A444" s="26"/>
      <c r="B444" s="27"/>
      <c r="C444" s="28"/>
      <c r="D444" s="259" t="s">
        <v>256</v>
      </c>
      <c r="E444" s="28"/>
      <c r="F444" s="260" t="s">
        <v>1157</v>
      </c>
      <c r="G444" s="28"/>
      <c r="H444" s="28"/>
      <c r="I444" s="211"/>
      <c r="J444" s="28"/>
      <c r="K444" s="28"/>
      <c r="L444" s="29"/>
      <c r="M444" s="261"/>
      <c r="N444" s="262"/>
      <c r="O444" s="76"/>
      <c r="P444" s="76"/>
      <c r="Q444" s="76"/>
      <c r="R444" s="76"/>
      <c r="S444" s="76"/>
      <c r="T444" s="77"/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T444" s="3" t="s">
        <v>256</v>
      </c>
      <c r="AU444" s="3" t="s">
        <v>83</v>
      </c>
    </row>
    <row r="445" s="30" customFormat="true" ht="24.15" hidden="false" customHeight="true" outlineLevel="0" collapsed="false">
      <c r="A445" s="26"/>
      <c r="B445" s="27"/>
      <c r="C445" s="246" t="s">
        <v>1159</v>
      </c>
      <c r="D445" s="246" t="s">
        <v>250</v>
      </c>
      <c r="E445" s="247" t="s">
        <v>1160</v>
      </c>
      <c r="F445" s="248" t="s">
        <v>1161</v>
      </c>
      <c r="G445" s="249" t="s">
        <v>1120</v>
      </c>
      <c r="H445" s="250" t="n">
        <v>1</v>
      </c>
      <c r="I445" s="251"/>
      <c r="J445" s="252" t="n">
        <f aca="false">ROUND(I445*H445,2)</f>
        <v>0</v>
      </c>
      <c r="K445" s="253"/>
      <c r="L445" s="29"/>
      <c r="M445" s="254"/>
      <c r="N445" s="255" t="s">
        <v>39</v>
      </c>
      <c r="O445" s="76"/>
      <c r="P445" s="256" t="n">
        <f aca="false">O445*H445</f>
        <v>0</v>
      </c>
      <c r="Q445" s="256" t="n">
        <v>0</v>
      </c>
      <c r="R445" s="256" t="n">
        <f aca="false">Q445*H445</f>
        <v>0</v>
      </c>
      <c r="S445" s="256" t="n">
        <v>0</v>
      </c>
      <c r="T445" s="257" t="n">
        <f aca="false">S445*H445</f>
        <v>0</v>
      </c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R445" s="258" t="s">
        <v>302</v>
      </c>
      <c r="AT445" s="258" t="s">
        <v>250</v>
      </c>
      <c r="AU445" s="258" t="s">
        <v>83</v>
      </c>
      <c r="AY445" s="3" t="s">
        <v>247</v>
      </c>
      <c r="BE445" s="137" t="n">
        <f aca="false">IF(N445="základní",J445,0)</f>
        <v>0</v>
      </c>
      <c r="BF445" s="137" t="n">
        <f aca="false">IF(N445="snížená",J445,0)</f>
        <v>0</v>
      </c>
      <c r="BG445" s="137" t="n">
        <f aca="false">IF(N445="zákl. přenesená",J445,0)</f>
        <v>0</v>
      </c>
      <c r="BH445" s="137" t="n">
        <f aca="false">IF(N445="sníž. přenesená",J445,0)</f>
        <v>0</v>
      </c>
      <c r="BI445" s="137" t="n">
        <f aca="false">IF(N445="nulová",J445,0)</f>
        <v>0</v>
      </c>
      <c r="BJ445" s="3" t="s">
        <v>81</v>
      </c>
      <c r="BK445" s="137" t="n">
        <f aca="false">ROUND(I445*H445,2)</f>
        <v>0</v>
      </c>
      <c r="BL445" s="3" t="s">
        <v>302</v>
      </c>
      <c r="BM445" s="258" t="s">
        <v>1162</v>
      </c>
    </row>
    <row r="446" s="30" customFormat="true" ht="10.2" hidden="false" customHeight="false" outlineLevel="0" collapsed="false">
      <c r="A446" s="26"/>
      <c r="B446" s="27"/>
      <c r="C446" s="28"/>
      <c r="D446" s="259" t="s">
        <v>256</v>
      </c>
      <c r="E446" s="28"/>
      <c r="F446" s="260" t="s">
        <v>1163</v>
      </c>
      <c r="G446" s="28"/>
      <c r="H446" s="28"/>
      <c r="I446" s="211"/>
      <c r="J446" s="28"/>
      <c r="K446" s="28"/>
      <c r="L446" s="29"/>
      <c r="M446" s="261"/>
      <c r="N446" s="262"/>
      <c r="O446" s="76"/>
      <c r="P446" s="76"/>
      <c r="Q446" s="76"/>
      <c r="R446" s="76"/>
      <c r="S446" s="76"/>
      <c r="T446" s="77"/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T446" s="3" t="s">
        <v>256</v>
      </c>
      <c r="AU446" s="3" t="s">
        <v>83</v>
      </c>
    </row>
    <row r="447" s="30" customFormat="true" ht="55.5" hidden="false" customHeight="true" outlineLevel="0" collapsed="false">
      <c r="A447" s="26"/>
      <c r="B447" s="27"/>
      <c r="C447" s="246" t="s">
        <v>1164</v>
      </c>
      <c r="D447" s="246" t="s">
        <v>250</v>
      </c>
      <c r="E447" s="247" t="s">
        <v>1165</v>
      </c>
      <c r="F447" s="248" t="s">
        <v>1166</v>
      </c>
      <c r="G447" s="249" t="s">
        <v>1120</v>
      </c>
      <c r="H447" s="250" t="n">
        <v>1</v>
      </c>
      <c r="I447" s="251"/>
      <c r="J447" s="252" t="n">
        <f aca="false">ROUND(I447*H447,2)</f>
        <v>0</v>
      </c>
      <c r="K447" s="253"/>
      <c r="L447" s="29"/>
      <c r="M447" s="254"/>
      <c r="N447" s="255" t="s">
        <v>39</v>
      </c>
      <c r="O447" s="76"/>
      <c r="P447" s="256" t="n">
        <f aca="false">O447*H447</f>
        <v>0</v>
      </c>
      <c r="Q447" s="256" t="n">
        <v>0</v>
      </c>
      <c r="R447" s="256" t="n">
        <f aca="false">Q447*H447</f>
        <v>0</v>
      </c>
      <c r="S447" s="256" t="n">
        <v>0</v>
      </c>
      <c r="T447" s="257" t="n">
        <f aca="false">S447*H447</f>
        <v>0</v>
      </c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R447" s="258" t="s">
        <v>302</v>
      </c>
      <c r="AT447" s="258" t="s">
        <v>250</v>
      </c>
      <c r="AU447" s="258" t="s">
        <v>83</v>
      </c>
      <c r="AY447" s="3" t="s">
        <v>247</v>
      </c>
      <c r="BE447" s="137" t="n">
        <f aca="false">IF(N447="základní",J447,0)</f>
        <v>0</v>
      </c>
      <c r="BF447" s="137" t="n">
        <f aca="false">IF(N447="snížená",J447,0)</f>
        <v>0</v>
      </c>
      <c r="BG447" s="137" t="n">
        <f aca="false">IF(N447="zákl. přenesená",J447,0)</f>
        <v>0</v>
      </c>
      <c r="BH447" s="137" t="n">
        <f aca="false">IF(N447="sníž. přenesená",J447,0)</f>
        <v>0</v>
      </c>
      <c r="BI447" s="137" t="n">
        <f aca="false">IF(N447="nulová",J447,0)</f>
        <v>0</v>
      </c>
      <c r="BJ447" s="3" t="s">
        <v>81</v>
      </c>
      <c r="BK447" s="137" t="n">
        <f aca="false">ROUND(I447*H447,2)</f>
        <v>0</v>
      </c>
      <c r="BL447" s="3" t="s">
        <v>302</v>
      </c>
      <c r="BM447" s="258" t="s">
        <v>1167</v>
      </c>
    </row>
    <row r="448" s="30" customFormat="true" ht="38.4" hidden="false" customHeight="false" outlineLevel="0" collapsed="false">
      <c r="A448" s="26"/>
      <c r="B448" s="27"/>
      <c r="C448" s="28"/>
      <c r="D448" s="259" t="s">
        <v>256</v>
      </c>
      <c r="E448" s="28"/>
      <c r="F448" s="260" t="s">
        <v>1168</v>
      </c>
      <c r="G448" s="28"/>
      <c r="H448" s="28"/>
      <c r="I448" s="211"/>
      <c r="J448" s="28"/>
      <c r="K448" s="28"/>
      <c r="L448" s="29"/>
      <c r="M448" s="285"/>
      <c r="N448" s="286"/>
      <c r="O448" s="287"/>
      <c r="P448" s="287"/>
      <c r="Q448" s="287"/>
      <c r="R448" s="287"/>
      <c r="S448" s="287"/>
      <c r="T448" s="288"/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T448" s="3" t="s">
        <v>256</v>
      </c>
      <c r="AU448" s="3" t="s">
        <v>83</v>
      </c>
    </row>
    <row r="449" s="30" customFormat="true" ht="6.9" hidden="false" customHeight="true" outlineLevel="0" collapsed="false">
      <c r="A449" s="26"/>
      <c r="B449" s="54"/>
      <c r="C449" s="55"/>
      <c r="D449" s="55"/>
      <c r="E449" s="55"/>
      <c r="F449" s="55"/>
      <c r="G449" s="55"/>
      <c r="H449" s="55"/>
      <c r="I449" s="55"/>
      <c r="J449" s="55"/>
      <c r="K449" s="55"/>
      <c r="L449" s="29"/>
      <c r="M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</row>
  </sheetData>
  <autoFilter ref="C142:K448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68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154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1716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1718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J114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ROUND((SUM(BE114:BE121) + SUM(BE143:BE267)),  2)</f>
        <v>0</v>
      </c>
      <c r="G37" s="26"/>
      <c r="H37" s="26"/>
      <c r="I37" s="166" t="n">
        <v>0.21</v>
      </c>
      <c r="J37" s="165" t="n">
        <f aca="false">ROUND(((SUM(BE114:BE121) + SUM(BE143:BE267))*I37),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ROUND((SUM(BF114:BF121) + SUM(BF143:BF267)),  2)</f>
        <v>0</v>
      </c>
      <c r="G38" s="26"/>
      <c r="H38" s="26"/>
      <c r="I38" s="166" t="n">
        <v>0.15</v>
      </c>
      <c r="J38" s="165" t="n">
        <f aca="false">ROUND(((SUM(BF114:BF121) + SUM(BF143:BF267))*I38),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ROUND((SUM(BG114:BG121) + SUM(BG143:BG267)),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ROUND((SUM(BH114:BH121) + SUM(BH143:BH267)),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ROUND((SUM(BI114:BI121) + SUM(BI143:BI267)),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1716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51.8.1 - kabinet jazyků, II.B-8 - stavba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J143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J144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212</v>
      </c>
      <c r="E100" s="202"/>
      <c r="F100" s="202"/>
      <c r="G100" s="202"/>
      <c r="H100" s="202"/>
      <c r="I100" s="202"/>
      <c r="J100" s="203" t="n">
        <f aca="false">J145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J148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J153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J162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1171</v>
      </c>
      <c r="E104" s="202"/>
      <c r="F104" s="202"/>
      <c r="G104" s="202"/>
      <c r="H104" s="202"/>
      <c r="I104" s="202"/>
      <c r="J104" s="203" t="n">
        <f aca="false">J163</f>
        <v>0</v>
      </c>
      <c r="K104" s="119"/>
      <c r="L104" s="204"/>
    </row>
    <row r="105" s="199" customFormat="true" ht="19.95" hidden="false" customHeight="true" outlineLevel="0" collapsed="false">
      <c r="B105" s="200"/>
      <c r="C105" s="119"/>
      <c r="D105" s="201" t="s">
        <v>217</v>
      </c>
      <c r="E105" s="202"/>
      <c r="F105" s="202"/>
      <c r="G105" s="202"/>
      <c r="H105" s="202"/>
      <c r="I105" s="202"/>
      <c r="J105" s="203" t="n">
        <f aca="false">J170</f>
        <v>0</v>
      </c>
      <c r="K105" s="119"/>
      <c r="L105" s="204"/>
    </row>
    <row r="106" s="199" customFormat="true" ht="19.95" hidden="false" customHeight="true" outlineLevel="0" collapsed="false">
      <c r="B106" s="200"/>
      <c r="C106" s="119"/>
      <c r="D106" s="201" t="s">
        <v>218</v>
      </c>
      <c r="E106" s="202"/>
      <c r="F106" s="202"/>
      <c r="G106" s="202"/>
      <c r="H106" s="202"/>
      <c r="I106" s="202"/>
      <c r="J106" s="203" t="n">
        <f aca="false">J193</f>
        <v>0</v>
      </c>
      <c r="K106" s="119"/>
      <c r="L106" s="204"/>
    </row>
    <row r="107" s="199" customFormat="true" ht="19.95" hidden="false" customHeight="true" outlineLevel="0" collapsed="false">
      <c r="B107" s="200"/>
      <c r="C107" s="119"/>
      <c r="D107" s="201" t="s">
        <v>1172</v>
      </c>
      <c r="E107" s="202"/>
      <c r="F107" s="202"/>
      <c r="G107" s="202"/>
      <c r="H107" s="202"/>
      <c r="I107" s="202"/>
      <c r="J107" s="203" t="n">
        <f aca="false">J221</f>
        <v>0</v>
      </c>
      <c r="K107" s="119"/>
      <c r="L107" s="204"/>
    </row>
    <row r="108" s="199" customFormat="true" ht="19.95" hidden="false" customHeight="true" outlineLevel="0" collapsed="false">
      <c r="B108" s="200"/>
      <c r="C108" s="119"/>
      <c r="D108" s="201" t="s">
        <v>219</v>
      </c>
      <c r="E108" s="202"/>
      <c r="F108" s="202"/>
      <c r="G108" s="202"/>
      <c r="H108" s="202"/>
      <c r="I108" s="202"/>
      <c r="J108" s="203" t="n">
        <f aca="false">J230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220</v>
      </c>
      <c r="E109" s="202"/>
      <c r="F109" s="202"/>
      <c r="G109" s="202"/>
      <c r="H109" s="202"/>
      <c r="I109" s="202"/>
      <c r="J109" s="203" t="n">
        <f aca="false">J247</f>
        <v>0</v>
      </c>
      <c r="K109" s="119"/>
      <c r="L109" s="204"/>
    </row>
    <row r="110" s="192" customFormat="true" ht="24.9" hidden="false" customHeight="true" outlineLevel="0" collapsed="false">
      <c r="B110" s="193"/>
      <c r="C110" s="194"/>
      <c r="D110" s="195" t="s">
        <v>221</v>
      </c>
      <c r="E110" s="196"/>
      <c r="F110" s="196"/>
      <c r="G110" s="196"/>
      <c r="H110" s="196"/>
      <c r="I110" s="196"/>
      <c r="J110" s="197" t="n">
        <f aca="false">J264</f>
        <v>0</v>
      </c>
      <c r="K110" s="194"/>
      <c r="L110" s="198"/>
    </row>
    <row r="111" s="199" customFormat="true" ht="19.95" hidden="false" customHeight="true" outlineLevel="0" collapsed="false">
      <c r="B111" s="200"/>
      <c r="C111" s="119"/>
      <c r="D111" s="201" t="s">
        <v>1490</v>
      </c>
      <c r="E111" s="202"/>
      <c r="F111" s="202"/>
      <c r="G111" s="202"/>
      <c r="H111" s="202"/>
      <c r="I111" s="202"/>
      <c r="J111" s="203" t="n">
        <f aca="false">J265</f>
        <v>0</v>
      </c>
      <c r="K111" s="119"/>
      <c r="L111" s="204"/>
    </row>
    <row r="112" s="30" customFormat="true" ht="21.75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6.9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29.25" hidden="false" customHeight="true" outlineLevel="0" collapsed="false">
      <c r="A114" s="26"/>
      <c r="B114" s="27"/>
      <c r="C114" s="190" t="s">
        <v>223</v>
      </c>
      <c r="D114" s="28"/>
      <c r="E114" s="28"/>
      <c r="F114" s="28"/>
      <c r="G114" s="28"/>
      <c r="H114" s="28"/>
      <c r="I114" s="28"/>
      <c r="J114" s="205" t="n">
        <f aca="false">ROUND(J115 + J116 + J117 + J118 + J119 + J120,2)</f>
        <v>0</v>
      </c>
      <c r="K114" s="28"/>
      <c r="L114" s="51"/>
      <c r="N114" s="206" t="s">
        <v>38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18" hidden="false" customHeight="true" outlineLevel="0" collapsed="false">
      <c r="A115" s="26"/>
      <c r="B115" s="27"/>
      <c r="C115" s="28"/>
      <c r="D115" s="138" t="s">
        <v>224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226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227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228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229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214" t="s">
        <v>230</v>
      </c>
      <c r="E120" s="28"/>
      <c r="F120" s="28"/>
      <c r="G120" s="28"/>
      <c r="H120" s="28"/>
      <c r="I120" s="28"/>
      <c r="J120" s="207" t="n">
        <f aca="false">ROUND(J32*T120,2)</f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231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0.2" hidden="false" customHeight="false" outlineLevel="0" collapsed="false">
      <c r="A121" s="26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29.25" hidden="false" customHeight="true" outlineLevel="0" collapsed="false">
      <c r="A122" s="26"/>
      <c r="B122" s="27"/>
      <c r="C122" s="141" t="s">
        <v>199</v>
      </c>
      <c r="D122" s="142"/>
      <c r="E122" s="142"/>
      <c r="F122" s="142"/>
      <c r="G122" s="142"/>
      <c r="H122" s="142"/>
      <c r="I122" s="142"/>
      <c r="J122" s="215" t="n">
        <f aca="false">ROUND(J98+J114,2)</f>
        <v>0</v>
      </c>
      <c r="K122" s="142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6.9" hidden="false" customHeight="true" outlineLevel="0" collapsed="false">
      <c r="A123" s="26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="30" customFormat="true" ht="6.9" hidden="false" customHeight="true" outlineLevel="0" collapsed="false">
      <c r="A127" s="2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24.9" hidden="false" customHeight="true" outlineLevel="0" collapsed="false">
      <c r="A128" s="26"/>
      <c r="B128" s="27"/>
      <c r="C128" s="9" t="s">
        <v>232</v>
      </c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2" hidden="false" customHeight="true" outlineLevel="0" collapsed="false">
      <c r="A130" s="26"/>
      <c r="B130" s="27"/>
      <c r="C130" s="17" t="s">
        <v>15</v>
      </c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6.5" hidden="false" customHeight="true" outlineLevel="0" collapsed="false">
      <c r="A131" s="26"/>
      <c r="B131" s="27"/>
      <c r="C131" s="28"/>
      <c r="D131" s="28"/>
      <c r="E131" s="185" t="str">
        <f aca="false">E7</f>
        <v>Zlepšování kvality a dostupnosti vzdělávání  ZŠ Ivančická 218, Moravský Krumlov</v>
      </c>
      <c r="F131" s="185"/>
      <c r="G131" s="185"/>
      <c r="H131" s="185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customFormat="false" ht="12" hidden="false" customHeight="true" outlineLevel="0" collapsed="false">
      <c r="B132" s="7"/>
      <c r="C132" s="17" t="s">
        <v>201</v>
      </c>
      <c r="D132" s="8"/>
      <c r="E132" s="8"/>
      <c r="F132" s="8"/>
      <c r="G132" s="8"/>
      <c r="H132" s="8"/>
      <c r="I132" s="8"/>
      <c r="J132" s="8"/>
      <c r="K132" s="8"/>
      <c r="L132" s="6"/>
    </row>
    <row r="133" s="30" customFormat="true" ht="16.5" hidden="false" customHeight="true" outlineLevel="0" collapsed="false">
      <c r="A133" s="26"/>
      <c r="B133" s="27"/>
      <c r="C133" s="28"/>
      <c r="D133" s="28"/>
      <c r="E133" s="185" t="s">
        <v>1716</v>
      </c>
      <c r="F133" s="185"/>
      <c r="G133" s="185"/>
      <c r="H133" s="185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2" hidden="false" customHeight="true" outlineLevel="0" collapsed="false">
      <c r="A134" s="26"/>
      <c r="B134" s="27"/>
      <c r="C134" s="17" t="s">
        <v>203</v>
      </c>
      <c r="D134" s="28"/>
      <c r="E134" s="28"/>
      <c r="F134" s="28"/>
      <c r="G134" s="28"/>
      <c r="H134" s="28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6.5" hidden="false" customHeight="true" outlineLevel="0" collapsed="false">
      <c r="A135" s="26"/>
      <c r="B135" s="27"/>
      <c r="C135" s="28"/>
      <c r="D135" s="28"/>
      <c r="E135" s="66" t="str">
        <f aca="false">E11</f>
        <v>51.8.1 - kabinet jazyků, II.B-8 - stavba</v>
      </c>
      <c r="F135" s="66"/>
      <c r="G135" s="66"/>
      <c r="H135" s="66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6.9" hidden="false" customHeight="true" outlineLevel="0" collapsed="false">
      <c r="A136" s="26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12" hidden="false" customHeight="true" outlineLevel="0" collapsed="false">
      <c r="A137" s="26"/>
      <c r="B137" s="27"/>
      <c r="C137" s="17" t="s">
        <v>19</v>
      </c>
      <c r="D137" s="28"/>
      <c r="E137" s="28"/>
      <c r="F137" s="18" t="str">
        <f aca="false">F14</f>
        <v> </v>
      </c>
      <c r="G137" s="28"/>
      <c r="H137" s="28"/>
      <c r="I137" s="17" t="s">
        <v>21</v>
      </c>
      <c r="J137" s="186" t="str">
        <f aca="false">IF(J14="","",J14)</f>
        <v>14. 8. 2023</v>
      </c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6.9" hidden="false" customHeight="true" outlineLevel="0" collapsed="false">
      <c r="A138" s="26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23</v>
      </c>
      <c r="D139" s="28"/>
      <c r="E139" s="28"/>
      <c r="F139" s="18" t="str">
        <f aca="false">E17</f>
        <v> </v>
      </c>
      <c r="G139" s="28"/>
      <c r="H139" s="28"/>
      <c r="I139" s="17" t="s">
        <v>28</v>
      </c>
      <c r="J139" s="187" t="str">
        <f aca="false">E23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26</v>
      </c>
      <c r="D140" s="28"/>
      <c r="E140" s="28"/>
      <c r="F140" s="18" t="str">
        <f aca="false">IF(E20="","",E20)</f>
        <v>Vyplň údaj</v>
      </c>
      <c r="G140" s="28"/>
      <c r="H140" s="28"/>
      <c r="I140" s="17" t="s">
        <v>30</v>
      </c>
      <c r="J140" s="187" t="str">
        <f aca="false">E26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0.35" hidden="false" customHeight="true" outlineLevel="0" collapsed="false">
      <c r="A141" s="26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223" customFormat="true" ht="29.25" hidden="false" customHeight="true" outlineLevel="0" collapsed="false">
      <c r="A142" s="216"/>
      <c r="B142" s="217"/>
      <c r="C142" s="218" t="s">
        <v>233</v>
      </c>
      <c r="D142" s="219" t="s">
        <v>59</v>
      </c>
      <c r="E142" s="219" t="s">
        <v>55</v>
      </c>
      <c r="F142" s="219" t="s">
        <v>56</v>
      </c>
      <c r="G142" s="219" t="s">
        <v>234</v>
      </c>
      <c r="H142" s="219" t="s">
        <v>235</v>
      </c>
      <c r="I142" s="219" t="s">
        <v>236</v>
      </c>
      <c r="J142" s="220" t="s">
        <v>208</v>
      </c>
      <c r="K142" s="221" t="s">
        <v>237</v>
      </c>
      <c r="L142" s="222"/>
      <c r="M142" s="84"/>
      <c r="N142" s="85" t="s">
        <v>38</v>
      </c>
      <c r="O142" s="85" t="s">
        <v>238</v>
      </c>
      <c r="P142" s="85" t="s">
        <v>239</v>
      </c>
      <c r="Q142" s="85" t="s">
        <v>240</v>
      </c>
      <c r="R142" s="85" t="s">
        <v>241</v>
      </c>
      <c r="S142" s="85" t="s">
        <v>242</v>
      </c>
      <c r="T142" s="86" t="s">
        <v>243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30" customFormat="true" ht="22.8" hidden="false" customHeight="true" outlineLevel="0" collapsed="false">
      <c r="A143" s="26"/>
      <c r="B143" s="27"/>
      <c r="C143" s="92" t="s">
        <v>244</v>
      </c>
      <c r="D143" s="28"/>
      <c r="E143" s="28"/>
      <c r="F143" s="28"/>
      <c r="G143" s="28"/>
      <c r="H143" s="28"/>
      <c r="I143" s="28"/>
      <c r="J143" s="224" t="n">
        <f aca="false">BK143</f>
        <v>0</v>
      </c>
      <c r="K143" s="28"/>
      <c r="L143" s="29"/>
      <c r="M143" s="87"/>
      <c r="N143" s="225"/>
      <c r="O143" s="88"/>
      <c r="P143" s="226" t="n">
        <f aca="false">P144+P162+P264</f>
        <v>0</v>
      </c>
      <c r="Q143" s="88"/>
      <c r="R143" s="226" t="n">
        <f aca="false">R144+R162+R264</f>
        <v>0.77886628</v>
      </c>
      <c r="S143" s="88"/>
      <c r="T143" s="227" t="n">
        <f aca="false">T144+T162+T264</f>
        <v>0.08673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3" t="s">
        <v>73</v>
      </c>
      <c r="AU143" s="3" t="s">
        <v>210</v>
      </c>
      <c r="BK143" s="228" t="n">
        <f aca="false">BK144+BK162+BK264</f>
        <v>0</v>
      </c>
    </row>
    <row r="144" s="229" customFormat="true" ht="25.95" hidden="false" customHeight="true" outlineLevel="0" collapsed="false">
      <c r="B144" s="230"/>
      <c r="C144" s="231"/>
      <c r="D144" s="232" t="s">
        <v>73</v>
      </c>
      <c r="E144" s="233" t="s">
        <v>245</v>
      </c>
      <c r="F144" s="233" t="s">
        <v>246</v>
      </c>
      <c r="G144" s="231"/>
      <c r="H144" s="231"/>
      <c r="I144" s="234"/>
      <c r="J144" s="235" t="n">
        <f aca="false">BK144</f>
        <v>0</v>
      </c>
      <c r="K144" s="231"/>
      <c r="L144" s="236"/>
      <c r="M144" s="237"/>
      <c r="N144" s="238"/>
      <c r="O144" s="238"/>
      <c r="P144" s="239" t="n">
        <f aca="false">P145+P148+P153</f>
        <v>0</v>
      </c>
      <c r="Q144" s="238"/>
      <c r="R144" s="239" t="n">
        <f aca="false">R145+R148+R153</f>
        <v>0</v>
      </c>
      <c r="S144" s="238"/>
      <c r="T144" s="240" t="n">
        <f aca="false">T145+T148+T153</f>
        <v>0</v>
      </c>
      <c r="AR144" s="241" t="s">
        <v>81</v>
      </c>
      <c r="AT144" s="242" t="s">
        <v>73</v>
      </c>
      <c r="AU144" s="242" t="s">
        <v>74</v>
      </c>
      <c r="AY144" s="241" t="s">
        <v>247</v>
      </c>
      <c r="BK144" s="243" t="n">
        <f aca="false">BK145+BK148+BK153</f>
        <v>0</v>
      </c>
    </row>
    <row r="145" s="229" customFormat="true" ht="22.8" hidden="false" customHeight="true" outlineLevel="0" collapsed="false">
      <c r="B145" s="230"/>
      <c r="C145" s="231"/>
      <c r="D145" s="232" t="s">
        <v>73</v>
      </c>
      <c r="E145" s="244" t="s">
        <v>248</v>
      </c>
      <c r="F145" s="244" t="s">
        <v>249</v>
      </c>
      <c r="G145" s="231"/>
      <c r="H145" s="231"/>
      <c r="I145" s="234"/>
      <c r="J145" s="245" t="n">
        <f aca="false">BK145</f>
        <v>0</v>
      </c>
      <c r="K145" s="231"/>
      <c r="L145" s="236"/>
      <c r="M145" s="237"/>
      <c r="N145" s="238"/>
      <c r="O145" s="238"/>
      <c r="P145" s="239" t="n">
        <f aca="false">SUM(P146:P147)</f>
        <v>0</v>
      </c>
      <c r="Q145" s="238"/>
      <c r="R145" s="239" t="n">
        <f aca="false">SUM(R146:R147)</f>
        <v>0</v>
      </c>
      <c r="S145" s="238"/>
      <c r="T145" s="240" t="n">
        <f aca="false">SUM(T146:T147)</f>
        <v>0</v>
      </c>
      <c r="AR145" s="241" t="s">
        <v>81</v>
      </c>
      <c r="AT145" s="242" t="s">
        <v>73</v>
      </c>
      <c r="AU145" s="242" t="s">
        <v>81</v>
      </c>
      <c r="AY145" s="241" t="s">
        <v>247</v>
      </c>
      <c r="BK145" s="243" t="n">
        <f aca="false">SUM(BK146:BK147)</f>
        <v>0</v>
      </c>
    </row>
    <row r="146" s="30" customFormat="true" ht="16.5" hidden="false" customHeight="true" outlineLevel="0" collapsed="false">
      <c r="A146" s="26"/>
      <c r="B146" s="27"/>
      <c r="C146" s="246" t="s">
        <v>81</v>
      </c>
      <c r="D146" s="246" t="s">
        <v>250</v>
      </c>
      <c r="E146" s="247" t="s">
        <v>251</v>
      </c>
      <c r="F146" s="248" t="s">
        <v>252</v>
      </c>
      <c r="G146" s="249" t="s">
        <v>253</v>
      </c>
      <c r="H146" s="250" t="n">
        <v>1</v>
      </c>
      <c r="I146" s="251"/>
      <c r="J146" s="252" t="n">
        <f aca="false">ROUND(I146*H146,2)</f>
        <v>0</v>
      </c>
      <c r="K146" s="253"/>
      <c r="L146" s="29"/>
      <c r="M146" s="254"/>
      <c r="N146" s="255" t="s">
        <v>39</v>
      </c>
      <c r="O146" s="76"/>
      <c r="P146" s="256" t="n">
        <f aca="false">O146*H146</f>
        <v>0</v>
      </c>
      <c r="Q146" s="256" t="n">
        <v>0</v>
      </c>
      <c r="R146" s="256" t="n">
        <f aca="false">Q146*H146</f>
        <v>0</v>
      </c>
      <c r="S146" s="256" t="n">
        <v>0</v>
      </c>
      <c r="T146" s="257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58" t="s">
        <v>254</v>
      </c>
      <c r="AT146" s="258" t="s">
        <v>250</v>
      </c>
      <c r="AU146" s="258" t="s">
        <v>83</v>
      </c>
      <c r="AY146" s="3" t="s">
        <v>247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81</v>
      </c>
      <c r="BK146" s="137" t="n">
        <f aca="false">ROUND(I146*H146,2)</f>
        <v>0</v>
      </c>
      <c r="BL146" s="3" t="s">
        <v>254</v>
      </c>
      <c r="BM146" s="258" t="s">
        <v>255</v>
      </c>
    </row>
    <row r="147" s="30" customFormat="true" ht="10.2" hidden="false" customHeight="false" outlineLevel="0" collapsed="false">
      <c r="A147" s="26"/>
      <c r="B147" s="27"/>
      <c r="C147" s="28"/>
      <c r="D147" s="259" t="s">
        <v>256</v>
      </c>
      <c r="E147" s="28"/>
      <c r="F147" s="260" t="s">
        <v>257</v>
      </c>
      <c r="G147" s="28"/>
      <c r="H147" s="28"/>
      <c r="I147" s="211"/>
      <c r="J147" s="28"/>
      <c r="K147" s="28"/>
      <c r="L147" s="29"/>
      <c r="M147" s="261"/>
      <c r="N147" s="262"/>
      <c r="O147" s="76"/>
      <c r="P147" s="76"/>
      <c r="Q147" s="76"/>
      <c r="R147" s="76"/>
      <c r="S147" s="76"/>
      <c r="T147" s="7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3" t="s">
        <v>256</v>
      </c>
      <c r="AU147" s="3" t="s">
        <v>83</v>
      </c>
    </row>
    <row r="148" s="229" customFormat="true" ht="22.8" hidden="false" customHeight="true" outlineLevel="0" collapsed="false">
      <c r="B148" s="230"/>
      <c r="C148" s="231"/>
      <c r="D148" s="232" t="s">
        <v>73</v>
      </c>
      <c r="E148" s="244" t="s">
        <v>258</v>
      </c>
      <c r="F148" s="244" t="s">
        <v>259</v>
      </c>
      <c r="G148" s="231"/>
      <c r="H148" s="231"/>
      <c r="I148" s="234"/>
      <c r="J148" s="245" t="n">
        <f aca="false">BK148</f>
        <v>0</v>
      </c>
      <c r="K148" s="231"/>
      <c r="L148" s="236"/>
      <c r="M148" s="237"/>
      <c r="N148" s="238"/>
      <c r="O148" s="238"/>
      <c r="P148" s="239" t="n">
        <f aca="false">SUM(P149:P152)</f>
        <v>0</v>
      </c>
      <c r="Q148" s="238"/>
      <c r="R148" s="239" t="n">
        <f aca="false">SUM(R149:R152)</f>
        <v>0</v>
      </c>
      <c r="S148" s="238"/>
      <c r="T148" s="240" t="n">
        <f aca="false">SUM(T149:T152)</f>
        <v>0</v>
      </c>
      <c r="AR148" s="241" t="s">
        <v>81</v>
      </c>
      <c r="AT148" s="242" t="s">
        <v>73</v>
      </c>
      <c r="AU148" s="242" t="s">
        <v>81</v>
      </c>
      <c r="AY148" s="241" t="s">
        <v>247</v>
      </c>
      <c r="BK148" s="243" t="n">
        <f aca="false">SUM(BK149:BK152)</f>
        <v>0</v>
      </c>
    </row>
    <row r="149" s="30" customFormat="true" ht="16.5" hidden="false" customHeight="true" outlineLevel="0" collapsed="false">
      <c r="A149" s="26"/>
      <c r="B149" s="27"/>
      <c r="C149" s="246" t="s">
        <v>83</v>
      </c>
      <c r="D149" s="246" t="s">
        <v>250</v>
      </c>
      <c r="E149" s="247" t="s">
        <v>260</v>
      </c>
      <c r="F149" s="248" t="s">
        <v>261</v>
      </c>
      <c r="G149" s="249" t="s">
        <v>262</v>
      </c>
      <c r="H149" s="250" t="n">
        <v>1</v>
      </c>
      <c r="I149" s="251"/>
      <c r="J149" s="252" t="n">
        <f aca="false">ROUND(I149*H149,2)</f>
        <v>0</v>
      </c>
      <c r="K149" s="253"/>
      <c r="L149" s="29"/>
      <c r="M149" s="254"/>
      <c r="N149" s="255" t="s">
        <v>39</v>
      </c>
      <c r="O149" s="76"/>
      <c r="P149" s="256" t="n">
        <f aca="false">O149*H149</f>
        <v>0</v>
      </c>
      <c r="Q149" s="256" t="n">
        <v>0</v>
      </c>
      <c r="R149" s="256" t="n">
        <f aca="false">Q149*H149</f>
        <v>0</v>
      </c>
      <c r="S149" s="256" t="n">
        <v>0</v>
      </c>
      <c r="T149" s="257" t="n">
        <f aca="false">S149*H149</f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258" t="s">
        <v>254</v>
      </c>
      <c r="AT149" s="258" t="s">
        <v>250</v>
      </c>
      <c r="AU149" s="258" t="s">
        <v>83</v>
      </c>
      <c r="AY149" s="3" t="s">
        <v>247</v>
      </c>
      <c r="BE149" s="137" t="n">
        <f aca="false">IF(N149="základní",J149,0)</f>
        <v>0</v>
      </c>
      <c r="BF149" s="137" t="n">
        <f aca="false">IF(N149="snížená",J149,0)</f>
        <v>0</v>
      </c>
      <c r="BG149" s="137" t="n">
        <f aca="false">IF(N149="zákl. přenesená",J149,0)</f>
        <v>0</v>
      </c>
      <c r="BH149" s="137" t="n">
        <f aca="false">IF(N149="sníž. přenesená",J149,0)</f>
        <v>0</v>
      </c>
      <c r="BI149" s="137" t="n">
        <f aca="false">IF(N149="nulová",J149,0)</f>
        <v>0</v>
      </c>
      <c r="BJ149" s="3" t="s">
        <v>81</v>
      </c>
      <c r="BK149" s="137" t="n">
        <f aca="false">ROUND(I149*H149,2)</f>
        <v>0</v>
      </c>
      <c r="BL149" s="3" t="s">
        <v>254</v>
      </c>
      <c r="BM149" s="258" t="s">
        <v>263</v>
      </c>
    </row>
    <row r="150" s="30" customFormat="true" ht="10.2" hidden="false" customHeight="false" outlineLevel="0" collapsed="false">
      <c r="A150" s="26"/>
      <c r="B150" s="27"/>
      <c r="C150" s="28"/>
      <c r="D150" s="259" t="s">
        <v>256</v>
      </c>
      <c r="E150" s="28"/>
      <c r="F150" s="260" t="s">
        <v>264</v>
      </c>
      <c r="G150" s="28"/>
      <c r="H150" s="28"/>
      <c r="I150" s="211"/>
      <c r="J150" s="28"/>
      <c r="K150" s="28"/>
      <c r="L150" s="29"/>
      <c r="M150" s="261"/>
      <c r="N150" s="262"/>
      <c r="O150" s="76"/>
      <c r="P150" s="76"/>
      <c r="Q150" s="76"/>
      <c r="R150" s="76"/>
      <c r="S150" s="76"/>
      <c r="T150" s="77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T150" s="3" t="s">
        <v>256</v>
      </c>
      <c r="AU150" s="3" t="s">
        <v>83</v>
      </c>
    </row>
    <row r="151" s="30" customFormat="true" ht="16.5" hidden="false" customHeight="true" outlineLevel="0" collapsed="false">
      <c r="A151" s="26"/>
      <c r="B151" s="27"/>
      <c r="C151" s="246" t="s">
        <v>265</v>
      </c>
      <c r="D151" s="246" t="s">
        <v>250</v>
      </c>
      <c r="E151" s="247" t="s">
        <v>266</v>
      </c>
      <c r="F151" s="248" t="s">
        <v>267</v>
      </c>
      <c r="G151" s="249" t="s">
        <v>253</v>
      </c>
      <c r="H151" s="250" t="n">
        <v>1</v>
      </c>
      <c r="I151" s="251"/>
      <c r="J151" s="252" t="n">
        <f aca="false">ROUND(I151*H151,2)</f>
        <v>0</v>
      </c>
      <c r="K151" s="253"/>
      <c r="L151" s="29"/>
      <c r="M151" s="254"/>
      <c r="N151" s="255" t="s">
        <v>39</v>
      </c>
      <c r="O151" s="76"/>
      <c r="P151" s="256" t="n">
        <f aca="false">O151*H151</f>
        <v>0</v>
      </c>
      <c r="Q151" s="256" t="n">
        <v>0</v>
      </c>
      <c r="R151" s="256" t="n">
        <f aca="false">Q151*H151</f>
        <v>0</v>
      </c>
      <c r="S151" s="256" t="n">
        <v>0</v>
      </c>
      <c r="T151" s="257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58" t="s">
        <v>254</v>
      </c>
      <c r="AT151" s="258" t="s">
        <v>250</v>
      </c>
      <c r="AU151" s="258" t="s">
        <v>83</v>
      </c>
      <c r="AY151" s="3" t="s">
        <v>247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81</v>
      </c>
      <c r="BK151" s="137" t="n">
        <f aca="false">ROUND(I151*H151,2)</f>
        <v>0</v>
      </c>
      <c r="BL151" s="3" t="s">
        <v>254</v>
      </c>
      <c r="BM151" s="258" t="s">
        <v>268</v>
      </c>
    </row>
    <row r="152" s="30" customFormat="true" ht="10.2" hidden="false" customHeight="false" outlineLevel="0" collapsed="false">
      <c r="A152" s="26"/>
      <c r="B152" s="27"/>
      <c r="C152" s="28"/>
      <c r="D152" s="259" t="s">
        <v>256</v>
      </c>
      <c r="E152" s="28"/>
      <c r="F152" s="260" t="s">
        <v>269</v>
      </c>
      <c r="G152" s="28"/>
      <c r="H152" s="28"/>
      <c r="I152" s="211"/>
      <c r="J152" s="28"/>
      <c r="K152" s="28"/>
      <c r="L152" s="29"/>
      <c r="M152" s="261"/>
      <c r="N152" s="262"/>
      <c r="O152" s="76"/>
      <c r="P152" s="76"/>
      <c r="Q152" s="76"/>
      <c r="R152" s="76"/>
      <c r="S152" s="76"/>
      <c r="T152" s="7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3" t="s">
        <v>256</v>
      </c>
      <c r="AU152" s="3" t="s">
        <v>83</v>
      </c>
    </row>
    <row r="153" s="229" customFormat="true" ht="22.8" hidden="false" customHeight="true" outlineLevel="0" collapsed="false">
      <c r="B153" s="230"/>
      <c r="C153" s="231"/>
      <c r="D153" s="232" t="s">
        <v>73</v>
      </c>
      <c r="E153" s="244" t="s">
        <v>270</v>
      </c>
      <c r="F153" s="244" t="s">
        <v>271</v>
      </c>
      <c r="G153" s="231"/>
      <c r="H153" s="231"/>
      <c r="I153" s="234"/>
      <c r="J153" s="245" t="n">
        <f aca="false">BK153</f>
        <v>0</v>
      </c>
      <c r="K153" s="231"/>
      <c r="L153" s="236"/>
      <c r="M153" s="237"/>
      <c r="N153" s="238"/>
      <c r="O153" s="238"/>
      <c r="P153" s="239" t="n">
        <f aca="false">SUM(P154:P161)</f>
        <v>0</v>
      </c>
      <c r="Q153" s="238"/>
      <c r="R153" s="239" t="n">
        <f aca="false">SUM(R154:R161)</f>
        <v>0</v>
      </c>
      <c r="S153" s="238"/>
      <c r="T153" s="240" t="n">
        <f aca="false">SUM(T154:T161)</f>
        <v>0</v>
      </c>
      <c r="AR153" s="241" t="s">
        <v>81</v>
      </c>
      <c r="AT153" s="242" t="s">
        <v>73</v>
      </c>
      <c r="AU153" s="242" t="s">
        <v>81</v>
      </c>
      <c r="AY153" s="241" t="s">
        <v>247</v>
      </c>
      <c r="BK153" s="243" t="n">
        <f aca="false">SUM(BK154:BK161)</f>
        <v>0</v>
      </c>
    </row>
    <row r="154" s="30" customFormat="true" ht="24.15" hidden="false" customHeight="true" outlineLevel="0" collapsed="false">
      <c r="A154" s="26"/>
      <c r="B154" s="27"/>
      <c r="C154" s="246" t="s">
        <v>272</v>
      </c>
      <c r="D154" s="246" t="s">
        <v>250</v>
      </c>
      <c r="E154" s="247" t="s">
        <v>273</v>
      </c>
      <c r="F154" s="248" t="s">
        <v>274</v>
      </c>
      <c r="G154" s="249" t="s">
        <v>275</v>
      </c>
      <c r="H154" s="250" t="n">
        <v>0.3</v>
      </c>
      <c r="I154" s="251"/>
      <c r="J154" s="252" t="n">
        <f aca="false">ROUND(I154*H154,2)</f>
        <v>0</v>
      </c>
      <c r="K154" s="253"/>
      <c r="L154" s="29"/>
      <c r="M154" s="254"/>
      <c r="N154" s="255" t="s">
        <v>39</v>
      </c>
      <c r="O154" s="76"/>
      <c r="P154" s="256" t="n">
        <f aca="false">O154*H154</f>
        <v>0</v>
      </c>
      <c r="Q154" s="256" t="n">
        <v>0</v>
      </c>
      <c r="R154" s="256" t="n">
        <f aca="false">Q154*H154</f>
        <v>0</v>
      </c>
      <c r="S154" s="256" t="n">
        <v>0</v>
      </c>
      <c r="T154" s="257" t="n">
        <f aca="false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258" t="s">
        <v>272</v>
      </c>
      <c r="AT154" s="258" t="s">
        <v>250</v>
      </c>
      <c r="AU154" s="258" t="s">
        <v>83</v>
      </c>
      <c r="AY154" s="3" t="s">
        <v>247</v>
      </c>
      <c r="BE154" s="137" t="n">
        <f aca="false">IF(N154="základní",J154,0)</f>
        <v>0</v>
      </c>
      <c r="BF154" s="137" t="n">
        <f aca="false">IF(N154="snížená",J154,0)</f>
        <v>0</v>
      </c>
      <c r="BG154" s="137" t="n">
        <f aca="false">IF(N154="zákl. přenesená",J154,0)</f>
        <v>0</v>
      </c>
      <c r="BH154" s="137" t="n">
        <f aca="false">IF(N154="sníž. přenesená",J154,0)</f>
        <v>0</v>
      </c>
      <c r="BI154" s="137" t="n">
        <f aca="false">IF(N154="nulová",J154,0)</f>
        <v>0</v>
      </c>
      <c r="BJ154" s="3" t="s">
        <v>81</v>
      </c>
      <c r="BK154" s="137" t="n">
        <f aca="false">ROUND(I154*H154,2)</f>
        <v>0</v>
      </c>
      <c r="BL154" s="3" t="s">
        <v>272</v>
      </c>
      <c r="BM154" s="258" t="s">
        <v>276</v>
      </c>
    </row>
    <row r="155" s="30" customFormat="true" ht="28.8" hidden="false" customHeight="false" outlineLevel="0" collapsed="false">
      <c r="A155" s="26"/>
      <c r="B155" s="27"/>
      <c r="C155" s="28"/>
      <c r="D155" s="259" t="s">
        <v>256</v>
      </c>
      <c r="E155" s="28"/>
      <c r="F155" s="260" t="s">
        <v>277</v>
      </c>
      <c r="G155" s="28"/>
      <c r="H155" s="28"/>
      <c r="I155" s="211"/>
      <c r="J155" s="28"/>
      <c r="K155" s="28"/>
      <c r="L155" s="29"/>
      <c r="M155" s="261"/>
      <c r="N155" s="262"/>
      <c r="O155" s="76"/>
      <c r="P155" s="76"/>
      <c r="Q155" s="76"/>
      <c r="R155" s="76"/>
      <c r="S155" s="76"/>
      <c r="T155" s="77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T155" s="3" t="s">
        <v>256</v>
      </c>
      <c r="AU155" s="3" t="s">
        <v>83</v>
      </c>
    </row>
    <row r="156" s="30" customFormat="true" ht="24.15" hidden="false" customHeight="true" outlineLevel="0" collapsed="false">
      <c r="A156" s="26"/>
      <c r="B156" s="27"/>
      <c r="C156" s="246" t="s">
        <v>278</v>
      </c>
      <c r="D156" s="246" t="s">
        <v>250</v>
      </c>
      <c r="E156" s="247" t="s">
        <v>279</v>
      </c>
      <c r="F156" s="248" t="s">
        <v>280</v>
      </c>
      <c r="G156" s="249" t="s">
        <v>275</v>
      </c>
      <c r="H156" s="250" t="n">
        <v>0.3</v>
      </c>
      <c r="I156" s="251"/>
      <c r="J156" s="252" t="n">
        <f aca="false">ROUND(I156*H156,2)</f>
        <v>0</v>
      </c>
      <c r="K156" s="253"/>
      <c r="L156" s="29"/>
      <c r="M156" s="254"/>
      <c r="N156" s="255" t="s">
        <v>39</v>
      </c>
      <c r="O156" s="76"/>
      <c r="P156" s="256" t="n">
        <f aca="false">O156*H156</f>
        <v>0</v>
      </c>
      <c r="Q156" s="256" t="n">
        <v>0</v>
      </c>
      <c r="R156" s="256" t="n">
        <f aca="false">Q156*H156</f>
        <v>0</v>
      </c>
      <c r="S156" s="256" t="n">
        <v>0</v>
      </c>
      <c r="T156" s="257" t="n">
        <f aca="false">S156*H156</f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258" t="s">
        <v>272</v>
      </c>
      <c r="AT156" s="258" t="s">
        <v>250</v>
      </c>
      <c r="AU156" s="258" t="s">
        <v>83</v>
      </c>
      <c r="AY156" s="3" t="s">
        <v>247</v>
      </c>
      <c r="BE156" s="137" t="n">
        <f aca="false">IF(N156="základní",J156,0)</f>
        <v>0</v>
      </c>
      <c r="BF156" s="137" t="n">
        <f aca="false">IF(N156="snížená",J156,0)</f>
        <v>0</v>
      </c>
      <c r="BG156" s="137" t="n">
        <f aca="false">IF(N156="zákl. přenesená",J156,0)</f>
        <v>0</v>
      </c>
      <c r="BH156" s="137" t="n">
        <f aca="false">IF(N156="sníž. přenesená",J156,0)</f>
        <v>0</v>
      </c>
      <c r="BI156" s="137" t="n">
        <f aca="false">IF(N156="nulová",J156,0)</f>
        <v>0</v>
      </c>
      <c r="BJ156" s="3" t="s">
        <v>81</v>
      </c>
      <c r="BK156" s="137" t="n">
        <f aca="false">ROUND(I156*H156,2)</f>
        <v>0</v>
      </c>
      <c r="BL156" s="3" t="s">
        <v>272</v>
      </c>
      <c r="BM156" s="258" t="s">
        <v>281</v>
      </c>
    </row>
    <row r="157" s="30" customFormat="true" ht="19.2" hidden="false" customHeight="false" outlineLevel="0" collapsed="false">
      <c r="A157" s="26"/>
      <c r="B157" s="27"/>
      <c r="C157" s="28"/>
      <c r="D157" s="259" t="s">
        <v>256</v>
      </c>
      <c r="E157" s="28"/>
      <c r="F157" s="260" t="s">
        <v>282</v>
      </c>
      <c r="G157" s="28"/>
      <c r="H157" s="28"/>
      <c r="I157" s="211"/>
      <c r="J157" s="28"/>
      <c r="K157" s="28"/>
      <c r="L157" s="29"/>
      <c r="M157" s="261"/>
      <c r="N157" s="262"/>
      <c r="O157" s="76"/>
      <c r="P157" s="76"/>
      <c r="Q157" s="76"/>
      <c r="R157" s="76"/>
      <c r="S157" s="76"/>
      <c r="T157" s="77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T157" s="3" t="s">
        <v>256</v>
      </c>
      <c r="AU157" s="3" t="s">
        <v>83</v>
      </c>
    </row>
    <row r="158" s="30" customFormat="true" ht="16.5" hidden="false" customHeight="true" outlineLevel="0" collapsed="false">
      <c r="A158" s="26"/>
      <c r="B158" s="27"/>
      <c r="C158" s="246" t="s">
        <v>248</v>
      </c>
      <c r="D158" s="246" t="s">
        <v>250</v>
      </c>
      <c r="E158" s="247" t="s">
        <v>283</v>
      </c>
      <c r="F158" s="248" t="s">
        <v>284</v>
      </c>
      <c r="G158" s="249" t="s">
        <v>275</v>
      </c>
      <c r="H158" s="250" t="n">
        <v>0.3</v>
      </c>
      <c r="I158" s="251"/>
      <c r="J158" s="252" t="n">
        <f aca="false">ROUND(I158*H158,2)</f>
        <v>0</v>
      </c>
      <c r="K158" s="253"/>
      <c r="L158" s="29"/>
      <c r="M158" s="254"/>
      <c r="N158" s="255" t="s">
        <v>39</v>
      </c>
      <c r="O158" s="76"/>
      <c r="P158" s="256" t="n">
        <f aca="false">O158*H158</f>
        <v>0</v>
      </c>
      <c r="Q158" s="256" t="n">
        <v>0</v>
      </c>
      <c r="R158" s="256" t="n">
        <f aca="false">Q158*H158</f>
        <v>0</v>
      </c>
      <c r="S158" s="256" t="n">
        <v>0</v>
      </c>
      <c r="T158" s="257" t="n">
        <f aca="false">S158*H158</f>
        <v>0</v>
      </c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R158" s="258" t="s">
        <v>272</v>
      </c>
      <c r="AT158" s="258" t="s">
        <v>250</v>
      </c>
      <c r="AU158" s="258" t="s">
        <v>83</v>
      </c>
      <c r="AY158" s="3" t="s">
        <v>247</v>
      </c>
      <c r="BE158" s="137" t="n">
        <f aca="false">IF(N158="základní",J158,0)</f>
        <v>0</v>
      </c>
      <c r="BF158" s="137" t="n">
        <f aca="false">IF(N158="snížená",J158,0)</f>
        <v>0</v>
      </c>
      <c r="BG158" s="137" t="n">
        <f aca="false">IF(N158="zákl. přenesená",J158,0)</f>
        <v>0</v>
      </c>
      <c r="BH158" s="137" t="n">
        <f aca="false">IF(N158="sníž. přenesená",J158,0)</f>
        <v>0</v>
      </c>
      <c r="BI158" s="137" t="n">
        <f aca="false">IF(N158="nulová",J158,0)</f>
        <v>0</v>
      </c>
      <c r="BJ158" s="3" t="s">
        <v>81</v>
      </c>
      <c r="BK158" s="137" t="n">
        <f aca="false">ROUND(I158*H158,2)</f>
        <v>0</v>
      </c>
      <c r="BL158" s="3" t="s">
        <v>272</v>
      </c>
      <c r="BM158" s="258" t="s">
        <v>285</v>
      </c>
    </row>
    <row r="159" s="30" customFormat="true" ht="19.2" hidden="false" customHeight="false" outlineLevel="0" collapsed="false">
      <c r="A159" s="26"/>
      <c r="B159" s="27"/>
      <c r="C159" s="28"/>
      <c r="D159" s="259" t="s">
        <v>256</v>
      </c>
      <c r="E159" s="28"/>
      <c r="F159" s="260" t="s">
        <v>286</v>
      </c>
      <c r="G159" s="28"/>
      <c r="H159" s="28"/>
      <c r="I159" s="211"/>
      <c r="J159" s="28"/>
      <c r="K159" s="28"/>
      <c r="L159" s="29"/>
      <c r="M159" s="261"/>
      <c r="N159" s="262"/>
      <c r="O159" s="76"/>
      <c r="P159" s="76"/>
      <c r="Q159" s="76"/>
      <c r="R159" s="76"/>
      <c r="S159" s="76"/>
      <c r="T159" s="77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T159" s="3" t="s">
        <v>256</v>
      </c>
      <c r="AU159" s="3" t="s">
        <v>83</v>
      </c>
    </row>
    <row r="160" s="30" customFormat="true" ht="24.15" hidden="false" customHeight="true" outlineLevel="0" collapsed="false">
      <c r="A160" s="26"/>
      <c r="B160" s="27"/>
      <c r="C160" s="263" t="s">
        <v>287</v>
      </c>
      <c r="D160" s="263" t="s">
        <v>288</v>
      </c>
      <c r="E160" s="264" t="s">
        <v>289</v>
      </c>
      <c r="F160" s="265" t="s">
        <v>290</v>
      </c>
      <c r="G160" s="266" t="s">
        <v>291</v>
      </c>
      <c r="H160" s="267" t="n">
        <v>1</v>
      </c>
      <c r="I160" s="268"/>
      <c r="J160" s="269" t="n">
        <f aca="false">ROUND(I160*H160,2)</f>
        <v>0</v>
      </c>
      <c r="K160" s="270"/>
      <c r="L160" s="271"/>
      <c r="M160" s="272"/>
      <c r="N160" s="273" t="s">
        <v>39</v>
      </c>
      <c r="O160" s="76"/>
      <c r="P160" s="256" t="n">
        <f aca="false">O160*H160</f>
        <v>0</v>
      </c>
      <c r="Q160" s="256" t="n">
        <v>0</v>
      </c>
      <c r="R160" s="256" t="n">
        <f aca="false">Q160*H160</f>
        <v>0</v>
      </c>
      <c r="S160" s="256" t="n">
        <v>0</v>
      </c>
      <c r="T160" s="257" t="n">
        <f aca="false">S160*H160</f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258" t="s">
        <v>292</v>
      </c>
      <c r="AT160" s="258" t="s">
        <v>288</v>
      </c>
      <c r="AU160" s="258" t="s">
        <v>83</v>
      </c>
      <c r="AY160" s="3" t="s">
        <v>247</v>
      </c>
      <c r="BE160" s="137" t="n">
        <f aca="false">IF(N160="základní",J160,0)</f>
        <v>0</v>
      </c>
      <c r="BF160" s="137" t="n">
        <f aca="false">IF(N160="snížená",J160,0)</f>
        <v>0</v>
      </c>
      <c r="BG160" s="137" t="n">
        <f aca="false">IF(N160="zákl. přenesená",J160,0)</f>
        <v>0</v>
      </c>
      <c r="BH160" s="137" t="n">
        <f aca="false">IF(N160="sníž. přenesená",J160,0)</f>
        <v>0</v>
      </c>
      <c r="BI160" s="137" t="n">
        <f aca="false">IF(N160="nulová",J160,0)</f>
        <v>0</v>
      </c>
      <c r="BJ160" s="3" t="s">
        <v>81</v>
      </c>
      <c r="BK160" s="137" t="n">
        <f aca="false">ROUND(I160*H160,2)</f>
        <v>0</v>
      </c>
      <c r="BL160" s="3" t="s">
        <v>272</v>
      </c>
      <c r="BM160" s="258" t="s">
        <v>293</v>
      </c>
    </row>
    <row r="161" s="30" customFormat="true" ht="28.8" hidden="false" customHeight="false" outlineLevel="0" collapsed="false">
      <c r="A161" s="26"/>
      <c r="B161" s="27"/>
      <c r="C161" s="28"/>
      <c r="D161" s="259" t="s">
        <v>256</v>
      </c>
      <c r="E161" s="28"/>
      <c r="F161" s="260" t="s">
        <v>294</v>
      </c>
      <c r="G161" s="28"/>
      <c r="H161" s="28"/>
      <c r="I161" s="211"/>
      <c r="J161" s="28"/>
      <c r="K161" s="28"/>
      <c r="L161" s="29"/>
      <c r="M161" s="261"/>
      <c r="N161" s="262"/>
      <c r="O161" s="76"/>
      <c r="P161" s="76"/>
      <c r="Q161" s="76"/>
      <c r="R161" s="76"/>
      <c r="S161" s="76"/>
      <c r="T161" s="77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T161" s="3" t="s">
        <v>256</v>
      </c>
      <c r="AU161" s="3" t="s">
        <v>83</v>
      </c>
    </row>
    <row r="162" s="229" customFormat="true" ht="25.95" hidden="false" customHeight="true" outlineLevel="0" collapsed="false">
      <c r="B162" s="230"/>
      <c r="C162" s="231"/>
      <c r="D162" s="232" t="s">
        <v>73</v>
      </c>
      <c r="E162" s="233" t="s">
        <v>295</v>
      </c>
      <c r="F162" s="233" t="s">
        <v>296</v>
      </c>
      <c r="G162" s="231"/>
      <c r="H162" s="231"/>
      <c r="I162" s="234"/>
      <c r="J162" s="235" t="n">
        <f aca="false">BK162</f>
        <v>0</v>
      </c>
      <c r="K162" s="231"/>
      <c r="L162" s="236"/>
      <c r="M162" s="237"/>
      <c r="N162" s="238"/>
      <c r="O162" s="238"/>
      <c r="P162" s="239" t="n">
        <f aca="false">P163+P170+P193+P221+P230+P247</f>
        <v>0</v>
      </c>
      <c r="Q162" s="238"/>
      <c r="R162" s="239" t="n">
        <f aca="false">R163+R170+R193+R221+R230+R247</f>
        <v>0.77886628</v>
      </c>
      <c r="S162" s="238"/>
      <c r="T162" s="240" t="n">
        <f aca="false">T163+T170+T193+T221+T230+T247</f>
        <v>0.08673</v>
      </c>
      <c r="AR162" s="241" t="s">
        <v>83</v>
      </c>
      <c r="AT162" s="242" t="s">
        <v>73</v>
      </c>
      <c r="AU162" s="242" t="s">
        <v>74</v>
      </c>
      <c r="AY162" s="241" t="s">
        <v>247</v>
      </c>
      <c r="BK162" s="243" t="n">
        <f aca="false">BK163+BK170+BK193+BK221+BK230+BK247</f>
        <v>0</v>
      </c>
    </row>
    <row r="163" s="229" customFormat="true" ht="22.8" hidden="false" customHeight="true" outlineLevel="0" collapsed="false">
      <c r="B163" s="230"/>
      <c r="C163" s="231"/>
      <c r="D163" s="232" t="s">
        <v>73</v>
      </c>
      <c r="E163" s="244" t="s">
        <v>1177</v>
      </c>
      <c r="F163" s="244" t="s">
        <v>1178</v>
      </c>
      <c r="G163" s="231"/>
      <c r="H163" s="231"/>
      <c r="I163" s="234"/>
      <c r="J163" s="245" t="n">
        <f aca="false">BK163</f>
        <v>0</v>
      </c>
      <c r="K163" s="231"/>
      <c r="L163" s="236"/>
      <c r="M163" s="237"/>
      <c r="N163" s="238"/>
      <c r="O163" s="238"/>
      <c r="P163" s="239" t="n">
        <f aca="false">SUM(P164:P169)</f>
        <v>0</v>
      </c>
      <c r="Q163" s="238"/>
      <c r="R163" s="239" t="n">
        <f aca="false">SUM(R164:R169)</f>
        <v>0</v>
      </c>
      <c r="S163" s="238"/>
      <c r="T163" s="240" t="n">
        <f aca="false">SUM(T164:T169)</f>
        <v>0</v>
      </c>
      <c r="AR163" s="241" t="s">
        <v>83</v>
      </c>
      <c r="AT163" s="242" t="s">
        <v>73</v>
      </c>
      <c r="AU163" s="242" t="s">
        <v>81</v>
      </c>
      <c r="AY163" s="241" t="s">
        <v>247</v>
      </c>
      <c r="BK163" s="243" t="n">
        <f aca="false">SUM(BK164:BK169)</f>
        <v>0</v>
      </c>
    </row>
    <row r="164" s="30" customFormat="true" ht="24.15" hidden="false" customHeight="true" outlineLevel="0" collapsed="false">
      <c r="A164" s="26"/>
      <c r="B164" s="27"/>
      <c r="C164" s="246" t="s">
        <v>292</v>
      </c>
      <c r="D164" s="246" t="s">
        <v>250</v>
      </c>
      <c r="E164" s="247" t="s">
        <v>1187</v>
      </c>
      <c r="F164" s="248" t="s">
        <v>1188</v>
      </c>
      <c r="G164" s="249" t="s">
        <v>262</v>
      </c>
      <c r="H164" s="250" t="n">
        <v>1</v>
      </c>
      <c r="I164" s="251"/>
      <c r="J164" s="252" t="n">
        <f aca="false">ROUND(I164*H164,2)</f>
        <v>0</v>
      </c>
      <c r="K164" s="253"/>
      <c r="L164" s="29"/>
      <c r="M164" s="254"/>
      <c r="N164" s="255" t="s">
        <v>39</v>
      </c>
      <c r="O164" s="76"/>
      <c r="P164" s="256" t="n">
        <f aca="false">O164*H164</f>
        <v>0</v>
      </c>
      <c r="Q164" s="256" t="n">
        <v>0</v>
      </c>
      <c r="R164" s="256" t="n">
        <f aca="false">Q164*H164</f>
        <v>0</v>
      </c>
      <c r="S164" s="256" t="n">
        <v>0</v>
      </c>
      <c r="T164" s="257" t="n">
        <f aca="false"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258" t="s">
        <v>254</v>
      </c>
      <c r="AT164" s="258" t="s">
        <v>250</v>
      </c>
      <c r="AU164" s="258" t="s">
        <v>83</v>
      </c>
      <c r="AY164" s="3" t="s">
        <v>247</v>
      </c>
      <c r="BE164" s="137" t="n">
        <f aca="false">IF(N164="základní",J164,0)</f>
        <v>0</v>
      </c>
      <c r="BF164" s="137" t="n">
        <f aca="false">IF(N164="snížená",J164,0)</f>
        <v>0</v>
      </c>
      <c r="BG164" s="137" t="n">
        <f aca="false">IF(N164="zákl. přenesená",J164,0)</f>
        <v>0</v>
      </c>
      <c r="BH164" s="137" t="n">
        <f aca="false">IF(N164="sníž. přenesená",J164,0)</f>
        <v>0</v>
      </c>
      <c r="BI164" s="137" t="n">
        <f aca="false">IF(N164="nulová",J164,0)</f>
        <v>0</v>
      </c>
      <c r="BJ164" s="3" t="s">
        <v>81</v>
      </c>
      <c r="BK164" s="137" t="n">
        <f aca="false">ROUND(I164*H164,2)</f>
        <v>0</v>
      </c>
      <c r="BL164" s="3" t="s">
        <v>254</v>
      </c>
      <c r="BM164" s="258" t="s">
        <v>1512</v>
      </c>
    </row>
    <row r="165" s="30" customFormat="true" ht="19.2" hidden="false" customHeight="false" outlineLevel="0" collapsed="false">
      <c r="A165" s="26"/>
      <c r="B165" s="27"/>
      <c r="C165" s="28"/>
      <c r="D165" s="259" t="s">
        <v>256</v>
      </c>
      <c r="E165" s="28"/>
      <c r="F165" s="260" t="s">
        <v>1190</v>
      </c>
      <c r="G165" s="28"/>
      <c r="H165" s="28"/>
      <c r="I165" s="211"/>
      <c r="J165" s="28"/>
      <c r="K165" s="28"/>
      <c r="L165" s="29"/>
      <c r="M165" s="261"/>
      <c r="N165" s="262"/>
      <c r="O165" s="76"/>
      <c r="P165" s="76"/>
      <c r="Q165" s="76"/>
      <c r="R165" s="76"/>
      <c r="S165" s="76"/>
      <c r="T165" s="77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3" t="s">
        <v>256</v>
      </c>
      <c r="AU165" s="3" t="s">
        <v>83</v>
      </c>
    </row>
    <row r="166" s="30" customFormat="true" ht="24.15" hidden="false" customHeight="true" outlineLevel="0" collapsed="false">
      <c r="A166" s="26"/>
      <c r="B166" s="27"/>
      <c r="C166" s="246" t="s">
        <v>258</v>
      </c>
      <c r="D166" s="246" t="s">
        <v>250</v>
      </c>
      <c r="E166" s="247" t="s">
        <v>1191</v>
      </c>
      <c r="F166" s="248" t="s">
        <v>1192</v>
      </c>
      <c r="G166" s="249" t="s">
        <v>253</v>
      </c>
      <c r="H166" s="250" t="n">
        <v>1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</v>
      </c>
      <c r="T166" s="257" t="n">
        <f aca="false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254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254</v>
      </c>
      <c r="BM166" s="258" t="s">
        <v>1513</v>
      </c>
    </row>
    <row r="167" s="30" customFormat="true" ht="10.2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1194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30" customFormat="true" ht="16.5" hidden="false" customHeight="true" outlineLevel="0" collapsed="false">
      <c r="A168" s="26"/>
      <c r="B168" s="27"/>
      <c r="C168" s="246" t="s">
        <v>310</v>
      </c>
      <c r="D168" s="246" t="s">
        <v>250</v>
      </c>
      <c r="E168" s="247" t="s">
        <v>1195</v>
      </c>
      <c r="F168" s="248" t="s">
        <v>1196</v>
      </c>
      <c r="G168" s="249" t="s">
        <v>253</v>
      </c>
      <c r="H168" s="250" t="n">
        <v>1</v>
      </c>
      <c r="I168" s="251"/>
      <c r="J168" s="252" t="n">
        <f aca="false">ROUND(I168*H168,2)</f>
        <v>0</v>
      </c>
      <c r="K168" s="253"/>
      <c r="L168" s="29"/>
      <c r="M168" s="254"/>
      <c r="N168" s="255" t="s">
        <v>39</v>
      </c>
      <c r="O168" s="76"/>
      <c r="P168" s="256" t="n">
        <f aca="false">O168*H168</f>
        <v>0</v>
      </c>
      <c r="Q168" s="256" t="n">
        <v>0</v>
      </c>
      <c r="R168" s="256" t="n">
        <f aca="false">Q168*H168</f>
        <v>0</v>
      </c>
      <c r="S168" s="256" t="n">
        <v>0</v>
      </c>
      <c r="T168" s="257" t="n">
        <f aca="false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254</v>
      </c>
      <c r="AT168" s="258" t="s">
        <v>250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254</v>
      </c>
      <c r="BM168" s="258" t="s">
        <v>1197</v>
      </c>
    </row>
    <row r="169" s="30" customFormat="true" ht="10.2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1477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229" customFormat="true" ht="22.8" hidden="false" customHeight="true" outlineLevel="0" collapsed="false">
      <c r="B170" s="230"/>
      <c r="C170" s="231"/>
      <c r="D170" s="232" t="s">
        <v>73</v>
      </c>
      <c r="E170" s="244" t="s">
        <v>314</v>
      </c>
      <c r="F170" s="244" t="s">
        <v>315</v>
      </c>
      <c r="G170" s="231"/>
      <c r="H170" s="231"/>
      <c r="I170" s="234"/>
      <c r="J170" s="245" t="n">
        <f aca="false">BK170</f>
        <v>0</v>
      </c>
      <c r="K170" s="231"/>
      <c r="L170" s="236"/>
      <c r="M170" s="237"/>
      <c r="N170" s="238"/>
      <c r="O170" s="238"/>
      <c r="P170" s="239" t="n">
        <f aca="false">SUM(P171:P192)</f>
        <v>0</v>
      </c>
      <c r="Q170" s="238"/>
      <c r="R170" s="239" t="n">
        <f aca="false">SUM(R171:R192)</f>
        <v>0.25674628</v>
      </c>
      <c r="S170" s="238"/>
      <c r="T170" s="240" t="n">
        <f aca="false">SUM(T171:T192)</f>
        <v>0</v>
      </c>
      <c r="AR170" s="241" t="s">
        <v>83</v>
      </c>
      <c r="AT170" s="242" t="s">
        <v>73</v>
      </c>
      <c r="AU170" s="242" t="s">
        <v>81</v>
      </c>
      <c r="AY170" s="241" t="s">
        <v>247</v>
      </c>
      <c r="BK170" s="243" t="n">
        <f aca="false">SUM(BK171:BK192)</f>
        <v>0</v>
      </c>
    </row>
    <row r="171" s="30" customFormat="true" ht="33" hidden="false" customHeight="true" outlineLevel="0" collapsed="false">
      <c r="A171" s="26"/>
      <c r="B171" s="27"/>
      <c r="C171" s="246" t="s">
        <v>316</v>
      </c>
      <c r="D171" s="246" t="s">
        <v>250</v>
      </c>
      <c r="E171" s="247" t="s">
        <v>317</v>
      </c>
      <c r="F171" s="248" t="s">
        <v>318</v>
      </c>
      <c r="G171" s="249" t="s">
        <v>301</v>
      </c>
      <c r="H171" s="250" t="n">
        <v>23</v>
      </c>
      <c r="I171" s="251"/>
      <c r="J171" s="252" t="n">
        <f aca="false">ROUND(I171*H171,2)</f>
        <v>0</v>
      </c>
      <c r="K171" s="253"/>
      <c r="L171" s="29"/>
      <c r="M171" s="254"/>
      <c r="N171" s="255" t="s">
        <v>39</v>
      </c>
      <c r="O171" s="76"/>
      <c r="P171" s="256" t="n">
        <f aca="false">O171*H171</f>
        <v>0</v>
      </c>
      <c r="Q171" s="256" t="n">
        <v>0.00125</v>
      </c>
      <c r="R171" s="256" t="n">
        <f aca="false">Q171*H171</f>
        <v>0.02875</v>
      </c>
      <c r="S171" s="256" t="n">
        <v>0</v>
      </c>
      <c r="T171" s="257" t="n">
        <f aca="false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258" t="s">
        <v>302</v>
      </c>
      <c r="AT171" s="258" t="s">
        <v>250</v>
      </c>
      <c r="AU171" s="258" t="s">
        <v>83</v>
      </c>
      <c r="AY171" s="3" t="s">
        <v>247</v>
      </c>
      <c r="BE171" s="137" t="n">
        <f aca="false">IF(N171="základní",J171,0)</f>
        <v>0</v>
      </c>
      <c r="BF171" s="137" t="n">
        <f aca="false">IF(N171="snížená",J171,0)</f>
        <v>0</v>
      </c>
      <c r="BG171" s="137" t="n">
        <f aca="false">IF(N171="zákl. přenesená",J171,0)</f>
        <v>0</v>
      </c>
      <c r="BH171" s="137" t="n">
        <f aca="false">IF(N171="sníž. přenesená",J171,0)</f>
        <v>0</v>
      </c>
      <c r="BI171" s="137" t="n">
        <f aca="false">IF(N171="nulová",J171,0)</f>
        <v>0</v>
      </c>
      <c r="BJ171" s="3" t="s">
        <v>81</v>
      </c>
      <c r="BK171" s="137" t="n">
        <f aca="false">ROUND(I171*H171,2)</f>
        <v>0</v>
      </c>
      <c r="BL171" s="3" t="s">
        <v>302</v>
      </c>
      <c r="BM171" s="258" t="s">
        <v>319</v>
      </c>
    </row>
    <row r="172" s="30" customFormat="true" ht="28.8" hidden="false" customHeight="false" outlineLevel="0" collapsed="false">
      <c r="A172" s="26"/>
      <c r="B172" s="27"/>
      <c r="C172" s="28"/>
      <c r="D172" s="259" t="s">
        <v>256</v>
      </c>
      <c r="E172" s="28"/>
      <c r="F172" s="260" t="s">
        <v>320</v>
      </c>
      <c r="G172" s="28"/>
      <c r="H172" s="28"/>
      <c r="I172" s="211"/>
      <c r="J172" s="28"/>
      <c r="K172" s="28"/>
      <c r="L172" s="29"/>
      <c r="M172" s="261"/>
      <c r="N172" s="262"/>
      <c r="O172" s="76"/>
      <c r="P172" s="76"/>
      <c r="Q172" s="76"/>
      <c r="R172" s="76"/>
      <c r="S172" s="76"/>
      <c r="T172" s="77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T172" s="3" t="s">
        <v>256</v>
      </c>
      <c r="AU172" s="3" t="s">
        <v>83</v>
      </c>
    </row>
    <row r="173" s="30" customFormat="true" ht="16.5" hidden="false" customHeight="true" outlineLevel="0" collapsed="false">
      <c r="A173" s="26"/>
      <c r="B173" s="27"/>
      <c r="C173" s="263" t="s">
        <v>321</v>
      </c>
      <c r="D173" s="263" t="s">
        <v>288</v>
      </c>
      <c r="E173" s="264" t="s">
        <v>322</v>
      </c>
      <c r="F173" s="265" t="s">
        <v>323</v>
      </c>
      <c r="G173" s="266" t="s">
        <v>301</v>
      </c>
      <c r="H173" s="267" t="n">
        <v>30.841</v>
      </c>
      <c r="I173" s="268"/>
      <c r="J173" s="269" t="n">
        <f aca="false">ROUND(I173*H173,2)</f>
        <v>0</v>
      </c>
      <c r="K173" s="270"/>
      <c r="L173" s="271"/>
      <c r="M173" s="272"/>
      <c r="N173" s="273" t="s">
        <v>39</v>
      </c>
      <c r="O173" s="76"/>
      <c r="P173" s="256" t="n">
        <f aca="false">O173*H173</f>
        <v>0</v>
      </c>
      <c r="Q173" s="256" t="n">
        <v>0.006</v>
      </c>
      <c r="R173" s="256" t="n">
        <f aca="false">Q173*H173</f>
        <v>0.185046</v>
      </c>
      <c r="S173" s="256" t="n">
        <v>0</v>
      </c>
      <c r="T173" s="257" t="n">
        <f aca="false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258" t="s">
        <v>324</v>
      </c>
      <c r="AT173" s="258" t="s">
        <v>288</v>
      </c>
      <c r="AU173" s="258" t="s">
        <v>83</v>
      </c>
      <c r="AY173" s="3" t="s">
        <v>247</v>
      </c>
      <c r="BE173" s="137" t="n">
        <f aca="false">IF(N173="základní",J173,0)</f>
        <v>0</v>
      </c>
      <c r="BF173" s="137" t="n">
        <f aca="false">IF(N173="snížená",J173,0)</f>
        <v>0</v>
      </c>
      <c r="BG173" s="137" t="n">
        <f aca="false">IF(N173="zákl. přenesená",J173,0)</f>
        <v>0</v>
      </c>
      <c r="BH173" s="137" t="n">
        <f aca="false">IF(N173="sníž. přenesená",J173,0)</f>
        <v>0</v>
      </c>
      <c r="BI173" s="137" t="n">
        <f aca="false">IF(N173="nulová",J173,0)</f>
        <v>0</v>
      </c>
      <c r="BJ173" s="3" t="s">
        <v>81</v>
      </c>
      <c r="BK173" s="137" t="n">
        <f aca="false">ROUND(I173*H173,2)</f>
        <v>0</v>
      </c>
      <c r="BL173" s="3" t="s">
        <v>302</v>
      </c>
      <c r="BM173" s="258" t="s">
        <v>325</v>
      </c>
    </row>
    <row r="174" s="30" customFormat="true" ht="10.2" hidden="false" customHeight="false" outlineLevel="0" collapsed="false">
      <c r="A174" s="26"/>
      <c r="B174" s="27"/>
      <c r="C174" s="28"/>
      <c r="D174" s="259" t="s">
        <v>256</v>
      </c>
      <c r="E174" s="28"/>
      <c r="F174" s="260" t="s">
        <v>326</v>
      </c>
      <c r="G174" s="28"/>
      <c r="H174" s="28"/>
      <c r="I174" s="211"/>
      <c r="J174" s="28"/>
      <c r="K174" s="28"/>
      <c r="L174" s="29"/>
      <c r="M174" s="261"/>
      <c r="N174" s="262"/>
      <c r="O174" s="76"/>
      <c r="P174" s="76"/>
      <c r="Q174" s="76"/>
      <c r="R174" s="76"/>
      <c r="S174" s="76"/>
      <c r="T174" s="77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T174" s="3" t="s">
        <v>256</v>
      </c>
      <c r="AU174" s="3" t="s">
        <v>83</v>
      </c>
    </row>
    <row r="175" s="274" customFormat="true" ht="10.2" hidden="false" customHeight="false" outlineLevel="0" collapsed="false">
      <c r="B175" s="275"/>
      <c r="C175" s="276"/>
      <c r="D175" s="259" t="s">
        <v>327</v>
      </c>
      <c r="E175" s="276"/>
      <c r="F175" s="277" t="s">
        <v>1626</v>
      </c>
      <c r="G175" s="276"/>
      <c r="H175" s="278" t="n">
        <v>30.841</v>
      </c>
      <c r="I175" s="279"/>
      <c r="J175" s="276"/>
      <c r="K175" s="276"/>
      <c r="L175" s="280"/>
      <c r="M175" s="281"/>
      <c r="N175" s="282"/>
      <c r="O175" s="282"/>
      <c r="P175" s="282"/>
      <c r="Q175" s="282"/>
      <c r="R175" s="282"/>
      <c r="S175" s="282"/>
      <c r="T175" s="283"/>
      <c r="AT175" s="284" t="s">
        <v>327</v>
      </c>
      <c r="AU175" s="284" t="s">
        <v>83</v>
      </c>
      <c r="AV175" s="274" t="s">
        <v>83</v>
      </c>
      <c r="AW175" s="274" t="s">
        <v>3</v>
      </c>
      <c r="AX175" s="274" t="s">
        <v>81</v>
      </c>
      <c r="AY175" s="284" t="s">
        <v>247</v>
      </c>
    </row>
    <row r="176" s="30" customFormat="true" ht="16.5" hidden="false" customHeight="true" outlineLevel="0" collapsed="false">
      <c r="A176" s="26"/>
      <c r="B176" s="27"/>
      <c r="C176" s="263" t="s">
        <v>329</v>
      </c>
      <c r="D176" s="263" t="s">
        <v>288</v>
      </c>
      <c r="E176" s="264" t="s">
        <v>330</v>
      </c>
      <c r="F176" s="265" t="s">
        <v>331</v>
      </c>
      <c r="G176" s="266" t="s">
        <v>332</v>
      </c>
      <c r="H176" s="267" t="n">
        <v>23.302</v>
      </c>
      <c r="I176" s="268"/>
      <c r="J176" s="269" t="n">
        <f aca="false">ROUND(I176*H176,2)</f>
        <v>0</v>
      </c>
      <c r="K176" s="270"/>
      <c r="L176" s="271"/>
      <c r="M176" s="272"/>
      <c r="N176" s="273" t="s">
        <v>39</v>
      </c>
      <c r="O176" s="76"/>
      <c r="P176" s="256" t="n">
        <f aca="false">O176*H176</f>
        <v>0</v>
      </c>
      <c r="Q176" s="256" t="n">
        <v>0.00038</v>
      </c>
      <c r="R176" s="256" t="n">
        <f aca="false">Q176*H176</f>
        <v>0.00885476</v>
      </c>
      <c r="S176" s="256" t="n">
        <v>0</v>
      </c>
      <c r="T176" s="257" t="n">
        <f aca="false"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258" t="s">
        <v>324</v>
      </c>
      <c r="AT176" s="258" t="s">
        <v>288</v>
      </c>
      <c r="AU176" s="258" t="s">
        <v>83</v>
      </c>
      <c r="AY176" s="3" t="s">
        <v>247</v>
      </c>
      <c r="BE176" s="137" t="n">
        <f aca="false">IF(N176="základní",J176,0)</f>
        <v>0</v>
      </c>
      <c r="BF176" s="137" t="n">
        <f aca="false">IF(N176="snížená",J176,0)</f>
        <v>0</v>
      </c>
      <c r="BG176" s="137" t="n">
        <f aca="false">IF(N176="zákl. přenesená",J176,0)</f>
        <v>0</v>
      </c>
      <c r="BH176" s="137" t="n">
        <f aca="false">IF(N176="sníž. přenesená",J176,0)</f>
        <v>0</v>
      </c>
      <c r="BI176" s="137" t="n">
        <f aca="false">IF(N176="nulová",J176,0)</f>
        <v>0</v>
      </c>
      <c r="BJ176" s="3" t="s">
        <v>81</v>
      </c>
      <c r="BK176" s="137" t="n">
        <f aca="false">ROUND(I176*H176,2)</f>
        <v>0</v>
      </c>
      <c r="BL176" s="3" t="s">
        <v>302</v>
      </c>
      <c r="BM176" s="258" t="s">
        <v>333</v>
      </c>
    </row>
    <row r="177" s="30" customFormat="true" ht="10.2" hidden="false" customHeight="false" outlineLevel="0" collapsed="false">
      <c r="A177" s="26"/>
      <c r="B177" s="27"/>
      <c r="C177" s="28"/>
      <c r="D177" s="259" t="s">
        <v>256</v>
      </c>
      <c r="E177" s="28"/>
      <c r="F177" s="260" t="s">
        <v>334</v>
      </c>
      <c r="G177" s="28"/>
      <c r="H177" s="28"/>
      <c r="I177" s="211"/>
      <c r="J177" s="28"/>
      <c r="K177" s="28"/>
      <c r="L177" s="29"/>
      <c r="M177" s="261"/>
      <c r="N177" s="262"/>
      <c r="O177" s="76"/>
      <c r="P177" s="76"/>
      <c r="Q177" s="76"/>
      <c r="R177" s="76"/>
      <c r="S177" s="76"/>
      <c r="T177" s="77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T177" s="3" t="s">
        <v>256</v>
      </c>
      <c r="AU177" s="3" t="s">
        <v>83</v>
      </c>
    </row>
    <row r="178" s="274" customFormat="true" ht="10.2" hidden="false" customHeight="false" outlineLevel="0" collapsed="false">
      <c r="B178" s="275"/>
      <c r="C178" s="276"/>
      <c r="D178" s="259" t="s">
        <v>327</v>
      </c>
      <c r="E178" s="276"/>
      <c r="F178" s="277" t="s">
        <v>1627</v>
      </c>
      <c r="G178" s="276"/>
      <c r="H178" s="278" t="n">
        <v>23.302</v>
      </c>
      <c r="I178" s="279"/>
      <c r="J178" s="276"/>
      <c r="K178" s="276"/>
      <c r="L178" s="280"/>
      <c r="M178" s="281"/>
      <c r="N178" s="282"/>
      <c r="O178" s="282"/>
      <c r="P178" s="282"/>
      <c r="Q178" s="282"/>
      <c r="R178" s="282"/>
      <c r="S178" s="282"/>
      <c r="T178" s="283"/>
      <c r="AT178" s="284" t="s">
        <v>327</v>
      </c>
      <c r="AU178" s="284" t="s">
        <v>83</v>
      </c>
      <c r="AV178" s="274" t="s">
        <v>83</v>
      </c>
      <c r="AW178" s="274" t="s">
        <v>3</v>
      </c>
      <c r="AX178" s="274" t="s">
        <v>81</v>
      </c>
      <c r="AY178" s="284" t="s">
        <v>247</v>
      </c>
    </row>
    <row r="179" s="30" customFormat="true" ht="16.5" hidden="false" customHeight="true" outlineLevel="0" collapsed="false">
      <c r="A179" s="26"/>
      <c r="B179" s="27"/>
      <c r="C179" s="263" t="s">
        <v>336</v>
      </c>
      <c r="D179" s="263" t="s">
        <v>288</v>
      </c>
      <c r="E179" s="264" t="s">
        <v>337</v>
      </c>
      <c r="F179" s="265" t="s">
        <v>338</v>
      </c>
      <c r="G179" s="266" t="s">
        <v>332</v>
      </c>
      <c r="H179" s="267" t="n">
        <v>47.973</v>
      </c>
      <c r="I179" s="268"/>
      <c r="J179" s="269" t="n">
        <f aca="false">ROUND(I179*H179,2)</f>
        <v>0</v>
      </c>
      <c r="K179" s="270"/>
      <c r="L179" s="271"/>
      <c r="M179" s="272"/>
      <c r="N179" s="273" t="s">
        <v>39</v>
      </c>
      <c r="O179" s="76"/>
      <c r="P179" s="256" t="n">
        <f aca="false">O179*H179</f>
        <v>0</v>
      </c>
      <c r="Q179" s="256" t="n">
        <v>0.00035</v>
      </c>
      <c r="R179" s="256" t="n">
        <f aca="false">Q179*H179</f>
        <v>0.01679055</v>
      </c>
      <c r="S179" s="256" t="n">
        <v>0</v>
      </c>
      <c r="T179" s="257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258" t="s">
        <v>324</v>
      </c>
      <c r="AT179" s="258" t="s">
        <v>288</v>
      </c>
      <c r="AU179" s="258" t="s">
        <v>83</v>
      </c>
      <c r="AY179" s="3" t="s">
        <v>247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81</v>
      </c>
      <c r="BK179" s="137" t="n">
        <f aca="false">ROUND(I179*H179,2)</f>
        <v>0</v>
      </c>
      <c r="BL179" s="3" t="s">
        <v>302</v>
      </c>
      <c r="BM179" s="258" t="s">
        <v>339</v>
      </c>
    </row>
    <row r="180" s="30" customFormat="true" ht="10.2" hidden="false" customHeight="false" outlineLevel="0" collapsed="false">
      <c r="A180" s="26"/>
      <c r="B180" s="27"/>
      <c r="C180" s="28"/>
      <c r="D180" s="259" t="s">
        <v>256</v>
      </c>
      <c r="E180" s="28"/>
      <c r="F180" s="260" t="s">
        <v>340</v>
      </c>
      <c r="G180" s="28"/>
      <c r="H180" s="28"/>
      <c r="I180" s="211"/>
      <c r="J180" s="28"/>
      <c r="K180" s="28"/>
      <c r="L180" s="29"/>
      <c r="M180" s="261"/>
      <c r="N180" s="262"/>
      <c r="O180" s="76"/>
      <c r="P180" s="76"/>
      <c r="Q180" s="76"/>
      <c r="R180" s="76"/>
      <c r="S180" s="76"/>
      <c r="T180" s="77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T180" s="3" t="s">
        <v>256</v>
      </c>
      <c r="AU180" s="3" t="s">
        <v>83</v>
      </c>
    </row>
    <row r="181" s="274" customFormat="true" ht="10.2" hidden="false" customHeight="false" outlineLevel="0" collapsed="false">
      <c r="B181" s="275"/>
      <c r="C181" s="276"/>
      <c r="D181" s="259" t="s">
        <v>327</v>
      </c>
      <c r="E181" s="276"/>
      <c r="F181" s="277" t="s">
        <v>1628</v>
      </c>
      <c r="G181" s="276"/>
      <c r="H181" s="278" t="n">
        <v>47.973</v>
      </c>
      <c r="I181" s="279"/>
      <c r="J181" s="276"/>
      <c r="K181" s="276"/>
      <c r="L181" s="280"/>
      <c r="M181" s="281"/>
      <c r="N181" s="282"/>
      <c r="O181" s="282"/>
      <c r="P181" s="282"/>
      <c r="Q181" s="282"/>
      <c r="R181" s="282"/>
      <c r="S181" s="282"/>
      <c r="T181" s="283"/>
      <c r="AT181" s="284" t="s">
        <v>327</v>
      </c>
      <c r="AU181" s="284" t="s">
        <v>83</v>
      </c>
      <c r="AV181" s="274" t="s">
        <v>83</v>
      </c>
      <c r="AW181" s="274" t="s">
        <v>3</v>
      </c>
      <c r="AX181" s="274" t="s">
        <v>81</v>
      </c>
      <c r="AY181" s="284" t="s">
        <v>247</v>
      </c>
    </row>
    <row r="182" s="30" customFormat="true" ht="16.5" hidden="false" customHeight="true" outlineLevel="0" collapsed="false">
      <c r="A182" s="26"/>
      <c r="B182" s="27"/>
      <c r="C182" s="263" t="s">
        <v>7</v>
      </c>
      <c r="D182" s="263" t="s">
        <v>288</v>
      </c>
      <c r="E182" s="264" t="s">
        <v>342</v>
      </c>
      <c r="F182" s="265" t="s">
        <v>343</v>
      </c>
      <c r="G182" s="266" t="s">
        <v>332</v>
      </c>
      <c r="H182" s="267" t="n">
        <v>23.987</v>
      </c>
      <c r="I182" s="268"/>
      <c r="J182" s="269" t="n">
        <f aca="false">ROUND(I182*H182,2)</f>
        <v>0</v>
      </c>
      <c r="K182" s="270"/>
      <c r="L182" s="271"/>
      <c r="M182" s="272"/>
      <c r="N182" s="273" t="s">
        <v>39</v>
      </c>
      <c r="O182" s="76"/>
      <c r="P182" s="256" t="n">
        <f aca="false">O182*H182</f>
        <v>0</v>
      </c>
      <c r="Q182" s="256" t="n">
        <v>0.00035</v>
      </c>
      <c r="R182" s="256" t="n">
        <f aca="false">Q182*H182</f>
        <v>0.00839545</v>
      </c>
      <c r="S182" s="256" t="n">
        <v>0</v>
      </c>
      <c r="T182" s="257" t="n">
        <f aca="false"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258" t="s">
        <v>324</v>
      </c>
      <c r="AT182" s="258" t="s">
        <v>288</v>
      </c>
      <c r="AU182" s="258" t="s">
        <v>83</v>
      </c>
      <c r="AY182" s="3" t="s">
        <v>247</v>
      </c>
      <c r="BE182" s="137" t="n">
        <f aca="false">IF(N182="základní",J182,0)</f>
        <v>0</v>
      </c>
      <c r="BF182" s="137" t="n">
        <f aca="false">IF(N182="snížená",J182,0)</f>
        <v>0</v>
      </c>
      <c r="BG182" s="137" t="n">
        <f aca="false">IF(N182="zákl. přenesená",J182,0)</f>
        <v>0</v>
      </c>
      <c r="BH182" s="137" t="n">
        <f aca="false">IF(N182="sníž. přenesená",J182,0)</f>
        <v>0</v>
      </c>
      <c r="BI182" s="137" t="n">
        <f aca="false">IF(N182="nulová",J182,0)</f>
        <v>0</v>
      </c>
      <c r="BJ182" s="3" t="s">
        <v>81</v>
      </c>
      <c r="BK182" s="137" t="n">
        <f aca="false">ROUND(I182*H182,2)</f>
        <v>0</v>
      </c>
      <c r="BL182" s="3" t="s">
        <v>302</v>
      </c>
      <c r="BM182" s="258" t="s">
        <v>344</v>
      </c>
    </row>
    <row r="183" s="274" customFormat="true" ht="10.2" hidden="false" customHeight="false" outlineLevel="0" collapsed="false">
      <c r="B183" s="275"/>
      <c r="C183" s="276"/>
      <c r="D183" s="259" t="s">
        <v>327</v>
      </c>
      <c r="E183" s="276"/>
      <c r="F183" s="277" t="s">
        <v>1629</v>
      </c>
      <c r="G183" s="276"/>
      <c r="H183" s="278" t="n">
        <v>23.987</v>
      </c>
      <c r="I183" s="279"/>
      <c r="J183" s="276"/>
      <c r="K183" s="276"/>
      <c r="L183" s="280"/>
      <c r="M183" s="281"/>
      <c r="N183" s="282"/>
      <c r="O183" s="282"/>
      <c r="P183" s="282"/>
      <c r="Q183" s="282"/>
      <c r="R183" s="282"/>
      <c r="S183" s="282"/>
      <c r="T183" s="283"/>
      <c r="AT183" s="284" t="s">
        <v>327</v>
      </c>
      <c r="AU183" s="284" t="s">
        <v>83</v>
      </c>
      <c r="AV183" s="274" t="s">
        <v>83</v>
      </c>
      <c r="AW183" s="274" t="s">
        <v>3</v>
      </c>
      <c r="AX183" s="274" t="s">
        <v>81</v>
      </c>
      <c r="AY183" s="284" t="s">
        <v>247</v>
      </c>
    </row>
    <row r="184" s="30" customFormat="true" ht="16.5" hidden="false" customHeight="true" outlineLevel="0" collapsed="false">
      <c r="A184" s="26"/>
      <c r="B184" s="27"/>
      <c r="C184" s="263" t="s">
        <v>302</v>
      </c>
      <c r="D184" s="263" t="s">
        <v>288</v>
      </c>
      <c r="E184" s="264" t="s">
        <v>346</v>
      </c>
      <c r="F184" s="265" t="s">
        <v>347</v>
      </c>
      <c r="G184" s="266" t="s">
        <v>332</v>
      </c>
      <c r="H184" s="267" t="n">
        <v>13.707</v>
      </c>
      <c r="I184" s="268"/>
      <c r="J184" s="269" t="n">
        <f aca="false">ROUND(I184*H184,2)</f>
        <v>0</v>
      </c>
      <c r="K184" s="270"/>
      <c r="L184" s="271"/>
      <c r="M184" s="272"/>
      <c r="N184" s="273" t="s">
        <v>39</v>
      </c>
      <c r="O184" s="76"/>
      <c r="P184" s="256" t="n">
        <f aca="false">O184*H184</f>
        <v>0</v>
      </c>
      <c r="Q184" s="256" t="n">
        <v>0.0005</v>
      </c>
      <c r="R184" s="256" t="n">
        <f aca="false">Q184*H184</f>
        <v>0.0068535</v>
      </c>
      <c r="S184" s="256" t="n">
        <v>0</v>
      </c>
      <c r="T184" s="257" t="n">
        <f aca="false"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258" t="s">
        <v>324</v>
      </c>
      <c r="AT184" s="258" t="s">
        <v>288</v>
      </c>
      <c r="AU184" s="258" t="s">
        <v>83</v>
      </c>
      <c r="AY184" s="3" t="s">
        <v>247</v>
      </c>
      <c r="BE184" s="137" t="n">
        <f aca="false">IF(N184="základní",J184,0)</f>
        <v>0</v>
      </c>
      <c r="BF184" s="137" t="n">
        <f aca="false">IF(N184="snížená",J184,0)</f>
        <v>0</v>
      </c>
      <c r="BG184" s="137" t="n">
        <f aca="false">IF(N184="zákl. přenesená",J184,0)</f>
        <v>0</v>
      </c>
      <c r="BH184" s="137" t="n">
        <f aca="false">IF(N184="sníž. přenesená",J184,0)</f>
        <v>0</v>
      </c>
      <c r="BI184" s="137" t="n">
        <f aca="false">IF(N184="nulová",J184,0)</f>
        <v>0</v>
      </c>
      <c r="BJ184" s="3" t="s">
        <v>81</v>
      </c>
      <c r="BK184" s="137" t="n">
        <f aca="false">ROUND(I184*H184,2)</f>
        <v>0</v>
      </c>
      <c r="BL184" s="3" t="s">
        <v>302</v>
      </c>
      <c r="BM184" s="258" t="s">
        <v>348</v>
      </c>
    </row>
    <row r="185" s="30" customFormat="true" ht="10.2" hidden="false" customHeight="false" outlineLevel="0" collapsed="false">
      <c r="A185" s="26"/>
      <c r="B185" s="27"/>
      <c r="C185" s="28"/>
      <c r="D185" s="259" t="s">
        <v>256</v>
      </c>
      <c r="E185" s="28"/>
      <c r="F185" s="260" t="s">
        <v>347</v>
      </c>
      <c r="G185" s="28"/>
      <c r="H185" s="28"/>
      <c r="I185" s="211"/>
      <c r="J185" s="28"/>
      <c r="K185" s="28"/>
      <c r="L185" s="29"/>
      <c r="M185" s="261"/>
      <c r="N185" s="262"/>
      <c r="O185" s="76"/>
      <c r="P185" s="76"/>
      <c r="Q185" s="76"/>
      <c r="R185" s="76"/>
      <c r="S185" s="76"/>
      <c r="T185" s="77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T185" s="3" t="s">
        <v>256</v>
      </c>
      <c r="AU185" s="3" t="s">
        <v>83</v>
      </c>
    </row>
    <row r="186" s="274" customFormat="true" ht="10.2" hidden="false" customHeight="false" outlineLevel="0" collapsed="false">
      <c r="B186" s="275"/>
      <c r="C186" s="276"/>
      <c r="D186" s="259" t="s">
        <v>327</v>
      </c>
      <c r="E186" s="276"/>
      <c r="F186" s="277" t="s">
        <v>1630</v>
      </c>
      <c r="G186" s="276"/>
      <c r="H186" s="278" t="n">
        <v>13.707</v>
      </c>
      <c r="I186" s="279"/>
      <c r="J186" s="276"/>
      <c r="K186" s="276"/>
      <c r="L186" s="280"/>
      <c r="M186" s="281"/>
      <c r="N186" s="282"/>
      <c r="O186" s="282"/>
      <c r="P186" s="282"/>
      <c r="Q186" s="282"/>
      <c r="R186" s="282"/>
      <c r="S186" s="282"/>
      <c r="T186" s="283"/>
      <c r="AT186" s="284" t="s">
        <v>327</v>
      </c>
      <c r="AU186" s="284" t="s">
        <v>83</v>
      </c>
      <c r="AV186" s="274" t="s">
        <v>83</v>
      </c>
      <c r="AW186" s="274" t="s">
        <v>3</v>
      </c>
      <c r="AX186" s="274" t="s">
        <v>81</v>
      </c>
      <c r="AY186" s="284" t="s">
        <v>247</v>
      </c>
    </row>
    <row r="187" s="30" customFormat="true" ht="16.5" hidden="false" customHeight="true" outlineLevel="0" collapsed="false">
      <c r="A187" s="26"/>
      <c r="B187" s="27"/>
      <c r="C187" s="263" t="s">
        <v>350</v>
      </c>
      <c r="D187" s="263" t="s">
        <v>288</v>
      </c>
      <c r="E187" s="264" t="s">
        <v>351</v>
      </c>
      <c r="F187" s="265" t="s">
        <v>352</v>
      </c>
      <c r="G187" s="266" t="s">
        <v>291</v>
      </c>
      <c r="H187" s="267" t="n">
        <v>34.267</v>
      </c>
      <c r="I187" s="268"/>
      <c r="J187" s="269" t="n">
        <f aca="false">ROUND(I187*H187,2)</f>
        <v>0</v>
      </c>
      <c r="K187" s="270"/>
      <c r="L187" s="271"/>
      <c r="M187" s="272"/>
      <c r="N187" s="273" t="s">
        <v>39</v>
      </c>
      <c r="O187" s="76"/>
      <c r="P187" s="256" t="n">
        <f aca="false">O187*H187</f>
        <v>0</v>
      </c>
      <c r="Q187" s="256" t="n">
        <v>4E-005</v>
      </c>
      <c r="R187" s="256" t="n">
        <f aca="false">Q187*H187</f>
        <v>0.00137068</v>
      </c>
      <c r="S187" s="256" t="n">
        <v>0</v>
      </c>
      <c r="T187" s="257" t="n">
        <f aca="false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258" t="s">
        <v>324</v>
      </c>
      <c r="AT187" s="258" t="s">
        <v>288</v>
      </c>
      <c r="AU187" s="258" t="s">
        <v>83</v>
      </c>
      <c r="AY187" s="3" t="s">
        <v>247</v>
      </c>
      <c r="BE187" s="137" t="n">
        <f aca="false">IF(N187="základní",J187,0)</f>
        <v>0</v>
      </c>
      <c r="BF187" s="137" t="n">
        <f aca="false">IF(N187="snížená",J187,0)</f>
        <v>0</v>
      </c>
      <c r="BG187" s="137" t="n">
        <f aca="false">IF(N187="zákl. přenesená",J187,0)</f>
        <v>0</v>
      </c>
      <c r="BH187" s="137" t="n">
        <f aca="false">IF(N187="sníž. přenesená",J187,0)</f>
        <v>0</v>
      </c>
      <c r="BI187" s="137" t="n">
        <f aca="false">IF(N187="nulová",J187,0)</f>
        <v>0</v>
      </c>
      <c r="BJ187" s="3" t="s">
        <v>81</v>
      </c>
      <c r="BK187" s="137" t="n">
        <f aca="false">ROUND(I187*H187,2)</f>
        <v>0</v>
      </c>
      <c r="BL187" s="3" t="s">
        <v>302</v>
      </c>
      <c r="BM187" s="258" t="s">
        <v>353</v>
      </c>
    </row>
    <row r="188" s="30" customFormat="true" ht="10.2" hidden="false" customHeight="false" outlineLevel="0" collapsed="false">
      <c r="A188" s="26"/>
      <c r="B188" s="27"/>
      <c r="C188" s="28"/>
      <c r="D188" s="259" t="s">
        <v>256</v>
      </c>
      <c r="E188" s="28"/>
      <c r="F188" s="260" t="s">
        <v>352</v>
      </c>
      <c r="G188" s="28"/>
      <c r="H188" s="28"/>
      <c r="I188" s="211"/>
      <c r="J188" s="28"/>
      <c r="K188" s="28"/>
      <c r="L188" s="29"/>
      <c r="M188" s="261"/>
      <c r="N188" s="262"/>
      <c r="O188" s="76"/>
      <c r="P188" s="76"/>
      <c r="Q188" s="76"/>
      <c r="R188" s="76"/>
      <c r="S188" s="76"/>
      <c r="T188" s="77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T188" s="3" t="s">
        <v>256</v>
      </c>
      <c r="AU188" s="3" t="s">
        <v>83</v>
      </c>
    </row>
    <row r="189" s="274" customFormat="true" ht="10.2" hidden="false" customHeight="false" outlineLevel="0" collapsed="false">
      <c r="B189" s="275"/>
      <c r="C189" s="276"/>
      <c r="D189" s="259" t="s">
        <v>327</v>
      </c>
      <c r="E189" s="276"/>
      <c r="F189" s="277" t="s">
        <v>1631</v>
      </c>
      <c r="G189" s="276"/>
      <c r="H189" s="278" t="n">
        <v>34.267</v>
      </c>
      <c r="I189" s="279"/>
      <c r="J189" s="276"/>
      <c r="K189" s="276"/>
      <c r="L189" s="280"/>
      <c r="M189" s="281"/>
      <c r="N189" s="282"/>
      <c r="O189" s="282"/>
      <c r="P189" s="282"/>
      <c r="Q189" s="282"/>
      <c r="R189" s="282"/>
      <c r="S189" s="282"/>
      <c r="T189" s="283"/>
      <c r="AT189" s="284" t="s">
        <v>327</v>
      </c>
      <c r="AU189" s="284" t="s">
        <v>83</v>
      </c>
      <c r="AV189" s="274" t="s">
        <v>83</v>
      </c>
      <c r="AW189" s="274" t="s">
        <v>3</v>
      </c>
      <c r="AX189" s="274" t="s">
        <v>81</v>
      </c>
      <c r="AY189" s="284" t="s">
        <v>247</v>
      </c>
    </row>
    <row r="190" s="30" customFormat="true" ht="16.5" hidden="false" customHeight="true" outlineLevel="0" collapsed="false">
      <c r="A190" s="26"/>
      <c r="B190" s="27"/>
      <c r="C190" s="263" t="s">
        <v>355</v>
      </c>
      <c r="D190" s="263" t="s">
        <v>288</v>
      </c>
      <c r="E190" s="264" t="s">
        <v>356</v>
      </c>
      <c r="F190" s="265" t="s">
        <v>357</v>
      </c>
      <c r="G190" s="266" t="s">
        <v>291</v>
      </c>
      <c r="H190" s="267" t="n">
        <v>34.267</v>
      </c>
      <c r="I190" s="268"/>
      <c r="J190" s="269" t="n">
        <f aca="false">ROUND(I190*H190,2)</f>
        <v>0</v>
      </c>
      <c r="K190" s="270"/>
      <c r="L190" s="271"/>
      <c r="M190" s="272"/>
      <c r="N190" s="273" t="s">
        <v>39</v>
      </c>
      <c r="O190" s="76"/>
      <c r="P190" s="256" t="n">
        <f aca="false">O190*H190</f>
        <v>0</v>
      </c>
      <c r="Q190" s="256" t="n">
        <v>2E-005</v>
      </c>
      <c r="R190" s="256" t="n">
        <f aca="false">Q190*H190</f>
        <v>0.00068534</v>
      </c>
      <c r="S190" s="256" t="n">
        <v>0</v>
      </c>
      <c r="T190" s="257" t="n">
        <f aca="false">S190*H190</f>
        <v>0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258" t="s">
        <v>324</v>
      </c>
      <c r="AT190" s="258" t="s">
        <v>288</v>
      </c>
      <c r="AU190" s="258" t="s">
        <v>83</v>
      </c>
      <c r="AY190" s="3" t="s">
        <v>247</v>
      </c>
      <c r="BE190" s="137" t="n">
        <f aca="false">IF(N190="základní",J190,0)</f>
        <v>0</v>
      </c>
      <c r="BF190" s="137" t="n">
        <f aca="false">IF(N190="snížená",J190,0)</f>
        <v>0</v>
      </c>
      <c r="BG190" s="137" t="n">
        <f aca="false">IF(N190="zákl. přenesená",J190,0)</f>
        <v>0</v>
      </c>
      <c r="BH190" s="137" t="n">
        <f aca="false">IF(N190="sníž. přenesená",J190,0)</f>
        <v>0</v>
      </c>
      <c r="BI190" s="137" t="n">
        <f aca="false">IF(N190="nulová",J190,0)</f>
        <v>0</v>
      </c>
      <c r="BJ190" s="3" t="s">
        <v>81</v>
      </c>
      <c r="BK190" s="137" t="n">
        <f aca="false">ROUND(I190*H190,2)</f>
        <v>0</v>
      </c>
      <c r="BL190" s="3" t="s">
        <v>302</v>
      </c>
      <c r="BM190" s="258" t="s">
        <v>358</v>
      </c>
    </row>
    <row r="191" s="30" customFormat="true" ht="10.2" hidden="false" customHeight="false" outlineLevel="0" collapsed="false">
      <c r="A191" s="26"/>
      <c r="B191" s="27"/>
      <c r="C191" s="28"/>
      <c r="D191" s="259" t="s">
        <v>256</v>
      </c>
      <c r="E191" s="28"/>
      <c r="F191" s="260" t="s">
        <v>357</v>
      </c>
      <c r="G191" s="28"/>
      <c r="H191" s="28"/>
      <c r="I191" s="211"/>
      <c r="J191" s="28"/>
      <c r="K191" s="28"/>
      <c r="L191" s="29"/>
      <c r="M191" s="261"/>
      <c r="N191" s="262"/>
      <c r="O191" s="76"/>
      <c r="P191" s="76"/>
      <c r="Q191" s="76"/>
      <c r="R191" s="76"/>
      <c r="S191" s="76"/>
      <c r="T191" s="77"/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T191" s="3" t="s">
        <v>256</v>
      </c>
      <c r="AU191" s="3" t="s">
        <v>83</v>
      </c>
    </row>
    <row r="192" s="274" customFormat="true" ht="10.2" hidden="false" customHeight="false" outlineLevel="0" collapsed="false">
      <c r="B192" s="275"/>
      <c r="C192" s="276"/>
      <c r="D192" s="259" t="s">
        <v>327</v>
      </c>
      <c r="E192" s="276"/>
      <c r="F192" s="277" t="s">
        <v>1631</v>
      </c>
      <c r="G192" s="276"/>
      <c r="H192" s="278" t="n">
        <v>34.267</v>
      </c>
      <c r="I192" s="279"/>
      <c r="J192" s="276"/>
      <c r="K192" s="276"/>
      <c r="L192" s="280"/>
      <c r="M192" s="281"/>
      <c r="N192" s="282"/>
      <c r="O192" s="282"/>
      <c r="P192" s="282"/>
      <c r="Q192" s="282"/>
      <c r="R192" s="282"/>
      <c r="S192" s="282"/>
      <c r="T192" s="283"/>
      <c r="AT192" s="284" t="s">
        <v>327</v>
      </c>
      <c r="AU192" s="284" t="s">
        <v>83</v>
      </c>
      <c r="AV192" s="274" t="s">
        <v>83</v>
      </c>
      <c r="AW192" s="274" t="s">
        <v>3</v>
      </c>
      <c r="AX192" s="274" t="s">
        <v>81</v>
      </c>
      <c r="AY192" s="284" t="s">
        <v>247</v>
      </c>
    </row>
    <row r="193" s="229" customFormat="true" ht="22.8" hidden="false" customHeight="true" outlineLevel="0" collapsed="false">
      <c r="B193" s="230"/>
      <c r="C193" s="231"/>
      <c r="D193" s="232" t="s">
        <v>73</v>
      </c>
      <c r="E193" s="244" t="s">
        <v>363</v>
      </c>
      <c r="F193" s="244" t="s">
        <v>364</v>
      </c>
      <c r="G193" s="231"/>
      <c r="H193" s="231"/>
      <c r="I193" s="234"/>
      <c r="J193" s="245" t="n">
        <f aca="false">BK193</f>
        <v>0</v>
      </c>
      <c r="K193" s="231"/>
      <c r="L193" s="236"/>
      <c r="M193" s="237"/>
      <c r="N193" s="238"/>
      <c r="O193" s="238"/>
      <c r="P193" s="239" t="n">
        <f aca="false">SUM(P194:P220)</f>
        <v>0</v>
      </c>
      <c r="Q193" s="238"/>
      <c r="R193" s="239" t="n">
        <f aca="false">SUM(R194:R220)</f>
        <v>0.36156</v>
      </c>
      <c r="S193" s="238"/>
      <c r="T193" s="240" t="n">
        <f aca="false">SUM(T194:T220)</f>
        <v>0.0641</v>
      </c>
      <c r="AR193" s="241" t="s">
        <v>83</v>
      </c>
      <c r="AT193" s="242" t="s">
        <v>73</v>
      </c>
      <c r="AU193" s="242" t="s">
        <v>81</v>
      </c>
      <c r="AY193" s="241" t="s">
        <v>247</v>
      </c>
      <c r="BK193" s="243" t="n">
        <f aca="false">SUM(BK194:BK220)</f>
        <v>0</v>
      </c>
    </row>
    <row r="194" s="30" customFormat="true" ht="24.15" hidden="false" customHeight="true" outlineLevel="0" collapsed="false">
      <c r="A194" s="26"/>
      <c r="B194" s="27"/>
      <c r="C194" s="246" t="s">
        <v>359</v>
      </c>
      <c r="D194" s="246" t="s">
        <v>250</v>
      </c>
      <c r="E194" s="247" t="s">
        <v>366</v>
      </c>
      <c r="F194" s="248" t="s">
        <v>367</v>
      </c>
      <c r="G194" s="249" t="s">
        <v>301</v>
      </c>
      <c r="H194" s="250" t="n">
        <v>23</v>
      </c>
      <c r="I194" s="251"/>
      <c r="J194" s="252" t="n">
        <f aca="false">ROUND(I194*H194,2)</f>
        <v>0</v>
      </c>
      <c r="K194" s="253"/>
      <c r="L194" s="29"/>
      <c r="M194" s="254"/>
      <c r="N194" s="255" t="s">
        <v>39</v>
      </c>
      <c r="O194" s="76"/>
      <c r="P194" s="256" t="n">
        <f aca="false">O194*H194</f>
        <v>0</v>
      </c>
      <c r="Q194" s="256" t="n">
        <v>0</v>
      </c>
      <c r="R194" s="256" t="n">
        <f aca="false">Q194*H194</f>
        <v>0</v>
      </c>
      <c r="S194" s="256" t="n">
        <v>0</v>
      </c>
      <c r="T194" s="257" t="n">
        <f aca="false">S194*H194</f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258" t="s">
        <v>302</v>
      </c>
      <c r="AT194" s="258" t="s">
        <v>250</v>
      </c>
      <c r="AU194" s="258" t="s">
        <v>83</v>
      </c>
      <c r="AY194" s="3" t="s">
        <v>247</v>
      </c>
      <c r="BE194" s="137" t="n">
        <f aca="false">IF(N194="základní",J194,0)</f>
        <v>0</v>
      </c>
      <c r="BF194" s="137" t="n">
        <f aca="false">IF(N194="snížená",J194,0)</f>
        <v>0</v>
      </c>
      <c r="BG194" s="137" t="n">
        <f aca="false">IF(N194="zákl. přenesená",J194,0)</f>
        <v>0</v>
      </c>
      <c r="BH194" s="137" t="n">
        <f aca="false">IF(N194="sníž. přenesená",J194,0)</f>
        <v>0</v>
      </c>
      <c r="BI194" s="137" t="n">
        <f aca="false">IF(N194="nulová",J194,0)</f>
        <v>0</v>
      </c>
      <c r="BJ194" s="3" t="s">
        <v>81</v>
      </c>
      <c r="BK194" s="137" t="n">
        <f aca="false">ROUND(I194*H194,2)</f>
        <v>0</v>
      </c>
      <c r="BL194" s="3" t="s">
        <v>302</v>
      </c>
      <c r="BM194" s="258" t="s">
        <v>368</v>
      </c>
    </row>
    <row r="195" s="30" customFormat="true" ht="19.2" hidden="false" customHeight="false" outlineLevel="0" collapsed="false">
      <c r="A195" s="26"/>
      <c r="B195" s="27"/>
      <c r="C195" s="28"/>
      <c r="D195" s="259" t="s">
        <v>256</v>
      </c>
      <c r="E195" s="28"/>
      <c r="F195" s="260" t="s">
        <v>369</v>
      </c>
      <c r="G195" s="28"/>
      <c r="H195" s="28"/>
      <c r="I195" s="211"/>
      <c r="J195" s="28"/>
      <c r="K195" s="28"/>
      <c r="L195" s="29"/>
      <c r="M195" s="261"/>
      <c r="N195" s="262"/>
      <c r="O195" s="76"/>
      <c r="P195" s="76"/>
      <c r="Q195" s="76"/>
      <c r="R195" s="76"/>
      <c r="S195" s="76"/>
      <c r="T195" s="77"/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T195" s="3" t="s">
        <v>256</v>
      </c>
      <c r="AU195" s="3" t="s">
        <v>83</v>
      </c>
    </row>
    <row r="196" s="30" customFormat="true" ht="16.5" hidden="false" customHeight="true" outlineLevel="0" collapsed="false">
      <c r="A196" s="26"/>
      <c r="B196" s="27"/>
      <c r="C196" s="246" t="s">
        <v>365</v>
      </c>
      <c r="D196" s="246" t="s">
        <v>250</v>
      </c>
      <c r="E196" s="247" t="s">
        <v>370</v>
      </c>
      <c r="F196" s="248" t="s">
        <v>371</v>
      </c>
      <c r="G196" s="249" t="s">
        <v>301</v>
      </c>
      <c r="H196" s="250" t="n">
        <v>23</v>
      </c>
      <c r="I196" s="251"/>
      <c r="J196" s="252" t="n">
        <f aca="false">ROUND(I196*H196,2)</f>
        <v>0</v>
      </c>
      <c r="K196" s="253"/>
      <c r="L196" s="29"/>
      <c r="M196" s="254"/>
      <c r="N196" s="255" t="s">
        <v>39</v>
      </c>
      <c r="O196" s="76"/>
      <c r="P196" s="256" t="n">
        <f aca="false">O196*H196</f>
        <v>0</v>
      </c>
      <c r="Q196" s="256" t="n">
        <v>0</v>
      </c>
      <c r="R196" s="256" t="n">
        <f aca="false">Q196*H196</f>
        <v>0</v>
      </c>
      <c r="S196" s="256" t="n">
        <v>0</v>
      </c>
      <c r="T196" s="257" t="n">
        <f aca="false">S196*H196</f>
        <v>0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258" t="s">
        <v>302</v>
      </c>
      <c r="AT196" s="258" t="s">
        <v>250</v>
      </c>
      <c r="AU196" s="258" t="s">
        <v>83</v>
      </c>
      <c r="AY196" s="3" t="s">
        <v>247</v>
      </c>
      <c r="BE196" s="137" t="n">
        <f aca="false">IF(N196="základní",J196,0)</f>
        <v>0</v>
      </c>
      <c r="BF196" s="137" t="n">
        <f aca="false">IF(N196="snížená",J196,0)</f>
        <v>0</v>
      </c>
      <c r="BG196" s="137" t="n">
        <f aca="false">IF(N196="zákl. přenesená",J196,0)</f>
        <v>0</v>
      </c>
      <c r="BH196" s="137" t="n">
        <f aca="false">IF(N196="sníž. přenesená",J196,0)</f>
        <v>0</v>
      </c>
      <c r="BI196" s="137" t="n">
        <f aca="false">IF(N196="nulová",J196,0)</f>
        <v>0</v>
      </c>
      <c r="BJ196" s="3" t="s">
        <v>81</v>
      </c>
      <c r="BK196" s="137" t="n">
        <f aca="false">ROUND(I196*H196,2)</f>
        <v>0</v>
      </c>
      <c r="BL196" s="3" t="s">
        <v>302</v>
      </c>
      <c r="BM196" s="258" t="s">
        <v>372</v>
      </c>
    </row>
    <row r="197" s="30" customFormat="true" ht="10.2" hidden="false" customHeight="false" outlineLevel="0" collapsed="false">
      <c r="A197" s="26"/>
      <c r="B197" s="27"/>
      <c r="C197" s="28"/>
      <c r="D197" s="259" t="s">
        <v>256</v>
      </c>
      <c r="E197" s="28"/>
      <c r="F197" s="260" t="s">
        <v>373</v>
      </c>
      <c r="G197" s="28"/>
      <c r="H197" s="28"/>
      <c r="I197" s="211"/>
      <c r="J197" s="28"/>
      <c r="K197" s="28"/>
      <c r="L197" s="29"/>
      <c r="M197" s="261"/>
      <c r="N197" s="262"/>
      <c r="O197" s="76"/>
      <c r="P197" s="76"/>
      <c r="Q197" s="76"/>
      <c r="R197" s="76"/>
      <c r="S197" s="76"/>
      <c r="T197" s="77"/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T197" s="3" t="s">
        <v>256</v>
      </c>
      <c r="AU197" s="3" t="s">
        <v>83</v>
      </c>
    </row>
    <row r="198" s="30" customFormat="true" ht="24.15" hidden="false" customHeight="true" outlineLevel="0" collapsed="false">
      <c r="A198" s="26"/>
      <c r="B198" s="27"/>
      <c r="C198" s="246" t="s">
        <v>6</v>
      </c>
      <c r="D198" s="246" t="s">
        <v>250</v>
      </c>
      <c r="E198" s="247" t="s">
        <v>375</v>
      </c>
      <c r="F198" s="248" t="s">
        <v>376</v>
      </c>
      <c r="G198" s="249" t="s">
        <v>301</v>
      </c>
      <c r="H198" s="250" t="n">
        <v>23</v>
      </c>
      <c r="I198" s="251"/>
      <c r="J198" s="252" t="n">
        <f aca="false">ROUND(I198*H198,2)</f>
        <v>0</v>
      </c>
      <c r="K198" s="253"/>
      <c r="L198" s="29"/>
      <c r="M198" s="254"/>
      <c r="N198" s="255" t="s">
        <v>39</v>
      </c>
      <c r="O198" s="76"/>
      <c r="P198" s="256" t="n">
        <f aca="false">O198*H198</f>
        <v>0</v>
      </c>
      <c r="Q198" s="256" t="n">
        <v>0.0002</v>
      </c>
      <c r="R198" s="256" t="n">
        <f aca="false">Q198*H198</f>
        <v>0.0046</v>
      </c>
      <c r="S198" s="256" t="n">
        <v>0</v>
      </c>
      <c r="T198" s="257" t="n">
        <f aca="false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258" t="s">
        <v>302</v>
      </c>
      <c r="AT198" s="258" t="s">
        <v>250</v>
      </c>
      <c r="AU198" s="258" t="s">
        <v>83</v>
      </c>
      <c r="AY198" s="3" t="s">
        <v>247</v>
      </c>
      <c r="BE198" s="137" t="n">
        <f aca="false">IF(N198="základní",J198,0)</f>
        <v>0</v>
      </c>
      <c r="BF198" s="137" t="n">
        <f aca="false">IF(N198="snížená",J198,0)</f>
        <v>0</v>
      </c>
      <c r="BG198" s="137" t="n">
        <f aca="false">IF(N198="zákl. přenesená",J198,0)</f>
        <v>0</v>
      </c>
      <c r="BH198" s="137" t="n">
        <f aca="false">IF(N198="sníž. přenesená",J198,0)</f>
        <v>0</v>
      </c>
      <c r="BI198" s="137" t="n">
        <f aca="false">IF(N198="nulová",J198,0)</f>
        <v>0</v>
      </c>
      <c r="BJ198" s="3" t="s">
        <v>81</v>
      </c>
      <c r="BK198" s="137" t="n">
        <f aca="false">ROUND(I198*H198,2)</f>
        <v>0</v>
      </c>
      <c r="BL198" s="3" t="s">
        <v>302</v>
      </c>
      <c r="BM198" s="258" t="s">
        <v>377</v>
      </c>
    </row>
    <row r="199" s="30" customFormat="true" ht="10.2" hidden="false" customHeight="false" outlineLevel="0" collapsed="false">
      <c r="A199" s="26"/>
      <c r="B199" s="27"/>
      <c r="C199" s="28"/>
      <c r="D199" s="259" t="s">
        <v>256</v>
      </c>
      <c r="E199" s="28"/>
      <c r="F199" s="260" t="s">
        <v>378</v>
      </c>
      <c r="G199" s="28"/>
      <c r="H199" s="28"/>
      <c r="I199" s="211"/>
      <c r="J199" s="28"/>
      <c r="K199" s="28"/>
      <c r="L199" s="29"/>
      <c r="M199" s="261"/>
      <c r="N199" s="262"/>
      <c r="O199" s="76"/>
      <c r="P199" s="76"/>
      <c r="Q199" s="76"/>
      <c r="R199" s="76"/>
      <c r="S199" s="76"/>
      <c r="T199" s="77"/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T199" s="3" t="s">
        <v>256</v>
      </c>
      <c r="AU199" s="3" t="s">
        <v>83</v>
      </c>
    </row>
    <row r="200" s="30" customFormat="true" ht="16.5" hidden="false" customHeight="true" outlineLevel="0" collapsed="false">
      <c r="A200" s="26"/>
      <c r="B200" s="27"/>
      <c r="C200" s="246" t="s">
        <v>374</v>
      </c>
      <c r="D200" s="246" t="s">
        <v>250</v>
      </c>
      <c r="E200" s="247" t="s">
        <v>380</v>
      </c>
      <c r="F200" s="248" t="s">
        <v>1499</v>
      </c>
      <c r="G200" s="249" t="s">
        <v>301</v>
      </c>
      <c r="H200" s="250" t="n">
        <v>23</v>
      </c>
      <c r="I200" s="251"/>
      <c r="J200" s="252" t="n">
        <f aca="false">ROUND(I200*H200,2)</f>
        <v>0</v>
      </c>
      <c r="K200" s="253"/>
      <c r="L200" s="29"/>
      <c r="M200" s="254"/>
      <c r="N200" s="255" t="s">
        <v>39</v>
      </c>
      <c r="O200" s="76"/>
      <c r="P200" s="256" t="n">
        <f aca="false">O200*H200</f>
        <v>0</v>
      </c>
      <c r="Q200" s="256" t="n">
        <v>0.015</v>
      </c>
      <c r="R200" s="256" t="n">
        <f aca="false">Q200*H200</f>
        <v>0.345</v>
      </c>
      <c r="S200" s="256" t="n">
        <v>0</v>
      </c>
      <c r="T200" s="257" t="n">
        <f aca="false"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258" t="s">
        <v>302</v>
      </c>
      <c r="AT200" s="258" t="s">
        <v>250</v>
      </c>
      <c r="AU200" s="258" t="s">
        <v>83</v>
      </c>
      <c r="AY200" s="3" t="s">
        <v>247</v>
      </c>
      <c r="BE200" s="137" t="n">
        <f aca="false">IF(N200="základní",J200,0)</f>
        <v>0</v>
      </c>
      <c r="BF200" s="137" t="n">
        <f aca="false">IF(N200="snížená",J200,0)</f>
        <v>0</v>
      </c>
      <c r="BG200" s="137" t="n">
        <f aca="false">IF(N200="zákl. přenesená",J200,0)</f>
        <v>0</v>
      </c>
      <c r="BH200" s="137" t="n">
        <f aca="false">IF(N200="sníž. přenesená",J200,0)</f>
        <v>0</v>
      </c>
      <c r="BI200" s="137" t="n">
        <f aca="false">IF(N200="nulová",J200,0)</f>
        <v>0</v>
      </c>
      <c r="BJ200" s="3" t="s">
        <v>81</v>
      </c>
      <c r="BK200" s="137" t="n">
        <f aca="false">ROUND(I200*H200,2)</f>
        <v>0</v>
      </c>
      <c r="BL200" s="3" t="s">
        <v>302</v>
      </c>
      <c r="BM200" s="258" t="s">
        <v>382</v>
      </c>
    </row>
    <row r="201" s="30" customFormat="true" ht="10.2" hidden="false" customHeight="false" outlineLevel="0" collapsed="false">
      <c r="A201" s="26"/>
      <c r="B201" s="27"/>
      <c r="C201" s="28"/>
      <c r="D201" s="259" t="s">
        <v>256</v>
      </c>
      <c r="E201" s="28"/>
      <c r="F201" s="260" t="s">
        <v>381</v>
      </c>
      <c r="G201" s="28"/>
      <c r="H201" s="28"/>
      <c r="I201" s="211"/>
      <c r="J201" s="28"/>
      <c r="K201" s="28"/>
      <c r="L201" s="29"/>
      <c r="M201" s="261"/>
      <c r="N201" s="262"/>
      <c r="O201" s="76"/>
      <c r="P201" s="76"/>
      <c r="Q201" s="76"/>
      <c r="R201" s="76"/>
      <c r="S201" s="76"/>
      <c r="T201" s="77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T201" s="3" t="s">
        <v>256</v>
      </c>
      <c r="AU201" s="3" t="s">
        <v>83</v>
      </c>
    </row>
    <row r="202" s="30" customFormat="true" ht="21.75" hidden="false" customHeight="true" outlineLevel="0" collapsed="false">
      <c r="A202" s="26"/>
      <c r="B202" s="27"/>
      <c r="C202" s="246" t="s">
        <v>379</v>
      </c>
      <c r="D202" s="246" t="s">
        <v>250</v>
      </c>
      <c r="E202" s="247" t="s">
        <v>384</v>
      </c>
      <c r="F202" s="248" t="s">
        <v>385</v>
      </c>
      <c r="G202" s="249" t="s">
        <v>332</v>
      </c>
      <c r="H202" s="250" t="n">
        <v>22</v>
      </c>
      <c r="I202" s="251"/>
      <c r="J202" s="252" t="n">
        <f aca="false">ROUND(I202*H202,2)</f>
        <v>0</v>
      </c>
      <c r="K202" s="253"/>
      <c r="L202" s="29"/>
      <c r="M202" s="254"/>
      <c r="N202" s="255" t="s">
        <v>39</v>
      </c>
      <c r="O202" s="76"/>
      <c r="P202" s="256" t="n">
        <f aca="false">O202*H202</f>
        <v>0</v>
      </c>
      <c r="Q202" s="256" t="n">
        <v>0</v>
      </c>
      <c r="R202" s="256" t="n">
        <f aca="false">Q202*H202</f>
        <v>0</v>
      </c>
      <c r="S202" s="256" t="n">
        <v>0.0003</v>
      </c>
      <c r="T202" s="257" t="n">
        <f aca="false">S202*H202</f>
        <v>0.0066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258" t="s">
        <v>302</v>
      </c>
      <c r="AT202" s="258" t="s">
        <v>250</v>
      </c>
      <c r="AU202" s="258" t="s">
        <v>83</v>
      </c>
      <c r="AY202" s="3" t="s">
        <v>247</v>
      </c>
      <c r="BE202" s="137" t="n">
        <f aca="false">IF(N202="základní",J202,0)</f>
        <v>0</v>
      </c>
      <c r="BF202" s="137" t="n">
        <f aca="false">IF(N202="snížená",J202,0)</f>
        <v>0</v>
      </c>
      <c r="BG202" s="137" t="n">
        <f aca="false">IF(N202="zákl. přenesená",J202,0)</f>
        <v>0</v>
      </c>
      <c r="BH202" s="137" t="n">
        <f aca="false">IF(N202="sníž. přenesená",J202,0)</f>
        <v>0</v>
      </c>
      <c r="BI202" s="137" t="n">
        <f aca="false">IF(N202="nulová",J202,0)</f>
        <v>0</v>
      </c>
      <c r="BJ202" s="3" t="s">
        <v>81</v>
      </c>
      <c r="BK202" s="137" t="n">
        <f aca="false">ROUND(I202*H202,2)</f>
        <v>0</v>
      </c>
      <c r="BL202" s="3" t="s">
        <v>302</v>
      </c>
      <c r="BM202" s="258" t="s">
        <v>386</v>
      </c>
    </row>
    <row r="203" s="30" customFormat="true" ht="10.2" hidden="false" customHeight="false" outlineLevel="0" collapsed="false">
      <c r="A203" s="26"/>
      <c r="B203" s="27"/>
      <c r="C203" s="28"/>
      <c r="D203" s="259" t="s">
        <v>256</v>
      </c>
      <c r="E203" s="28"/>
      <c r="F203" s="260" t="s">
        <v>387</v>
      </c>
      <c r="G203" s="28"/>
      <c r="H203" s="28"/>
      <c r="I203" s="211"/>
      <c r="J203" s="28"/>
      <c r="K203" s="28"/>
      <c r="L203" s="29"/>
      <c r="M203" s="261"/>
      <c r="N203" s="262"/>
      <c r="O203" s="76"/>
      <c r="P203" s="76"/>
      <c r="Q203" s="76"/>
      <c r="R203" s="76"/>
      <c r="S203" s="76"/>
      <c r="T203" s="77"/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T203" s="3" t="s">
        <v>256</v>
      </c>
      <c r="AU203" s="3" t="s">
        <v>83</v>
      </c>
    </row>
    <row r="204" s="30" customFormat="true" ht="66.75" hidden="false" customHeight="true" outlineLevel="0" collapsed="false">
      <c r="A204" s="26"/>
      <c r="B204" s="27"/>
      <c r="C204" s="263" t="s">
        <v>383</v>
      </c>
      <c r="D204" s="263" t="s">
        <v>288</v>
      </c>
      <c r="E204" s="264" t="s">
        <v>389</v>
      </c>
      <c r="F204" s="265" t="s">
        <v>390</v>
      </c>
      <c r="G204" s="266" t="s">
        <v>301</v>
      </c>
      <c r="H204" s="267" t="n">
        <v>25</v>
      </c>
      <c r="I204" s="268"/>
      <c r="J204" s="269" t="n">
        <f aca="false">ROUND(I204*H204,2)</f>
        <v>0</v>
      </c>
      <c r="K204" s="270"/>
      <c r="L204" s="271"/>
      <c r="M204" s="272"/>
      <c r="N204" s="273" t="s">
        <v>39</v>
      </c>
      <c r="O204" s="76"/>
      <c r="P204" s="256" t="n">
        <f aca="false">O204*H204</f>
        <v>0</v>
      </c>
      <c r="Q204" s="256" t="n">
        <v>0</v>
      </c>
      <c r="R204" s="256" t="n">
        <f aca="false">Q204*H204</f>
        <v>0</v>
      </c>
      <c r="S204" s="256" t="n">
        <v>0</v>
      </c>
      <c r="T204" s="257" t="n">
        <f aca="false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258" t="s">
        <v>254</v>
      </c>
      <c r="AT204" s="258" t="s">
        <v>288</v>
      </c>
      <c r="AU204" s="258" t="s">
        <v>83</v>
      </c>
      <c r="AY204" s="3" t="s">
        <v>247</v>
      </c>
      <c r="BE204" s="137" t="n">
        <f aca="false">IF(N204="základní",J204,0)</f>
        <v>0</v>
      </c>
      <c r="BF204" s="137" t="n">
        <f aca="false">IF(N204="snížená",J204,0)</f>
        <v>0</v>
      </c>
      <c r="BG204" s="137" t="n">
        <f aca="false">IF(N204="zákl. přenesená",J204,0)</f>
        <v>0</v>
      </c>
      <c r="BH204" s="137" t="n">
        <f aca="false">IF(N204="sníž. přenesená",J204,0)</f>
        <v>0</v>
      </c>
      <c r="BI204" s="137" t="n">
        <f aca="false">IF(N204="nulová",J204,0)</f>
        <v>0</v>
      </c>
      <c r="BJ204" s="3" t="s">
        <v>81</v>
      </c>
      <c r="BK204" s="137" t="n">
        <f aca="false">ROUND(I204*H204,2)</f>
        <v>0</v>
      </c>
      <c r="BL204" s="3" t="s">
        <v>254</v>
      </c>
      <c r="BM204" s="258" t="s">
        <v>391</v>
      </c>
    </row>
    <row r="205" s="30" customFormat="true" ht="48" hidden="false" customHeight="false" outlineLevel="0" collapsed="false">
      <c r="A205" s="26"/>
      <c r="B205" s="27"/>
      <c r="C205" s="28"/>
      <c r="D205" s="259" t="s">
        <v>256</v>
      </c>
      <c r="E205" s="28"/>
      <c r="F205" s="260" t="s">
        <v>390</v>
      </c>
      <c r="G205" s="28"/>
      <c r="H205" s="28"/>
      <c r="I205" s="211"/>
      <c r="J205" s="28"/>
      <c r="K205" s="28"/>
      <c r="L205" s="29"/>
      <c r="M205" s="261"/>
      <c r="N205" s="262"/>
      <c r="O205" s="76"/>
      <c r="P205" s="76"/>
      <c r="Q205" s="76"/>
      <c r="R205" s="76"/>
      <c r="S205" s="76"/>
      <c r="T205" s="77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T205" s="3" t="s">
        <v>256</v>
      </c>
      <c r="AU205" s="3" t="s">
        <v>83</v>
      </c>
    </row>
    <row r="206" s="30" customFormat="true" ht="24.15" hidden="false" customHeight="true" outlineLevel="0" collapsed="false">
      <c r="A206" s="26"/>
      <c r="B206" s="27"/>
      <c r="C206" s="246" t="s">
        <v>388</v>
      </c>
      <c r="D206" s="246" t="s">
        <v>250</v>
      </c>
      <c r="E206" s="247" t="s">
        <v>393</v>
      </c>
      <c r="F206" s="248" t="s">
        <v>394</v>
      </c>
      <c r="G206" s="249" t="s">
        <v>301</v>
      </c>
      <c r="H206" s="250" t="n">
        <v>23</v>
      </c>
      <c r="I206" s="251"/>
      <c r="J206" s="252" t="n">
        <f aca="false">ROUND(I206*H206,2)</f>
        <v>0</v>
      </c>
      <c r="K206" s="253"/>
      <c r="L206" s="29"/>
      <c r="M206" s="254"/>
      <c r="N206" s="255" t="s">
        <v>39</v>
      </c>
      <c r="O206" s="76"/>
      <c r="P206" s="256" t="n">
        <f aca="false">O206*H206</f>
        <v>0</v>
      </c>
      <c r="Q206" s="256" t="n">
        <v>0</v>
      </c>
      <c r="R206" s="256" t="n">
        <f aca="false">Q206*H206</f>
        <v>0</v>
      </c>
      <c r="S206" s="256" t="n">
        <v>0.0025</v>
      </c>
      <c r="T206" s="257" t="n">
        <f aca="false">S206*H206</f>
        <v>0.0575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258" t="s">
        <v>302</v>
      </c>
      <c r="AT206" s="258" t="s">
        <v>250</v>
      </c>
      <c r="AU206" s="258" t="s">
        <v>83</v>
      </c>
      <c r="AY206" s="3" t="s">
        <v>247</v>
      </c>
      <c r="BE206" s="137" t="n">
        <f aca="false">IF(N206="základní",J206,0)</f>
        <v>0</v>
      </c>
      <c r="BF206" s="137" t="n">
        <f aca="false">IF(N206="snížená",J206,0)</f>
        <v>0</v>
      </c>
      <c r="BG206" s="137" t="n">
        <f aca="false">IF(N206="zákl. přenesená",J206,0)</f>
        <v>0</v>
      </c>
      <c r="BH206" s="137" t="n">
        <f aca="false">IF(N206="sníž. přenesená",J206,0)</f>
        <v>0</v>
      </c>
      <c r="BI206" s="137" t="n">
        <f aca="false">IF(N206="nulová",J206,0)</f>
        <v>0</v>
      </c>
      <c r="BJ206" s="3" t="s">
        <v>81</v>
      </c>
      <c r="BK206" s="137" t="n">
        <f aca="false">ROUND(I206*H206,2)</f>
        <v>0</v>
      </c>
      <c r="BL206" s="3" t="s">
        <v>302</v>
      </c>
      <c r="BM206" s="258" t="s">
        <v>395</v>
      </c>
    </row>
    <row r="207" s="30" customFormat="true" ht="19.2" hidden="false" customHeight="false" outlineLevel="0" collapsed="false">
      <c r="A207" s="26"/>
      <c r="B207" s="27"/>
      <c r="C207" s="28"/>
      <c r="D207" s="259" t="s">
        <v>256</v>
      </c>
      <c r="E207" s="28"/>
      <c r="F207" s="260" t="s">
        <v>396</v>
      </c>
      <c r="G207" s="28"/>
      <c r="H207" s="28"/>
      <c r="I207" s="211"/>
      <c r="J207" s="28"/>
      <c r="K207" s="28"/>
      <c r="L207" s="29"/>
      <c r="M207" s="261"/>
      <c r="N207" s="262"/>
      <c r="O207" s="76"/>
      <c r="P207" s="76"/>
      <c r="Q207" s="76"/>
      <c r="R207" s="76"/>
      <c r="S207" s="76"/>
      <c r="T207" s="77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T207" s="3" t="s">
        <v>256</v>
      </c>
      <c r="AU207" s="3" t="s">
        <v>83</v>
      </c>
    </row>
    <row r="208" s="30" customFormat="true" ht="16.5" hidden="false" customHeight="true" outlineLevel="0" collapsed="false">
      <c r="A208" s="26"/>
      <c r="B208" s="27"/>
      <c r="C208" s="246" t="s">
        <v>392</v>
      </c>
      <c r="D208" s="246" t="s">
        <v>250</v>
      </c>
      <c r="E208" s="247" t="s">
        <v>398</v>
      </c>
      <c r="F208" s="248" t="s">
        <v>399</v>
      </c>
      <c r="G208" s="249" t="s">
        <v>301</v>
      </c>
      <c r="H208" s="250" t="n">
        <v>23</v>
      </c>
      <c r="I208" s="251"/>
      <c r="J208" s="252" t="n">
        <f aca="false">ROUND(I208*H208,2)</f>
        <v>0</v>
      </c>
      <c r="K208" s="253"/>
      <c r="L208" s="29"/>
      <c r="M208" s="254"/>
      <c r="N208" s="255" t="s">
        <v>39</v>
      </c>
      <c r="O208" s="76"/>
      <c r="P208" s="256" t="n">
        <f aca="false">O208*H208</f>
        <v>0</v>
      </c>
      <c r="Q208" s="256" t="n">
        <v>0.0003</v>
      </c>
      <c r="R208" s="256" t="n">
        <f aca="false">Q208*H208</f>
        <v>0.0069</v>
      </c>
      <c r="S208" s="256" t="n">
        <v>0</v>
      </c>
      <c r="T208" s="257" t="n">
        <f aca="false"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258" t="s">
        <v>302</v>
      </c>
      <c r="AT208" s="258" t="s">
        <v>250</v>
      </c>
      <c r="AU208" s="258" t="s">
        <v>83</v>
      </c>
      <c r="AY208" s="3" t="s">
        <v>247</v>
      </c>
      <c r="BE208" s="137" t="n">
        <f aca="false">IF(N208="základní",J208,0)</f>
        <v>0</v>
      </c>
      <c r="BF208" s="137" t="n">
        <f aca="false">IF(N208="snížená",J208,0)</f>
        <v>0</v>
      </c>
      <c r="BG208" s="137" t="n">
        <f aca="false">IF(N208="zákl. přenesená",J208,0)</f>
        <v>0</v>
      </c>
      <c r="BH208" s="137" t="n">
        <f aca="false">IF(N208="sníž. přenesená",J208,0)</f>
        <v>0</v>
      </c>
      <c r="BI208" s="137" t="n">
        <f aca="false">IF(N208="nulová",J208,0)</f>
        <v>0</v>
      </c>
      <c r="BJ208" s="3" t="s">
        <v>81</v>
      </c>
      <c r="BK208" s="137" t="n">
        <f aca="false">ROUND(I208*H208,2)</f>
        <v>0</v>
      </c>
      <c r="BL208" s="3" t="s">
        <v>302</v>
      </c>
      <c r="BM208" s="258" t="s">
        <v>400</v>
      </c>
    </row>
    <row r="209" s="30" customFormat="true" ht="19.2" hidden="false" customHeight="false" outlineLevel="0" collapsed="false">
      <c r="A209" s="26"/>
      <c r="B209" s="27"/>
      <c r="C209" s="28"/>
      <c r="D209" s="259" t="s">
        <v>256</v>
      </c>
      <c r="E209" s="28"/>
      <c r="F209" s="260" t="s">
        <v>401</v>
      </c>
      <c r="G209" s="28"/>
      <c r="H209" s="28"/>
      <c r="I209" s="211"/>
      <c r="J209" s="28"/>
      <c r="K209" s="28"/>
      <c r="L209" s="29"/>
      <c r="M209" s="261"/>
      <c r="N209" s="262"/>
      <c r="O209" s="76"/>
      <c r="P209" s="76"/>
      <c r="Q209" s="76"/>
      <c r="R209" s="76"/>
      <c r="S209" s="76"/>
      <c r="T209" s="77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T209" s="3" t="s">
        <v>256</v>
      </c>
      <c r="AU209" s="3" t="s">
        <v>83</v>
      </c>
    </row>
    <row r="210" s="30" customFormat="true" ht="16.5" hidden="false" customHeight="true" outlineLevel="0" collapsed="false">
      <c r="A210" s="26"/>
      <c r="B210" s="27"/>
      <c r="C210" s="263" t="s">
        <v>397</v>
      </c>
      <c r="D210" s="263" t="s">
        <v>288</v>
      </c>
      <c r="E210" s="264" t="s">
        <v>403</v>
      </c>
      <c r="F210" s="265" t="s">
        <v>1206</v>
      </c>
      <c r="G210" s="266" t="s">
        <v>332</v>
      </c>
      <c r="H210" s="267" t="n">
        <v>22</v>
      </c>
      <c r="I210" s="268"/>
      <c r="J210" s="269" t="n">
        <f aca="false">ROUND(I210*H210,2)</f>
        <v>0</v>
      </c>
      <c r="K210" s="270"/>
      <c r="L210" s="271"/>
      <c r="M210" s="272"/>
      <c r="N210" s="273" t="s">
        <v>39</v>
      </c>
      <c r="O210" s="76"/>
      <c r="P210" s="256" t="n">
        <f aca="false">O210*H210</f>
        <v>0</v>
      </c>
      <c r="Q210" s="256" t="n">
        <v>0.00022</v>
      </c>
      <c r="R210" s="256" t="n">
        <f aca="false">Q210*H210</f>
        <v>0.00484</v>
      </c>
      <c r="S210" s="256" t="n">
        <v>0</v>
      </c>
      <c r="T210" s="257" t="n">
        <f aca="false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258" t="s">
        <v>324</v>
      </c>
      <c r="AT210" s="258" t="s">
        <v>288</v>
      </c>
      <c r="AU210" s="258" t="s">
        <v>83</v>
      </c>
      <c r="AY210" s="3" t="s">
        <v>247</v>
      </c>
      <c r="BE210" s="137" t="n">
        <f aca="false">IF(N210="základní",J210,0)</f>
        <v>0</v>
      </c>
      <c r="BF210" s="137" t="n">
        <f aca="false">IF(N210="snížená",J210,0)</f>
        <v>0</v>
      </c>
      <c r="BG210" s="137" t="n">
        <f aca="false">IF(N210="zákl. přenesená",J210,0)</f>
        <v>0</v>
      </c>
      <c r="BH210" s="137" t="n">
        <f aca="false">IF(N210="sníž. přenesená",J210,0)</f>
        <v>0</v>
      </c>
      <c r="BI210" s="137" t="n">
        <f aca="false">IF(N210="nulová",J210,0)</f>
        <v>0</v>
      </c>
      <c r="BJ210" s="3" t="s">
        <v>81</v>
      </c>
      <c r="BK210" s="137" t="n">
        <f aca="false">ROUND(I210*H210,2)</f>
        <v>0</v>
      </c>
      <c r="BL210" s="3" t="s">
        <v>302</v>
      </c>
      <c r="BM210" s="258" t="s">
        <v>405</v>
      </c>
    </row>
    <row r="211" s="30" customFormat="true" ht="10.2" hidden="false" customHeight="false" outlineLevel="0" collapsed="false">
      <c r="A211" s="26"/>
      <c r="B211" s="27"/>
      <c r="C211" s="28"/>
      <c r="D211" s="259" t="s">
        <v>256</v>
      </c>
      <c r="E211" s="28"/>
      <c r="F211" s="260" t="s">
        <v>1206</v>
      </c>
      <c r="G211" s="28"/>
      <c r="H211" s="28"/>
      <c r="I211" s="211"/>
      <c r="J211" s="28"/>
      <c r="K211" s="28"/>
      <c r="L211" s="29"/>
      <c r="M211" s="261"/>
      <c r="N211" s="262"/>
      <c r="O211" s="76"/>
      <c r="P211" s="76"/>
      <c r="Q211" s="76"/>
      <c r="R211" s="76"/>
      <c r="S211" s="76"/>
      <c r="T211" s="77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T211" s="3" t="s">
        <v>256</v>
      </c>
      <c r="AU211" s="3" t="s">
        <v>83</v>
      </c>
    </row>
    <row r="212" s="274" customFormat="true" ht="10.2" hidden="false" customHeight="false" outlineLevel="0" collapsed="false">
      <c r="B212" s="275"/>
      <c r="C212" s="276"/>
      <c r="D212" s="259" t="s">
        <v>327</v>
      </c>
      <c r="E212" s="276"/>
      <c r="F212" s="277" t="s">
        <v>1520</v>
      </c>
      <c r="G212" s="276"/>
      <c r="H212" s="278" t="n">
        <v>22</v>
      </c>
      <c r="I212" s="279"/>
      <c r="J212" s="276"/>
      <c r="K212" s="276"/>
      <c r="L212" s="280"/>
      <c r="M212" s="281"/>
      <c r="N212" s="282"/>
      <c r="O212" s="282"/>
      <c r="P212" s="282"/>
      <c r="Q212" s="282"/>
      <c r="R212" s="282"/>
      <c r="S212" s="282"/>
      <c r="T212" s="283"/>
      <c r="AT212" s="284" t="s">
        <v>327</v>
      </c>
      <c r="AU212" s="284" t="s">
        <v>83</v>
      </c>
      <c r="AV212" s="274" t="s">
        <v>83</v>
      </c>
      <c r="AW212" s="274" t="s">
        <v>3</v>
      </c>
      <c r="AX212" s="274" t="s">
        <v>81</v>
      </c>
      <c r="AY212" s="284" t="s">
        <v>247</v>
      </c>
    </row>
    <row r="213" s="30" customFormat="true" ht="24.15" hidden="false" customHeight="true" outlineLevel="0" collapsed="false">
      <c r="A213" s="26"/>
      <c r="B213" s="27"/>
      <c r="C213" s="246" t="s">
        <v>402</v>
      </c>
      <c r="D213" s="246" t="s">
        <v>250</v>
      </c>
      <c r="E213" s="247" t="s">
        <v>409</v>
      </c>
      <c r="F213" s="248" t="s">
        <v>410</v>
      </c>
      <c r="G213" s="249" t="s">
        <v>332</v>
      </c>
      <c r="H213" s="250" t="n">
        <v>8</v>
      </c>
      <c r="I213" s="251"/>
      <c r="J213" s="252" t="n">
        <f aca="false">ROUND(I213*H213,2)</f>
        <v>0</v>
      </c>
      <c r="K213" s="253"/>
      <c r="L213" s="29"/>
      <c r="M213" s="254"/>
      <c r="N213" s="255" t="s">
        <v>39</v>
      </c>
      <c r="O213" s="76"/>
      <c r="P213" s="256" t="n">
        <f aca="false">O213*H213</f>
        <v>0</v>
      </c>
      <c r="Q213" s="256" t="n">
        <v>0</v>
      </c>
      <c r="R213" s="256" t="n">
        <f aca="false">Q213*H213</f>
        <v>0</v>
      </c>
      <c r="S213" s="256" t="n">
        <v>0</v>
      </c>
      <c r="T213" s="257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302</v>
      </c>
      <c r="AT213" s="258" t="s">
        <v>250</v>
      </c>
      <c r="AU213" s="258" t="s">
        <v>83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411</v>
      </c>
    </row>
    <row r="214" s="30" customFormat="true" ht="10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412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83</v>
      </c>
    </row>
    <row r="215" s="30" customFormat="true" ht="16.5" hidden="false" customHeight="true" outlineLevel="0" collapsed="false">
      <c r="A215" s="26"/>
      <c r="B215" s="27"/>
      <c r="C215" s="246" t="s">
        <v>408</v>
      </c>
      <c r="D215" s="246" t="s">
        <v>250</v>
      </c>
      <c r="E215" s="247" t="s">
        <v>414</v>
      </c>
      <c r="F215" s="248" t="s">
        <v>415</v>
      </c>
      <c r="G215" s="249" t="s">
        <v>332</v>
      </c>
      <c r="H215" s="250" t="n">
        <v>22</v>
      </c>
      <c r="I215" s="251"/>
      <c r="J215" s="252" t="n">
        <f aca="false">ROUND(I215*H215,2)</f>
        <v>0</v>
      </c>
      <c r="K215" s="253"/>
      <c r="L215" s="29"/>
      <c r="M215" s="254"/>
      <c r="N215" s="255" t="s">
        <v>39</v>
      </c>
      <c r="O215" s="76"/>
      <c r="P215" s="256" t="n">
        <f aca="false">O215*H215</f>
        <v>0</v>
      </c>
      <c r="Q215" s="256" t="n">
        <v>1E-005</v>
      </c>
      <c r="R215" s="256" t="n">
        <f aca="false">Q215*H215</f>
        <v>0.00022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302</v>
      </c>
      <c r="AT215" s="258" t="s">
        <v>250</v>
      </c>
      <c r="AU215" s="258" t="s">
        <v>83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416</v>
      </c>
    </row>
    <row r="216" s="30" customFormat="true" ht="10.2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417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83</v>
      </c>
    </row>
    <row r="217" s="30" customFormat="true" ht="24.15" hidden="false" customHeight="true" outlineLevel="0" collapsed="false">
      <c r="A217" s="26"/>
      <c r="B217" s="27"/>
      <c r="C217" s="246" t="s">
        <v>413</v>
      </c>
      <c r="D217" s="246" t="s">
        <v>250</v>
      </c>
      <c r="E217" s="247" t="s">
        <v>419</v>
      </c>
      <c r="F217" s="248" t="s">
        <v>420</v>
      </c>
      <c r="G217" s="249" t="s">
        <v>301</v>
      </c>
      <c r="H217" s="250" t="n">
        <v>23</v>
      </c>
      <c r="I217" s="251"/>
      <c r="J217" s="252" t="n">
        <f aca="false">ROUND(I217*H217,2)</f>
        <v>0</v>
      </c>
      <c r="K217" s="253"/>
      <c r="L217" s="29"/>
      <c r="M217" s="254"/>
      <c r="N217" s="255" t="s">
        <v>39</v>
      </c>
      <c r="O217" s="76"/>
      <c r="P217" s="256" t="n">
        <f aca="false">O217*H217</f>
        <v>0</v>
      </c>
      <c r="Q217" s="256" t="n">
        <v>0</v>
      </c>
      <c r="R217" s="256" t="n">
        <f aca="false">Q217*H217</f>
        <v>0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302</v>
      </c>
      <c r="AT217" s="258" t="s">
        <v>250</v>
      </c>
      <c r="AU217" s="258" t="s">
        <v>83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421</v>
      </c>
    </row>
    <row r="218" s="30" customFormat="true" ht="19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422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83</v>
      </c>
    </row>
    <row r="219" s="30" customFormat="true" ht="16.5" hidden="false" customHeight="true" outlineLevel="0" collapsed="false">
      <c r="A219" s="26"/>
      <c r="B219" s="27"/>
      <c r="C219" s="246" t="s">
        <v>423</v>
      </c>
      <c r="D219" s="246" t="s">
        <v>250</v>
      </c>
      <c r="E219" s="247" t="s">
        <v>424</v>
      </c>
      <c r="F219" s="248" t="s">
        <v>425</v>
      </c>
      <c r="G219" s="249" t="s">
        <v>253</v>
      </c>
      <c r="H219" s="250" t="n">
        <v>1</v>
      </c>
      <c r="I219" s="251"/>
      <c r="J219" s="252" t="n">
        <f aca="false">ROUND(I219*H219,2)</f>
        <v>0</v>
      </c>
      <c r="K219" s="253"/>
      <c r="L219" s="29"/>
      <c r="M219" s="254"/>
      <c r="N219" s="255" t="s">
        <v>39</v>
      </c>
      <c r="O219" s="76"/>
      <c r="P219" s="256" t="n">
        <f aca="false">O219*H219</f>
        <v>0</v>
      </c>
      <c r="Q219" s="256" t="n">
        <v>0</v>
      </c>
      <c r="R219" s="256" t="n">
        <f aca="false">Q219*H219</f>
        <v>0</v>
      </c>
      <c r="S219" s="256" t="n">
        <v>0</v>
      </c>
      <c r="T219" s="257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258" t="s">
        <v>254</v>
      </c>
      <c r="AT219" s="258" t="s">
        <v>250</v>
      </c>
      <c r="AU219" s="258" t="s">
        <v>83</v>
      </c>
      <c r="AY219" s="3" t="s">
        <v>247</v>
      </c>
      <c r="BE219" s="137" t="n">
        <f aca="false">IF(N219="základní",J219,0)</f>
        <v>0</v>
      </c>
      <c r="BF219" s="137" t="n">
        <f aca="false">IF(N219="snížená",J219,0)</f>
        <v>0</v>
      </c>
      <c r="BG219" s="137" t="n">
        <f aca="false">IF(N219="zákl. přenesená",J219,0)</f>
        <v>0</v>
      </c>
      <c r="BH219" s="137" t="n">
        <f aca="false">IF(N219="sníž. přenesená",J219,0)</f>
        <v>0</v>
      </c>
      <c r="BI219" s="137" t="n">
        <f aca="false">IF(N219="nulová",J219,0)</f>
        <v>0</v>
      </c>
      <c r="BJ219" s="3" t="s">
        <v>81</v>
      </c>
      <c r="BK219" s="137" t="n">
        <f aca="false">ROUND(I219*H219,2)</f>
        <v>0</v>
      </c>
      <c r="BL219" s="3" t="s">
        <v>254</v>
      </c>
      <c r="BM219" s="258" t="s">
        <v>1719</v>
      </c>
    </row>
    <row r="220" s="30" customFormat="true" ht="10.2" hidden="false" customHeight="false" outlineLevel="0" collapsed="false">
      <c r="A220" s="26"/>
      <c r="B220" s="27"/>
      <c r="C220" s="28"/>
      <c r="D220" s="259" t="s">
        <v>256</v>
      </c>
      <c r="E220" s="28"/>
      <c r="F220" s="260" t="s">
        <v>425</v>
      </c>
      <c r="G220" s="28"/>
      <c r="H220" s="28"/>
      <c r="I220" s="211"/>
      <c r="J220" s="28"/>
      <c r="K220" s="28"/>
      <c r="L220" s="29"/>
      <c r="M220" s="261"/>
      <c r="N220" s="262"/>
      <c r="O220" s="76"/>
      <c r="P220" s="76"/>
      <c r="Q220" s="76"/>
      <c r="R220" s="76"/>
      <c r="S220" s="76"/>
      <c r="T220" s="77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T220" s="3" t="s">
        <v>256</v>
      </c>
      <c r="AU220" s="3" t="s">
        <v>83</v>
      </c>
    </row>
    <row r="221" s="229" customFormat="true" ht="22.8" hidden="false" customHeight="true" outlineLevel="0" collapsed="false">
      <c r="B221" s="230"/>
      <c r="C221" s="231"/>
      <c r="D221" s="232" t="s">
        <v>73</v>
      </c>
      <c r="E221" s="244" t="s">
        <v>1210</v>
      </c>
      <c r="F221" s="244" t="s">
        <v>1211</v>
      </c>
      <c r="G221" s="231"/>
      <c r="H221" s="231"/>
      <c r="I221" s="234"/>
      <c r="J221" s="245" t="n">
        <f aca="false">BK221</f>
        <v>0</v>
      </c>
      <c r="K221" s="231"/>
      <c r="L221" s="236"/>
      <c r="M221" s="237"/>
      <c r="N221" s="238"/>
      <c r="O221" s="238"/>
      <c r="P221" s="239" t="n">
        <f aca="false">SUM(P222:P229)</f>
        <v>0</v>
      </c>
      <c r="Q221" s="238"/>
      <c r="R221" s="239" t="n">
        <f aca="false">SUM(R222:R229)</f>
        <v>0.02786</v>
      </c>
      <c r="S221" s="238"/>
      <c r="T221" s="240" t="n">
        <f aca="false">SUM(T222:T229)</f>
        <v>0</v>
      </c>
      <c r="AR221" s="241" t="s">
        <v>83</v>
      </c>
      <c r="AT221" s="242" t="s">
        <v>73</v>
      </c>
      <c r="AU221" s="242" t="s">
        <v>81</v>
      </c>
      <c r="AY221" s="241" t="s">
        <v>247</v>
      </c>
      <c r="BK221" s="243" t="n">
        <f aca="false">SUM(BK222:BK229)</f>
        <v>0</v>
      </c>
    </row>
    <row r="222" s="30" customFormat="true" ht="16.5" hidden="false" customHeight="true" outlineLevel="0" collapsed="false">
      <c r="A222" s="26"/>
      <c r="B222" s="27"/>
      <c r="C222" s="246" t="s">
        <v>418</v>
      </c>
      <c r="D222" s="246" t="s">
        <v>250</v>
      </c>
      <c r="E222" s="247" t="s">
        <v>1212</v>
      </c>
      <c r="F222" s="248" t="s">
        <v>1213</v>
      </c>
      <c r="G222" s="249" t="s">
        <v>301</v>
      </c>
      <c r="H222" s="250" t="n">
        <v>1.5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0.0003</v>
      </c>
      <c r="R222" s="256" t="n">
        <f aca="false">Q222*H222</f>
        <v>0.00045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302</v>
      </c>
      <c r="AT222" s="258" t="s">
        <v>250</v>
      </c>
      <c r="AU222" s="258" t="s">
        <v>83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302</v>
      </c>
      <c r="BM222" s="258" t="s">
        <v>1214</v>
      </c>
    </row>
    <row r="223" s="30" customFormat="true" ht="19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1215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83</v>
      </c>
    </row>
    <row r="224" s="30" customFormat="true" ht="24.15" hidden="false" customHeight="true" outlineLevel="0" collapsed="false">
      <c r="A224" s="26"/>
      <c r="B224" s="27"/>
      <c r="C224" s="246" t="s">
        <v>324</v>
      </c>
      <c r="D224" s="246" t="s">
        <v>250</v>
      </c>
      <c r="E224" s="247" t="s">
        <v>1220</v>
      </c>
      <c r="F224" s="248" t="s">
        <v>1221</v>
      </c>
      <c r="G224" s="249" t="s">
        <v>301</v>
      </c>
      <c r="H224" s="250" t="n">
        <v>1.5</v>
      </c>
      <c r="I224" s="251"/>
      <c r="J224" s="252" t="n">
        <f aca="false">ROUND(I224*H224,2)</f>
        <v>0</v>
      </c>
      <c r="K224" s="253"/>
      <c r="L224" s="29"/>
      <c r="M224" s="254"/>
      <c r="N224" s="255" t="s">
        <v>39</v>
      </c>
      <c r="O224" s="76"/>
      <c r="P224" s="256" t="n">
        <f aca="false">O224*H224</f>
        <v>0</v>
      </c>
      <c r="Q224" s="256" t="n">
        <v>0.0049</v>
      </c>
      <c r="R224" s="256" t="n">
        <f aca="false">Q224*H224</f>
        <v>0.00735</v>
      </c>
      <c r="S224" s="256" t="n">
        <v>0</v>
      </c>
      <c r="T224" s="257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258" t="s">
        <v>302</v>
      </c>
      <c r="AT224" s="258" t="s">
        <v>250</v>
      </c>
      <c r="AU224" s="258" t="s">
        <v>83</v>
      </c>
      <c r="AY224" s="3" t="s">
        <v>247</v>
      </c>
      <c r="BE224" s="137" t="n">
        <f aca="false">IF(N224="základní",J224,0)</f>
        <v>0</v>
      </c>
      <c r="BF224" s="137" t="n">
        <f aca="false">IF(N224="snížená",J224,0)</f>
        <v>0</v>
      </c>
      <c r="BG224" s="137" t="n">
        <f aca="false">IF(N224="zákl. přenesená",J224,0)</f>
        <v>0</v>
      </c>
      <c r="BH224" s="137" t="n">
        <f aca="false">IF(N224="sníž. přenesená",J224,0)</f>
        <v>0</v>
      </c>
      <c r="BI224" s="137" t="n">
        <f aca="false">IF(N224="nulová",J224,0)</f>
        <v>0</v>
      </c>
      <c r="BJ224" s="3" t="s">
        <v>81</v>
      </c>
      <c r="BK224" s="137" t="n">
        <f aca="false">ROUND(I224*H224,2)</f>
        <v>0</v>
      </c>
      <c r="BL224" s="3" t="s">
        <v>302</v>
      </c>
      <c r="BM224" s="258" t="s">
        <v>1222</v>
      </c>
    </row>
    <row r="225" s="30" customFormat="true" ht="28.8" hidden="false" customHeight="false" outlineLevel="0" collapsed="false">
      <c r="A225" s="26"/>
      <c r="B225" s="27"/>
      <c r="C225" s="28"/>
      <c r="D225" s="259" t="s">
        <v>256</v>
      </c>
      <c r="E225" s="28"/>
      <c r="F225" s="260" t="s">
        <v>1223</v>
      </c>
      <c r="G225" s="28"/>
      <c r="H225" s="28"/>
      <c r="I225" s="211"/>
      <c r="J225" s="28"/>
      <c r="K225" s="28"/>
      <c r="L225" s="29"/>
      <c r="M225" s="261"/>
      <c r="N225" s="262"/>
      <c r="O225" s="76"/>
      <c r="P225" s="76"/>
      <c r="Q225" s="76"/>
      <c r="R225" s="76"/>
      <c r="S225" s="76"/>
      <c r="T225" s="7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T225" s="3" t="s">
        <v>256</v>
      </c>
      <c r="AU225" s="3" t="s">
        <v>83</v>
      </c>
    </row>
    <row r="226" s="30" customFormat="true" ht="16.5" hidden="false" customHeight="true" outlineLevel="0" collapsed="false">
      <c r="A226" s="26"/>
      <c r="B226" s="27"/>
      <c r="C226" s="263" t="s">
        <v>433</v>
      </c>
      <c r="D226" s="263" t="s">
        <v>288</v>
      </c>
      <c r="E226" s="264" t="s">
        <v>1224</v>
      </c>
      <c r="F226" s="265" t="s">
        <v>1225</v>
      </c>
      <c r="G226" s="266" t="s">
        <v>301</v>
      </c>
      <c r="H226" s="267" t="n">
        <v>1.7</v>
      </c>
      <c r="I226" s="268"/>
      <c r="J226" s="269" t="n">
        <f aca="false">ROUND(I226*H226,2)</f>
        <v>0</v>
      </c>
      <c r="K226" s="270"/>
      <c r="L226" s="271"/>
      <c r="M226" s="272"/>
      <c r="N226" s="273" t="s">
        <v>39</v>
      </c>
      <c r="O226" s="76"/>
      <c r="P226" s="256" t="n">
        <f aca="false">O226*H226</f>
        <v>0</v>
      </c>
      <c r="Q226" s="256" t="n">
        <v>0.0118</v>
      </c>
      <c r="R226" s="256" t="n">
        <f aca="false">Q226*H226</f>
        <v>0.02006</v>
      </c>
      <c r="S226" s="256" t="n">
        <v>0</v>
      </c>
      <c r="T226" s="257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258" t="s">
        <v>324</v>
      </c>
      <c r="AT226" s="258" t="s">
        <v>288</v>
      </c>
      <c r="AU226" s="258" t="s">
        <v>83</v>
      </c>
      <c r="AY226" s="3" t="s">
        <v>247</v>
      </c>
      <c r="BE226" s="137" t="n">
        <f aca="false">IF(N226="základní",J226,0)</f>
        <v>0</v>
      </c>
      <c r="BF226" s="137" t="n">
        <f aca="false">IF(N226="snížená",J226,0)</f>
        <v>0</v>
      </c>
      <c r="BG226" s="137" t="n">
        <f aca="false">IF(N226="zákl. přenesená",J226,0)</f>
        <v>0</v>
      </c>
      <c r="BH226" s="137" t="n">
        <f aca="false">IF(N226="sníž. přenesená",J226,0)</f>
        <v>0</v>
      </c>
      <c r="BI226" s="137" t="n">
        <f aca="false">IF(N226="nulová",J226,0)</f>
        <v>0</v>
      </c>
      <c r="BJ226" s="3" t="s">
        <v>81</v>
      </c>
      <c r="BK226" s="137" t="n">
        <f aca="false">ROUND(I226*H226,2)</f>
        <v>0</v>
      </c>
      <c r="BL226" s="3" t="s">
        <v>302</v>
      </c>
      <c r="BM226" s="258" t="s">
        <v>1226</v>
      </c>
    </row>
    <row r="227" s="30" customFormat="true" ht="10.2" hidden="false" customHeight="false" outlineLevel="0" collapsed="false">
      <c r="A227" s="26"/>
      <c r="B227" s="27"/>
      <c r="C227" s="28"/>
      <c r="D227" s="259" t="s">
        <v>256</v>
      </c>
      <c r="E227" s="28"/>
      <c r="F227" s="260" t="s">
        <v>1225</v>
      </c>
      <c r="G227" s="28"/>
      <c r="H227" s="28"/>
      <c r="I227" s="211"/>
      <c r="J227" s="28"/>
      <c r="K227" s="28"/>
      <c r="L227" s="29"/>
      <c r="M227" s="261"/>
      <c r="N227" s="262"/>
      <c r="O227" s="76"/>
      <c r="P227" s="76"/>
      <c r="Q227" s="76"/>
      <c r="R227" s="76"/>
      <c r="S227" s="76"/>
      <c r="T227" s="7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T227" s="3" t="s">
        <v>256</v>
      </c>
      <c r="AU227" s="3" t="s">
        <v>83</v>
      </c>
    </row>
    <row r="228" s="30" customFormat="true" ht="24.15" hidden="false" customHeight="true" outlineLevel="0" collapsed="false">
      <c r="A228" s="26"/>
      <c r="B228" s="27"/>
      <c r="C228" s="246" t="s">
        <v>438</v>
      </c>
      <c r="D228" s="246" t="s">
        <v>250</v>
      </c>
      <c r="E228" s="247" t="s">
        <v>1227</v>
      </c>
      <c r="F228" s="248" t="s">
        <v>1228</v>
      </c>
      <c r="G228" s="249" t="s">
        <v>301</v>
      </c>
      <c r="H228" s="250" t="n">
        <v>1.5</v>
      </c>
      <c r="I228" s="251"/>
      <c r="J228" s="252" t="n">
        <f aca="false">ROUND(I228*H228,2)</f>
        <v>0</v>
      </c>
      <c r="K228" s="253"/>
      <c r="L228" s="29"/>
      <c r="M228" s="254"/>
      <c r="N228" s="255" t="s">
        <v>39</v>
      </c>
      <c r="O228" s="76"/>
      <c r="P228" s="256" t="n">
        <f aca="false">O228*H228</f>
        <v>0</v>
      </c>
      <c r="Q228" s="256" t="n">
        <v>0</v>
      </c>
      <c r="R228" s="256" t="n">
        <f aca="false">Q228*H228</f>
        <v>0</v>
      </c>
      <c r="S228" s="256" t="n">
        <v>0</v>
      </c>
      <c r="T228" s="257" t="n">
        <f aca="false"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258" t="s">
        <v>302</v>
      </c>
      <c r="AT228" s="258" t="s">
        <v>250</v>
      </c>
      <c r="AU228" s="258" t="s">
        <v>83</v>
      </c>
      <c r="AY228" s="3" t="s">
        <v>247</v>
      </c>
      <c r="BE228" s="137" t="n">
        <f aca="false">IF(N228="základní",J228,0)</f>
        <v>0</v>
      </c>
      <c r="BF228" s="137" t="n">
        <f aca="false">IF(N228="snížená",J228,0)</f>
        <v>0</v>
      </c>
      <c r="BG228" s="137" t="n">
        <f aca="false">IF(N228="zákl. přenesená",J228,0)</f>
        <v>0</v>
      </c>
      <c r="BH228" s="137" t="n">
        <f aca="false">IF(N228="sníž. přenesená",J228,0)</f>
        <v>0</v>
      </c>
      <c r="BI228" s="137" t="n">
        <f aca="false">IF(N228="nulová",J228,0)</f>
        <v>0</v>
      </c>
      <c r="BJ228" s="3" t="s">
        <v>81</v>
      </c>
      <c r="BK228" s="137" t="n">
        <f aca="false">ROUND(I228*H228,2)</f>
        <v>0</v>
      </c>
      <c r="BL228" s="3" t="s">
        <v>302</v>
      </c>
      <c r="BM228" s="258" t="s">
        <v>1229</v>
      </c>
    </row>
    <row r="229" s="30" customFormat="true" ht="19.2" hidden="false" customHeight="false" outlineLevel="0" collapsed="false">
      <c r="A229" s="26"/>
      <c r="B229" s="27"/>
      <c r="C229" s="28"/>
      <c r="D229" s="259" t="s">
        <v>256</v>
      </c>
      <c r="E229" s="28"/>
      <c r="F229" s="260" t="s">
        <v>1230</v>
      </c>
      <c r="G229" s="28"/>
      <c r="H229" s="28"/>
      <c r="I229" s="211"/>
      <c r="J229" s="28"/>
      <c r="K229" s="28"/>
      <c r="L229" s="29"/>
      <c r="M229" s="261"/>
      <c r="N229" s="262"/>
      <c r="O229" s="76"/>
      <c r="P229" s="76"/>
      <c r="Q229" s="76"/>
      <c r="R229" s="76"/>
      <c r="S229" s="76"/>
      <c r="T229" s="77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T229" s="3" t="s">
        <v>256</v>
      </c>
      <c r="AU229" s="3" t="s">
        <v>83</v>
      </c>
    </row>
    <row r="230" s="229" customFormat="true" ht="22.8" hidden="false" customHeight="true" outlineLevel="0" collapsed="false">
      <c r="B230" s="230"/>
      <c r="C230" s="231"/>
      <c r="D230" s="232" t="s">
        <v>73</v>
      </c>
      <c r="E230" s="244" t="s">
        <v>427</v>
      </c>
      <c r="F230" s="244" t="s">
        <v>428</v>
      </c>
      <c r="G230" s="231"/>
      <c r="H230" s="231"/>
      <c r="I230" s="234"/>
      <c r="J230" s="245" t="n">
        <f aca="false">BK230</f>
        <v>0</v>
      </c>
      <c r="K230" s="231"/>
      <c r="L230" s="236"/>
      <c r="M230" s="237"/>
      <c r="N230" s="238"/>
      <c r="O230" s="238"/>
      <c r="P230" s="239" t="n">
        <f aca="false">SUM(P231:P246)</f>
        <v>0</v>
      </c>
      <c r="Q230" s="238"/>
      <c r="R230" s="239" t="n">
        <f aca="false">SUM(R231:R246)</f>
        <v>0.00933</v>
      </c>
      <c r="S230" s="238"/>
      <c r="T230" s="240" t="n">
        <f aca="false">SUM(T231:T246)</f>
        <v>0</v>
      </c>
      <c r="AR230" s="241" t="s">
        <v>83</v>
      </c>
      <c r="AT230" s="242" t="s">
        <v>73</v>
      </c>
      <c r="AU230" s="242" t="s">
        <v>81</v>
      </c>
      <c r="AY230" s="241" t="s">
        <v>247</v>
      </c>
      <c r="BK230" s="243" t="n">
        <f aca="false">SUM(BK231:BK246)</f>
        <v>0</v>
      </c>
    </row>
    <row r="231" s="30" customFormat="true" ht="33" hidden="false" customHeight="true" outlineLevel="0" collapsed="false">
      <c r="A231" s="26"/>
      <c r="B231" s="27"/>
      <c r="C231" s="246" t="s">
        <v>443</v>
      </c>
      <c r="D231" s="246" t="s">
        <v>250</v>
      </c>
      <c r="E231" s="247" t="s">
        <v>429</v>
      </c>
      <c r="F231" s="248" t="s">
        <v>430</v>
      </c>
      <c r="G231" s="249" t="s">
        <v>301</v>
      </c>
      <c r="H231" s="250" t="n">
        <v>9</v>
      </c>
      <c r="I231" s="251"/>
      <c r="J231" s="252" t="n">
        <f aca="false">ROUND(I231*H231,2)</f>
        <v>0</v>
      </c>
      <c r="K231" s="253"/>
      <c r="L231" s="29"/>
      <c r="M231" s="254"/>
      <c r="N231" s="255" t="s">
        <v>39</v>
      </c>
      <c r="O231" s="76"/>
      <c r="P231" s="256" t="n">
        <f aca="false">O231*H231</f>
        <v>0</v>
      </c>
      <c r="Q231" s="256" t="n">
        <v>0.00023</v>
      </c>
      <c r="R231" s="256" t="n">
        <f aca="false">Q231*H231</f>
        <v>0.00207</v>
      </c>
      <c r="S231" s="256" t="n">
        <v>0</v>
      </c>
      <c r="T231" s="257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302</v>
      </c>
      <c r="AT231" s="258" t="s">
        <v>250</v>
      </c>
      <c r="AU231" s="258" t="s">
        <v>83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431</v>
      </c>
    </row>
    <row r="232" s="30" customFormat="true" ht="19.2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432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83</v>
      </c>
    </row>
    <row r="233" s="30" customFormat="true" ht="24.15" hidden="false" customHeight="true" outlineLevel="0" collapsed="false">
      <c r="A233" s="26"/>
      <c r="B233" s="27"/>
      <c r="C233" s="246" t="s">
        <v>448</v>
      </c>
      <c r="D233" s="246" t="s">
        <v>250</v>
      </c>
      <c r="E233" s="247" t="s">
        <v>434</v>
      </c>
      <c r="F233" s="248" t="s">
        <v>435</v>
      </c>
      <c r="G233" s="249" t="s">
        <v>301</v>
      </c>
      <c r="H233" s="250" t="n">
        <v>9</v>
      </c>
      <c r="I233" s="251"/>
      <c r="J233" s="252" t="n">
        <f aca="false">ROUND(I233*H233,2)</f>
        <v>0</v>
      </c>
      <c r="K233" s="253"/>
      <c r="L233" s="29"/>
      <c r="M233" s="254"/>
      <c r="N233" s="255" t="s">
        <v>39</v>
      </c>
      <c r="O233" s="76"/>
      <c r="P233" s="256" t="n">
        <f aca="false">O233*H233</f>
        <v>0</v>
      </c>
      <c r="Q233" s="256" t="n">
        <v>0</v>
      </c>
      <c r="R233" s="256" t="n">
        <f aca="false">Q233*H233</f>
        <v>0</v>
      </c>
      <c r="S233" s="256" t="n">
        <v>0</v>
      </c>
      <c r="T233" s="257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258" t="s">
        <v>302</v>
      </c>
      <c r="AT233" s="258" t="s">
        <v>250</v>
      </c>
      <c r="AU233" s="258" t="s">
        <v>83</v>
      </c>
      <c r="AY233" s="3" t="s">
        <v>247</v>
      </c>
      <c r="BE233" s="137" t="n">
        <f aca="false">IF(N233="základní",J233,0)</f>
        <v>0</v>
      </c>
      <c r="BF233" s="137" t="n">
        <f aca="false">IF(N233="snížená",J233,0)</f>
        <v>0</v>
      </c>
      <c r="BG233" s="137" t="n">
        <f aca="false">IF(N233="zákl. přenesená",J233,0)</f>
        <v>0</v>
      </c>
      <c r="BH233" s="137" t="n">
        <f aca="false">IF(N233="sníž. přenesená",J233,0)</f>
        <v>0</v>
      </c>
      <c r="BI233" s="137" t="n">
        <f aca="false">IF(N233="nulová",J233,0)</f>
        <v>0</v>
      </c>
      <c r="BJ233" s="3" t="s">
        <v>81</v>
      </c>
      <c r="BK233" s="137" t="n">
        <f aca="false">ROUND(I233*H233,2)</f>
        <v>0</v>
      </c>
      <c r="BL233" s="3" t="s">
        <v>302</v>
      </c>
      <c r="BM233" s="258" t="s">
        <v>436</v>
      </c>
    </row>
    <row r="234" s="30" customFormat="true" ht="19.2" hidden="false" customHeight="false" outlineLevel="0" collapsed="false">
      <c r="A234" s="26"/>
      <c r="B234" s="27"/>
      <c r="C234" s="28"/>
      <c r="D234" s="259" t="s">
        <v>256</v>
      </c>
      <c r="E234" s="28"/>
      <c r="F234" s="260" t="s">
        <v>437</v>
      </c>
      <c r="G234" s="28"/>
      <c r="H234" s="28"/>
      <c r="I234" s="211"/>
      <c r="J234" s="28"/>
      <c r="K234" s="28"/>
      <c r="L234" s="29"/>
      <c r="M234" s="261"/>
      <c r="N234" s="262"/>
      <c r="O234" s="76"/>
      <c r="P234" s="76"/>
      <c r="Q234" s="76"/>
      <c r="R234" s="76"/>
      <c r="S234" s="76"/>
      <c r="T234" s="7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T234" s="3" t="s">
        <v>256</v>
      </c>
      <c r="AU234" s="3" t="s">
        <v>83</v>
      </c>
    </row>
    <row r="235" s="30" customFormat="true" ht="24.15" hidden="false" customHeight="true" outlineLevel="0" collapsed="false">
      <c r="A235" s="26"/>
      <c r="B235" s="27"/>
      <c r="C235" s="246" t="s">
        <v>453</v>
      </c>
      <c r="D235" s="246" t="s">
        <v>250</v>
      </c>
      <c r="E235" s="247" t="s">
        <v>439</v>
      </c>
      <c r="F235" s="248" t="s">
        <v>440</v>
      </c>
      <c r="G235" s="249" t="s">
        <v>332</v>
      </c>
      <c r="H235" s="250" t="n">
        <v>8</v>
      </c>
      <c r="I235" s="251"/>
      <c r="J235" s="252" t="n">
        <f aca="false">ROUND(I235*H235,2)</f>
        <v>0</v>
      </c>
      <c r="K235" s="253"/>
      <c r="L235" s="29"/>
      <c r="M235" s="254"/>
      <c r="N235" s="255" t="s">
        <v>39</v>
      </c>
      <c r="O235" s="76"/>
      <c r="P235" s="256" t="n">
        <f aca="false">O235*H235</f>
        <v>0</v>
      </c>
      <c r="Q235" s="256" t="n">
        <v>2E-005</v>
      </c>
      <c r="R235" s="256" t="n">
        <f aca="false">Q235*H235</f>
        <v>0.00016</v>
      </c>
      <c r="S235" s="256" t="n">
        <v>0</v>
      </c>
      <c r="T235" s="257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258" t="s">
        <v>302</v>
      </c>
      <c r="AT235" s="258" t="s">
        <v>250</v>
      </c>
      <c r="AU235" s="258" t="s">
        <v>83</v>
      </c>
      <c r="AY235" s="3" t="s">
        <v>247</v>
      </c>
      <c r="BE235" s="137" t="n">
        <f aca="false">IF(N235="základní",J235,0)</f>
        <v>0</v>
      </c>
      <c r="BF235" s="137" t="n">
        <f aca="false">IF(N235="snížená",J235,0)</f>
        <v>0</v>
      </c>
      <c r="BG235" s="137" t="n">
        <f aca="false">IF(N235="zákl. přenesená",J235,0)</f>
        <v>0</v>
      </c>
      <c r="BH235" s="137" t="n">
        <f aca="false">IF(N235="sníž. přenesená",J235,0)</f>
        <v>0</v>
      </c>
      <c r="BI235" s="137" t="n">
        <f aca="false">IF(N235="nulová",J235,0)</f>
        <v>0</v>
      </c>
      <c r="BJ235" s="3" t="s">
        <v>81</v>
      </c>
      <c r="BK235" s="137" t="n">
        <f aca="false">ROUND(I235*H235,2)</f>
        <v>0</v>
      </c>
      <c r="BL235" s="3" t="s">
        <v>302</v>
      </c>
      <c r="BM235" s="258" t="s">
        <v>441</v>
      </c>
    </row>
    <row r="236" s="30" customFormat="true" ht="28.8" hidden="false" customHeight="false" outlineLevel="0" collapsed="false">
      <c r="A236" s="26"/>
      <c r="B236" s="27"/>
      <c r="C236" s="28"/>
      <c r="D236" s="259" t="s">
        <v>256</v>
      </c>
      <c r="E236" s="28"/>
      <c r="F236" s="260" t="s">
        <v>442</v>
      </c>
      <c r="G236" s="28"/>
      <c r="H236" s="28"/>
      <c r="I236" s="211"/>
      <c r="J236" s="28"/>
      <c r="K236" s="28"/>
      <c r="L236" s="29"/>
      <c r="M236" s="261"/>
      <c r="N236" s="262"/>
      <c r="O236" s="76"/>
      <c r="P236" s="76"/>
      <c r="Q236" s="76"/>
      <c r="R236" s="76"/>
      <c r="S236" s="76"/>
      <c r="T236" s="7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T236" s="3" t="s">
        <v>256</v>
      </c>
      <c r="AU236" s="3" t="s">
        <v>83</v>
      </c>
    </row>
    <row r="237" s="30" customFormat="true" ht="24.15" hidden="false" customHeight="true" outlineLevel="0" collapsed="false">
      <c r="A237" s="26"/>
      <c r="B237" s="27"/>
      <c r="C237" s="246" t="s">
        <v>458</v>
      </c>
      <c r="D237" s="246" t="s">
        <v>250</v>
      </c>
      <c r="E237" s="247" t="s">
        <v>444</v>
      </c>
      <c r="F237" s="248" t="s">
        <v>445</v>
      </c>
      <c r="G237" s="249" t="s">
        <v>301</v>
      </c>
      <c r="H237" s="250" t="n">
        <v>9</v>
      </c>
      <c r="I237" s="251"/>
      <c r="J237" s="252" t="n">
        <f aca="false">ROUND(I237*H237,2)</f>
        <v>0</v>
      </c>
      <c r="K237" s="253"/>
      <c r="L237" s="29"/>
      <c r="M237" s="254"/>
      <c r="N237" s="255" t="s">
        <v>39</v>
      </c>
      <c r="O237" s="76"/>
      <c r="P237" s="256" t="n">
        <f aca="false">O237*H237</f>
        <v>0</v>
      </c>
      <c r="Q237" s="256" t="n">
        <v>0.00041</v>
      </c>
      <c r="R237" s="256" t="n">
        <f aca="false">Q237*H237</f>
        <v>0.00369</v>
      </c>
      <c r="S237" s="256" t="n">
        <v>0</v>
      </c>
      <c r="T237" s="257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258" t="s">
        <v>302</v>
      </c>
      <c r="AT237" s="258" t="s">
        <v>250</v>
      </c>
      <c r="AU237" s="258" t="s">
        <v>83</v>
      </c>
      <c r="AY237" s="3" t="s">
        <v>247</v>
      </c>
      <c r="BE237" s="137" t="n">
        <f aca="false">IF(N237="základní",J237,0)</f>
        <v>0</v>
      </c>
      <c r="BF237" s="137" t="n">
        <f aca="false">IF(N237="snížená",J237,0)</f>
        <v>0</v>
      </c>
      <c r="BG237" s="137" t="n">
        <f aca="false">IF(N237="zákl. přenesená",J237,0)</f>
        <v>0</v>
      </c>
      <c r="BH237" s="137" t="n">
        <f aca="false">IF(N237="sníž. přenesená",J237,0)</f>
        <v>0</v>
      </c>
      <c r="BI237" s="137" t="n">
        <f aca="false">IF(N237="nulová",J237,0)</f>
        <v>0</v>
      </c>
      <c r="BJ237" s="3" t="s">
        <v>81</v>
      </c>
      <c r="BK237" s="137" t="n">
        <f aca="false">ROUND(I237*H237,2)</f>
        <v>0</v>
      </c>
      <c r="BL237" s="3" t="s">
        <v>302</v>
      </c>
      <c r="BM237" s="258" t="s">
        <v>446</v>
      </c>
    </row>
    <row r="238" s="30" customFormat="true" ht="19.2" hidden="false" customHeight="false" outlineLevel="0" collapsed="false">
      <c r="A238" s="26"/>
      <c r="B238" s="27"/>
      <c r="C238" s="28"/>
      <c r="D238" s="259" t="s">
        <v>256</v>
      </c>
      <c r="E238" s="28"/>
      <c r="F238" s="260" t="s">
        <v>447</v>
      </c>
      <c r="G238" s="28"/>
      <c r="H238" s="28"/>
      <c r="I238" s="211"/>
      <c r="J238" s="28"/>
      <c r="K238" s="28"/>
      <c r="L238" s="29"/>
      <c r="M238" s="261"/>
      <c r="N238" s="262"/>
      <c r="O238" s="76"/>
      <c r="P238" s="76"/>
      <c r="Q238" s="76"/>
      <c r="R238" s="76"/>
      <c r="S238" s="76"/>
      <c r="T238" s="7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3" t="s">
        <v>256</v>
      </c>
      <c r="AU238" s="3" t="s">
        <v>83</v>
      </c>
    </row>
    <row r="239" s="30" customFormat="true" ht="24.15" hidden="false" customHeight="true" outlineLevel="0" collapsed="false">
      <c r="A239" s="26"/>
      <c r="B239" s="27"/>
      <c r="C239" s="246" t="s">
        <v>463</v>
      </c>
      <c r="D239" s="246" t="s">
        <v>250</v>
      </c>
      <c r="E239" s="247" t="s">
        <v>449</v>
      </c>
      <c r="F239" s="248" t="s">
        <v>450</v>
      </c>
      <c r="G239" s="249" t="s">
        <v>301</v>
      </c>
      <c r="H239" s="250" t="n">
        <v>9</v>
      </c>
      <c r="I239" s="251"/>
      <c r="J239" s="252" t="n">
        <f aca="false">ROUND(I239*H239,2)</f>
        <v>0</v>
      </c>
      <c r="K239" s="253"/>
      <c r="L239" s="29"/>
      <c r="M239" s="254"/>
      <c r="N239" s="255" t="s">
        <v>39</v>
      </c>
      <c r="O239" s="76"/>
      <c r="P239" s="256" t="n">
        <f aca="false">O239*H239</f>
        <v>0</v>
      </c>
      <c r="Q239" s="256" t="n">
        <v>0.00029</v>
      </c>
      <c r="R239" s="256" t="n">
        <f aca="false">Q239*H239</f>
        <v>0.00261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302</v>
      </c>
      <c r="AT239" s="258" t="s">
        <v>250</v>
      </c>
      <c r="AU239" s="258" t="s">
        <v>83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302</v>
      </c>
      <c r="BM239" s="258" t="s">
        <v>451</v>
      </c>
    </row>
    <row r="240" s="30" customFormat="true" ht="19.2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452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83</v>
      </c>
    </row>
    <row r="241" s="30" customFormat="true" ht="24.15" hidden="false" customHeight="true" outlineLevel="0" collapsed="false">
      <c r="A241" s="26"/>
      <c r="B241" s="27"/>
      <c r="C241" s="246" t="s">
        <v>469</v>
      </c>
      <c r="D241" s="246" t="s">
        <v>250</v>
      </c>
      <c r="E241" s="247" t="s">
        <v>454</v>
      </c>
      <c r="F241" s="248" t="s">
        <v>455</v>
      </c>
      <c r="G241" s="249" t="s">
        <v>332</v>
      </c>
      <c r="H241" s="250" t="n">
        <v>8</v>
      </c>
      <c r="I241" s="251"/>
      <c r="J241" s="252" t="n">
        <f aca="false">ROUND(I241*H241,2)</f>
        <v>0</v>
      </c>
      <c r="K241" s="253"/>
      <c r="L241" s="29"/>
      <c r="M241" s="254"/>
      <c r="N241" s="255" t="s">
        <v>39</v>
      </c>
      <c r="O241" s="76"/>
      <c r="P241" s="256" t="n">
        <f aca="false">O241*H241</f>
        <v>0</v>
      </c>
      <c r="Q241" s="256" t="n">
        <v>4E-005</v>
      </c>
      <c r="R241" s="256" t="n">
        <f aca="false">Q241*H241</f>
        <v>0.00032</v>
      </c>
      <c r="S241" s="256" t="n">
        <v>0</v>
      </c>
      <c r="T241" s="257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258" t="s">
        <v>302</v>
      </c>
      <c r="AT241" s="258" t="s">
        <v>250</v>
      </c>
      <c r="AU241" s="258" t="s">
        <v>83</v>
      </c>
      <c r="AY241" s="3" t="s">
        <v>247</v>
      </c>
      <c r="BE241" s="137" t="n">
        <f aca="false">IF(N241="základní",J241,0)</f>
        <v>0</v>
      </c>
      <c r="BF241" s="137" t="n">
        <f aca="false">IF(N241="snížená",J241,0)</f>
        <v>0</v>
      </c>
      <c r="BG241" s="137" t="n">
        <f aca="false">IF(N241="zákl. přenesená",J241,0)</f>
        <v>0</v>
      </c>
      <c r="BH241" s="137" t="n">
        <f aca="false">IF(N241="sníž. přenesená",J241,0)</f>
        <v>0</v>
      </c>
      <c r="BI241" s="137" t="n">
        <f aca="false">IF(N241="nulová",J241,0)</f>
        <v>0</v>
      </c>
      <c r="BJ241" s="3" t="s">
        <v>81</v>
      </c>
      <c r="BK241" s="137" t="n">
        <f aca="false">ROUND(I241*H241,2)</f>
        <v>0</v>
      </c>
      <c r="BL241" s="3" t="s">
        <v>302</v>
      </c>
      <c r="BM241" s="258" t="s">
        <v>456</v>
      </c>
    </row>
    <row r="242" s="30" customFormat="true" ht="19.2" hidden="false" customHeight="false" outlineLevel="0" collapsed="false">
      <c r="A242" s="26"/>
      <c r="B242" s="27"/>
      <c r="C242" s="28"/>
      <c r="D242" s="259" t="s">
        <v>256</v>
      </c>
      <c r="E242" s="28"/>
      <c r="F242" s="260" t="s">
        <v>457</v>
      </c>
      <c r="G242" s="28"/>
      <c r="H242" s="28"/>
      <c r="I242" s="211"/>
      <c r="J242" s="28"/>
      <c r="K242" s="28"/>
      <c r="L242" s="29"/>
      <c r="M242" s="261"/>
      <c r="N242" s="262"/>
      <c r="O242" s="76"/>
      <c r="P242" s="76"/>
      <c r="Q242" s="76"/>
      <c r="R242" s="76"/>
      <c r="S242" s="76"/>
      <c r="T242" s="77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T242" s="3" t="s">
        <v>256</v>
      </c>
      <c r="AU242" s="3" t="s">
        <v>83</v>
      </c>
    </row>
    <row r="243" s="30" customFormat="true" ht="21.75" hidden="false" customHeight="true" outlineLevel="0" collapsed="false">
      <c r="A243" s="26"/>
      <c r="B243" s="27"/>
      <c r="C243" s="246" t="s">
        <v>474</v>
      </c>
      <c r="D243" s="246" t="s">
        <v>250</v>
      </c>
      <c r="E243" s="247" t="s">
        <v>459</v>
      </c>
      <c r="F243" s="248" t="s">
        <v>460</v>
      </c>
      <c r="G243" s="249" t="s">
        <v>332</v>
      </c>
      <c r="H243" s="250" t="n">
        <v>8</v>
      </c>
      <c r="I243" s="251"/>
      <c r="J243" s="252" t="n">
        <f aca="false">ROUND(I243*H243,2)</f>
        <v>0</v>
      </c>
      <c r="K243" s="253"/>
      <c r="L243" s="29"/>
      <c r="M243" s="254"/>
      <c r="N243" s="255" t="s">
        <v>39</v>
      </c>
      <c r="O243" s="76"/>
      <c r="P243" s="256" t="n">
        <f aca="false">O243*H243</f>
        <v>0</v>
      </c>
      <c r="Q243" s="256" t="n">
        <v>6E-005</v>
      </c>
      <c r="R243" s="256" t="n">
        <f aca="false">Q243*H243</f>
        <v>0.00048</v>
      </c>
      <c r="S243" s="256" t="n">
        <v>0</v>
      </c>
      <c r="T243" s="257" t="n">
        <f aca="false"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258" t="s">
        <v>302</v>
      </c>
      <c r="AT243" s="258" t="s">
        <v>250</v>
      </c>
      <c r="AU243" s="258" t="s">
        <v>83</v>
      </c>
      <c r="AY243" s="3" t="s">
        <v>247</v>
      </c>
      <c r="BE243" s="137" t="n">
        <f aca="false">IF(N243="základní",J243,0)</f>
        <v>0</v>
      </c>
      <c r="BF243" s="137" t="n">
        <f aca="false">IF(N243="snížená",J243,0)</f>
        <v>0</v>
      </c>
      <c r="BG243" s="137" t="n">
        <f aca="false">IF(N243="zákl. přenesená",J243,0)</f>
        <v>0</v>
      </c>
      <c r="BH243" s="137" t="n">
        <f aca="false">IF(N243="sníž. přenesená",J243,0)</f>
        <v>0</v>
      </c>
      <c r="BI243" s="137" t="n">
        <f aca="false">IF(N243="nulová",J243,0)</f>
        <v>0</v>
      </c>
      <c r="BJ243" s="3" t="s">
        <v>81</v>
      </c>
      <c r="BK243" s="137" t="n">
        <f aca="false">ROUND(I243*H243,2)</f>
        <v>0</v>
      </c>
      <c r="BL243" s="3" t="s">
        <v>302</v>
      </c>
      <c r="BM243" s="258" t="s">
        <v>461</v>
      </c>
    </row>
    <row r="244" s="30" customFormat="true" ht="19.2" hidden="false" customHeight="false" outlineLevel="0" collapsed="false">
      <c r="A244" s="26"/>
      <c r="B244" s="27"/>
      <c r="C244" s="28"/>
      <c r="D244" s="259" t="s">
        <v>256</v>
      </c>
      <c r="E244" s="28"/>
      <c r="F244" s="260" t="s">
        <v>462</v>
      </c>
      <c r="G244" s="28"/>
      <c r="H244" s="28"/>
      <c r="I244" s="211"/>
      <c r="J244" s="28"/>
      <c r="K244" s="28"/>
      <c r="L244" s="29"/>
      <c r="M244" s="261"/>
      <c r="N244" s="262"/>
      <c r="O244" s="76"/>
      <c r="P244" s="76"/>
      <c r="Q244" s="76"/>
      <c r="R244" s="76"/>
      <c r="S244" s="76"/>
      <c r="T244" s="77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T244" s="3" t="s">
        <v>256</v>
      </c>
      <c r="AU244" s="3" t="s">
        <v>83</v>
      </c>
    </row>
    <row r="245" s="30" customFormat="true" ht="16.5" hidden="false" customHeight="true" outlineLevel="0" collapsed="false">
      <c r="A245" s="26"/>
      <c r="B245" s="27"/>
      <c r="C245" s="246" t="s">
        <v>478</v>
      </c>
      <c r="D245" s="246" t="s">
        <v>250</v>
      </c>
      <c r="E245" s="247" t="s">
        <v>464</v>
      </c>
      <c r="F245" s="248" t="s">
        <v>465</v>
      </c>
      <c r="G245" s="249" t="s">
        <v>307</v>
      </c>
      <c r="H245" s="250" t="n">
        <v>1</v>
      </c>
      <c r="I245" s="251"/>
      <c r="J245" s="252" t="n">
        <f aca="false">ROUND(I245*H245,2)</f>
        <v>0</v>
      </c>
      <c r="K245" s="253"/>
      <c r="L245" s="29"/>
      <c r="M245" s="254"/>
      <c r="N245" s="255" t="s">
        <v>39</v>
      </c>
      <c r="O245" s="76"/>
      <c r="P245" s="256" t="n">
        <f aca="false">O245*H245</f>
        <v>0</v>
      </c>
      <c r="Q245" s="256" t="n">
        <v>0</v>
      </c>
      <c r="R245" s="256" t="n">
        <f aca="false">Q245*H245</f>
        <v>0</v>
      </c>
      <c r="S245" s="256" t="n">
        <v>0</v>
      </c>
      <c r="T245" s="257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258" t="s">
        <v>254</v>
      </c>
      <c r="AT245" s="258" t="s">
        <v>250</v>
      </c>
      <c r="AU245" s="258" t="s">
        <v>83</v>
      </c>
      <c r="AY245" s="3" t="s">
        <v>247</v>
      </c>
      <c r="BE245" s="137" t="n">
        <f aca="false">IF(N245="základní",J245,0)</f>
        <v>0</v>
      </c>
      <c r="BF245" s="137" t="n">
        <f aca="false">IF(N245="snížená",J245,0)</f>
        <v>0</v>
      </c>
      <c r="BG245" s="137" t="n">
        <f aca="false">IF(N245="zákl. přenesená",J245,0)</f>
        <v>0</v>
      </c>
      <c r="BH245" s="137" t="n">
        <f aca="false">IF(N245="sníž. přenesená",J245,0)</f>
        <v>0</v>
      </c>
      <c r="BI245" s="137" t="n">
        <f aca="false">IF(N245="nulová",J245,0)</f>
        <v>0</v>
      </c>
      <c r="BJ245" s="3" t="s">
        <v>81</v>
      </c>
      <c r="BK245" s="137" t="n">
        <f aca="false">ROUND(I245*H245,2)</f>
        <v>0</v>
      </c>
      <c r="BL245" s="3" t="s">
        <v>254</v>
      </c>
      <c r="BM245" s="258" t="s">
        <v>466</v>
      </c>
    </row>
    <row r="246" s="30" customFormat="true" ht="10.2" hidden="false" customHeight="false" outlineLevel="0" collapsed="false">
      <c r="A246" s="26"/>
      <c r="B246" s="27"/>
      <c r="C246" s="28"/>
      <c r="D246" s="259" t="s">
        <v>256</v>
      </c>
      <c r="E246" s="28"/>
      <c r="F246" s="260" t="s">
        <v>465</v>
      </c>
      <c r="G246" s="28"/>
      <c r="H246" s="28"/>
      <c r="I246" s="211"/>
      <c r="J246" s="28"/>
      <c r="K246" s="28"/>
      <c r="L246" s="29"/>
      <c r="M246" s="261"/>
      <c r="N246" s="262"/>
      <c r="O246" s="76"/>
      <c r="P246" s="76"/>
      <c r="Q246" s="76"/>
      <c r="R246" s="76"/>
      <c r="S246" s="76"/>
      <c r="T246" s="77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T246" s="3" t="s">
        <v>256</v>
      </c>
      <c r="AU246" s="3" t="s">
        <v>83</v>
      </c>
    </row>
    <row r="247" s="229" customFormat="true" ht="22.8" hidden="false" customHeight="true" outlineLevel="0" collapsed="false">
      <c r="B247" s="230"/>
      <c r="C247" s="231"/>
      <c r="D247" s="232" t="s">
        <v>73</v>
      </c>
      <c r="E247" s="244" t="s">
        <v>467</v>
      </c>
      <c r="F247" s="244" t="s">
        <v>468</v>
      </c>
      <c r="G247" s="231"/>
      <c r="H247" s="231"/>
      <c r="I247" s="234"/>
      <c r="J247" s="245" t="n">
        <f aca="false">BK247</f>
        <v>0</v>
      </c>
      <c r="K247" s="231"/>
      <c r="L247" s="236"/>
      <c r="M247" s="237"/>
      <c r="N247" s="238"/>
      <c r="O247" s="238"/>
      <c r="P247" s="239" t="n">
        <f aca="false">SUM(P248:P263)</f>
        <v>0</v>
      </c>
      <c r="Q247" s="238"/>
      <c r="R247" s="239" t="n">
        <f aca="false">SUM(R248:R263)</f>
        <v>0.12337</v>
      </c>
      <c r="S247" s="238"/>
      <c r="T247" s="240" t="n">
        <f aca="false">SUM(T248:T263)</f>
        <v>0.02263</v>
      </c>
      <c r="AR247" s="241" t="s">
        <v>83</v>
      </c>
      <c r="AT247" s="242" t="s">
        <v>73</v>
      </c>
      <c r="AU247" s="242" t="s">
        <v>81</v>
      </c>
      <c r="AY247" s="241" t="s">
        <v>247</v>
      </c>
      <c r="BK247" s="243" t="n">
        <f aca="false">SUM(BK248:BK263)</f>
        <v>0</v>
      </c>
    </row>
    <row r="248" s="30" customFormat="true" ht="24.15" hidden="false" customHeight="true" outlineLevel="0" collapsed="false">
      <c r="A248" s="26"/>
      <c r="B248" s="27"/>
      <c r="C248" s="246" t="s">
        <v>483</v>
      </c>
      <c r="D248" s="246" t="s">
        <v>250</v>
      </c>
      <c r="E248" s="247" t="s">
        <v>470</v>
      </c>
      <c r="F248" s="248" t="s">
        <v>471</v>
      </c>
      <c r="G248" s="249" t="s">
        <v>301</v>
      </c>
      <c r="H248" s="250" t="n">
        <v>73</v>
      </c>
      <c r="I248" s="251"/>
      <c r="J248" s="252" t="n">
        <f aca="false">ROUND(I248*H248,2)</f>
        <v>0</v>
      </c>
      <c r="K248" s="253"/>
      <c r="L248" s="29"/>
      <c r="M248" s="254"/>
      <c r="N248" s="255" t="s">
        <v>39</v>
      </c>
      <c r="O248" s="76"/>
      <c r="P248" s="256" t="n">
        <f aca="false">O248*H248</f>
        <v>0</v>
      </c>
      <c r="Q248" s="256" t="n">
        <v>0</v>
      </c>
      <c r="R248" s="256" t="n">
        <f aca="false">Q248*H248</f>
        <v>0</v>
      </c>
      <c r="S248" s="256" t="n">
        <v>0</v>
      </c>
      <c r="T248" s="257" t="n">
        <f aca="false">S248*H248</f>
        <v>0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258" t="s">
        <v>302</v>
      </c>
      <c r="AT248" s="258" t="s">
        <v>250</v>
      </c>
      <c r="AU248" s="258" t="s">
        <v>83</v>
      </c>
      <c r="AY248" s="3" t="s">
        <v>247</v>
      </c>
      <c r="BE248" s="137" t="n">
        <f aca="false">IF(N248="základní",J248,0)</f>
        <v>0</v>
      </c>
      <c r="BF248" s="137" t="n">
        <f aca="false">IF(N248="snížená",J248,0)</f>
        <v>0</v>
      </c>
      <c r="BG248" s="137" t="n">
        <f aca="false">IF(N248="zákl. přenesená",J248,0)</f>
        <v>0</v>
      </c>
      <c r="BH248" s="137" t="n">
        <f aca="false">IF(N248="sníž. přenesená",J248,0)</f>
        <v>0</v>
      </c>
      <c r="BI248" s="137" t="n">
        <f aca="false">IF(N248="nulová",J248,0)</f>
        <v>0</v>
      </c>
      <c r="BJ248" s="3" t="s">
        <v>81</v>
      </c>
      <c r="BK248" s="137" t="n">
        <f aca="false">ROUND(I248*H248,2)</f>
        <v>0</v>
      </c>
      <c r="BL248" s="3" t="s">
        <v>302</v>
      </c>
      <c r="BM248" s="258" t="s">
        <v>472</v>
      </c>
    </row>
    <row r="249" s="30" customFormat="true" ht="10.2" hidden="false" customHeight="false" outlineLevel="0" collapsed="false">
      <c r="A249" s="26"/>
      <c r="B249" s="27"/>
      <c r="C249" s="28"/>
      <c r="D249" s="259" t="s">
        <v>256</v>
      </c>
      <c r="E249" s="28"/>
      <c r="F249" s="260" t="s">
        <v>473</v>
      </c>
      <c r="G249" s="28"/>
      <c r="H249" s="28"/>
      <c r="I249" s="211"/>
      <c r="J249" s="28"/>
      <c r="K249" s="28"/>
      <c r="L249" s="29"/>
      <c r="M249" s="261"/>
      <c r="N249" s="262"/>
      <c r="O249" s="76"/>
      <c r="P249" s="76"/>
      <c r="Q249" s="76"/>
      <c r="R249" s="76"/>
      <c r="S249" s="76"/>
      <c r="T249" s="77"/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T249" s="3" t="s">
        <v>256</v>
      </c>
      <c r="AU249" s="3" t="s">
        <v>83</v>
      </c>
    </row>
    <row r="250" s="30" customFormat="true" ht="16.5" hidden="false" customHeight="true" outlineLevel="0" collapsed="false">
      <c r="A250" s="26"/>
      <c r="B250" s="27"/>
      <c r="C250" s="246" t="s">
        <v>488</v>
      </c>
      <c r="D250" s="246" t="s">
        <v>250</v>
      </c>
      <c r="E250" s="247" t="s">
        <v>475</v>
      </c>
      <c r="F250" s="248" t="s">
        <v>476</v>
      </c>
      <c r="G250" s="249" t="s">
        <v>301</v>
      </c>
      <c r="H250" s="250" t="n">
        <v>73</v>
      </c>
      <c r="I250" s="251"/>
      <c r="J250" s="252" t="n">
        <f aca="false">ROUND(I250*H250,2)</f>
        <v>0</v>
      </c>
      <c r="K250" s="253"/>
      <c r="L250" s="29"/>
      <c r="M250" s="254"/>
      <c r="N250" s="255" t="s">
        <v>39</v>
      </c>
      <c r="O250" s="76"/>
      <c r="P250" s="256" t="n">
        <f aca="false">O250*H250</f>
        <v>0</v>
      </c>
      <c r="Q250" s="256" t="n">
        <v>0</v>
      </c>
      <c r="R250" s="256" t="n">
        <f aca="false">Q250*H250</f>
        <v>0</v>
      </c>
      <c r="S250" s="256" t="n">
        <v>0</v>
      </c>
      <c r="T250" s="257" t="n">
        <f aca="false">S250*H250</f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258" t="s">
        <v>302</v>
      </c>
      <c r="AT250" s="258" t="s">
        <v>250</v>
      </c>
      <c r="AU250" s="258" t="s">
        <v>83</v>
      </c>
      <c r="AY250" s="3" t="s">
        <v>247</v>
      </c>
      <c r="BE250" s="137" t="n">
        <f aca="false">IF(N250="základní",J250,0)</f>
        <v>0</v>
      </c>
      <c r="BF250" s="137" t="n">
        <f aca="false">IF(N250="snížená",J250,0)</f>
        <v>0</v>
      </c>
      <c r="BG250" s="137" t="n">
        <f aca="false">IF(N250="zákl. přenesená",J250,0)</f>
        <v>0</v>
      </c>
      <c r="BH250" s="137" t="n">
        <f aca="false">IF(N250="sníž. přenesená",J250,0)</f>
        <v>0</v>
      </c>
      <c r="BI250" s="137" t="n">
        <f aca="false">IF(N250="nulová",J250,0)</f>
        <v>0</v>
      </c>
      <c r="BJ250" s="3" t="s">
        <v>81</v>
      </c>
      <c r="BK250" s="137" t="n">
        <f aca="false">ROUND(I250*H250,2)</f>
        <v>0</v>
      </c>
      <c r="BL250" s="3" t="s">
        <v>302</v>
      </c>
      <c r="BM250" s="258" t="s">
        <v>477</v>
      </c>
    </row>
    <row r="251" s="30" customFormat="true" ht="10.2" hidden="false" customHeight="false" outlineLevel="0" collapsed="false">
      <c r="A251" s="26"/>
      <c r="B251" s="27"/>
      <c r="C251" s="28"/>
      <c r="D251" s="259" t="s">
        <v>256</v>
      </c>
      <c r="E251" s="28"/>
      <c r="F251" s="260" t="s">
        <v>476</v>
      </c>
      <c r="G251" s="28"/>
      <c r="H251" s="28"/>
      <c r="I251" s="211"/>
      <c r="J251" s="28"/>
      <c r="K251" s="28"/>
      <c r="L251" s="29"/>
      <c r="M251" s="261"/>
      <c r="N251" s="262"/>
      <c r="O251" s="76"/>
      <c r="P251" s="76"/>
      <c r="Q251" s="76"/>
      <c r="R251" s="76"/>
      <c r="S251" s="76"/>
      <c r="T251" s="77"/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T251" s="3" t="s">
        <v>256</v>
      </c>
      <c r="AU251" s="3" t="s">
        <v>83</v>
      </c>
    </row>
    <row r="252" s="30" customFormat="true" ht="16.5" hidden="false" customHeight="true" outlineLevel="0" collapsed="false">
      <c r="A252" s="26"/>
      <c r="B252" s="27"/>
      <c r="C252" s="246" t="s">
        <v>492</v>
      </c>
      <c r="D252" s="246" t="s">
        <v>250</v>
      </c>
      <c r="E252" s="247" t="s">
        <v>479</v>
      </c>
      <c r="F252" s="248" t="s">
        <v>480</v>
      </c>
      <c r="G252" s="249" t="s">
        <v>301</v>
      </c>
      <c r="H252" s="250" t="n">
        <v>73</v>
      </c>
      <c r="I252" s="251"/>
      <c r="J252" s="252" t="n">
        <f aca="false">ROUND(I252*H252,2)</f>
        <v>0</v>
      </c>
      <c r="K252" s="253"/>
      <c r="L252" s="29"/>
      <c r="M252" s="254"/>
      <c r="N252" s="255" t="s">
        <v>39</v>
      </c>
      <c r="O252" s="76"/>
      <c r="P252" s="256" t="n">
        <f aca="false">O252*H252</f>
        <v>0</v>
      </c>
      <c r="Q252" s="256" t="n">
        <v>0.001</v>
      </c>
      <c r="R252" s="256" t="n">
        <f aca="false">Q252*H252</f>
        <v>0.073</v>
      </c>
      <c r="S252" s="256" t="n">
        <v>0.00031</v>
      </c>
      <c r="T252" s="257" t="n">
        <f aca="false">S252*H252</f>
        <v>0.02263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258" t="s">
        <v>302</v>
      </c>
      <c r="AT252" s="258" t="s">
        <v>250</v>
      </c>
      <c r="AU252" s="258" t="s">
        <v>83</v>
      </c>
      <c r="AY252" s="3" t="s">
        <v>247</v>
      </c>
      <c r="BE252" s="137" t="n">
        <f aca="false">IF(N252="základní",J252,0)</f>
        <v>0</v>
      </c>
      <c r="BF252" s="137" t="n">
        <f aca="false">IF(N252="snížená",J252,0)</f>
        <v>0</v>
      </c>
      <c r="BG252" s="137" t="n">
        <f aca="false">IF(N252="zákl. přenesená",J252,0)</f>
        <v>0</v>
      </c>
      <c r="BH252" s="137" t="n">
        <f aca="false">IF(N252="sníž. přenesená",J252,0)</f>
        <v>0</v>
      </c>
      <c r="BI252" s="137" t="n">
        <f aca="false">IF(N252="nulová",J252,0)</f>
        <v>0</v>
      </c>
      <c r="BJ252" s="3" t="s">
        <v>81</v>
      </c>
      <c r="BK252" s="137" t="n">
        <f aca="false">ROUND(I252*H252,2)</f>
        <v>0</v>
      </c>
      <c r="BL252" s="3" t="s">
        <v>302</v>
      </c>
      <c r="BM252" s="258" t="s">
        <v>481</v>
      </c>
    </row>
    <row r="253" s="30" customFormat="true" ht="10.2" hidden="false" customHeight="false" outlineLevel="0" collapsed="false">
      <c r="A253" s="26"/>
      <c r="B253" s="27"/>
      <c r="C253" s="28"/>
      <c r="D253" s="259" t="s">
        <v>256</v>
      </c>
      <c r="E253" s="28"/>
      <c r="F253" s="260" t="s">
        <v>482</v>
      </c>
      <c r="G253" s="28"/>
      <c r="H253" s="28"/>
      <c r="I253" s="211"/>
      <c r="J253" s="28"/>
      <c r="K253" s="28"/>
      <c r="L253" s="29"/>
      <c r="M253" s="261"/>
      <c r="N253" s="262"/>
      <c r="O253" s="76"/>
      <c r="P253" s="76"/>
      <c r="Q253" s="76"/>
      <c r="R253" s="76"/>
      <c r="S253" s="76"/>
      <c r="T253" s="77"/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T253" s="3" t="s">
        <v>256</v>
      </c>
      <c r="AU253" s="3" t="s">
        <v>83</v>
      </c>
    </row>
    <row r="254" s="30" customFormat="true" ht="24.15" hidden="false" customHeight="true" outlineLevel="0" collapsed="false">
      <c r="A254" s="26"/>
      <c r="B254" s="27"/>
      <c r="C254" s="246" t="s">
        <v>494</v>
      </c>
      <c r="D254" s="246" t="s">
        <v>250</v>
      </c>
      <c r="E254" s="247" t="s">
        <v>484</v>
      </c>
      <c r="F254" s="248" t="s">
        <v>485</v>
      </c>
      <c r="G254" s="249" t="s">
        <v>301</v>
      </c>
      <c r="H254" s="250" t="n">
        <v>73</v>
      </c>
      <c r="I254" s="251"/>
      <c r="J254" s="252" t="n">
        <f aca="false">ROUND(I254*H254,2)</f>
        <v>0</v>
      </c>
      <c r="K254" s="253"/>
      <c r="L254" s="29"/>
      <c r="M254" s="254"/>
      <c r="N254" s="255" t="s">
        <v>39</v>
      </c>
      <c r="O254" s="76"/>
      <c r="P254" s="256" t="n">
        <f aca="false">O254*H254</f>
        <v>0</v>
      </c>
      <c r="Q254" s="256" t="n">
        <v>0.0002</v>
      </c>
      <c r="R254" s="256" t="n">
        <f aca="false">Q254*H254</f>
        <v>0.0146</v>
      </c>
      <c r="S254" s="256" t="n">
        <v>0</v>
      </c>
      <c r="T254" s="257" t="n">
        <f aca="false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258" t="s">
        <v>302</v>
      </c>
      <c r="AT254" s="258" t="s">
        <v>250</v>
      </c>
      <c r="AU254" s="258" t="s">
        <v>83</v>
      </c>
      <c r="AY254" s="3" t="s">
        <v>247</v>
      </c>
      <c r="BE254" s="137" t="n">
        <f aca="false">IF(N254="základní",J254,0)</f>
        <v>0</v>
      </c>
      <c r="BF254" s="137" t="n">
        <f aca="false">IF(N254="snížená",J254,0)</f>
        <v>0</v>
      </c>
      <c r="BG254" s="137" t="n">
        <f aca="false">IF(N254="zákl. přenesená",J254,0)</f>
        <v>0</v>
      </c>
      <c r="BH254" s="137" t="n">
        <f aca="false">IF(N254="sníž. přenesená",J254,0)</f>
        <v>0</v>
      </c>
      <c r="BI254" s="137" t="n">
        <f aca="false">IF(N254="nulová",J254,0)</f>
        <v>0</v>
      </c>
      <c r="BJ254" s="3" t="s">
        <v>81</v>
      </c>
      <c r="BK254" s="137" t="n">
        <f aca="false">ROUND(I254*H254,2)</f>
        <v>0</v>
      </c>
      <c r="BL254" s="3" t="s">
        <v>302</v>
      </c>
      <c r="BM254" s="258" t="s">
        <v>486</v>
      </c>
    </row>
    <row r="255" s="30" customFormat="true" ht="19.2" hidden="false" customHeight="false" outlineLevel="0" collapsed="false">
      <c r="A255" s="26"/>
      <c r="B255" s="27"/>
      <c r="C255" s="28"/>
      <c r="D255" s="259" t="s">
        <v>256</v>
      </c>
      <c r="E255" s="28"/>
      <c r="F255" s="260" t="s">
        <v>487</v>
      </c>
      <c r="G255" s="28"/>
      <c r="H255" s="28"/>
      <c r="I255" s="211"/>
      <c r="J255" s="28"/>
      <c r="K255" s="28"/>
      <c r="L255" s="29"/>
      <c r="M255" s="261"/>
      <c r="N255" s="262"/>
      <c r="O255" s="76"/>
      <c r="P255" s="76"/>
      <c r="Q255" s="76"/>
      <c r="R255" s="76"/>
      <c r="S255" s="76"/>
      <c r="T255" s="77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T255" s="3" t="s">
        <v>256</v>
      </c>
      <c r="AU255" s="3" t="s">
        <v>83</v>
      </c>
    </row>
    <row r="256" s="30" customFormat="true" ht="16.5" hidden="false" customHeight="true" outlineLevel="0" collapsed="false">
      <c r="A256" s="26"/>
      <c r="B256" s="27"/>
      <c r="C256" s="246" t="s">
        <v>499</v>
      </c>
      <c r="D256" s="246" t="s">
        <v>250</v>
      </c>
      <c r="E256" s="247" t="s">
        <v>489</v>
      </c>
      <c r="F256" s="248" t="s">
        <v>490</v>
      </c>
      <c r="G256" s="249" t="s">
        <v>301</v>
      </c>
      <c r="H256" s="250" t="n">
        <v>73</v>
      </c>
      <c r="I256" s="251"/>
      <c r="J256" s="252" t="n">
        <f aca="false">ROUND(I256*H256,2)</f>
        <v>0</v>
      </c>
      <c r="K256" s="253"/>
      <c r="L256" s="29"/>
      <c r="M256" s="254"/>
      <c r="N256" s="255" t="s">
        <v>39</v>
      </c>
      <c r="O256" s="76"/>
      <c r="P256" s="256" t="n">
        <f aca="false">O256*H256</f>
        <v>0</v>
      </c>
      <c r="Q256" s="256" t="n">
        <v>0</v>
      </c>
      <c r="R256" s="256" t="n">
        <f aca="false">Q256*H256</f>
        <v>0</v>
      </c>
      <c r="S256" s="256" t="n">
        <v>0</v>
      </c>
      <c r="T256" s="257" t="n">
        <f aca="false">S256*H256</f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258" t="s">
        <v>254</v>
      </c>
      <c r="AT256" s="258" t="s">
        <v>250</v>
      </c>
      <c r="AU256" s="258" t="s">
        <v>83</v>
      </c>
      <c r="AY256" s="3" t="s">
        <v>247</v>
      </c>
      <c r="BE256" s="137" t="n">
        <f aca="false">IF(N256="základní",J256,0)</f>
        <v>0</v>
      </c>
      <c r="BF256" s="137" t="n">
        <f aca="false">IF(N256="snížená",J256,0)</f>
        <v>0</v>
      </c>
      <c r="BG256" s="137" t="n">
        <f aca="false">IF(N256="zákl. přenesená",J256,0)</f>
        <v>0</v>
      </c>
      <c r="BH256" s="137" t="n">
        <f aca="false">IF(N256="sníž. přenesená",J256,0)</f>
        <v>0</v>
      </c>
      <c r="BI256" s="137" t="n">
        <f aca="false">IF(N256="nulová",J256,0)</f>
        <v>0</v>
      </c>
      <c r="BJ256" s="3" t="s">
        <v>81</v>
      </c>
      <c r="BK256" s="137" t="n">
        <f aca="false">ROUND(I256*H256,2)</f>
        <v>0</v>
      </c>
      <c r="BL256" s="3" t="s">
        <v>254</v>
      </c>
      <c r="BM256" s="258" t="s">
        <v>491</v>
      </c>
    </row>
    <row r="257" s="30" customFormat="true" ht="10.2" hidden="false" customHeight="false" outlineLevel="0" collapsed="false">
      <c r="A257" s="26"/>
      <c r="B257" s="27"/>
      <c r="C257" s="28"/>
      <c r="D257" s="259" t="s">
        <v>256</v>
      </c>
      <c r="E257" s="28"/>
      <c r="F257" s="260" t="s">
        <v>490</v>
      </c>
      <c r="G257" s="28"/>
      <c r="H257" s="28"/>
      <c r="I257" s="211"/>
      <c r="J257" s="28"/>
      <c r="K257" s="28"/>
      <c r="L257" s="29"/>
      <c r="M257" s="261"/>
      <c r="N257" s="262"/>
      <c r="O257" s="76"/>
      <c r="P257" s="76"/>
      <c r="Q257" s="76"/>
      <c r="R257" s="76"/>
      <c r="S257" s="76"/>
      <c r="T257" s="77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T257" s="3" t="s">
        <v>256</v>
      </c>
      <c r="AU257" s="3" t="s">
        <v>83</v>
      </c>
    </row>
    <row r="258" s="30" customFormat="true" ht="24.15" hidden="false" customHeight="true" outlineLevel="0" collapsed="false">
      <c r="A258" s="26"/>
      <c r="B258" s="27"/>
      <c r="C258" s="246" t="s">
        <v>507</v>
      </c>
      <c r="D258" s="246" t="s">
        <v>250</v>
      </c>
      <c r="E258" s="247" t="s">
        <v>484</v>
      </c>
      <c r="F258" s="248" t="s">
        <v>485</v>
      </c>
      <c r="G258" s="249" t="s">
        <v>301</v>
      </c>
      <c r="H258" s="250" t="n">
        <v>73</v>
      </c>
      <c r="I258" s="251"/>
      <c r="J258" s="252" t="n">
        <f aca="false">ROUND(I258*H258,2)</f>
        <v>0</v>
      </c>
      <c r="K258" s="253"/>
      <c r="L258" s="29"/>
      <c r="M258" s="254"/>
      <c r="N258" s="255" t="s">
        <v>39</v>
      </c>
      <c r="O258" s="76"/>
      <c r="P258" s="256" t="n">
        <f aca="false">O258*H258</f>
        <v>0</v>
      </c>
      <c r="Q258" s="256" t="n">
        <v>0.0002</v>
      </c>
      <c r="R258" s="256" t="n">
        <f aca="false">Q258*H258</f>
        <v>0.0146</v>
      </c>
      <c r="S258" s="256" t="n">
        <v>0</v>
      </c>
      <c r="T258" s="257" t="n">
        <f aca="false"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258" t="s">
        <v>302</v>
      </c>
      <c r="AT258" s="258" t="s">
        <v>250</v>
      </c>
      <c r="AU258" s="258" t="s">
        <v>83</v>
      </c>
      <c r="AY258" s="3" t="s">
        <v>247</v>
      </c>
      <c r="BE258" s="137" t="n">
        <f aca="false">IF(N258="základní",J258,0)</f>
        <v>0</v>
      </c>
      <c r="BF258" s="137" t="n">
        <f aca="false">IF(N258="snížená",J258,0)</f>
        <v>0</v>
      </c>
      <c r="BG258" s="137" t="n">
        <f aca="false">IF(N258="zákl. přenesená",J258,0)</f>
        <v>0</v>
      </c>
      <c r="BH258" s="137" t="n">
        <f aca="false">IF(N258="sníž. přenesená",J258,0)</f>
        <v>0</v>
      </c>
      <c r="BI258" s="137" t="n">
        <f aca="false">IF(N258="nulová",J258,0)</f>
        <v>0</v>
      </c>
      <c r="BJ258" s="3" t="s">
        <v>81</v>
      </c>
      <c r="BK258" s="137" t="n">
        <f aca="false">ROUND(I258*H258,2)</f>
        <v>0</v>
      </c>
      <c r="BL258" s="3" t="s">
        <v>302</v>
      </c>
      <c r="BM258" s="258" t="s">
        <v>493</v>
      </c>
    </row>
    <row r="259" s="30" customFormat="true" ht="19.2" hidden="false" customHeight="false" outlineLevel="0" collapsed="false">
      <c r="A259" s="26"/>
      <c r="B259" s="27"/>
      <c r="C259" s="28"/>
      <c r="D259" s="259" t="s">
        <v>256</v>
      </c>
      <c r="E259" s="28"/>
      <c r="F259" s="260" t="s">
        <v>487</v>
      </c>
      <c r="G259" s="28"/>
      <c r="H259" s="28"/>
      <c r="I259" s="211"/>
      <c r="J259" s="28"/>
      <c r="K259" s="28"/>
      <c r="L259" s="29"/>
      <c r="M259" s="261"/>
      <c r="N259" s="262"/>
      <c r="O259" s="76"/>
      <c r="P259" s="76"/>
      <c r="Q259" s="76"/>
      <c r="R259" s="76"/>
      <c r="S259" s="76"/>
      <c r="T259" s="77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T259" s="3" t="s">
        <v>256</v>
      </c>
      <c r="AU259" s="3" t="s">
        <v>83</v>
      </c>
    </row>
    <row r="260" s="30" customFormat="true" ht="24.15" hidden="false" customHeight="true" outlineLevel="0" collapsed="false">
      <c r="A260" s="26"/>
      <c r="B260" s="27"/>
      <c r="C260" s="246" t="s">
        <v>511</v>
      </c>
      <c r="D260" s="246" t="s">
        <v>250</v>
      </c>
      <c r="E260" s="247" t="s">
        <v>495</v>
      </c>
      <c r="F260" s="248" t="s">
        <v>496</v>
      </c>
      <c r="G260" s="249" t="s">
        <v>301</v>
      </c>
      <c r="H260" s="250" t="n">
        <v>73</v>
      </c>
      <c r="I260" s="251"/>
      <c r="J260" s="252" t="n">
        <f aca="false">ROUND(I260*H260,2)</f>
        <v>0</v>
      </c>
      <c r="K260" s="253"/>
      <c r="L260" s="29"/>
      <c r="M260" s="254"/>
      <c r="N260" s="255" t="s">
        <v>39</v>
      </c>
      <c r="O260" s="76"/>
      <c r="P260" s="256" t="n">
        <f aca="false">O260*H260</f>
        <v>0</v>
      </c>
      <c r="Q260" s="256" t="n">
        <v>0.00029</v>
      </c>
      <c r="R260" s="256" t="n">
        <f aca="false">Q260*H260</f>
        <v>0.02117</v>
      </c>
      <c r="S260" s="256" t="n">
        <v>0</v>
      </c>
      <c r="T260" s="257" t="n">
        <f aca="false">S260*H260</f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258" t="s">
        <v>302</v>
      </c>
      <c r="AT260" s="258" t="s">
        <v>250</v>
      </c>
      <c r="AU260" s="258" t="s">
        <v>83</v>
      </c>
      <c r="AY260" s="3" t="s">
        <v>247</v>
      </c>
      <c r="BE260" s="137" t="n">
        <f aca="false">IF(N260="základní",J260,0)</f>
        <v>0</v>
      </c>
      <c r="BF260" s="137" t="n">
        <f aca="false">IF(N260="snížená",J260,0)</f>
        <v>0</v>
      </c>
      <c r="BG260" s="137" t="n">
        <f aca="false">IF(N260="zákl. přenesená",J260,0)</f>
        <v>0</v>
      </c>
      <c r="BH260" s="137" t="n">
        <f aca="false">IF(N260="sníž. přenesená",J260,0)</f>
        <v>0</v>
      </c>
      <c r="BI260" s="137" t="n">
        <f aca="false">IF(N260="nulová",J260,0)</f>
        <v>0</v>
      </c>
      <c r="BJ260" s="3" t="s">
        <v>81</v>
      </c>
      <c r="BK260" s="137" t="n">
        <f aca="false">ROUND(I260*H260,2)</f>
        <v>0</v>
      </c>
      <c r="BL260" s="3" t="s">
        <v>302</v>
      </c>
      <c r="BM260" s="258" t="s">
        <v>497</v>
      </c>
    </row>
    <row r="261" s="30" customFormat="true" ht="28.8" hidden="false" customHeight="false" outlineLevel="0" collapsed="false">
      <c r="A261" s="26"/>
      <c r="B261" s="27"/>
      <c r="C261" s="28"/>
      <c r="D261" s="259" t="s">
        <v>256</v>
      </c>
      <c r="E261" s="28"/>
      <c r="F261" s="260" t="s">
        <v>498</v>
      </c>
      <c r="G261" s="28"/>
      <c r="H261" s="28"/>
      <c r="I261" s="211"/>
      <c r="J261" s="28"/>
      <c r="K261" s="28"/>
      <c r="L261" s="29"/>
      <c r="M261" s="261"/>
      <c r="N261" s="262"/>
      <c r="O261" s="76"/>
      <c r="P261" s="76"/>
      <c r="Q261" s="76"/>
      <c r="R261" s="76"/>
      <c r="S261" s="76"/>
      <c r="T261" s="77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T261" s="3" t="s">
        <v>256</v>
      </c>
      <c r="AU261" s="3" t="s">
        <v>83</v>
      </c>
    </row>
    <row r="262" s="30" customFormat="true" ht="16.5" hidden="false" customHeight="true" outlineLevel="0" collapsed="false">
      <c r="A262" s="26"/>
      <c r="B262" s="27"/>
      <c r="C262" s="246" t="s">
        <v>515</v>
      </c>
      <c r="D262" s="246" t="s">
        <v>250</v>
      </c>
      <c r="E262" s="247" t="s">
        <v>500</v>
      </c>
      <c r="F262" s="248" t="s">
        <v>501</v>
      </c>
      <c r="G262" s="249" t="s">
        <v>253</v>
      </c>
      <c r="H262" s="250" t="n">
        <v>1</v>
      </c>
      <c r="I262" s="251"/>
      <c r="J262" s="252" t="n">
        <f aca="false">ROUND(I262*H262,2)</f>
        <v>0</v>
      </c>
      <c r="K262" s="253"/>
      <c r="L262" s="29"/>
      <c r="M262" s="254"/>
      <c r="N262" s="255" t="s">
        <v>39</v>
      </c>
      <c r="O262" s="76"/>
      <c r="P262" s="256" t="n">
        <f aca="false">O262*H262</f>
        <v>0</v>
      </c>
      <c r="Q262" s="256" t="n">
        <v>0</v>
      </c>
      <c r="R262" s="256" t="n">
        <f aca="false">Q262*H262</f>
        <v>0</v>
      </c>
      <c r="S262" s="256" t="n">
        <v>0</v>
      </c>
      <c r="T262" s="257" t="n">
        <f aca="false"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258" t="s">
        <v>254</v>
      </c>
      <c r="AT262" s="258" t="s">
        <v>250</v>
      </c>
      <c r="AU262" s="258" t="s">
        <v>83</v>
      </c>
      <c r="AY262" s="3" t="s">
        <v>247</v>
      </c>
      <c r="BE262" s="137" t="n">
        <f aca="false">IF(N262="základní",J262,0)</f>
        <v>0</v>
      </c>
      <c r="BF262" s="137" t="n">
        <f aca="false">IF(N262="snížená",J262,0)</f>
        <v>0</v>
      </c>
      <c r="BG262" s="137" t="n">
        <f aca="false">IF(N262="zákl. přenesená",J262,0)</f>
        <v>0</v>
      </c>
      <c r="BH262" s="137" t="n">
        <f aca="false">IF(N262="sníž. přenesená",J262,0)</f>
        <v>0</v>
      </c>
      <c r="BI262" s="137" t="n">
        <f aca="false">IF(N262="nulová",J262,0)</f>
        <v>0</v>
      </c>
      <c r="BJ262" s="3" t="s">
        <v>81</v>
      </c>
      <c r="BK262" s="137" t="n">
        <f aca="false">ROUND(I262*H262,2)</f>
        <v>0</v>
      </c>
      <c r="BL262" s="3" t="s">
        <v>254</v>
      </c>
      <c r="BM262" s="258" t="s">
        <v>502</v>
      </c>
    </row>
    <row r="263" s="30" customFormat="true" ht="10.2" hidden="false" customHeight="false" outlineLevel="0" collapsed="false">
      <c r="A263" s="26"/>
      <c r="B263" s="27"/>
      <c r="C263" s="28"/>
      <c r="D263" s="259" t="s">
        <v>256</v>
      </c>
      <c r="E263" s="28"/>
      <c r="F263" s="260" t="s">
        <v>501</v>
      </c>
      <c r="G263" s="28"/>
      <c r="H263" s="28"/>
      <c r="I263" s="211"/>
      <c r="J263" s="28"/>
      <c r="K263" s="28"/>
      <c r="L263" s="29"/>
      <c r="M263" s="261"/>
      <c r="N263" s="262"/>
      <c r="O263" s="76"/>
      <c r="P263" s="76"/>
      <c r="Q263" s="76"/>
      <c r="R263" s="76"/>
      <c r="S263" s="76"/>
      <c r="T263" s="77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T263" s="3" t="s">
        <v>256</v>
      </c>
      <c r="AU263" s="3" t="s">
        <v>83</v>
      </c>
    </row>
    <row r="264" s="229" customFormat="true" ht="25.95" hidden="false" customHeight="true" outlineLevel="0" collapsed="false">
      <c r="B264" s="230"/>
      <c r="C264" s="231"/>
      <c r="D264" s="232" t="s">
        <v>73</v>
      </c>
      <c r="E264" s="233" t="s">
        <v>503</v>
      </c>
      <c r="F264" s="233" t="s">
        <v>504</v>
      </c>
      <c r="G264" s="231"/>
      <c r="H264" s="231"/>
      <c r="I264" s="234"/>
      <c r="J264" s="235" t="n">
        <f aca="false">BK264</f>
        <v>0</v>
      </c>
      <c r="K264" s="231"/>
      <c r="L264" s="236"/>
      <c r="M264" s="237"/>
      <c r="N264" s="238"/>
      <c r="O264" s="238"/>
      <c r="P264" s="239" t="n">
        <f aca="false">P265</f>
        <v>0</v>
      </c>
      <c r="Q264" s="238"/>
      <c r="R264" s="239" t="n">
        <f aca="false">R265</f>
        <v>0</v>
      </c>
      <c r="S264" s="238"/>
      <c r="T264" s="240" t="n">
        <f aca="false">T265</f>
        <v>0</v>
      </c>
      <c r="AR264" s="241" t="s">
        <v>272</v>
      </c>
      <c r="AT264" s="242" t="s">
        <v>73</v>
      </c>
      <c r="AU264" s="242" t="s">
        <v>74</v>
      </c>
      <c r="AY264" s="241" t="s">
        <v>247</v>
      </c>
      <c r="BK264" s="243" t="n">
        <f aca="false">BK265</f>
        <v>0</v>
      </c>
    </row>
    <row r="265" s="229" customFormat="true" ht="22.8" hidden="false" customHeight="true" outlineLevel="0" collapsed="false">
      <c r="B265" s="230"/>
      <c r="C265" s="231"/>
      <c r="D265" s="232" t="s">
        <v>73</v>
      </c>
      <c r="E265" s="244" t="s">
        <v>505</v>
      </c>
      <c r="F265" s="244" t="s">
        <v>504</v>
      </c>
      <c r="G265" s="231"/>
      <c r="H265" s="231"/>
      <c r="I265" s="234"/>
      <c r="J265" s="245" t="n">
        <f aca="false">BK265</f>
        <v>0</v>
      </c>
      <c r="K265" s="231"/>
      <c r="L265" s="236"/>
      <c r="M265" s="237"/>
      <c r="N265" s="238"/>
      <c r="O265" s="238"/>
      <c r="P265" s="239" t="n">
        <f aca="false">SUM(P266:P267)</f>
        <v>0</v>
      </c>
      <c r="Q265" s="238"/>
      <c r="R265" s="239" t="n">
        <f aca="false">SUM(R266:R267)</f>
        <v>0</v>
      </c>
      <c r="S265" s="238"/>
      <c r="T265" s="240" t="n">
        <f aca="false">SUM(T266:T267)</f>
        <v>0</v>
      </c>
      <c r="AR265" s="241" t="s">
        <v>272</v>
      </c>
      <c r="AT265" s="242" t="s">
        <v>73</v>
      </c>
      <c r="AU265" s="242" t="s">
        <v>81</v>
      </c>
      <c r="AY265" s="241" t="s">
        <v>247</v>
      </c>
      <c r="BK265" s="243" t="n">
        <f aca="false">SUM(BK266:BK267)</f>
        <v>0</v>
      </c>
    </row>
    <row r="266" s="30" customFormat="true" ht="16.5" hidden="false" customHeight="true" outlineLevel="0" collapsed="false">
      <c r="A266" s="26"/>
      <c r="B266" s="27"/>
      <c r="C266" s="246" t="s">
        <v>520</v>
      </c>
      <c r="D266" s="246" t="s">
        <v>250</v>
      </c>
      <c r="E266" s="247" t="s">
        <v>508</v>
      </c>
      <c r="F266" s="248" t="s">
        <v>509</v>
      </c>
      <c r="G266" s="249" t="s">
        <v>253</v>
      </c>
      <c r="H266" s="250" t="n">
        <v>1</v>
      </c>
      <c r="I266" s="251"/>
      <c r="J266" s="252" t="n">
        <f aca="false">ROUND(I266*H266,2)</f>
        <v>0</v>
      </c>
      <c r="K266" s="253"/>
      <c r="L266" s="29"/>
      <c r="M266" s="254"/>
      <c r="N266" s="255" t="s">
        <v>39</v>
      </c>
      <c r="O266" s="76"/>
      <c r="P266" s="256" t="n">
        <f aca="false">O266*H266</f>
        <v>0</v>
      </c>
      <c r="Q266" s="256" t="n">
        <v>0</v>
      </c>
      <c r="R266" s="256" t="n">
        <f aca="false">Q266*H266</f>
        <v>0</v>
      </c>
      <c r="S266" s="256" t="n">
        <v>0</v>
      </c>
      <c r="T266" s="257" t="n">
        <f aca="false"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258" t="s">
        <v>254</v>
      </c>
      <c r="AT266" s="258" t="s">
        <v>250</v>
      </c>
      <c r="AU266" s="258" t="s">
        <v>83</v>
      </c>
      <c r="AY266" s="3" t="s">
        <v>247</v>
      </c>
      <c r="BE266" s="137" t="n">
        <f aca="false">IF(N266="základní",J266,0)</f>
        <v>0</v>
      </c>
      <c r="BF266" s="137" t="n">
        <f aca="false">IF(N266="snížená",J266,0)</f>
        <v>0</v>
      </c>
      <c r="BG266" s="137" t="n">
        <f aca="false">IF(N266="zákl. přenesená",J266,0)</f>
        <v>0</v>
      </c>
      <c r="BH266" s="137" t="n">
        <f aca="false">IF(N266="sníž. přenesená",J266,0)</f>
        <v>0</v>
      </c>
      <c r="BI266" s="137" t="n">
        <f aca="false">IF(N266="nulová",J266,0)</f>
        <v>0</v>
      </c>
      <c r="BJ266" s="3" t="s">
        <v>81</v>
      </c>
      <c r="BK266" s="137" t="n">
        <f aca="false">ROUND(I266*H266,2)</f>
        <v>0</v>
      </c>
      <c r="BL266" s="3" t="s">
        <v>254</v>
      </c>
      <c r="BM266" s="258" t="s">
        <v>1720</v>
      </c>
    </row>
    <row r="267" s="30" customFormat="true" ht="10.2" hidden="false" customHeight="false" outlineLevel="0" collapsed="false">
      <c r="A267" s="26"/>
      <c r="B267" s="27"/>
      <c r="C267" s="28"/>
      <c r="D267" s="259" t="s">
        <v>256</v>
      </c>
      <c r="E267" s="28"/>
      <c r="F267" s="260" t="s">
        <v>509</v>
      </c>
      <c r="G267" s="28"/>
      <c r="H267" s="28"/>
      <c r="I267" s="211"/>
      <c r="J267" s="28"/>
      <c r="K267" s="28"/>
      <c r="L267" s="29"/>
      <c r="M267" s="285"/>
      <c r="N267" s="286"/>
      <c r="O267" s="287"/>
      <c r="P267" s="287"/>
      <c r="Q267" s="287"/>
      <c r="R267" s="287"/>
      <c r="S267" s="287"/>
      <c r="T267" s="288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T267" s="3" t="s">
        <v>256</v>
      </c>
      <c r="AU267" s="3" t="s">
        <v>83</v>
      </c>
    </row>
    <row r="268" s="30" customFormat="true" ht="6.9" hidden="false" customHeight="true" outlineLevel="0" collapsed="false">
      <c r="A268" s="26"/>
      <c r="B268" s="54"/>
      <c r="C268" s="55"/>
      <c r="D268" s="55"/>
      <c r="E268" s="55"/>
      <c r="F268" s="55"/>
      <c r="G268" s="55"/>
      <c r="H268" s="55"/>
      <c r="I268" s="55"/>
      <c r="J268" s="55"/>
      <c r="K268" s="55"/>
      <c r="L268" s="29"/>
      <c r="M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</row>
  </sheetData>
  <autoFilter ref="C142:K267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5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160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1721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1722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J113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ROUND((SUM(BE113:BE120) + SUM(BE142:BE258)),  2)</f>
        <v>0</v>
      </c>
      <c r="G37" s="26"/>
      <c r="H37" s="26"/>
      <c r="I37" s="166" t="n">
        <v>0.21</v>
      </c>
      <c r="J37" s="165" t="n">
        <f aca="false">ROUND(((SUM(BE113:BE120) + SUM(BE142:BE258))*I37),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ROUND((SUM(BF113:BF120) + SUM(BF142:BF258)),  2)</f>
        <v>0</v>
      </c>
      <c r="G38" s="26"/>
      <c r="H38" s="26"/>
      <c r="I38" s="166" t="n">
        <v>0.15</v>
      </c>
      <c r="J38" s="165" t="n">
        <f aca="false">ROUND(((SUM(BF113:BF120) + SUM(BF142:BF258))*I38),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ROUND((SUM(BG113:BG120) + SUM(BG142:BG258)),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ROUND((SUM(BH113:BH120) + SUM(BH142:BH258)),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ROUND((SUM(BI113:BI120) + SUM(BI142:BI258)),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1721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51.9.1 - kabinet výtvarná, II.B-7 - stavba 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J142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J143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212</v>
      </c>
      <c r="E100" s="202"/>
      <c r="F100" s="202"/>
      <c r="G100" s="202"/>
      <c r="H100" s="202"/>
      <c r="I100" s="202"/>
      <c r="J100" s="203" t="n">
        <f aca="false">J144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J147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J152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J161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217</v>
      </c>
      <c r="E104" s="202"/>
      <c r="F104" s="202"/>
      <c r="G104" s="202"/>
      <c r="H104" s="202"/>
      <c r="I104" s="202"/>
      <c r="J104" s="203" t="n">
        <f aca="false">J162</f>
        <v>0</v>
      </c>
      <c r="K104" s="119"/>
      <c r="L104" s="204"/>
    </row>
    <row r="105" s="199" customFormat="true" ht="19.95" hidden="false" customHeight="true" outlineLevel="0" collapsed="false">
      <c r="B105" s="200"/>
      <c r="C105" s="119"/>
      <c r="D105" s="201" t="s">
        <v>218</v>
      </c>
      <c r="E105" s="202"/>
      <c r="F105" s="202"/>
      <c r="G105" s="202"/>
      <c r="H105" s="202"/>
      <c r="I105" s="202"/>
      <c r="J105" s="203" t="n">
        <f aca="false">J184</f>
        <v>0</v>
      </c>
      <c r="K105" s="119"/>
      <c r="L105" s="204"/>
    </row>
    <row r="106" s="199" customFormat="true" ht="19.95" hidden="false" customHeight="true" outlineLevel="0" collapsed="false">
      <c r="B106" s="200"/>
      <c r="C106" s="119"/>
      <c r="D106" s="201" t="s">
        <v>1172</v>
      </c>
      <c r="E106" s="202"/>
      <c r="F106" s="202"/>
      <c r="G106" s="202"/>
      <c r="H106" s="202"/>
      <c r="I106" s="202"/>
      <c r="J106" s="203" t="n">
        <f aca="false">J212</f>
        <v>0</v>
      </c>
      <c r="K106" s="119"/>
      <c r="L106" s="204"/>
    </row>
    <row r="107" s="199" customFormat="true" ht="19.95" hidden="false" customHeight="true" outlineLevel="0" collapsed="false">
      <c r="B107" s="200"/>
      <c r="C107" s="119"/>
      <c r="D107" s="201" t="s">
        <v>219</v>
      </c>
      <c r="E107" s="202"/>
      <c r="F107" s="202"/>
      <c r="G107" s="202"/>
      <c r="H107" s="202"/>
      <c r="I107" s="202"/>
      <c r="J107" s="203" t="n">
        <f aca="false">J221</f>
        <v>0</v>
      </c>
      <c r="K107" s="119"/>
      <c r="L107" s="204"/>
    </row>
    <row r="108" s="199" customFormat="true" ht="19.95" hidden="false" customHeight="true" outlineLevel="0" collapsed="false">
      <c r="B108" s="200"/>
      <c r="C108" s="119"/>
      <c r="D108" s="201" t="s">
        <v>220</v>
      </c>
      <c r="E108" s="202"/>
      <c r="F108" s="202"/>
      <c r="G108" s="202"/>
      <c r="H108" s="202"/>
      <c r="I108" s="202"/>
      <c r="J108" s="203" t="n">
        <f aca="false">J238</f>
        <v>0</v>
      </c>
      <c r="K108" s="119"/>
      <c r="L108" s="204"/>
    </row>
    <row r="109" s="192" customFormat="true" ht="24.9" hidden="false" customHeight="true" outlineLevel="0" collapsed="false">
      <c r="B109" s="193"/>
      <c r="C109" s="194"/>
      <c r="D109" s="195" t="s">
        <v>1511</v>
      </c>
      <c r="E109" s="196"/>
      <c r="F109" s="196"/>
      <c r="G109" s="196"/>
      <c r="H109" s="196"/>
      <c r="I109" s="196"/>
      <c r="J109" s="197" t="n">
        <f aca="false">J255</f>
        <v>0</v>
      </c>
      <c r="K109" s="194"/>
      <c r="L109" s="198"/>
    </row>
    <row r="110" s="199" customFormat="true" ht="19.95" hidden="false" customHeight="true" outlineLevel="0" collapsed="false">
      <c r="B110" s="200"/>
      <c r="C110" s="119"/>
      <c r="D110" s="201" t="s">
        <v>222</v>
      </c>
      <c r="E110" s="202"/>
      <c r="F110" s="202"/>
      <c r="G110" s="202"/>
      <c r="H110" s="202"/>
      <c r="I110" s="202"/>
      <c r="J110" s="203" t="n">
        <f aca="false">J256</f>
        <v>0</v>
      </c>
      <c r="K110" s="119"/>
      <c r="L110" s="204"/>
    </row>
    <row r="111" s="30" customFormat="true" ht="21.75" hidden="false" customHeight="true" outlineLevel="0" collapsed="false">
      <c r="A111" s="26"/>
      <c r="B111" s="27"/>
      <c r="C111" s="28"/>
      <c r="D111" s="28"/>
      <c r="E111" s="28"/>
      <c r="F111" s="28"/>
      <c r="G111" s="28"/>
      <c r="H111" s="28"/>
      <c r="I111" s="28"/>
      <c r="J111" s="28"/>
      <c r="K111" s="28"/>
      <c r="L111" s="5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="30" customFormat="true" ht="6.9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29.25" hidden="false" customHeight="true" outlineLevel="0" collapsed="false">
      <c r="A113" s="26"/>
      <c r="B113" s="27"/>
      <c r="C113" s="190" t="s">
        <v>223</v>
      </c>
      <c r="D113" s="28"/>
      <c r="E113" s="28"/>
      <c r="F113" s="28"/>
      <c r="G113" s="28"/>
      <c r="H113" s="28"/>
      <c r="I113" s="28"/>
      <c r="J113" s="205" t="n">
        <f aca="false">ROUND(J114 + J115 + J116 + J117 + J118 + J119,2)</f>
        <v>0</v>
      </c>
      <c r="K113" s="28"/>
      <c r="L113" s="51"/>
      <c r="N113" s="206" t="s">
        <v>38</v>
      </c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18" hidden="false" customHeight="true" outlineLevel="0" collapsed="false">
      <c r="A114" s="26"/>
      <c r="B114" s="27"/>
      <c r="C114" s="28"/>
      <c r="D114" s="138" t="s">
        <v>224</v>
      </c>
      <c r="E114" s="138"/>
      <c r="F114" s="138"/>
      <c r="G114" s="28"/>
      <c r="H114" s="28"/>
      <c r="I114" s="28"/>
      <c r="J114" s="207" t="n">
        <v>0</v>
      </c>
      <c r="K114" s="28"/>
      <c r="L114" s="208"/>
      <c r="M114" s="209"/>
      <c r="N114" s="210" t="s">
        <v>39</v>
      </c>
      <c r="O114" s="209"/>
      <c r="P114" s="209"/>
      <c r="Q114" s="209"/>
      <c r="R114" s="209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12" t="s">
        <v>225</v>
      </c>
      <c r="AZ114" s="209"/>
      <c r="BA114" s="209"/>
      <c r="BB114" s="209"/>
      <c r="BC114" s="209"/>
      <c r="BD114" s="209"/>
      <c r="BE114" s="213" t="n">
        <f aca="false">IF(N114="základní",J114,0)</f>
        <v>0</v>
      </c>
      <c r="BF114" s="213" t="n">
        <f aca="false">IF(N114="snížená",J114,0)</f>
        <v>0</v>
      </c>
      <c r="BG114" s="213" t="n">
        <f aca="false">IF(N114="zákl. přenesená",J114,0)</f>
        <v>0</v>
      </c>
      <c r="BH114" s="213" t="n">
        <f aca="false">IF(N114="sníž. přenesená",J114,0)</f>
        <v>0</v>
      </c>
      <c r="BI114" s="213" t="n">
        <f aca="false">IF(N114="nulová",J114,0)</f>
        <v>0</v>
      </c>
      <c r="BJ114" s="212" t="s">
        <v>81</v>
      </c>
      <c r="BK114" s="209"/>
      <c r="BL114" s="209"/>
      <c r="BM114" s="209"/>
    </row>
    <row r="115" s="30" customFormat="true" ht="18" hidden="false" customHeight="true" outlineLevel="0" collapsed="false">
      <c r="A115" s="26"/>
      <c r="B115" s="27"/>
      <c r="C115" s="28"/>
      <c r="D115" s="138" t="s">
        <v>226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227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228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229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214" t="s">
        <v>230</v>
      </c>
      <c r="E119" s="28"/>
      <c r="F119" s="28"/>
      <c r="G119" s="28"/>
      <c r="H119" s="28"/>
      <c r="I119" s="28"/>
      <c r="J119" s="207" t="n">
        <f aca="false">ROUND(J32*T119,2)</f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231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0.2" hidden="false" customHeight="false" outlineLevel="0" collapsed="false">
      <c r="A120" s="26"/>
      <c r="B120" s="27"/>
      <c r="C120" s="28"/>
      <c r="D120" s="28"/>
      <c r="E120" s="28"/>
      <c r="F120" s="28"/>
      <c r="G120" s="28"/>
      <c r="H120" s="28"/>
      <c r="I120" s="28"/>
      <c r="J120" s="28"/>
      <c r="K120" s="28"/>
      <c r="L120" s="51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="30" customFormat="true" ht="29.25" hidden="false" customHeight="true" outlineLevel="0" collapsed="false">
      <c r="A121" s="26"/>
      <c r="B121" s="27"/>
      <c r="C121" s="141" t="s">
        <v>199</v>
      </c>
      <c r="D121" s="142"/>
      <c r="E121" s="142"/>
      <c r="F121" s="142"/>
      <c r="G121" s="142"/>
      <c r="H121" s="142"/>
      <c r="I121" s="142"/>
      <c r="J121" s="215" t="n">
        <f aca="false">ROUND(J98+J113,2)</f>
        <v>0</v>
      </c>
      <c r="K121" s="142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6.9" hidden="false" customHeight="true" outlineLevel="0" collapsed="false">
      <c r="A122" s="26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6" s="30" customFormat="true" ht="6.9" hidden="false" customHeight="true" outlineLevel="0" collapsed="false">
      <c r="A126" s="26"/>
      <c r="B126" s="56"/>
      <c r="C126" s="57"/>
      <c r="D126" s="57"/>
      <c r="E126" s="57"/>
      <c r="F126" s="57"/>
      <c r="G126" s="57"/>
      <c r="H126" s="57"/>
      <c r="I126" s="57"/>
      <c r="J126" s="57"/>
      <c r="K126" s="57"/>
      <c r="L126" s="51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="30" customFormat="true" ht="24.9" hidden="false" customHeight="true" outlineLevel="0" collapsed="false">
      <c r="A127" s="26"/>
      <c r="B127" s="27"/>
      <c r="C127" s="9" t="s">
        <v>232</v>
      </c>
      <c r="D127" s="28"/>
      <c r="E127" s="28"/>
      <c r="F127" s="28"/>
      <c r="G127" s="28"/>
      <c r="H127" s="28"/>
      <c r="I127" s="28"/>
      <c r="J127" s="28"/>
      <c r="K127" s="28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6.9" hidden="false" customHeight="true" outlineLevel="0" collapsed="false">
      <c r="A128" s="26"/>
      <c r="B128" s="27"/>
      <c r="C128" s="28"/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12" hidden="false" customHeight="true" outlineLevel="0" collapsed="false">
      <c r="A129" s="26"/>
      <c r="B129" s="27"/>
      <c r="C129" s="17" t="s">
        <v>15</v>
      </c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6.5" hidden="false" customHeight="true" outlineLevel="0" collapsed="false">
      <c r="A130" s="26"/>
      <c r="B130" s="27"/>
      <c r="C130" s="28"/>
      <c r="D130" s="28"/>
      <c r="E130" s="185" t="str">
        <f aca="false">E7</f>
        <v>Zlepšování kvality a dostupnosti vzdělávání  ZŠ Ivančická 218, Moravský Krumlov</v>
      </c>
      <c r="F130" s="185"/>
      <c r="G130" s="185"/>
      <c r="H130" s="185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customFormat="false" ht="12" hidden="false" customHeight="true" outlineLevel="0" collapsed="false">
      <c r="B131" s="7"/>
      <c r="C131" s="17" t="s">
        <v>201</v>
      </c>
      <c r="D131" s="8"/>
      <c r="E131" s="8"/>
      <c r="F131" s="8"/>
      <c r="G131" s="8"/>
      <c r="H131" s="8"/>
      <c r="I131" s="8"/>
      <c r="J131" s="8"/>
      <c r="K131" s="8"/>
      <c r="L131" s="6"/>
    </row>
    <row r="132" s="30" customFormat="true" ht="16.5" hidden="false" customHeight="true" outlineLevel="0" collapsed="false">
      <c r="A132" s="26"/>
      <c r="B132" s="27"/>
      <c r="C132" s="28"/>
      <c r="D132" s="28"/>
      <c r="E132" s="185" t="s">
        <v>1721</v>
      </c>
      <c r="F132" s="185"/>
      <c r="G132" s="185"/>
      <c r="H132" s="185"/>
      <c r="I132" s="28"/>
      <c r="J132" s="28"/>
      <c r="K132" s="28"/>
      <c r="L132" s="51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="30" customFormat="true" ht="12" hidden="false" customHeight="true" outlineLevel="0" collapsed="false">
      <c r="A133" s="26"/>
      <c r="B133" s="27"/>
      <c r="C133" s="17" t="s">
        <v>203</v>
      </c>
      <c r="D133" s="28"/>
      <c r="E133" s="28"/>
      <c r="F133" s="28"/>
      <c r="G133" s="28"/>
      <c r="H133" s="28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6.5" hidden="false" customHeight="true" outlineLevel="0" collapsed="false">
      <c r="A134" s="26"/>
      <c r="B134" s="27"/>
      <c r="C134" s="28"/>
      <c r="D134" s="28"/>
      <c r="E134" s="66" t="str">
        <f aca="false">E11</f>
        <v>51.9.1 - kabinet výtvarná, II.B-7 - stavba </v>
      </c>
      <c r="F134" s="66"/>
      <c r="G134" s="66"/>
      <c r="H134" s="66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6.9" hidden="false" customHeight="true" outlineLevel="0" collapsed="false">
      <c r="A135" s="26"/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12" hidden="false" customHeight="true" outlineLevel="0" collapsed="false">
      <c r="A136" s="26"/>
      <c r="B136" s="27"/>
      <c r="C136" s="17" t="s">
        <v>19</v>
      </c>
      <c r="D136" s="28"/>
      <c r="E136" s="28"/>
      <c r="F136" s="18" t="str">
        <f aca="false">F14</f>
        <v> </v>
      </c>
      <c r="G136" s="28"/>
      <c r="H136" s="28"/>
      <c r="I136" s="17" t="s">
        <v>21</v>
      </c>
      <c r="J136" s="186" t="str">
        <f aca="false">IF(J14="","",J14)</f>
        <v>14. 8. 2023</v>
      </c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6.9" hidden="false" customHeight="true" outlineLevel="0" collapsed="false">
      <c r="A137" s="26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15.15" hidden="false" customHeight="true" outlineLevel="0" collapsed="false">
      <c r="A138" s="26"/>
      <c r="B138" s="27"/>
      <c r="C138" s="17" t="s">
        <v>23</v>
      </c>
      <c r="D138" s="28"/>
      <c r="E138" s="28"/>
      <c r="F138" s="18" t="str">
        <f aca="false">E17</f>
        <v> </v>
      </c>
      <c r="G138" s="28"/>
      <c r="H138" s="28"/>
      <c r="I138" s="17" t="s">
        <v>28</v>
      </c>
      <c r="J138" s="187" t="str">
        <f aca="false">E23</f>
        <v> </v>
      </c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26</v>
      </c>
      <c r="D139" s="28"/>
      <c r="E139" s="28"/>
      <c r="F139" s="18" t="str">
        <f aca="false">IF(E20="","",E20)</f>
        <v>Vyplň údaj</v>
      </c>
      <c r="G139" s="28"/>
      <c r="H139" s="28"/>
      <c r="I139" s="17" t="s">
        <v>30</v>
      </c>
      <c r="J139" s="187" t="str">
        <f aca="false">E26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0.35" hidden="false" customHeight="true" outlineLevel="0" collapsed="false">
      <c r="A140" s="26"/>
      <c r="B140" s="27"/>
      <c r="C140" s="28"/>
      <c r="D140" s="28"/>
      <c r="E140" s="28"/>
      <c r="F140" s="28"/>
      <c r="G140" s="28"/>
      <c r="H140" s="28"/>
      <c r="I140" s="28"/>
      <c r="J140" s="28"/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223" customFormat="true" ht="29.25" hidden="false" customHeight="true" outlineLevel="0" collapsed="false">
      <c r="A141" s="216"/>
      <c r="B141" s="217"/>
      <c r="C141" s="218" t="s">
        <v>233</v>
      </c>
      <c r="D141" s="219" t="s">
        <v>59</v>
      </c>
      <c r="E141" s="219" t="s">
        <v>55</v>
      </c>
      <c r="F141" s="219" t="s">
        <v>56</v>
      </c>
      <c r="G141" s="219" t="s">
        <v>234</v>
      </c>
      <c r="H141" s="219" t="s">
        <v>235</v>
      </c>
      <c r="I141" s="219" t="s">
        <v>236</v>
      </c>
      <c r="J141" s="220" t="s">
        <v>208</v>
      </c>
      <c r="K141" s="221" t="s">
        <v>237</v>
      </c>
      <c r="L141" s="222"/>
      <c r="M141" s="84"/>
      <c r="N141" s="85" t="s">
        <v>38</v>
      </c>
      <c r="O141" s="85" t="s">
        <v>238</v>
      </c>
      <c r="P141" s="85" t="s">
        <v>239</v>
      </c>
      <c r="Q141" s="85" t="s">
        <v>240</v>
      </c>
      <c r="R141" s="85" t="s">
        <v>241</v>
      </c>
      <c r="S141" s="85" t="s">
        <v>242</v>
      </c>
      <c r="T141" s="86" t="s">
        <v>243</v>
      </c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</row>
    <row r="142" s="30" customFormat="true" ht="22.8" hidden="false" customHeight="true" outlineLevel="0" collapsed="false">
      <c r="A142" s="26"/>
      <c r="B142" s="27"/>
      <c r="C142" s="92" t="s">
        <v>244</v>
      </c>
      <c r="D142" s="28"/>
      <c r="E142" s="28"/>
      <c r="F142" s="28"/>
      <c r="G142" s="28"/>
      <c r="H142" s="28"/>
      <c r="I142" s="28"/>
      <c r="J142" s="224" t="n">
        <f aca="false">BK142</f>
        <v>0</v>
      </c>
      <c r="K142" s="28"/>
      <c r="L142" s="29"/>
      <c r="M142" s="87"/>
      <c r="N142" s="225"/>
      <c r="O142" s="88"/>
      <c r="P142" s="226" t="n">
        <f aca="false">P143+P161+P255</f>
        <v>0</v>
      </c>
      <c r="Q142" s="88"/>
      <c r="R142" s="226" t="n">
        <f aca="false">R143+R161+R255</f>
        <v>0.77886628</v>
      </c>
      <c r="S142" s="88"/>
      <c r="T142" s="227" t="n">
        <f aca="false">T143+T161+T255</f>
        <v>0.08673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3" t="s">
        <v>73</v>
      </c>
      <c r="AU142" s="3" t="s">
        <v>210</v>
      </c>
      <c r="BK142" s="228" t="n">
        <f aca="false">BK143+BK161+BK255</f>
        <v>0</v>
      </c>
    </row>
    <row r="143" s="229" customFormat="true" ht="25.95" hidden="false" customHeight="true" outlineLevel="0" collapsed="false">
      <c r="B143" s="230"/>
      <c r="C143" s="231"/>
      <c r="D143" s="232" t="s">
        <v>73</v>
      </c>
      <c r="E143" s="233" t="s">
        <v>245</v>
      </c>
      <c r="F143" s="233" t="s">
        <v>246</v>
      </c>
      <c r="G143" s="231"/>
      <c r="H143" s="231"/>
      <c r="I143" s="234"/>
      <c r="J143" s="235" t="n">
        <f aca="false">BK143</f>
        <v>0</v>
      </c>
      <c r="K143" s="231"/>
      <c r="L143" s="236"/>
      <c r="M143" s="237"/>
      <c r="N143" s="238"/>
      <c r="O143" s="238"/>
      <c r="P143" s="239" t="n">
        <f aca="false">P144+P147+P152</f>
        <v>0</v>
      </c>
      <c r="Q143" s="238"/>
      <c r="R143" s="239" t="n">
        <f aca="false">R144+R147+R152</f>
        <v>0</v>
      </c>
      <c r="S143" s="238"/>
      <c r="T143" s="240" t="n">
        <f aca="false">T144+T147+T152</f>
        <v>0</v>
      </c>
      <c r="AR143" s="241" t="s">
        <v>81</v>
      </c>
      <c r="AT143" s="242" t="s">
        <v>73</v>
      </c>
      <c r="AU143" s="242" t="s">
        <v>74</v>
      </c>
      <c r="AY143" s="241" t="s">
        <v>247</v>
      </c>
      <c r="BK143" s="243" t="n">
        <f aca="false">BK144+BK147+BK152</f>
        <v>0</v>
      </c>
    </row>
    <row r="144" s="229" customFormat="true" ht="22.8" hidden="false" customHeight="true" outlineLevel="0" collapsed="false">
      <c r="B144" s="230"/>
      <c r="C144" s="231"/>
      <c r="D144" s="232" t="s">
        <v>73</v>
      </c>
      <c r="E144" s="244" t="s">
        <v>248</v>
      </c>
      <c r="F144" s="244" t="s">
        <v>249</v>
      </c>
      <c r="G144" s="231"/>
      <c r="H144" s="231"/>
      <c r="I144" s="234"/>
      <c r="J144" s="245" t="n">
        <f aca="false">BK144</f>
        <v>0</v>
      </c>
      <c r="K144" s="231"/>
      <c r="L144" s="236"/>
      <c r="M144" s="237"/>
      <c r="N144" s="238"/>
      <c r="O144" s="238"/>
      <c r="P144" s="239" t="n">
        <f aca="false">SUM(P145:P146)</f>
        <v>0</v>
      </c>
      <c r="Q144" s="238"/>
      <c r="R144" s="239" t="n">
        <f aca="false">SUM(R145:R146)</f>
        <v>0</v>
      </c>
      <c r="S144" s="238"/>
      <c r="T144" s="240" t="n">
        <f aca="false">SUM(T145:T146)</f>
        <v>0</v>
      </c>
      <c r="AR144" s="241" t="s">
        <v>81</v>
      </c>
      <c r="AT144" s="242" t="s">
        <v>73</v>
      </c>
      <c r="AU144" s="242" t="s">
        <v>81</v>
      </c>
      <c r="AY144" s="241" t="s">
        <v>247</v>
      </c>
      <c r="BK144" s="243" t="n">
        <f aca="false">SUM(BK145:BK146)</f>
        <v>0</v>
      </c>
    </row>
    <row r="145" s="30" customFormat="true" ht="16.5" hidden="false" customHeight="true" outlineLevel="0" collapsed="false">
      <c r="A145" s="26"/>
      <c r="B145" s="27"/>
      <c r="C145" s="246" t="s">
        <v>81</v>
      </c>
      <c r="D145" s="246" t="s">
        <v>250</v>
      </c>
      <c r="E145" s="247" t="s">
        <v>251</v>
      </c>
      <c r="F145" s="248" t="s">
        <v>252</v>
      </c>
      <c r="G145" s="249" t="s">
        <v>253</v>
      </c>
      <c r="H145" s="250" t="n">
        <v>1</v>
      </c>
      <c r="I145" s="251"/>
      <c r="J145" s="252" t="n">
        <f aca="false">ROUND(I145*H145,2)</f>
        <v>0</v>
      </c>
      <c r="K145" s="253"/>
      <c r="L145" s="29"/>
      <c r="M145" s="254"/>
      <c r="N145" s="255" t="s">
        <v>39</v>
      </c>
      <c r="O145" s="76"/>
      <c r="P145" s="256" t="n">
        <f aca="false">O145*H145</f>
        <v>0</v>
      </c>
      <c r="Q145" s="256" t="n">
        <v>0</v>
      </c>
      <c r="R145" s="256" t="n">
        <f aca="false">Q145*H145</f>
        <v>0</v>
      </c>
      <c r="S145" s="256" t="n">
        <v>0</v>
      </c>
      <c r="T145" s="257" t="n">
        <f aca="false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258" t="s">
        <v>254</v>
      </c>
      <c r="AT145" s="258" t="s">
        <v>250</v>
      </c>
      <c r="AU145" s="258" t="s">
        <v>83</v>
      </c>
      <c r="AY145" s="3" t="s">
        <v>247</v>
      </c>
      <c r="BE145" s="137" t="n">
        <f aca="false">IF(N145="základní",J145,0)</f>
        <v>0</v>
      </c>
      <c r="BF145" s="137" t="n">
        <f aca="false">IF(N145="snížená",J145,0)</f>
        <v>0</v>
      </c>
      <c r="BG145" s="137" t="n">
        <f aca="false">IF(N145="zákl. přenesená",J145,0)</f>
        <v>0</v>
      </c>
      <c r="BH145" s="137" t="n">
        <f aca="false">IF(N145="sníž. přenesená",J145,0)</f>
        <v>0</v>
      </c>
      <c r="BI145" s="137" t="n">
        <f aca="false">IF(N145="nulová",J145,0)</f>
        <v>0</v>
      </c>
      <c r="BJ145" s="3" t="s">
        <v>81</v>
      </c>
      <c r="BK145" s="137" t="n">
        <f aca="false">ROUND(I145*H145,2)</f>
        <v>0</v>
      </c>
      <c r="BL145" s="3" t="s">
        <v>254</v>
      </c>
      <c r="BM145" s="258" t="s">
        <v>255</v>
      </c>
    </row>
    <row r="146" s="30" customFormat="true" ht="10.2" hidden="false" customHeight="false" outlineLevel="0" collapsed="false">
      <c r="A146" s="26"/>
      <c r="B146" s="27"/>
      <c r="C146" s="28"/>
      <c r="D146" s="259" t="s">
        <v>256</v>
      </c>
      <c r="E146" s="28"/>
      <c r="F146" s="260" t="s">
        <v>257</v>
      </c>
      <c r="G146" s="28"/>
      <c r="H146" s="28"/>
      <c r="I146" s="211"/>
      <c r="J146" s="28"/>
      <c r="K146" s="28"/>
      <c r="L146" s="29"/>
      <c r="M146" s="261"/>
      <c r="N146" s="262"/>
      <c r="O146" s="76"/>
      <c r="P146" s="76"/>
      <c r="Q146" s="76"/>
      <c r="R146" s="76"/>
      <c r="S146" s="76"/>
      <c r="T146" s="77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3" t="s">
        <v>256</v>
      </c>
      <c r="AU146" s="3" t="s">
        <v>83</v>
      </c>
    </row>
    <row r="147" s="229" customFormat="true" ht="22.8" hidden="false" customHeight="true" outlineLevel="0" collapsed="false">
      <c r="B147" s="230"/>
      <c r="C147" s="231"/>
      <c r="D147" s="232" t="s">
        <v>73</v>
      </c>
      <c r="E147" s="244" t="s">
        <v>258</v>
      </c>
      <c r="F147" s="244" t="s">
        <v>259</v>
      </c>
      <c r="G147" s="231"/>
      <c r="H147" s="231"/>
      <c r="I147" s="234"/>
      <c r="J147" s="245" t="n">
        <f aca="false">BK147</f>
        <v>0</v>
      </c>
      <c r="K147" s="231"/>
      <c r="L147" s="236"/>
      <c r="M147" s="237"/>
      <c r="N147" s="238"/>
      <c r="O147" s="238"/>
      <c r="P147" s="239" t="n">
        <f aca="false">SUM(P148:P151)</f>
        <v>0</v>
      </c>
      <c r="Q147" s="238"/>
      <c r="R147" s="239" t="n">
        <f aca="false">SUM(R148:R151)</f>
        <v>0</v>
      </c>
      <c r="S147" s="238"/>
      <c r="T147" s="240" t="n">
        <f aca="false">SUM(T148:T151)</f>
        <v>0</v>
      </c>
      <c r="AR147" s="241" t="s">
        <v>81</v>
      </c>
      <c r="AT147" s="242" t="s">
        <v>73</v>
      </c>
      <c r="AU147" s="242" t="s">
        <v>81</v>
      </c>
      <c r="AY147" s="241" t="s">
        <v>247</v>
      </c>
      <c r="BK147" s="243" t="n">
        <f aca="false">SUM(BK148:BK151)</f>
        <v>0</v>
      </c>
    </row>
    <row r="148" s="30" customFormat="true" ht="16.5" hidden="false" customHeight="true" outlineLevel="0" collapsed="false">
      <c r="A148" s="26"/>
      <c r="B148" s="27"/>
      <c r="C148" s="246" t="s">
        <v>83</v>
      </c>
      <c r="D148" s="246" t="s">
        <v>250</v>
      </c>
      <c r="E148" s="247" t="s">
        <v>260</v>
      </c>
      <c r="F148" s="248" t="s">
        <v>261</v>
      </c>
      <c r="G148" s="249" t="s">
        <v>262</v>
      </c>
      <c r="H148" s="250" t="n">
        <v>1</v>
      </c>
      <c r="I148" s="251"/>
      <c r="J148" s="252" t="n">
        <f aca="false">ROUND(I148*H148,2)</f>
        <v>0</v>
      </c>
      <c r="K148" s="253"/>
      <c r="L148" s="29"/>
      <c r="M148" s="254"/>
      <c r="N148" s="255" t="s">
        <v>39</v>
      </c>
      <c r="O148" s="76"/>
      <c r="P148" s="256" t="n">
        <f aca="false">O148*H148</f>
        <v>0</v>
      </c>
      <c r="Q148" s="256" t="n">
        <v>0</v>
      </c>
      <c r="R148" s="256" t="n">
        <f aca="false">Q148*H148</f>
        <v>0</v>
      </c>
      <c r="S148" s="256" t="n">
        <v>0</v>
      </c>
      <c r="T148" s="257" t="n">
        <f aca="false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258" t="s">
        <v>254</v>
      </c>
      <c r="AT148" s="258" t="s">
        <v>250</v>
      </c>
      <c r="AU148" s="258" t="s">
        <v>83</v>
      </c>
      <c r="AY148" s="3" t="s">
        <v>247</v>
      </c>
      <c r="BE148" s="137" t="n">
        <f aca="false">IF(N148="základní",J148,0)</f>
        <v>0</v>
      </c>
      <c r="BF148" s="137" t="n">
        <f aca="false">IF(N148="snížená",J148,0)</f>
        <v>0</v>
      </c>
      <c r="BG148" s="137" t="n">
        <f aca="false">IF(N148="zákl. přenesená",J148,0)</f>
        <v>0</v>
      </c>
      <c r="BH148" s="137" t="n">
        <f aca="false">IF(N148="sníž. přenesená",J148,0)</f>
        <v>0</v>
      </c>
      <c r="BI148" s="137" t="n">
        <f aca="false">IF(N148="nulová",J148,0)</f>
        <v>0</v>
      </c>
      <c r="BJ148" s="3" t="s">
        <v>81</v>
      </c>
      <c r="BK148" s="137" t="n">
        <f aca="false">ROUND(I148*H148,2)</f>
        <v>0</v>
      </c>
      <c r="BL148" s="3" t="s">
        <v>254</v>
      </c>
      <c r="BM148" s="258" t="s">
        <v>263</v>
      </c>
    </row>
    <row r="149" s="30" customFormat="true" ht="10.2" hidden="false" customHeight="false" outlineLevel="0" collapsed="false">
      <c r="A149" s="26"/>
      <c r="B149" s="27"/>
      <c r="C149" s="28"/>
      <c r="D149" s="259" t="s">
        <v>256</v>
      </c>
      <c r="E149" s="28"/>
      <c r="F149" s="260" t="s">
        <v>264</v>
      </c>
      <c r="G149" s="28"/>
      <c r="H149" s="28"/>
      <c r="I149" s="211"/>
      <c r="J149" s="28"/>
      <c r="K149" s="28"/>
      <c r="L149" s="29"/>
      <c r="M149" s="261"/>
      <c r="N149" s="262"/>
      <c r="O149" s="76"/>
      <c r="P149" s="76"/>
      <c r="Q149" s="76"/>
      <c r="R149" s="76"/>
      <c r="S149" s="76"/>
      <c r="T149" s="77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3" t="s">
        <v>256</v>
      </c>
      <c r="AU149" s="3" t="s">
        <v>83</v>
      </c>
    </row>
    <row r="150" s="30" customFormat="true" ht="16.5" hidden="false" customHeight="true" outlineLevel="0" collapsed="false">
      <c r="A150" s="26"/>
      <c r="B150" s="27"/>
      <c r="C150" s="246" t="s">
        <v>265</v>
      </c>
      <c r="D150" s="246" t="s">
        <v>250</v>
      </c>
      <c r="E150" s="247" t="s">
        <v>266</v>
      </c>
      <c r="F150" s="248" t="s">
        <v>267</v>
      </c>
      <c r="G150" s="249" t="s">
        <v>253</v>
      </c>
      <c r="H150" s="250" t="n">
        <v>1</v>
      </c>
      <c r="I150" s="251"/>
      <c r="J150" s="252" t="n">
        <f aca="false">ROUND(I150*H150,2)</f>
        <v>0</v>
      </c>
      <c r="K150" s="253"/>
      <c r="L150" s="29"/>
      <c r="M150" s="254"/>
      <c r="N150" s="255" t="s">
        <v>39</v>
      </c>
      <c r="O150" s="76"/>
      <c r="P150" s="256" t="n">
        <f aca="false">O150*H150</f>
        <v>0</v>
      </c>
      <c r="Q150" s="256" t="n">
        <v>0</v>
      </c>
      <c r="R150" s="256" t="n">
        <f aca="false">Q150*H150</f>
        <v>0</v>
      </c>
      <c r="S150" s="256" t="n">
        <v>0</v>
      </c>
      <c r="T150" s="257" t="n">
        <f aca="false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258" t="s">
        <v>254</v>
      </c>
      <c r="AT150" s="258" t="s">
        <v>250</v>
      </c>
      <c r="AU150" s="258" t="s">
        <v>83</v>
      </c>
      <c r="AY150" s="3" t="s">
        <v>247</v>
      </c>
      <c r="BE150" s="137" t="n">
        <f aca="false">IF(N150="základní",J150,0)</f>
        <v>0</v>
      </c>
      <c r="BF150" s="137" t="n">
        <f aca="false">IF(N150="snížená",J150,0)</f>
        <v>0</v>
      </c>
      <c r="BG150" s="137" t="n">
        <f aca="false">IF(N150="zákl. přenesená",J150,0)</f>
        <v>0</v>
      </c>
      <c r="BH150" s="137" t="n">
        <f aca="false">IF(N150="sníž. přenesená",J150,0)</f>
        <v>0</v>
      </c>
      <c r="BI150" s="137" t="n">
        <f aca="false">IF(N150="nulová",J150,0)</f>
        <v>0</v>
      </c>
      <c r="BJ150" s="3" t="s">
        <v>81</v>
      </c>
      <c r="BK150" s="137" t="n">
        <f aca="false">ROUND(I150*H150,2)</f>
        <v>0</v>
      </c>
      <c r="BL150" s="3" t="s">
        <v>254</v>
      </c>
      <c r="BM150" s="258" t="s">
        <v>268</v>
      </c>
    </row>
    <row r="151" s="30" customFormat="true" ht="10.2" hidden="false" customHeight="false" outlineLevel="0" collapsed="false">
      <c r="A151" s="26"/>
      <c r="B151" s="27"/>
      <c r="C151" s="28"/>
      <c r="D151" s="259" t="s">
        <v>256</v>
      </c>
      <c r="E151" s="28"/>
      <c r="F151" s="260" t="s">
        <v>269</v>
      </c>
      <c r="G151" s="28"/>
      <c r="H151" s="28"/>
      <c r="I151" s="211"/>
      <c r="J151" s="28"/>
      <c r="K151" s="28"/>
      <c r="L151" s="29"/>
      <c r="M151" s="261"/>
      <c r="N151" s="262"/>
      <c r="O151" s="76"/>
      <c r="P151" s="76"/>
      <c r="Q151" s="76"/>
      <c r="R151" s="76"/>
      <c r="S151" s="76"/>
      <c r="T151" s="77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T151" s="3" t="s">
        <v>256</v>
      </c>
      <c r="AU151" s="3" t="s">
        <v>83</v>
      </c>
    </row>
    <row r="152" s="229" customFormat="true" ht="22.8" hidden="false" customHeight="true" outlineLevel="0" collapsed="false">
      <c r="B152" s="230"/>
      <c r="C152" s="231"/>
      <c r="D152" s="232" t="s">
        <v>73</v>
      </c>
      <c r="E152" s="244" t="s">
        <v>270</v>
      </c>
      <c r="F152" s="244" t="s">
        <v>271</v>
      </c>
      <c r="G152" s="231"/>
      <c r="H152" s="231"/>
      <c r="I152" s="234"/>
      <c r="J152" s="245" t="n">
        <f aca="false">BK152</f>
        <v>0</v>
      </c>
      <c r="K152" s="231"/>
      <c r="L152" s="236"/>
      <c r="M152" s="237"/>
      <c r="N152" s="238"/>
      <c r="O152" s="238"/>
      <c r="P152" s="239" t="n">
        <f aca="false">SUM(P153:P160)</f>
        <v>0</v>
      </c>
      <c r="Q152" s="238"/>
      <c r="R152" s="239" t="n">
        <f aca="false">SUM(R153:R160)</f>
        <v>0</v>
      </c>
      <c r="S152" s="238"/>
      <c r="T152" s="240" t="n">
        <f aca="false">SUM(T153:T160)</f>
        <v>0</v>
      </c>
      <c r="AR152" s="241" t="s">
        <v>81</v>
      </c>
      <c r="AT152" s="242" t="s">
        <v>73</v>
      </c>
      <c r="AU152" s="242" t="s">
        <v>81</v>
      </c>
      <c r="AY152" s="241" t="s">
        <v>247</v>
      </c>
      <c r="BK152" s="243" t="n">
        <f aca="false">SUM(BK153:BK160)</f>
        <v>0</v>
      </c>
    </row>
    <row r="153" s="30" customFormat="true" ht="24.15" hidden="false" customHeight="true" outlineLevel="0" collapsed="false">
      <c r="A153" s="26"/>
      <c r="B153" s="27"/>
      <c r="C153" s="246" t="s">
        <v>272</v>
      </c>
      <c r="D153" s="246" t="s">
        <v>250</v>
      </c>
      <c r="E153" s="247" t="s">
        <v>273</v>
      </c>
      <c r="F153" s="248" t="s">
        <v>274</v>
      </c>
      <c r="G153" s="249" t="s">
        <v>275</v>
      </c>
      <c r="H153" s="250" t="n">
        <v>0.3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272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272</v>
      </c>
      <c r="BM153" s="258" t="s">
        <v>276</v>
      </c>
    </row>
    <row r="154" s="30" customFormat="true" ht="28.8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277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30" customFormat="true" ht="24.15" hidden="false" customHeight="true" outlineLevel="0" collapsed="false">
      <c r="A155" s="26"/>
      <c r="B155" s="27"/>
      <c r="C155" s="246" t="s">
        <v>278</v>
      </c>
      <c r="D155" s="246" t="s">
        <v>250</v>
      </c>
      <c r="E155" s="247" t="s">
        <v>279</v>
      </c>
      <c r="F155" s="248" t="s">
        <v>280</v>
      </c>
      <c r="G155" s="249" t="s">
        <v>275</v>
      </c>
      <c r="H155" s="250" t="n">
        <v>0.3</v>
      </c>
      <c r="I155" s="251"/>
      <c r="J155" s="252" t="n">
        <f aca="false">ROUND(I155*H155,2)</f>
        <v>0</v>
      </c>
      <c r="K155" s="253"/>
      <c r="L155" s="29"/>
      <c r="M155" s="254"/>
      <c r="N155" s="255" t="s">
        <v>39</v>
      </c>
      <c r="O155" s="76"/>
      <c r="P155" s="256" t="n">
        <f aca="false">O155*H155</f>
        <v>0</v>
      </c>
      <c r="Q155" s="256" t="n">
        <v>0</v>
      </c>
      <c r="R155" s="256" t="n">
        <f aca="false">Q155*H155</f>
        <v>0</v>
      </c>
      <c r="S155" s="256" t="n">
        <v>0</v>
      </c>
      <c r="T155" s="257" t="n">
        <f aca="false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258" t="s">
        <v>272</v>
      </c>
      <c r="AT155" s="258" t="s">
        <v>250</v>
      </c>
      <c r="AU155" s="258" t="s">
        <v>83</v>
      </c>
      <c r="AY155" s="3" t="s">
        <v>247</v>
      </c>
      <c r="BE155" s="137" t="n">
        <f aca="false">IF(N155="základní",J155,0)</f>
        <v>0</v>
      </c>
      <c r="BF155" s="137" t="n">
        <f aca="false">IF(N155="snížená",J155,0)</f>
        <v>0</v>
      </c>
      <c r="BG155" s="137" t="n">
        <f aca="false">IF(N155="zákl. přenesená",J155,0)</f>
        <v>0</v>
      </c>
      <c r="BH155" s="137" t="n">
        <f aca="false">IF(N155="sníž. přenesená",J155,0)</f>
        <v>0</v>
      </c>
      <c r="BI155" s="137" t="n">
        <f aca="false">IF(N155="nulová",J155,0)</f>
        <v>0</v>
      </c>
      <c r="BJ155" s="3" t="s">
        <v>81</v>
      </c>
      <c r="BK155" s="137" t="n">
        <f aca="false">ROUND(I155*H155,2)</f>
        <v>0</v>
      </c>
      <c r="BL155" s="3" t="s">
        <v>272</v>
      </c>
      <c r="BM155" s="258" t="s">
        <v>281</v>
      </c>
    </row>
    <row r="156" s="30" customFormat="true" ht="19.2" hidden="false" customHeight="false" outlineLevel="0" collapsed="false">
      <c r="A156" s="26"/>
      <c r="B156" s="27"/>
      <c r="C156" s="28"/>
      <c r="D156" s="259" t="s">
        <v>256</v>
      </c>
      <c r="E156" s="28"/>
      <c r="F156" s="260" t="s">
        <v>282</v>
      </c>
      <c r="G156" s="28"/>
      <c r="H156" s="28"/>
      <c r="I156" s="211"/>
      <c r="J156" s="28"/>
      <c r="K156" s="28"/>
      <c r="L156" s="29"/>
      <c r="M156" s="261"/>
      <c r="N156" s="262"/>
      <c r="O156" s="76"/>
      <c r="P156" s="76"/>
      <c r="Q156" s="76"/>
      <c r="R156" s="76"/>
      <c r="S156" s="76"/>
      <c r="T156" s="77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T156" s="3" t="s">
        <v>256</v>
      </c>
      <c r="AU156" s="3" t="s">
        <v>83</v>
      </c>
    </row>
    <row r="157" s="30" customFormat="true" ht="16.5" hidden="false" customHeight="true" outlineLevel="0" collapsed="false">
      <c r="A157" s="26"/>
      <c r="B157" s="27"/>
      <c r="C157" s="246" t="s">
        <v>248</v>
      </c>
      <c r="D157" s="246" t="s">
        <v>250</v>
      </c>
      <c r="E157" s="247" t="s">
        <v>283</v>
      </c>
      <c r="F157" s="248" t="s">
        <v>284</v>
      </c>
      <c r="G157" s="249" t="s">
        <v>275</v>
      </c>
      <c r="H157" s="250" t="n">
        <v>0.3</v>
      </c>
      <c r="I157" s="251"/>
      <c r="J157" s="252" t="n">
        <f aca="false">ROUND(I157*H157,2)</f>
        <v>0</v>
      </c>
      <c r="K157" s="253"/>
      <c r="L157" s="29"/>
      <c r="M157" s="254"/>
      <c r="N157" s="255" t="s">
        <v>39</v>
      </c>
      <c r="O157" s="76"/>
      <c r="P157" s="256" t="n">
        <f aca="false">O157*H157</f>
        <v>0</v>
      </c>
      <c r="Q157" s="256" t="n">
        <v>0</v>
      </c>
      <c r="R157" s="256" t="n">
        <f aca="false">Q157*H157</f>
        <v>0</v>
      </c>
      <c r="S157" s="256" t="n">
        <v>0</v>
      </c>
      <c r="T157" s="257" t="n">
        <f aca="false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258" t="s">
        <v>272</v>
      </c>
      <c r="AT157" s="258" t="s">
        <v>250</v>
      </c>
      <c r="AU157" s="258" t="s">
        <v>83</v>
      </c>
      <c r="AY157" s="3" t="s">
        <v>247</v>
      </c>
      <c r="BE157" s="137" t="n">
        <f aca="false">IF(N157="základní",J157,0)</f>
        <v>0</v>
      </c>
      <c r="BF157" s="137" t="n">
        <f aca="false">IF(N157="snížená",J157,0)</f>
        <v>0</v>
      </c>
      <c r="BG157" s="137" t="n">
        <f aca="false">IF(N157="zákl. přenesená",J157,0)</f>
        <v>0</v>
      </c>
      <c r="BH157" s="137" t="n">
        <f aca="false">IF(N157="sníž. přenesená",J157,0)</f>
        <v>0</v>
      </c>
      <c r="BI157" s="137" t="n">
        <f aca="false">IF(N157="nulová",J157,0)</f>
        <v>0</v>
      </c>
      <c r="BJ157" s="3" t="s">
        <v>81</v>
      </c>
      <c r="BK157" s="137" t="n">
        <f aca="false">ROUND(I157*H157,2)</f>
        <v>0</v>
      </c>
      <c r="BL157" s="3" t="s">
        <v>272</v>
      </c>
      <c r="BM157" s="258" t="s">
        <v>285</v>
      </c>
    </row>
    <row r="158" s="30" customFormat="true" ht="19.2" hidden="false" customHeight="false" outlineLevel="0" collapsed="false">
      <c r="A158" s="26"/>
      <c r="B158" s="27"/>
      <c r="C158" s="28"/>
      <c r="D158" s="259" t="s">
        <v>256</v>
      </c>
      <c r="E158" s="28"/>
      <c r="F158" s="260" t="s">
        <v>286</v>
      </c>
      <c r="G158" s="28"/>
      <c r="H158" s="28"/>
      <c r="I158" s="211"/>
      <c r="J158" s="28"/>
      <c r="K158" s="28"/>
      <c r="L158" s="29"/>
      <c r="M158" s="261"/>
      <c r="N158" s="262"/>
      <c r="O158" s="76"/>
      <c r="P158" s="76"/>
      <c r="Q158" s="76"/>
      <c r="R158" s="76"/>
      <c r="S158" s="76"/>
      <c r="T158" s="7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3" t="s">
        <v>256</v>
      </c>
      <c r="AU158" s="3" t="s">
        <v>83</v>
      </c>
    </row>
    <row r="159" s="30" customFormat="true" ht="24.15" hidden="false" customHeight="true" outlineLevel="0" collapsed="false">
      <c r="A159" s="26"/>
      <c r="B159" s="27"/>
      <c r="C159" s="263" t="s">
        <v>287</v>
      </c>
      <c r="D159" s="263" t="s">
        <v>288</v>
      </c>
      <c r="E159" s="264" t="s">
        <v>289</v>
      </c>
      <c r="F159" s="265" t="s">
        <v>290</v>
      </c>
      <c r="G159" s="266" t="s">
        <v>291</v>
      </c>
      <c r="H159" s="267" t="n">
        <v>1</v>
      </c>
      <c r="I159" s="268"/>
      <c r="J159" s="269" t="n">
        <f aca="false">ROUND(I159*H159,2)</f>
        <v>0</v>
      </c>
      <c r="K159" s="270"/>
      <c r="L159" s="271"/>
      <c r="M159" s="272"/>
      <c r="N159" s="273" t="s">
        <v>39</v>
      </c>
      <c r="O159" s="76"/>
      <c r="P159" s="256" t="n">
        <f aca="false">O159*H159</f>
        <v>0</v>
      </c>
      <c r="Q159" s="256" t="n">
        <v>0</v>
      </c>
      <c r="R159" s="256" t="n">
        <f aca="false">Q159*H159</f>
        <v>0</v>
      </c>
      <c r="S159" s="256" t="n">
        <v>0</v>
      </c>
      <c r="T159" s="257" t="n">
        <f aca="false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258" t="s">
        <v>292</v>
      </c>
      <c r="AT159" s="258" t="s">
        <v>288</v>
      </c>
      <c r="AU159" s="258" t="s">
        <v>83</v>
      </c>
      <c r="AY159" s="3" t="s">
        <v>247</v>
      </c>
      <c r="BE159" s="137" t="n">
        <f aca="false">IF(N159="základní",J159,0)</f>
        <v>0</v>
      </c>
      <c r="BF159" s="137" t="n">
        <f aca="false">IF(N159="snížená",J159,0)</f>
        <v>0</v>
      </c>
      <c r="BG159" s="137" t="n">
        <f aca="false">IF(N159="zákl. přenesená",J159,0)</f>
        <v>0</v>
      </c>
      <c r="BH159" s="137" t="n">
        <f aca="false">IF(N159="sníž. přenesená",J159,0)</f>
        <v>0</v>
      </c>
      <c r="BI159" s="137" t="n">
        <f aca="false">IF(N159="nulová",J159,0)</f>
        <v>0</v>
      </c>
      <c r="BJ159" s="3" t="s">
        <v>81</v>
      </c>
      <c r="BK159" s="137" t="n">
        <f aca="false">ROUND(I159*H159,2)</f>
        <v>0</v>
      </c>
      <c r="BL159" s="3" t="s">
        <v>272</v>
      </c>
      <c r="BM159" s="258" t="s">
        <v>293</v>
      </c>
    </row>
    <row r="160" s="30" customFormat="true" ht="28.8" hidden="false" customHeight="false" outlineLevel="0" collapsed="false">
      <c r="A160" s="26"/>
      <c r="B160" s="27"/>
      <c r="C160" s="28"/>
      <c r="D160" s="259" t="s">
        <v>256</v>
      </c>
      <c r="E160" s="28"/>
      <c r="F160" s="260" t="s">
        <v>294</v>
      </c>
      <c r="G160" s="28"/>
      <c r="H160" s="28"/>
      <c r="I160" s="211"/>
      <c r="J160" s="28"/>
      <c r="K160" s="28"/>
      <c r="L160" s="29"/>
      <c r="M160" s="261"/>
      <c r="N160" s="262"/>
      <c r="O160" s="76"/>
      <c r="P160" s="76"/>
      <c r="Q160" s="76"/>
      <c r="R160" s="76"/>
      <c r="S160" s="76"/>
      <c r="T160" s="7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3" t="s">
        <v>256</v>
      </c>
      <c r="AU160" s="3" t="s">
        <v>83</v>
      </c>
    </row>
    <row r="161" s="229" customFormat="true" ht="25.95" hidden="false" customHeight="true" outlineLevel="0" collapsed="false">
      <c r="B161" s="230"/>
      <c r="C161" s="231"/>
      <c r="D161" s="232" t="s">
        <v>73</v>
      </c>
      <c r="E161" s="233" t="s">
        <v>295</v>
      </c>
      <c r="F161" s="233" t="s">
        <v>296</v>
      </c>
      <c r="G161" s="231"/>
      <c r="H161" s="231"/>
      <c r="I161" s="234"/>
      <c r="J161" s="235" t="n">
        <f aca="false">BK161</f>
        <v>0</v>
      </c>
      <c r="K161" s="231"/>
      <c r="L161" s="236"/>
      <c r="M161" s="237"/>
      <c r="N161" s="238"/>
      <c r="O161" s="238"/>
      <c r="P161" s="239" t="n">
        <f aca="false">P162+P184+P212+P221+P238</f>
        <v>0</v>
      </c>
      <c r="Q161" s="238"/>
      <c r="R161" s="239" t="n">
        <f aca="false">R162+R184+R212+R221+R238</f>
        <v>0.77886628</v>
      </c>
      <c r="S161" s="238"/>
      <c r="T161" s="240" t="n">
        <f aca="false">T162+T184+T212+T221+T238</f>
        <v>0.08673</v>
      </c>
      <c r="AR161" s="241" t="s">
        <v>83</v>
      </c>
      <c r="AT161" s="242" t="s">
        <v>73</v>
      </c>
      <c r="AU161" s="242" t="s">
        <v>74</v>
      </c>
      <c r="AY161" s="241" t="s">
        <v>247</v>
      </c>
      <c r="BK161" s="243" t="n">
        <f aca="false">BK162+BK184+BK212+BK221+BK238</f>
        <v>0</v>
      </c>
    </row>
    <row r="162" s="229" customFormat="true" ht="22.8" hidden="false" customHeight="true" outlineLevel="0" collapsed="false">
      <c r="B162" s="230"/>
      <c r="C162" s="231"/>
      <c r="D162" s="232" t="s">
        <v>73</v>
      </c>
      <c r="E162" s="244" t="s">
        <v>314</v>
      </c>
      <c r="F162" s="244" t="s">
        <v>315</v>
      </c>
      <c r="G162" s="231"/>
      <c r="H162" s="231"/>
      <c r="I162" s="234"/>
      <c r="J162" s="245" t="n">
        <f aca="false">BK162</f>
        <v>0</v>
      </c>
      <c r="K162" s="231"/>
      <c r="L162" s="236"/>
      <c r="M162" s="237"/>
      <c r="N162" s="238"/>
      <c r="O162" s="238"/>
      <c r="P162" s="239" t="n">
        <f aca="false">SUM(P163:P183)</f>
        <v>0</v>
      </c>
      <c r="Q162" s="238"/>
      <c r="R162" s="239" t="n">
        <f aca="false">SUM(R163:R183)</f>
        <v>0.25674628</v>
      </c>
      <c r="S162" s="238"/>
      <c r="T162" s="240" t="n">
        <f aca="false">SUM(T163:T183)</f>
        <v>0</v>
      </c>
      <c r="AR162" s="241" t="s">
        <v>83</v>
      </c>
      <c r="AT162" s="242" t="s">
        <v>73</v>
      </c>
      <c r="AU162" s="242" t="s">
        <v>81</v>
      </c>
      <c r="AY162" s="241" t="s">
        <v>247</v>
      </c>
      <c r="BK162" s="243" t="n">
        <f aca="false">SUM(BK163:BK183)</f>
        <v>0</v>
      </c>
    </row>
    <row r="163" s="30" customFormat="true" ht="33" hidden="false" customHeight="true" outlineLevel="0" collapsed="false">
      <c r="A163" s="26"/>
      <c r="B163" s="27"/>
      <c r="C163" s="246" t="s">
        <v>292</v>
      </c>
      <c r="D163" s="246" t="s">
        <v>250</v>
      </c>
      <c r="E163" s="247" t="s">
        <v>317</v>
      </c>
      <c r="F163" s="248" t="s">
        <v>318</v>
      </c>
      <c r="G163" s="249" t="s">
        <v>301</v>
      </c>
      <c r="H163" s="250" t="n">
        <v>23</v>
      </c>
      <c r="I163" s="251"/>
      <c r="J163" s="252" t="n">
        <f aca="false">ROUND(I163*H163,2)</f>
        <v>0</v>
      </c>
      <c r="K163" s="253"/>
      <c r="L163" s="29"/>
      <c r="M163" s="254"/>
      <c r="N163" s="255" t="s">
        <v>39</v>
      </c>
      <c r="O163" s="76"/>
      <c r="P163" s="256" t="n">
        <f aca="false">O163*H163</f>
        <v>0</v>
      </c>
      <c r="Q163" s="256" t="n">
        <v>0.00125</v>
      </c>
      <c r="R163" s="256" t="n">
        <f aca="false">Q163*H163</f>
        <v>0.02875</v>
      </c>
      <c r="S163" s="256" t="n">
        <v>0</v>
      </c>
      <c r="T163" s="257" t="n">
        <f aca="false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258" t="s">
        <v>302</v>
      </c>
      <c r="AT163" s="258" t="s">
        <v>250</v>
      </c>
      <c r="AU163" s="258" t="s">
        <v>83</v>
      </c>
      <c r="AY163" s="3" t="s">
        <v>247</v>
      </c>
      <c r="BE163" s="137" t="n">
        <f aca="false">IF(N163="základní",J163,0)</f>
        <v>0</v>
      </c>
      <c r="BF163" s="137" t="n">
        <f aca="false">IF(N163="snížená",J163,0)</f>
        <v>0</v>
      </c>
      <c r="BG163" s="137" t="n">
        <f aca="false">IF(N163="zákl. přenesená",J163,0)</f>
        <v>0</v>
      </c>
      <c r="BH163" s="137" t="n">
        <f aca="false">IF(N163="sníž. přenesená",J163,0)</f>
        <v>0</v>
      </c>
      <c r="BI163" s="137" t="n">
        <f aca="false">IF(N163="nulová",J163,0)</f>
        <v>0</v>
      </c>
      <c r="BJ163" s="3" t="s">
        <v>81</v>
      </c>
      <c r="BK163" s="137" t="n">
        <f aca="false">ROUND(I163*H163,2)</f>
        <v>0</v>
      </c>
      <c r="BL163" s="3" t="s">
        <v>302</v>
      </c>
      <c r="BM163" s="258" t="s">
        <v>319</v>
      </c>
    </row>
    <row r="164" s="30" customFormat="true" ht="28.8" hidden="false" customHeight="false" outlineLevel="0" collapsed="false">
      <c r="A164" s="26"/>
      <c r="B164" s="27"/>
      <c r="C164" s="28"/>
      <c r="D164" s="259" t="s">
        <v>256</v>
      </c>
      <c r="E164" s="28"/>
      <c r="F164" s="260" t="s">
        <v>320</v>
      </c>
      <c r="G164" s="28"/>
      <c r="H164" s="28"/>
      <c r="I164" s="211"/>
      <c r="J164" s="28"/>
      <c r="K164" s="28"/>
      <c r="L164" s="29"/>
      <c r="M164" s="261"/>
      <c r="N164" s="262"/>
      <c r="O164" s="76"/>
      <c r="P164" s="76"/>
      <c r="Q164" s="76"/>
      <c r="R164" s="76"/>
      <c r="S164" s="76"/>
      <c r="T164" s="77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3" t="s">
        <v>256</v>
      </c>
      <c r="AU164" s="3" t="s">
        <v>83</v>
      </c>
    </row>
    <row r="165" s="30" customFormat="true" ht="16.5" hidden="false" customHeight="true" outlineLevel="0" collapsed="false">
      <c r="A165" s="26"/>
      <c r="B165" s="27"/>
      <c r="C165" s="263" t="s">
        <v>258</v>
      </c>
      <c r="D165" s="263" t="s">
        <v>288</v>
      </c>
      <c r="E165" s="264" t="s">
        <v>1723</v>
      </c>
      <c r="F165" s="265" t="s">
        <v>323</v>
      </c>
      <c r="G165" s="266" t="s">
        <v>301</v>
      </c>
      <c r="H165" s="267" t="n">
        <v>30.841</v>
      </c>
      <c r="I165" s="268"/>
      <c r="J165" s="269" t="n">
        <f aca="false">ROUND(I165*H165,2)</f>
        <v>0</v>
      </c>
      <c r="K165" s="270"/>
      <c r="L165" s="271"/>
      <c r="M165" s="272"/>
      <c r="N165" s="273" t="s">
        <v>39</v>
      </c>
      <c r="O165" s="76"/>
      <c r="P165" s="256" t="n">
        <f aca="false">O165*H165</f>
        <v>0</v>
      </c>
      <c r="Q165" s="256" t="n">
        <v>0.006</v>
      </c>
      <c r="R165" s="256" t="n">
        <f aca="false">Q165*H165</f>
        <v>0.185046</v>
      </c>
      <c r="S165" s="256" t="n">
        <v>0</v>
      </c>
      <c r="T165" s="257" t="n">
        <f aca="false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258" t="s">
        <v>324</v>
      </c>
      <c r="AT165" s="258" t="s">
        <v>288</v>
      </c>
      <c r="AU165" s="258" t="s">
        <v>83</v>
      </c>
      <c r="AY165" s="3" t="s">
        <v>247</v>
      </c>
      <c r="BE165" s="137" t="n">
        <f aca="false">IF(N165="základní",J165,0)</f>
        <v>0</v>
      </c>
      <c r="BF165" s="137" t="n">
        <f aca="false">IF(N165="snížená",J165,0)</f>
        <v>0</v>
      </c>
      <c r="BG165" s="137" t="n">
        <f aca="false">IF(N165="zákl. přenesená",J165,0)</f>
        <v>0</v>
      </c>
      <c r="BH165" s="137" t="n">
        <f aca="false">IF(N165="sníž. přenesená",J165,0)</f>
        <v>0</v>
      </c>
      <c r="BI165" s="137" t="n">
        <f aca="false">IF(N165="nulová",J165,0)</f>
        <v>0</v>
      </c>
      <c r="BJ165" s="3" t="s">
        <v>81</v>
      </c>
      <c r="BK165" s="137" t="n">
        <f aca="false">ROUND(I165*H165,2)</f>
        <v>0</v>
      </c>
      <c r="BL165" s="3" t="s">
        <v>302</v>
      </c>
      <c r="BM165" s="258" t="s">
        <v>325</v>
      </c>
    </row>
    <row r="166" s="30" customFormat="true" ht="10.2" hidden="false" customHeight="false" outlineLevel="0" collapsed="false">
      <c r="A166" s="26"/>
      <c r="B166" s="27"/>
      <c r="C166" s="28"/>
      <c r="D166" s="259" t="s">
        <v>256</v>
      </c>
      <c r="E166" s="28"/>
      <c r="F166" s="260" t="s">
        <v>326</v>
      </c>
      <c r="G166" s="28"/>
      <c r="H166" s="28"/>
      <c r="I166" s="211"/>
      <c r="J166" s="28"/>
      <c r="K166" s="28"/>
      <c r="L166" s="29"/>
      <c r="M166" s="261"/>
      <c r="N166" s="262"/>
      <c r="O166" s="76"/>
      <c r="P166" s="76"/>
      <c r="Q166" s="76"/>
      <c r="R166" s="76"/>
      <c r="S166" s="76"/>
      <c r="T166" s="77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T166" s="3" t="s">
        <v>256</v>
      </c>
      <c r="AU166" s="3" t="s">
        <v>83</v>
      </c>
    </row>
    <row r="167" s="274" customFormat="true" ht="10.2" hidden="false" customHeight="false" outlineLevel="0" collapsed="false">
      <c r="B167" s="275"/>
      <c r="C167" s="276"/>
      <c r="D167" s="259" t="s">
        <v>327</v>
      </c>
      <c r="E167" s="276"/>
      <c r="F167" s="277" t="s">
        <v>1626</v>
      </c>
      <c r="G167" s="276"/>
      <c r="H167" s="278" t="n">
        <v>30.841</v>
      </c>
      <c r="I167" s="279"/>
      <c r="J167" s="276"/>
      <c r="K167" s="276"/>
      <c r="L167" s="280"/>
      <c r="M167" s="281"/>
      <c r="N167" s="282"/>
      <c r="O167" s="282"/>
      <c r="P167" s="282"/>
      <c r="Q167" s="282"/>
      <c r="R167" s="282"/>
      <c r="S167" s="282"/>
      <c r="T167" s="283"/>
      <c r="AT167" s="284" t="s">
        <v>327</v>
      </c>
      <c r="AU167" s="284" t="s">
        <v>83</v>
      </c>
      <c r="AV167" s="274" t="s">
        <v>83</v>
      </c>
      <c r="AW167" s="274" t="s">
        <v>3</v>
      </c>
      <c r="AX167" s="274" t="s">
        <v>81</v>
      </c>
      <c r="AY167" s="284" t="s">
        <v>247</v>
      </c>
    </row>
    <row r="168" s="30" customFormat="true" ht="16.5" hidden="false" customHeight="true" outlineLevel="0" collapsed="false">
      <c r="A168" s="26"/>
      <c r="B168" s="27"/>
      <c r="C168" s="263" t="s">
        <v>310</v>
      </c>
      <c r="D168" s="263" t="s">
        <v>288</v>
      </c>
      <c r="E168" s="264" t="s">
        <v>330</v>
      </c>
      <c r="F168" s="265" t="s">
        <v>331</v>
      </c>
      <c r="G168" s="266" t="s">
        <v>332</v>
      </c>
      <c r="H168" s="267" t="n">
        <v>23.302</v>
      </c>
      <c r="I168" s="268"/>
      <c r="J168" s="269" t="n">
        <f aca="false">ROUND(I168*H168,2)</f>
        <v>0</v>
      </c>
      <c r="K168" s="270"/>
      <c r="L168" s="271"/>
      <c r="M168" s="272"/>
      <c r="N168" s="273" t="s">
        <v>39</v>
      </c>
      <c r="O168" s="76"/>
      <c r="P168" s="256" t="n">
        <f aca="false">O168*H168</f>
        <v>0</v>
      </c>
      <c r="Q168" s="256" t="n">
        <v>0.00038</v>
      </c>
      <c r="R168" s="256" t="n">
        <f aca="false">Q168*H168</f>
        <v>0.00885476</v>
      </c>
      <c r="S168" s="256" t="n">
        <v>0</v>
      </c>
      <c r="T168" s="257" t="n">
        <f aca="false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324</v>
      </c>
      <c r="AT168" s="258" t="s">
        <v>288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302</v>
      </c>
      <c r="BM168" s="258" t="s">
        <v>333</v>
      </c>
    </row>
    <row r="169" s="30" customFormat="true" ht="10.2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334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274" customFormat="true" ht="10.2" hidden="false" customHeight="false" outlineLevel="0" collapsed="false">
      <c r="B170" s="275"/>
      <c r="C170" s="276"/>
      <c r="D170" s="259" t="s">
        <v>327</v>
      </c>
      <c r="E170" s="276"/>
      <c r="F170" s="277" t="s">
        <v>1627</v>
      </c>
      <c r="G170" s="276"/>
      <c r="H170" s="278" t="n">
        <v>23.302</v>
      </c>
      <c r="I170" s="279"/>
      <c r="J170" s="276"/>
      <c r="K170" s="276"/>
      <c r="L170" s="280"/>
      <c r="M170" s="281"/>
      <c r="N170" s="282"/>
      <c r="O170" s="282"/>
      <c r="P170" s="282"/>
      <c r="Q170" s="282"/>
      <c r="R170" s="282"/>
      <c r="S170" s="282"/>
      <c r="T170" s="283"/>
      <c r="AT170" s="284" t="s">
        <v>327</v>
      </c>
      <c r="AU170" s="284" t="s">
        <v>83</v>
      </c>
      <c r="AV170" s="274" t="s">
        <v>83</v>
      </c>
      <c r="AW170" s="274" t="s">
        <v>3</v>
      </c>
      <c r="AX170" s="274" t="s">
        <v>81</v>
      </c>
      <c r="AY170" s="284" t="s">
        <v>247</v>
      </c>
    </row>
    <row r="171" s="30" customFormat="true" ht="16.5" hidden="false" customHeight="true" outlineLevel="0" collapsed="false">
      <c r="A171" s="26"/>
      <c r="B171" s="27"/>
      <c r="C171" s="263" t="s">
        <v>316</v>
      </c>
      <c r="D171" s="263" t="s">
        <v>288</v>
      </c>
      <c r="E171" s="264" t="s">
        <v>337</v>
      </c>
      <c r="F171" s="265" t="s">
        <v>338</v>
      </c>
      <c r="G171" s="266" t="s">
        <v>332</v>
      </c>
      <c r="H171" s="267" t="n">
        <v>47.973</v>
      </c>
      <c r="I171" s="268"/>
      <c r="J171" s="269" t="n">
        <f aca="false">ROUND(I171*H171,2)</f>
        <v>0</v>
      </c>
      <c r="K171" s="270"/>
      <c r="L171" s="271"/>
      <c r="M171" s="272"/>
      <c r="N171" s="273" t="s">
        <v>39</v>
      </c>
      <c r="O171" s="76"/>
      <c r="P171" s="256" t="n">
        <f aca="false">O171*H171</f>
        <v>0</v>
      </c>
      <c r="Q171" s="256" t="n">
        <v>0.00035</v>
      </c>
      <c r="R171" s="256" t="n">
        <f aca="false">Q171*H171</f>
        <v>0.01679055</v>
      </c>
      <c r="S171" s="256" t="n">
        <v>0</v>
      </c>
      <c r="T171" s="257" t="n">
        <f aca="false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258" t="s">
        <v>324</v>
      </c>
      <c r="AT171" s="258" t="s">
        <v>288</v>
      </c>
      <c r="AU171" s="258" t="s">
        <v>83</v>
      </c>
      <c r="AY171" s="3" t="s">
        <v>247</v>
      </c>
      <c r="BE171" s="137" t="n">
        <f aca="false">IF(N171="základní",J171,0)</f>
        <v>0</v>
      </c>
      <c r="BF171" s="137" t="n">
        <f aca="false">IF(N171="snížená",J171,0)</f>
        <v>0</v>
      </c>
      <c r="BG171" s="137" t="n">
        <f aca="false">IF(N171="zákl. přenesená",J171,0)</f>
        <v>0</v>
      </c>
      <c r="BH171" s="137" t="n">
        <f aca="false">IF(N171="sníž. přenesená",J171,0)</f>
        <v>0</v>
      </c>
      <c r="BI171" s="137" t="n">
        <f aca="false">IF(N171="nulová",J171,0)</f>
        <v>0</v>
      </c>
      <c r="BJ171" s="3" t="s">
        <v>81</v>
      </c>
      <c r="BK171" s="137" t="n">
        <f aca="false">ROUND(I171*H171,2)</f>
        <v>0</v>
      </c>
      <c r="BL171" s="3" t="s">
        <v>302</v>
      </c>
      <c r="BM171" s="258" t="s">
        <v>339</v>
      </c>
    </row>
    <row r="172" s="30" customFormat="true" ht="10.2" hidden="false" customHeight="false" outlineLevel="0" collapsed="false">
      <c r="A172" s="26"/>
      <c r="B172" s="27"/>
      <c r="C172" s="28"/>
      <c r="D172" s="259" t="s">
        <v>256</v>
      </c>
      <c r="E172" s="28"/>
      <c r="F172" s="260" t="s">
        <v>340</v>
      </c>
      <c r="G172" s="28"/>
      <c r="H172" s="28"/>
      <c r="I172" s="211"/>
      <c r="J172" s="28"/>
      <c r="K172" s="28"/>
      <c r="L172" s="29"/>
      <c r="M172" s="261"/>
      <c r="N172" s="262"/>
      <c r="O172" s="76"/>
      <c r="P172" s="76"/>
      <c r="Q172" s="76"/>
      <c r="R172" s="76"/>
      <c r="S172" s="76"/>
      <c r="T172" s="77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T172" s="3" t="s">
        <v>256</v>
      </c>
      <c r="AU172" s="3" t="s">
        <v>83</v>
      </c>
    </row>
    <row r="173" s="274" customFormat="true" ht="10.2" hidden="false" customHeight="false" outlineLevel="0" collapsed="false">
      <c r="B173" s="275"/>
      <c r="C173" s="276"/>
      <c r="D173" s="259" t="s">
        <v>327</v>
      </c>
      <c r="E173" s="276"/>
      <c r="F173" s="277" t="s">
        <v>1628</v>
      </c>
      <c r="G173" s="276"/>
      <c r="H173" s="278" t="n">
        <v>47.973</v>
      </c>
      <c r="I173" s="279"/>
      <c r="J173" s="276"/>
      <c r="K173" s="276"/>
      <c r="L173" s="280"/>
      <c r="M173" s="281"/>
      <c r="N173" s="282"/>
      <c r="O173" s="282"/>
      <c r="P173" s="282"/>
      <c r="Q173" s="282"/>
      <c r="R173" s="282"/>
      <c r="S173" s="282"/>
      <c r="T173" s="283"/>
      <c r="AT173" s="284" t="s">
        <v>327</v>
      </c>
      <c r="AU173" s="284" t="s">
        <v>83</v>
      </c>
      <c r="AV173" s="274" t="s">
        <v>83</v>
      </c>
      <c r="AW173" s="274" t="s">
        <v>3</v>
      </c>
      <c r="AX173" s="274" t="s">
        <v>81</v>
      </c>
      <c r="AY173" s="284" t="s">
        <v>247</v>
      </c>
    </row>
    <row r="174" s="30" customFormat="true" ht="16.5" hidden="false" customHeight="true" outlineLevel="0" collapsed="false">
      <c r="A174" s="26"/>
      <c r="B174" s="27"/>
      <c r="C174" s="263" t="s">
        <v>321</v>
      </c>
      <c r="D174" s="263" t="s">
        <v>288</v>
      </c>
      <c r="E174" s="264" t="s">
        <v>342</v>
      </c>
      <c r="F174" s="265" t="s">
        <v>343</v>
      </c>
      <c r="G174" s="266" t="s">
        <v>332</v>
      </c>
      <c r="H174" s="267" t="n">
        <v>23.987</v>
      </c>
      <c r="I174" s="268"/>
      <c r="J174" s="269" t="n">
        <f aca="false">ROUND(I174*H174,2)</f>
        <v>0</v>
      </c>
      <c r="K174" s="270"/>
      <c r="L174" s="271"/>
      <c r="M174" s="272"/>
      <c r="N174" s="273" t="s">
        <v>39</v>
      </c>
      <c r="O174" s="76"/>
      <c r="P174" s="256" t="n">
        <f aca="false">O174*H174</f>
        <v>0</v>
      </c>
      <c r="Q174" s="256" t="n">
        <v>0.00035</v>
      </c>
      <c r="R174" s="256" t="n">
        <f aca="false">Q174*H174</f>
        <v>0.00839545</v>
      </c>
      <c r="S174" s="256" t="n">
        <v>0</v>
      </c>
      <c r="T174" s="257" t="n">
        <f aca="false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258" t="s">
        <v>324</v>
      </c>
      <c r="AT174" s="258" t="s">
        <v>288</v>
      </c>
      <c r="AU174" s="258" t="s">
        <v>83</v>
      </c>
      <c r="AY174" s="3" t="s">
        <v>247</v>
      </c>
      <c r="BE174" s="137" t="n">
        <f aca="false">IF(N174="základní",J174,0)</f>
        <v>0</v>
      </c>
      <c r="BF174" s="137" t="n">
        <f aca="false">IF(N174="snížená",J174,0)</f>
        <v>0</v>
      </c>
      <c r="BG174" s="137" t="n">
        <f aca="false">IF(N174="zákl. přenesená",J174,0)</f>
        <v>0</v>
      </c>
      <c r="BH174" s="137" t="n">
        <f aca="false">IF(N174="sníž. přenesená",J174,0)</f>
        <v>0</v>
      </c>
      <c r="BI174" s="137" t="n">
        <f aca="false">IF(N174="nulová",J174,0)</f>
        <v>0</v>
      </c>
      <c r="BJ174" s="3" t="s">
        <v>81</v>
      </c>
      <c r="BK174" s="137" t="n">
        <f aca="false">ROUND(I174*H174,2)</f>
        <v>0</v>
      </c>
      <c r="BL174" s="3" t="s">
        <v>302</v>
      </c>
      <c r="BM174" s="258" t="s">
        <v>344</v>
      </c>
    </row>
    <row r="175" s="274" customFormat="true" ht="10.2" hidden="false" customHeight="false" outlineLevel="0" collapsed="false">
      <c r="B175" s="275"/>
      <c r="C175" s="276"/>
      <c r="D175" s="259" t="s">
        <v>327</v>
      </c>
      <c r="E175" s="276"/>
      <c r="F175" s="277" t="s">
        <v>1629</v>
      </c>
      <c r="G175" s="276"/>
      <c r="H175" s="278" t="n">
        <v>23.987</v>
      </c>
      <c r="I175" s="279"/>
      <c r="J175" s="276"/>
      <c r="K175" s="276"/>
      <c r="L175" s="280"/>
      <c r="M175" s="281"/>
      <c r="N175" s="282"/>
      <c r="O175" s="282"/>
      <c r="P175" s="282"/>
      <c r="Q175" s="282"/>
      <c r="R175" s="282"/>
      <c r="S175" s="282"/>
      <c r="T175" s="283"/>
      <c r="AT175" s="284" t="s">
        <v>327</v>
      </c>
      <c r="AU175" s="284" t="s">
        <v>83</v>
      </c>
      <c r="AV175" s="274" t="s">
        <v>83</v>
      </c>
      <c r="AW175" s="274" t="s">
        <v>3</v>
      </c>
      <c r="AX175" s="274" t="s">
        <v>81</v>
      </c>
      <c r="AY175" s="284" t="s">
        <v>247</v>
      </c>
    </row>
    <row r="176" s="30" customFormat="true" ht="16.5" hidden="false" customHeight="true" outlineLevel="0" collapsed="false">
      <c r="A176" s="26"/>
      <c r="B176" s="27"/>
      <c r="C176" s="263" t="s">
        <v>329</v>
      </c>
      <c r="D176" s="263" t="s">
        <v>288</v>
      </c>
      <c r="E176" s="264" t="s">
        <v>346</v>
      </c>
      <c r="F176" s="265" t="s">
        <v>347</v>
      </c>
      <c r="G176" s="266" t="s">
        <v>332</v>
      </c>
      <c r="H176" s="267" t="n">
        <v>13.707</v>
      </c>
      <c r="I176" s="268"/>
      <c r="J176" s="269" t="n">
        <f aca="false">ROUND(I176*H176,2)</f>
        <v>0</v>
      </c>
      <c r="K176" s="270"/>
      <c r="L176" s="271"/>
      <c r="M176" s="272"/>
      <c r="N176" s="273" t="s">
        <v>39</v>
      </c>
      <c r="O176" s="76"/>
      <c r="P176" s="256" t="n">
        <f aca="false">O176*H176</f>
        <v>0</v>
      </c>
      <c r="Q176" s="256" t="n">
        <v>0.0005</v>
      </c>
      <c r="R176" s="256" t="n">
        <f aca="false">Q176*H176</f>
        <v>0.0068535</v>
      </c>
      <c r="S176" s="256" t="n">
        <v>0</v>
      </c>
      <c r="T176" s="257" t="n">
        <f aca="false"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258" t="s">
        <v>324</v>
      </c>
      <c r="AT176" s="258" t="s">
        <v>288</v>
      </c>
      <c r="AU176" s="258" t="s">
        <v>83</v>
      </c>
      <c r="AY176" s="3" t="s">
        <v>247</v>
      </c>
      <c r="BE176" s="137" t="n">
        <f aca="false">IF(N176="základní",J176,0)</f>
        <v>0</v>
      </c>
      <c r="BF176" s="137" t="n">
        <f aca="false">IF(N176="snížená",J176,0)</f>
        <v>0</v>
      </c>
      <c r="BG176" s="137" t="n">
        <f aca="false">IF(N176="zákl. přenesená",J176,0)</f>
        <v>0</v>
      </c>
      <c r="BH176" s="137" t="n">
        <f aca="false">IF(N176="sníž. přenesená",J176,0)</f>
        <v>0</v>
      </c>
      <c r="BI176" s="137" t="n">
        <f aca="false">IF(N176="nulová",J176,0)</f>
        <v>0</v>
      </c>
      <c r="BJ176" s="3" t="s">
        <v>81</v>
      </c>
      <c r="BK176" s="137" t="n">
        <f aca="false">ROUND(I176*H176,2)</f>
        <v>0</v>
      </c>
      <c r="BL176" s="3" t="s">
        <v>302</v>
      </c>
      <c r="BM176" s="258" t="s">
        <v>348</v>
      </c>
    </row>
    <row r="177" s="30" customFormat="true" ht="10.2" hidden="false" customHeight="false" outlineLevel="0" collapsed="false">
      <c r="A177" s="26"/>
      <c r="B177" s="27"/>
      <c r="C177" s="28"/>
      <c r="D177" s="259" t="s">
        <v>256</v>
      </c>
      <c r="E177" s="28"/>
      <c r="F177" s="260" t="s">
        <v>347</v>
      </c>
      <c r="G177" s="28"/>
      <c r="H177" s="28"/>
      <c r="I177" s="211"/>
      <c r="J177" s="28"/>
      <c r="K177" s="28"/>
      <c r="L177" s="29"/>
      <c r="M177" s="261"/>
      <c r="N177" s="262"/>
      <c r="O177" s="76"/>
      <c r="P177" s="76"/>
      <c r="Q177" s="76"/>
      <c r="R177" s="76"/>
      <c r="S177" s="76"/>
      <c r="T177" s="77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T177" s="3" t="s">
        <v>256</v>
      </c>
      <c r="AU177" s="3" t="s">
        <v>83</v>
      </c>
    </row>
    <row r="178" s="274" customFormat="true" ht="10.2" hidden="false" customHeight="false" outlineLevel="0" collapsed="false">
      <c r="B178" s="275"/>
      <c r="C178" s="276"/>
      <c r="D178" s="259" t="s">
        <v>327</v>
      </c>
      <c r="E178" s="276"/>
      <c r="F178" s="277" t="s">
        <v>1630</v>
      </c>
      <c r="G178" s="276"/>
      <c r="H178" s="278" t="n">
        <v>13.707</v>
      </c>
      <c r="I178" s="279"/>
      <c r="J178" s="276"/>
      <c r="K178" s="276"/>
      <c r="L178" s="280"/>
      <c r="M178" s="281"/>
      <c r="N178" s="282"/>
      <c r="O178" s="282"/>
      <c r="P178" s="282"/>
      <c r="Q178" s="282"/>
      <c r="R178" s="282"/>
      <c r="S178" s="282"/>
      <c r="T178" s="283"/>
      <c r="AT178" s="284" t="s">
        <v>327</v>
      </c>
      <c r="AU178" s="284" t="s">
        <v>83</v>
      </c>
      <c r="AV178" s="274" t="s">
        <v>83</v>
      </c>
      <c r="AW178" s="274" t="s">
        <v>3</v>
      </c>
      <c r="AX178" s="274" t="s">
        <v>81</v>
      </c>
      <c r="AY178" s="284" t="s">
        <v>247</v>
      </c>
    </row>
    <row r="179" s="30" customFormat="true" ht="16.5" hidden="false" customHeight="true" outlineLevel="0" collapsed="false">
      <c r="A179" s="26"/>
      <c r="B179" s="27"/>
      <c r="C179" s="263" t="s">
        <v>336</v>
      </c>
      <c r="D179" s="263" t="s">
        <v>288</v>
      </c>
      <c r="E179" s="264" t="s">
        <v>351</v>
      </c>
      <c r="F179" s="265" t="s">
        <v>352</v>
      </c>
      <c r="G179" s="266" t="s">
        <v>291</v>
      </c>
      <c r="H179" s="267" t="n">
        <v>34.267</v>
      </c>
      <c r="I179" s="268"/>
      <c r="J179" s="269" t="n">
        <f aca="false">ROUND(I179*H179,2)</f>
        <v>0</v>
      </c>
      <c r="K179" s="270"/>
      <c r="L179" s="271"/>
      <c r="M179" s="272"/>
      <c r="N179" s="273" t="s">
        <v>39</v>
      </c>
      <c r="O179" s="76"/>
      <c r="P179" s="256" t="n">
        <f aca="false">O179*H179</f>
        <v>0</v>
      </c>
      <c r="Q179" s="256" t="n">
        <v>4E-005</v>
      </c>
      <c r="R179" s="256" t="n">
        <f aca="false">Q179*H179</f>
        <v>0.00137068</v>
      </c>
      <c r="S179" s="256" t="n">
        <v>0</v>
      </c>
      <c r="T179" s="257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258" t="s">
        <v>324</v>
      </c>
      <c r="AT179" s="258" t="s">
        <v>288</v>
      </c>
      <c r="AU179" s="258" t="s">
        <v>83</v>
      </c>
      <c r="AY179" s="3" t="s">
        <v>247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81</v>
      </c>
      <c r="BK179" s="137" t="n">
        <f aca="false">ROUND(I179*H179,2)</f>
        <v>0</v>
      </c>
      <c r="BL179" s="3" t="s">
        <v>302</v>
      </c>
      <c r="BM179" s="258" t="s">
        <v>353</v>
      </c>
    </row>
    <row r="180" s="274" customFormat="true" ht="10.2" hidden="false" customHeight="false" outlineLevel="0" collapsed="false">
      <c r="B180" s="275"/>
      <c r="C180" s="276"/>
      <c r="D180" s="259" t="s">
        <v>327</v>
      </c>
      <c r="E180" s="276"/>
      <c r="F180" s="277" t="s">
        <v>1631</v>
      </c>
      <c r="G180" s="276"/>
      <c r="H180" s="278" t="n">
        <v>34.267</v>
      </c>
      <c r="I180" s="279"/>
      <c r="J180" s="276"/>
      <c r="K180" s="276"/>
      <c r="L180" s="280"/>
      <c r="M180" s="281"/>
      <c r="N180" s="282"/>
      <c r="O180" s="282"/>
      <c r="P180" s="282"/>
      <c r="Q180" s="282"/>
      <c r="R180" s="282"/>
      <c r="S180" s="282"/>
      <c r="T180" s="283"/>
      <c r="AT180" s="284" t="s">
        <v>327</v>
      </c>
      <c r="AU180" s="284" t="s">
        <v>83</v>
      </c>
      <c r="AV180" s="274" t="s">
        <v>83</v>
      </c>
      <c r="AW180" s="274" t="s">
        <v>3</v>
      </c>
      <c r="AX180" s="274" t="s">
        <v>81</v>
      </c>
      <c r="AY180" s="284" t="s">
        <v>247</v>
      </c>
    </row>
    <row r="181" s="30" customFormat="true" ht="16.5" hidden="false" customHeight="true" outlineLevel="0" collapsed="false">
      <c r="A181" s="26"/>
      <c r="B181" s="27"/>
      <c r="C181" s="263" t="s">
        <v>7</v>
      </c>
      <c r="D181" s="263" t="s">
        <v>288</v>
      </c>
      <c r="E181" s="264" t="s">
        <v>356</v>
      </c>
      <c r="F181" s="265" t="s">
        <v>357</v>
      </c>
      <c r="G181" s="266" t="s">
        <v>291</v>
      </c>
      <c r="H181" s="267" t="n">
        <v>34.267</v>
      </c>
      <c r="I181" s="268"/>
      <c r="J181" s="269" t="n">
        <f aca="false">ROUND(I181*H181,2)</f>
        <v>0</v>
      </c>
      <c r="K181" s="270"/>
      <c r="L181" s="271"/>
      <c r="M181" s="272"/>
      <c r="N181" s="273" t="s">
        <v>39</v>
      </c>
      <c r="O181" s="76"/>
      <c r="P181" s="256" t="n">
        <f aca="false">O181*H181</f>
        <v>0</v>
      </c>
      <c r="Q181" s="256" t="n">
        <v>2E-005</v>
      </c>
      <c r="R181" s="256" t="n">
        <f aca="false">Q181*H181</f>
        <v>0.00068534</v>
      </c>
      <c r="S181" s="256" t="n">
        <v>0</v>
      </c>
      <c r="T181" s="257" t="n">
        <f aca="false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258" t="s">
        <v>324</v>
      </c>
      <c r="AT181" s="258" t="s">
        <v>288</v>
      </c>
      <c r="AU181" s="258" t="s">
        <v>83</v>
      </c>
      <c r="AY181" s="3" t="s">
        <v>247</v>
      </c>
      <c r="BE181" s="137" t="n">
        <f aca="false">IF(N181="základní",J181,0)</f>
        <v>0</v>
      </c>
      <c r="BF181" s="137" t="n">
        <f aca="false">IF(N181="snížená",J181,0)</f>
        <v>0</v>
      </c>
      <c r="BG181" s="137" t="n">
        <f aca="false">IF(N181="zákl. přenesená",J181,0)</f>
        <v>0</v>
      </c>
      <c r="BH181" s="137" t="n">
        <f aca="false">IF(N181="sníž. přenesená",J181,0)</f>
        <v>0</v>
      </c>
      <c r="BI181" s="137" t="n">
        <f aca="false">IF(N181="nulová",J181,0)</f>
        <v>0</v>
      </c>
      <c r="BJ181" s="3" t="s">
        <v>81</v>
      </c>
      <c r="BK181" s="137" t="n">
        <f aca="false">ROUND(I181*H181,2)</f>
        <v>0</v>
      </c>
      <c r="BL181" s="3" t="s">
        <v>302</v>
      </c>
      <c r="BM181" s="258" t="s">
        <v>358</v>
      </c>
    </row>
    <row r="182" s="30" customFormat="true" ht="10.2" hidden="false" customHeight="false" outlineLevel="0" collapsed="false">
      <c r="A182" s="26"/>
      <c r="B182" s="27"/>
      <c r="C182" s="28"/>
      <c r="D182" s="259" t="s">
        <v>256</v>
      </c>
      <c r="E182" s="28"/>
      <c r="F182" s="260" t="s">
        <v>357</v>
      </c>
      <c r="G182" s="28"/>
      <c r="H182" s="28"/>
      <c r="I182" s="211"/>
      <c r="J182" s="28"/>
      <c r="K182" s="28"/>
      <c r="L182" s="29"/>
      <c r="M182" s="261"/>
      <c r="N182" s="262"/>
      <c r="O182" s="76"/>
      <c r="P182" s="76"/>
      <c r="Q182" s="76"/>
      <c r="R182" s="76"/>
      <c r="S182" s="76"/>
      <c r="T182" s="77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T182" s="3" t="s">
        <v>256</v>
      </c>
      <c r="AU182" s="3" t="s">
        <v>83</v>
      </c>
    </row>
    <row r="183" s="274" customFormat="true" ht="10.2" hidden="false" customHeight="false" outlineLevel="0" collapsed="false">
      <c r="B183" s="275"/>
      <c r="C183" s="276"/>
      <c r="D183" s="259" t="s">
        <v>327</v>
      </c>
      <c r="E183" s="276"/>
      <c r="F183" s="277" t="s">
        <v>1631</v>
      </c>
      <c r="G183" s="276"/>
      <c r="H183" s="278" t="n">
        <v>34.267</v>
      </c>
      <c r="I183" s="279"/>
      <c r="J183" s="276"/>
      <c r="K183" s="276"/>
      <c r="L183" s="280"/>
      <c r="M183" s="281"/>
      <c r="N183" s="282"/>
      <c r="O183" s="282"/>
      <c r="P183" s="282"/>
      <c r="Q183" s="282"/>
      <c r="R183" s="282"/>
      <c r="S183" s="282"/>
      <c r="T183" s="283"/>
      <c r="AT183" s="284" t="s">
        <v>327</v>
      </c>
      <c r="AU183" s="284" t="s">
        <v>83</v>
      </c>
      <c r="AV183" s="274" t="s">
        <v>83</v>
      </c>
      <c r="AW183" s="274" t="s">
        <v>3</v>
      </c>
      <c r="AX183" s="274" t="s">
        <v>81</v>
      </c>
      <c r="AY183" s="284" t="s">
        <v>247</v>
      </c>
    </row>
    <row r="184" s="229" customFormat="true" ht="22.8" hidden="false" customHeight="true" outlineLevel="0" collapsed="false">
      <c r="B184" s="230"/>
      <c r="C184" s="231"/>
      <c r="D184" s="232" t="s">
        <v>73</v>
      </c>
      <c r="E184" s="244" t="s">
        <v>363</v>
      </c>
      <c r="F184" s="244" t="s">
        <v>364</v>
      </c>
      <c r="G184" s="231"/>
      <c r="H184" s="231"/>
      <c r="I184" s="234"/>
      <c r="J184" s="245" t="n">
        <f aca="false">BK184</f>
        <v>0</v>
      </c>
      <c r="K184" s="231"/>
      <c r="L184" s="236"/>
      <c r="M184" s="237"/>
      <c r="N184" s="238"/>
      <c r="O184" s="238"/>
      <c r="P184" s="239" t="n">
        <f aca="false">SUM(P185:P211)</f>
        <v>0</v>
      </c>
      <c r="Q184" s="238"/>
      <c r="R184" s="239" t="n">
        <f aca="false">SUM(R185:R211)</f>
        <v>0.36156</v>
      </c>
      <c r="S184" s="238"/>
      <c r="T184" s="240" t="n">
        <f aca="false">SUM(T185:T211)</f>
        <v>0.0641</v>
      </c>
      <c r="AR184" s="241" t="s">
        <v>83</v>
      </c>
      <c r="AT184" s="242" t="s">
        <v>73</v>
      </c>
      <c r="AU184" s="242" t="s">
        <v>81</v>
      </c>
      <c r="AY184" s="241" t="s">
        <v>247</v>
      </c>
      <c r="BK184" s="243" t="n">
        <f aca="false">SUM(BK185:BK211)</f>
        <v>0</v>
      </c>
    </row>
    <row r="185" s="30" customFormat="true" ht="24.15" hidden="false" customHeight="true" outlineLevel="0" collapsed="false">
      <c r="A185" s="26"/>
      <c r="B185" s="27"/>
      <c r="C185" s="246" t="s">
        <v>302</v>
      </c>
      <c r="D185" s="246" t="s">
        <v>250</v>
      </c>
      <c r="E185" s="247" t="s">
        <v>366</v>
      </c>
      <c r="F185" s="248" t="s">
        <v>367</v>
      </c>
      <c r="G185" s="249" t="s">
        <v>301</v>
      </c>
      <c r="H185" s="250" t="n">
        <v>23</v>
      </c>
      <c r="I185" s="251"/>
      <c r="J185" s="252" t="n">
        <f aca="false">ROUND(I185*H185,2)</f>
        <v>0</v>
      </c>
      <c r="K185" s="253"/>
      <c r="L185" s="29"/>
      <c r="M185" s="254"/>
      <c r="N185" s="255" t="s">
        <v>39</v>
      </c>
      <c r="O185" s="76"/>
      <c r="P185" s="256" t="n">
        <f aca="false">O185*H185</f>
        <v>0</v>
      </c>
      <c r="Q185" s="256" t="n">
        <v>0</v>
      </c>
      <c r="R185" s="256" t="n">
        <f aca="false">Q185*H185</f>
        <v>0</v>
      </c>
      <c r="S185" s="256" t="n">
        <v>0</v>
      </c>
      <c r="T185" s="257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258" t="s">
        <v>302</v>
      </c>
      <c r="AT185" s="258" t="s">
        <v>250</v>
      </c>
      <c r="AU185" s="258" t="s">
        <v>83</v>
      </c>
      <c r="AY185" s="3" t="s">
        <v>247</v>
      </c>
      <c r="BE185" s="137" t="n">
        <f aca="false">IF(N185="základní",J185,0)</f>
        <v>0</v>
      </c>
      <c r="BF185" s="137" t="n">
        <f aca="false">IF(N185="snížená",J185,0)</f>
        <v>0</v>
      </c>
      <c r="BG185" s="137" t="n">
        <f aca="false">IF(N185="zákl. přenesená",J185,0)</f>
        <v>0</v>
      </c>
      <c r="BH185" s="137" t="n">
        <f aca="false">IF(N185="sníž. přenesená",J185,0)</f>
        <v>0</v>
      </c>
      <c r="BI185" s="137" t="n">
        <f aca="false">IF(N185="nulová",J185,0)</f>
        <v>0</v>
      </c>
      <c r="BJ185" s="3" t="s">
        <v>81</v>
      </c>
      <c r="BK185" s="137" t="n">
        <f aca="false">ROUND(I185*H185,2)</f>
        <v>0</v>
      </c>
      <c r="BL185" s="3" t="s">
        <v>302</v>
      </c>
      <c r="BM185" s="258" t="s">
        <v>368</v>
      </c>
    </row>
    <row r="186" s="30" customFormat="true" ht="19.2" hidden="false" customHeight="false" outlineLevel="0" collapsed="false">
      <c r="A186" s="26"/>
      <c r="B186" s="27"/>
      <c r="C186" s="28"/>
      <c r="D186" s="259" t="s">
        <v>256</v>
      </c>
      <c r="E186" s="28"/>
      <c r="F186" s="260" t="s">
        <v>369</v>
      </c>
      <c r="G186" s="28"/>
      <c r="H186" s="28"/>
      <c r="I186" s="211"/>
      <c r="J186" s="28"/>
      <c r="K186" s="28"/>
      <c r="L186" s="29"/>
      <c r="M186" s="261"/>
      <c r="N186" s="262"/>
      <c r="O186" s="76"/>
      <c r="P186" s="76"/>
      <c r="Q186" s="76"/>
      <c r="R186" s="76"/>
      <c r="S186" s="76"/>
      <c r="T186" s="7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T186" s="3" t="s">
        <v>256</v>
      </c>
      <c r="AU186" s="3" t="s">
        <v>83</v>
      </c>
    </row>
    <row r="187" s="30" customFormat="true" ht="16.5" hidden="false" customHeight="true" outlineLevel="0" collapsed="false">
      <c r="A187" s="26"/>
      <c r="B187" s="27"/>
      <c r="C187" s="246" t="s">
        <v>350</v>
      </c>
      <c r="D187" s="246" t="s">
        <v>250</v>
      </c>
      <c r="E187" s="247" t="s">
        <v>370</v>
      </c>
      <c r="F187" s="248" t="s">
        <v>371</v>
      </c>
      <c r="G187" s="249" t="s">
        <v>301</v>
      </c>
      <c r="H187" s="250" t="n">
        <v>23</v>
      </c>
      <c r="I187" s="251"/>
      <c r="J187" s="252" t="n">
        <f aca="false">ROUND(I187*H187,2)</f>
        <v>0</v>
      </c>
      <c r="K187" s="253"/>
      <c r="L187" s="29"/>
      <c r="M187" s="254"/>
      <c r="N187" s="255" t="s">
        <v>39</v>
      </c>
      <c r="O187" s="76"/>
      <c r="P187" s="256" t="n">
        <f aca="false">O187*H187</f>
        <v>0</v>
      </c>
      <c r="Q187" s="256" t="n">
        <v>0</v>
      </c>
      <c r="R187" s="256" t="n">
        <f aca="false">Q187*H187</f>
        <v>0</v>
      </c>
      <c r="S187" s="256" t="n">
        <v>0</v>
      </c>
      <c r="T187" s="257" t="n">
        <f aca="false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258" t="s">
        <v>302</v>
      </c>
      <c r="AT187" s="258" t="s">
        <v>250</v>
      </c>
      <c r="AU187" s="258" t="s">
        <v>83</v>
      </c>
      <c r="AY187" s="3" t="s">
        <v>247</v>
      </c>
      <c r="BE187" s="137" t="n">
        <f aca="false">IF(N187="základní",J187,0)</f>
        <v>0</v>
      </c>
      <c r="BF187" s="137" t="n">
        <f aca="false">IF(N187="snížená",J187,0)</f>
        <v>0</v>
      </c>
      <c r="BG187" s="137" t="n">
        <f aca="false">IF(N187="zákl. přenesená",J187,0)</f>
        <v>0</v>
      </c>
      <c r="BH187" s="137" t="n">
        <f aca="false">IF(N187="sníž. přenesená",J187,0)</f>
        <v>0</v>
      </c>
      <c r="BI187" s="137" t="n">
        <f aca="false">IF(N187="nulová",J187,0)</f>
        <v>0</v>
      </c>
      <c r="BJ187" s="3" t="s">
        <v>81</v>
      </c>
      <c r="BK187" s="137" t="n">
        <f aca="false">ROUND(I187*H187,2)</f>
        <v>0</v>
      </c>
      <c r="BL187" s="3" t="s">
        <v>302</v>
      </c>
      <c r="BM187" s="258" t="s">
        <v>372</v>
      </c>
    </row>
    <row r="188" s="30" customFormat="true" ht="10.2" hidden="false" customHeight="false" outlineLevel="0" collapsed="false">
      <c r="A188" s="26"/>
      <c r="B188" s="27"/>
      <c r="C188" s="28"/>
      <c r="D188" s="259" t="s">
        <v>256</v>
      </c>
      <c r="E188" s="28"/>
      <c r="F188" s="260" t="s">
        <v>373</v>
      </c>
      <c r="G188" s="28"/>
      <c r="H188" s="28"/>
      <c r="I188" s="211"/>
      <c r="J188" s="28"/>
      <c r="K188" s="28"/>
      <c r="L188" s="29"/>
      <c r="M188" s="261"/>
      <c r="N188" s="262"/>
      <c r="O188" s="76"/>
      <c r="P188" s="76"/>
      <c r="Q188" s="76"/>
      <c r="R188" s="76"/>
      <c r="S188" s="76"/>
      <c r="T188" s="77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T188" s="3" t="s">
        <v>256</v>
      </c>
      <c r="AU188" s="3" t="s">
        <v>83</v>
      </c>
    </row>
    <row r="189" s="30" customFormat="true" ht="24.15" hidden="false" customHeight="true" outlineLevel="0" collapsed="false">
      <c r="A189" s="26"/>
      <c r="B189" s="27"/>
      <c r="C189" s="246" t="s">
        <v>355</v>
      </c>
      <c r="D189" s="246" t="s">
        <v>250</v>
      </c>
      <c r="E189" s="247" t="s">
        <v>375</v>
      </c>
      <c r="F189" s="248" t="s">
        <v>376</v>
      </c>
      <c r="G189" s="249" t="s">
        <v>301</v>
      </c>
      <c r="H189" s="250" t="n">
        <v>23</v>
      </c>
      <c r="I189" s="251"/>
      <c r="J189" s="252" t="n">
        <f aca="false">ROUND(I189*H189,2)</f>
        <v>0</v>
      </c>
      <c r="K189" s="253"/>
      <c r="L189" s="29"/>
      <c r="M189" s="254"/>
      <c r="N189" s="255" t="s">
        <v>39</v>
      </c>
      <c r="O189" s="76"/>
      <c r="P189" s="256" t="n">
        <f aca="false">O189*H189</f>
        <v>0</v>
      </c>
      <c r="Q189" s="256" t="n">
        <v>0.0002</v>
      </c>
      <c r="R189" s="256" t="n">
        <f aca="false">Q189*H189</f>
        <v>0.0046</v>
      </c>
      <c r="S189" s="256" t="n">
        <v>0</v>
      </c>
      <c r="T189" s="257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258" t="s">
        <v>302</v>
      </c>
      <c r="AT189" s="258" t="s">
        <v>250</v>
      </c>
      <c r="AU189" s="258" t="s">
        <v>83</v>
      </c>
      <c r="AY189" s="3" t="s">
        <v>247</v>
      </c>
      <c r="BE189" s="137" t="n">
        <f aca="false">IF(N189="základní",J189,0)</f>
        <v>0</v>
      </c>
      <c r="BF189" s="137" t="n">
        <f aca="false">IF(N189="snížená",J189,0)</f>
        <v>0</v>
      </c>
      <c r="BG189" s="137" t="n">
        <f aca="false">IF(N189="zákl. přenesená",J189,0)</f>
        <v>0</v>
      </c>
      <c r="BH189" s="137" t="n">
        <f aca="false">IF(N189="sníž. přenesená",J189,0)</f>
        <v>0</v>
      </c>
      <c r="BI189" s="137" t="n">
        <f aca="false">IF(N189="nulová",J189,0)</f>
        <v>0</v>
      </c>
      <c r="BJ189" s="3" t="s">
        <v>81</v>
      </c>
      <c r="BK189" s="137" t="n">
        <f aca="false">ROUND(I189*H189,2)</f>
        <v>0</v>
      </c>
      <c r="BL189" s="3" t="s">
        <v>302</v>
      </c>
      <c r="BM189" s="258" t="s">
        <v>377</v>
      </c>
    </row>
    <row r="190" s="30" customFormat="true" ht="10.2" hidden="false" customHeight="false" outlineLevel="0" collapsed="false">
      <c r="A190" s="26"/>
      <c r="B190" s="27"/>
      <c r="C190" s="28"/>
      <c r="D190" s="259" t="s">
        <v>256</v>
      </c>
      <c r="E190" s="28"/>
      <c r="F190" s="260" t="s">
        <v>378</v>
      </c>
      <c r="G190" s="28"/>
      <c r="H190" s="28"/>
      <c r="I190" s="211"/>
      <c r="J190" s="28"/>
      <c r="K190" s="28"/>
      <c r="L190" s="29"/>
      <c r="M190" s="261"/>
      <c r="N190" s="262"/>
      <c r="O190" s="76"/>
      <c r="P190" s="76"/>
      <c r="Q190" s="76"/>
      <c r="R190" s="76"/>
      <c r="S190" s="76"/>
      <c r="T190" s="7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T190" s="3" t="s">
        <v>256</v>
      </c>
      <c r="AU190" s="3" t="s">
        <v>83</v>
      </c>
    </row>
    <row r="191" s="30" customFormat="true" ht="16.5" hidden="false" customHeight="true" outlineLevel="0" collapsed="false">
      <c r="A191" s="26"/>
      <c r="B191" s="27"/>
      <c r="C191" s="246" t="s">
        <v>359</v>
      </c>
      <c r="D191" s="246" t="s">
        <v>250</v>
      </c>
      <c r="E191" s="247" t="s">
        <v>380</v>
      </c>
      <c r="F191" s="248" t="s">
        <v>381</v>
      </c>
      <c r="G191" s="249" t="s">
        <v>301</v>
      </c>
      <c r="H191" s="250" t="n">
        <v>23</v>
      </c>
      <c r="I191" s="251"/>
      <c r="J191" s="252" t="n">
        <f aca="false">ROUND(I191*H191,2)</f>
        <v>0</v>
      </c>
      <c r="K191" s="253"/>
      <c r="L191" s="29"/>
      <c r="M191" s="254"/>
      <c r="N191" s="255" t="s">
        <v>39</v>
      </c>
      <c r="O191" s="76"/>
      <c r="P191" s="256" t="n">
        <f aca="false">O191*H191</f>
        <v>0</v>
      </c>
      <c r="Q191" s="256" t="n">
        <v>0.015</v>
      </c>
      <c r="R191" s="256" t="n">
        <f aca="false">Q191*H191</f>
        <v>0.345</v>
      </c>
      <c r="S191" s="256" t="n">
        <v>0</v>
      </c>
      <c r="T191" s="257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258" t="s">
        <v>302</v>
      </c>
      <c r="AT191" s="258" t="s">
        <v>250</v>
      </c>
      <c r="AU191" s="258" t="s">
        <v>83</v>
      </c>
      <c r="AY191" s="3" t="s">
        <v>247</v>
      </c>
      <c r="BE191" s="137" t="n">
        <f aca="false">IF(N191="základní",J191,0)</f>
        <v>0</v>
      </c>
      <c r="BF191" s="137" t="n">
        <f aca="false">IF(N191="snížená",J191,0)</f>
        <v>0</v>
      </c>
      <c r="BG191" s="137" t="n">
        <f aca="false">IF(N191="zákl. přenesená",J191,0)</f>
        <v>0</v>
      </c>
      <c r="BH191" s="137" t="n">
        <f aca="false">IF(N191="sníž. přenesená",J191,0)</f>
        <v>0</v>
      </c>
      <c r="BI191" s="137" t="n">
        <f aca="false">IF(N191="nulová",J191,0)</f>
        <v>0</v>
      </c>
      <c r="BJ191" s="3" t="s">
        <v>81</v>
      </c>
      <c r="BK191" s="137" t="n">
        <f aca="false">ROUND(I191*H191,2)</f>
        <v>0</v>
      </c>
      <c r="BL191" s="3" t="s">
        <v>302</v>
      </c>
      <c r="BM191" s="258" t="s">
        <v>382</v>
      </c>
    </row>
    <row r="192" s="30" customFormat="true" ht="10.2" hidden="false" customHeight="false" outlineLevel="0" collapsed="false">
      <c r="A192" s="26"/>
      <c r="B192" s="27"/>
      <c r="C192" s="28"/>
      <c r="D192" s="259" t="s">
        <v>256</v>
      </c>
      <c r="E192" s="28"/>
      <c r="F192" s="260" t="s">
        <v>381</v>
      </c>
      <c r="G192" s="28"/>
      <c r="H192" s="28"/>
      <c r="I192" s="211"/>
      <c r="J192" s="28"/>
      <c r="K192" s="28"/>
      <c r="L192" s="29"/>
      <c r="M192" s="261"/>
      <c r="N192" s="262"/>
      <c r="O192" s="76"/>
      <c r="P192" s="76"/>
      <c r="Q192" s="76"/>
      <c r="R192" s="76"/>
      <c r="S192" s="76"/>
      <c r="T192" s="77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T192" s="3" t="s">
        <v>256</v>
      </c>
      <c r="AU192" s="3" t="s">
        <v>83</v>
      </c>
    </row>
    <row r="193" s="30" customFormat="true" ht="21.75" hidden="false" customHeight="true" outlineLevel="0" collapsed="false">
      <c r="A193" s="26"/>
      <c r="B193" s="27"/>
      <c r="C193" s="246" t="s">
        <v>365</v>
      </c>
      <c r="D193" s="246" t="s">
        <v>250</v>
      </c>
      <c r="E193" s="247" t="s">
        <v>384</v>
      </c>
      <c r="F193" s="248" t="s">
        <v>385</v>
      </c>
      <c r="G193" s="249" t="s">
        <v>332</v>
      </c>
      <c r="H193" s="250" t="n">
        <v>22</v>
      </c>
      <c r="I193" s="251"/>
      <c r="J193" s="252" t="n">
        <f aca="false">ROUND(I193*H193,2)</f>
        <v>0</v>
      </c>
      <c r="K193" s="253"/>
      <c r="L193" s="29"/>
      <c r="M193" s="254"/>
      <c r="N193" s="255" t="s">
        <v>39</v>
      </c>
      <c r="O193" s="76"/>
      <c r="P193" s="256" t="n">
        <f aca="false">O193*H193</f>
        <v>0</v>
      </c>
      <c r="Q193" s="256" t="n">
        <v>0</v>
      </c>
      <c r="R193" s="256" t="n">
        <f aca="false">Q193*H193</f>
        <v>0</v>
      </c>
      <c r="S193" s="256" t="n">
        <v>0.0003</v>
      </c>
      <c r="T193" s="257" t="n">
        <f aca="false">S193*H193</f>
        <v>0.0066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302</v>
      </c>
      <c r="AT193" s="258" t="s">
        <v>250</v>
      </c>
      <c r="AU193" s="258" t="s">
        <v>83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386</v>
      </c>
    </row>
    <row r="194" s="30" customFormat="true" ht="10.2" hidden="false" customHeight="false" outlineLevel="0" collapsed="false">
      <c r="A194" s="26"/>
      <c r="B194" s="27"/>
      <c r="C194" s="28"/>
      <c r="D194" s="259" t="s">
        <v>256</v>
      </c>
      <c r="E194" s="28"/>
      <c r="F194" s="260" t="s">
        <v>387</v>
      </c>
      <c r="G194" s="28"/>
      <c r="H194" s="28"/>
      <c r="I194" s="211"/>
      <c r="J194" s="28"/>
      <c r="K194" s="28"/>
      <c r="L194" s="29"/>
      <c r="M194" s="261"/>
      <c r="N194" s="262"/>
      <c r="O194" s="76"/>
      <c r="P194" s="76"/>
      <c r="Q194" s="76"/>
      <c r="R194" s="76"/>
      <c r="S194" s="76"/>
      <c r="T194" s="77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T194" s="3" t="s">
        <v>256</v>
      </c>
      <c r="AU194" s="3" t="s">
        <v>83</v>
      </c>
    </row>
    <row r="195" s="30" customFormat="true" ht="66.75" hidden="false" customHeight="true" outlineLevel="0" collapsed="false">
      <c r="A195" s="26"/>
      <c r="B195" s="27"/>
      <c r="C195" s="263" t="s">
        <v>6</v>
      </c>
      <c r="D195" s="263" t="s">
        <v>288</v>
      </c>
      <c r="E195" s="264" t="s">
        <v>389</v>
      </c>
      <c r="F195" s="265" t="s">
        <v>390</v>
      </c>
      <c r="G195" s="266" t="s">
        <v>301</v>
      </c>
      <c r="H195" s="267" t="n">
        <v>25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0</v>
      </c>
      <c r="R195" s="256" t="n">
        <f aca="false">Q195*H195</f>
        <v>0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254</v>
      </c>
      <c r="AT195" s="258" t="s">
        <v>288</v>
      </c>
      <c r="AU195" s="258" t="s">
        <v>83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254</v>
      </c>
      <c r="BM195" s="258" t="s">
        <v>391</v>
      </c>
    </row>
    <row r="196" s="30" customFormat="true" ht="48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390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83</v>
      </c>
    </row>
    <row r="197" s="30" customFormat="true" ht="24.15" hidden="false" customHeight="true" outlineLevel="0" collapsed="false">
      <c r="A197" s="26"/>
      <c r="B197" s="27"/>
      <c r="C197" s="246" t="s">
        <v>374</v>
      </c>
      <c r="D197" s="246" t="s">
        <v>250</v>
      </c>
      <c r="E197" s="247" t="s">
        <v>393</v>
      </c>
      <c r="F197" s="248" t="s">
        <v>394</v>
      </c>
      <c r="G197" s="249" t="s">
        <v>301</v>
      </c>
      <c r="H197" s="250" t="n">
        <v>23</v>
      </c>
      <c r="I197" s="251"/>
      <c r="J197" s="252" t="n">
        <f aca="false">ROUND(I197*H197,2)</f>
        <v>0</v>
      </c>
      <c r="K197" s="253"/>
      <c r="L197" s="29"/>
      <c r="M197" s="254"/>
      <c r="N197" s="255" t="s">
        <v>39</v>
      </c>
      <c r="O197" s="76"/>
      <c r="P197" s="256" t="n">
        <f aca="false">O197*H197</f>
        <v>0</v>
      </c>
      <c r="Q197" s="256" t="n">
        <v>0</v>
      </c>
      <c r="R197" s="256" t="n">
        <f aca="false">Q197*H197</f>
        <v>0</v>
      </c>
      <c r="S197" s="256" t="n">
        <v>0.0025</v>
      </c>
      <c r="T197" s="257" t="n">
        <f aca="false">S197*H197</f>
        <v>0.0575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258" t="s">
        <v>302</v>
      </c>
      <c r="AT197" s="258" t="s">
        <v>250</v>
      </c>
      <c r="AU197" s="258" t="s">
        <v>83</v>
      </c>
      <c r="AY197" s="3" t="s">
        <v>247</v>
      </c>
      <c r="BE197" s="137" t="n">
        <f aca="false">IF(N197="základní",J197,0)</f>
        <v>0</v>
      </c>
      <c r="BF197" s="137" t="n">
        <f aca="false">IF(N197="snížená",J197,0)</f>
        <v>0</v>
      </c>
      <c r="BG197" s="137" t="n">
        <f aca="false">IF(N197="zákl. přenesená",J197,0)</f>
        <v>0</v>
      </c>
      <c r="BH197" s="137" t="n">
        <f aca="false">IF(N197="sníž. přenesená",J197,0)</f>
        <v>0</v>
      </c>
      <c r="BI197" s="137" t="n">
        <f aca="false">IF(N197="nulová",J197,0)</f>
        <v>0</v>
      </c>
      <c r="BJ197" s="3" t="s">
        <v>81</v>
      </c>
      <c r="BK197" s="137" t="n">
        <f aca="false">ROUND(I197*H197,2)</f>
        <v>0</v>
      </c>
      <c r="BL197" s="3" t="s">
        <v>302</v>
      </c>
      <c r="BM197" s="258" t="s">
        <v>395</v>
      </c>
    </row>
    <row r="198" s="30" customFormat="true" ht="19.2" hidden="false" customHeight="false" outlineLevel="0" collapsed="false">
      <c r="A198" s="26"/>
      <c r="B198" s="27"/>
      <c r="C198" s="28"/>
      <c r="D198" s="259" t="s">
        <v>256</v>
      </c>
      <c r="E198" s="28"/>
      <c r="F198" s="260" t="s">
        <v>396</v>
      </c>
      <c r="G198" s="28"/>
      <c r="H198" s="28"/>
      <c r="I198" s="211"/>
      <c r="J198" s="28"/>
      <c r="K198" s="28"/>
      <c r="L198" s="29"/>
      <c r="M198" s="261"/>
      <c r="N198" s="262"/>
      <c r="O198" s="76"/>
      <c r="P198" s="76"/>
      <c r="Q198" s="76"/>
      <c r="R198" s="76"/>
      <c r="S198" s="76"/>
      <c r="T198" s="7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3" t="s">
        <v>256</v>
      </c>
      <c r="AU198" s="3" t="s">
        <v>83</v>
      </c>
    </row>
    <row r="199" s="30" customFormat="true" ht="16.5" hidden="false" customHeight="true" outlineLevel="0" collapsed="false">
      <c r="A199" s="26"/>
      <c r="B199" s="27"/>
      <c r="C199" s="246" t="s">
        <v>379</v>
      </c>
      <c r="D199" s="246" t="s">
        <v>250</v>
      </c>
      <c r="E199" s="247" t="s">
        <v>398</v>
      </c>
      <c r="F199" s="248" t="s">
        <v>399</v>
      </c>
      <c r="G199" s="249" t="s">
        <v>301</v>
      </c>
      <c r="H199" s="250" t="n">
        <v>23</v>
      </c>
      <c r="I199" s="251"/>
      <c r="J199" s="252" t="n">
        <f aca="false">ROUND(I199*H199,2)</f>
        <v>0</v>
      </c>
      <c r="K199" s="253"/>
      <c r="L199" s="29"/>
      <c r="M199" s="254"/>
      <c r="N199" s="255" t="s">
        <v>39</v>
      </c>
      <c r="O199" s="76"/>
      <c r="P199" s="256" t="n">
        <f aca="false">O199*H199</f>
        <v>0</v>
      </c>
      <c r="Q199" s="256" t="n">
        <v>0.0003</v>
      </c>
      <c r="R199" s="256" t="n">
        <f aca="false">Q199*H199</f>
        <v>0.0069</v>
      </c>
      <c r="S199" s="256" t="n">
        <v>0</v>
      </c>
      <c r="T199" s="257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258" t="s">
        <v>302</v>
      </c>
      <c r="AT199" s="258" t="s">
        <v>250</v>
      </c>
      <c r="AU199" s="258" t="s">
        <v>83</v>
      </c>
      <c r="AY199" s="3" t="s">
        <v>247</v>
      </c>
      <c r="BE199" s="137" t="n">
        <f aca="false">IF(N199="základní",J199,0)</f>
        <v>0</v>
      </c>
      <c r="BF199" s="137" t="n">
        <f aca="false">IF(N199="snížená",J199,0)</f>
        <v>0</v>
      </c>
      <c r="BG199" s="137" t="n">
        <f aca="false">IF(N199="zákl. přenesená",J199,0)</f>
        <v>0</v>
      </c>
      <c r="BH199" s="137" t="n">
        <f aca="false">IF(N199="sníž. přenesená",J199,0)</f>
        <v>0</v>
      </c>
      <c r="BI199" s="137" t="n">
        <f aca="false">IF(N199="nulová",J199,0)</f>
        <v>0</v>
      </c>
      <c r="BJ199" s="3" t="s">
        <v>81</v>
      </c>
      <c r="BK199" s="137" t="n">
        <f aca="false">ROUND(I199*H199,2)</f>
        <v>0</v>
      </c>
      <c r="BL199" s="3" t="s">
        <v>302</v>
      </c>
      <c r="BM199" s="258" t="s">
        <v>400</v>
      </c>
    </row>
    <row r="200" s="30" customFormat="true" ht="19.2" hidden="false" customHeight="false" outlineLevel="0" collapsed="false">
      <c r="A200" s="26"/>
      <c r="B200" s="27"/>
      <c r="C200" s="28"/>
      <c r="D200" s="259" t="s">
        <v>256</v>
      </c>
      <c r="E200" s="28"/>
      <c r="F200" s="260" t="s">
        <v>401</v>
      </c>
      <c r="G200" s="28"/>
      <c r="H200" s="28"/>
      <c r="I200" s="211"/>
      <c r="J200" s="28"/>
      <c r="K200" s="28"/>
      <c r="L200" s="29"/>
      <c r="M200" s="261"/>
      <c r="N200" s="262"/>
      <c r="O200" s="76"/>
      <c r="P200" s="76"/>
      <c r="Q200" s="76"/>
      <c r="R200" s="76"/>
      <c r="S200" s="76"/>
      <c r="T200" s="7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3" t="s">
        <v>256</v>
      </c>
      <c r="AU200" s="3" t="s">
        <v>83</v>
      </c>
    </row>
    <row r="201" s="30" customFormat="true" ht="16.5" hidden="false" customHeight="true" outlineLevel="0" collapsed="false">
      <c r="A201" s="26"/>
      <c r="B201" s="27"/>
      <c r="C201" s="263" t="s">
        <v>383</v>
      </c>
      <c r="D201" s="263" t="s">
        <v>288</v>
      </c>
      <c r="E201" s="264" t="s">
        <v>403</v>
      </c>
      <c r="F201" s="265" t="s">
        <v>1206</v>
      </c>
      <c r="G201" s="266" t="s">
        <v>332</v>
      </c>
      <c r="H201" s="267" t="n">
        <v>22</v>
      </c>
      <c r="I201" s="268"/>
      <c r="J201" s="269" t="n">
        <f aca="false">ROUND(I201*H201,2)</f>
        <v>0</v>
      </c>
      <c r="K201" s="270"/>
      <c r="L201" s="271"/>
      <c r="M201" s="272"/>
      <c r="N201" s="273" t="s">
        <v>39</v>
      </c>
      <c r="O201" s="76"/>
      <c r="P201" s="256" t="n">
        <f aca="false">O201*H201</f>
        <v>0</v>
      </c>
      <c r="Q201" s="256" t="n">
        <v>0.00022</v>
      </c>
      <c r="R201" s="256" t="n">
        <f aca="false">Q201*H201</f>
        <v>0.00484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324</v>
      </c>
      <c r="AT201" s="258" t="s">
        <v>288</v>
      </c>
      <c r="AU201" s="258" t="s">
        <v>83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405</v>
      </c>
    </row>
    <row r="202" s="30" customFormat="true" ht="10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1206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83</v>
      </c>
    </row>
    <row r="203" s="274" customFormat="true" ht="10.2" hidden="false" customHeight="false" outlineLevel="0" collapsed="false">
      <c r="B203" s="275"/>
      <c r="C203" s="276"/>
      <c r="D203" s="259" t="s">
        <v>327</v>
      </c>
      <c r="E203" s="276"/>
      <c r="F203" s="277" t="s">
        <v>1520</v>
      </c>
      <c r="G203" s="276"/>
      <c r="H203" s="278" t="n">
        <v>22</v>
      </c>
      <c r="I203" s="279"/>
      <c r="J203" s="276"/>
      <c r="K203" s="276"/>
      <c r="L203" s="280"/>
      <c r="M203" s="281"/>
      <c r="N203" s="282"/>
      <c r="O203" s="282"/>
      <c r="P203" s="282"/>
      <c r="Q203" s="282"/>
      <c r="R203" s="282"/>
      <c r="S203" s="282"/>
      <c r="T203" s="283"/>
      <c r="AT203" s="284" t="s">
        <v>327</v>
      </c>
      <c r="AU203" s="284" t="s">
        <v>83</v>
      </c>
      <c r="AV203" s="274" t="s">
        <v>83</v>
      </c>
      <c r="AW203" s="274" t="s">
        <v>3</v>
      </c>
      <c r="AX203" s="274" t="s">
        <v>81</v>
      </c>
      <c r="AY203" s="284" t="s">
        <v>247</v>
      </c>
    </row>
    <row r="204" s="30" customFormat="true" ht="24.15" hidden="false" customHeight="true" outlineLevel="0" collapsed="false">
      <c r="A204" s="26"/>
      <c r="B204" s="27"/>
      <c r="C204" s="246" t="s">
        <v>388</v>
      </c>
      <c r="D204" s="246" t="s">
        <v>250</v>
      </c>
      <c r="E204" s="247" t="s">
        <v>409</v>
      </c>
      <c r="F204" s="248" t="s">
        <v>410</v>
      </c>
      <c r="G204" s="249" t="s">
        <v>332</v>
      </c>
      <c r="H204" s="250" t="n">
        <v>8</v>
      </c>
      <c r="I204" s="251"/>
      <c r="J204" s="252" t="n">
        <f aca="false">ROUND(I204*H204,2)</f>
        <v>0</v>
      </c>
      <c r="K204" s="253"/>
      <c r="L204" s="29"/>
      <c r="M204" s="254"/>
      <c r="N204" s="255" t="s">
        <v>39</v>
      </c>
      <c r="O204" s="76"/>
      <c r="P204" s="256" t="n">
        <f aca="false">O204*H204</f>
        <v>0</v>
      </c>
      <c r="Q204" s="256" t="n">
        <v>0</v>
      </c>
      <c r="R204" s="256" t="n">
        <f aca="false">Q204*H204</f>
        <v>0</v>
      </c>
      <c r="S204" s="256" t="n">
        <v>0</v>
      </c>
      <c r="T204" s="257" t="n">
        <f aca="false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258" t="s">
        <v>302</v>
      </c>
      <c r="AT204" s="258" t="s">
        <v>250</v>
      </c>
      <c r="AU204" s="258" t="s">
        <v>83</v>
      </c>
      <c r="AY204" s="3" t="s">
        <v>247</v>
      </c>
      <c r="BE204" s="137" t="n">
        <f aca="false">IF(N204="základní",J204,0)</f>
        <v>0</v>
      </c>
      <c r="BF204" s="137" t="n">
        <f aca="false">IF(N204="snížená",J204,0)</f>
        <v>0</v>
      </c>
      <c r="BG204" s="137" t="n">
        <f aca="false">IF(N204="zákl. přenesená",J204,0)</f>
        <v>0</v>
      </c>
      <c r="BH204" s="137" t="n">
        <f aca="false">IF(N204="sníž. přenesená",J204,0)</f>
        <v>0</v>
      </c>
      <c r="BI204" s="137" t="n">
        <f aca="false">IF(N204="nulová",J204,0)</f>
        <v>0</v>
      </c>
      <c r="BJ204" s="3" t="s">
        <v>81</v>
      </c>
      <c r="BK204" s="137" t="n">
        <f aca="false">ROUND(I204*H204,2)</f>
        <v>0</v>
      </c>
      <c r="BL204" s="3" t="s">
        <v>302</v>
      </c>
      <c r="BM204" s="258" t="s">
        <v>411</v>
      </c>
    </row>
    <row r="205" s="30" customFormat="true" ht="10.2" hidden="false" customHeight="false" outlineLevel="0" collapsed="false">
      <c r="A205" s="26"/>
      <c r="B205" s="27"/>
      <c r="C205" s="28"/>
      <c r="D205" s="259" t="s">
        <v>256</v>
      </c>
      <c r="E205" s="28"/>
      <c r="F205" s="260" t="s">
        <v>412</v>
      </c>
      <c r="G205" s="28"/>
      <c r="H205" s="28"/>
      <c r="I205" s="211"/>
      <c r="J205" s="28"/>
      <c r="K205" s="28"/>
      <c r="L205" s="29"/>
      <c r="M205" s="261"/>
      <c r="N205" s="262"/>
      <c r="O205" s="76"/>
      <c r="P205" s="76"/>
      <c r="Q205" s="76"/>
      <c r="R205" s="76"/>
      <c r="S205" s="76"/>
      <c r="T205" s="77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T205" s="3" t="s">
        <v>256</v>
      </c>
      <c r="AU205" s="3" t="s">
        <v>83</v>
      </c>
    </row>
    <row r="206" s="30" customFormat="true" ht="16.5" hidden="false" customHeight="true" outlineLevel="0" collapsed="false">
      <c r="A206" s="26"/>
      <c r="B206" s="27"/>
      <c r="C206" s="246" t="s">
        <v>392</v>
      </c>
      <c r="D206" s="246" t="s">
        <v>250</v>
      </c>
      <c r="E206" s="247" t="s">
        <v>414</v>
      </c>
      <c r="F206" s="248" t="s">
        <v>415</v>
      </c>
      <c r="G206" s="249" t="s">
        <v>332</v>
      </c>
      <c r="H206" s="250" t="n">
        <v>22</v>
      </c>
      <c r="I206" s="251"/>
      <c r="J206" s="252" t="n">
        <f aca="false">ROUND(I206*H206,2)</f>
        <v>0</v>
      </c>
      <c r="K206" s="253"/>
      <c r="L206" s="29"/>
      <c r="M206" s="254"/>
      <c r="N206" s="255" t="s">
        <v>39</v>
      </c>
      <c r="O206" s="76"/>
      <c r="P206" s="256" t="n">
        <f aca="false">O206*H206</f>
        <v>0</v>
      </c>
      <c r="Q206" s="256" t="n">
        <v>1E-005</v>
      </c>
      <c r="R206" s="256" t="n">
        <f aca="false">Q206*H206</f>
        <v>0.00022</v>
      </c>
      <c r="S206" s="256" t="n">
        <v>0</v>
      </c>
      <c r="T206" s="257" t="n">
        <f aca="false"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258" t="s">
        <v>302</v>
      </c>
      <c r="AT206" s="258" t="s">
        <v>250</v>
      </c>
      <c r="AU206" s="258" t="s">
        <v>83</v>
      </c>
      <c r="AY206" s="3" t="s">
        <v>247</v>
      </c>
      <c r="BE206" s="137" t="n">
        <f aca="false">IF(N206="základní",J206,0)</f>
        <v>0</v>
      </c>
      <c r="BF206" s="137" t="n">
        <f aca="false">IF(N206="snížená",J206,0)</f>
        <v>0</v>
      </c>
      <c r="BG206" s="137" t="n">
        <f aca="false">IF(N206="zákl. přenesená",J206,0)</f>
        <v>0</v>
      </c>
      <c r="BH206" s="137" t="n">
        <f aca="false">IF(N206="sníž. přenesená",J206,0)</f>
        <v>0</v>
      </c>
      <c r="BI206" s="137" t="n">
        <f aca="false">IF(N206="nulová",J206,0)</f>
        <v>0</v>
      </c>
      <c r="BJ206" s="3" t="s">
        <v>81</v>
      </c>
      <c r="BK206" s="137" t="n">
        <f aca="false">ROUND(I206*H206,2)</f>
        <v>0</v>
      </c>
      <c r="BL206" s="3" t="s">
        <v>302</v>
      </c>
      <c r="BM206" s="258" t="s">
        <v>416</v>
      </c>
    </row>
    <row r="207" s="30" customFormat="true" ht="10.2" hidden="false" customHeight="false" outlineLevel="0" collapsed="false">
      <c r="A207" s="26"/>
      <c r="B207" s="27"/>
      <c r="C207" s="28"/>
      <c r="D207" s="259" t="s">
        <v>256</v>
      </c>
      <c r="E207" s="28"/>
      <c r="F207" s="260" t="s">
        <v>417</v>
      </c>
      <c r="G207" s="28"/>
      <c r="H207" s="28"/>
      <c r="I207" s="211"/>
      <c r="J207" s="28"/>
      <c r="K207" s="28"/>
      <c r="L207" s="29"/>
      <c r="M207" s="261"/>
      <c r="N207" s="262"/>
      <c r="O207" s="76"/>
      <c r="P207" s="76"/>
      <c r="Q207" s="76"/>
      <c r="R207" s="76"/>
      <c r="S207" s="76"/>
      <c r="T207" s="77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T207" s="3" t="s">
        <v>256</v>
      </c>
      <c r="AU207" s="3" t="s">
        <v>83</v>
      </c>
    </row>
    <row r="208" s="30" customFormat="true" ht="24.15" hidden="false" customHeight="true" outlineLevel="0" collapsed="false">
      <c r="A208" s="26"/>
      <c r="B208" s="27"/>
      <c r="C208" s="246" t="s">
        <v>397</v>
      </c>
      <c r="D208" s="246" t="s">
        <v>250</v>
      </c>
      <c r="E208" s="247" t="s">
        <v>419</v>
      </c>
      <c r="F208" s="248" t="s">
        <v>420</v>
      </c>
      <c r="G208" s="249" t="s">
        <v>301</v>
      </c>
      <c r="H208" s="250" t="n">
        <v>23</v>
      </c>
      <c r="I208" s="251"/>
      <c r="J208" s="252" t="n">
        <f aca="false">ROUND(I208*H208,2)</f>
        <v>0</v>
      </c>
      <c r="K208" s="253"/>
      <c r="L208" s="29"/>
      <c r="M208" s="254"/>
      <c r="N208" s="255" t="s">
        <v>39</v>
      </c>
      <c r="O208" s="76"/>
      <c r="P208" s="256" t="n">
        <f aca="false">O208*H208</f>
        <v>0</v>
      </c>
      <c r="Q208" s="256" t="n">
        <v>0</v>
      </c>
      <c r="R208" s="256" t="n">
        <f aca="false">Q208*H208</f>
        <v>0</v>
      </c>
      <c r="S208" s="256" t="n">
        <v>0</v>
      </c>
      <c r="T208" s="257" t="n">
        <f aca="false"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258" t="s">
        <v>302</v>
      </c>
      <c r="AT208" s="258" t="s">
        <v>250</v>
      </c>
      <c r="AU208" s="258" t="s">
        <v>83</v>
      </c>
      <c r="AY208" s="3" t="s">
        <v>247</v>
      </c>
      <c r="BE208" s="137" t="n">
        <f aca="false">IF(N208="základní",J208,0)</f>
        <v>0</v>
      </c>
      <c r="BF208" s="137" t="n">
        <f aca="false">IF(N208="snížená",J208,0)</f>
        <v>0</v>
      </c>
      <c r="BG208" s="137" t="n">
        <f aca="false">IF(N208="zákl. přenesená",J208,0)</f>
        <v>0</v>
      </c>
      <c r="BH208" s="137" t="n">
        <f aca="false">IF(N208="sníž. přenesená",J208,0)</f>
        <v>0</v>
      </c>
      <c r="BI208" s="137" t="n">
        <f aca="false">IF(N208="nulová",J208,0)</f>
        <v>0</v>
      </c>
      <c r="BJ208" s="3" t="s">
        <v>81</v>
      </c>
      <c r="BK208" s="137" t="n">
        <f aca="false">ROUND(I208*H208,2)</f>
        <v>0</v>
      </c>
      <c r="BL208" s="3" t="s">
        <v>302</v>
      </c>
      <c r="BM208" s="258" t="s">
        <v>421</v>
      </c>
    </row>
    <row r="209" s="30" customFormat="true" ht="19.2" hidden="false" customHeight="false" outlineLevel="0" collapsed="false">
      <c r="A209" s="26"/>
      <c r="B209" s="27"/>
      <c r="C209" s="28"/>
      <c r="D209" s="259" t="s">
        <v>256</v>
      </c>
      <c r="E209" s="28"/>
      <c r="F209" s="260" t="s">
        <v>422</v>
      </c>
      <c r="G209" s="28"/>
      <c r="H209" s="28"/>
      <c r="I209" s="211"/>
      <c r="J209" s="28"/>
      <c r="K209" s="28"/>
      <c r="L209" s="29"/>
      <c r="M209" s="261"/>
      <c r="N209" s="262"/>
      <c r="O209" s="76"/>
      <c r="P209" s="76"/>
      <c r="Q209" s="76"/>
      <c r="R209" s="76"/>
      <c r="S209" s="76"/>
      <c r="T209" s="77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T209" s="3" t="s">
        <v>256</v>
      </c>
      <c r="AU209" s="3" t="s">
        <v>83</v>
      </c>
    </row>
    <row r="210" s="30" customFormat="true" ht="16.5" hidden="false" customHeight="true" outlineLevel="0" collapsed="false">
      <c r="A210" s="26"/>
      <c r="B210" s="27"/>
      <c r="C210" s="246" t="s">
        <v>507</v>
      </c>
      <c r="D210" s="246" t="s">
        <v>250</v>
      </c>
      <c r="E210" s="247" t="s">
        <v>424</v>
      </c>
      <c r="F210" s="248" t="s">
        <v>425</v>
      </c>
      <c r="G210" s="249" t="s">
        <v>253</v>
      </c>
      <c r="H210" s="250" t="n">
        <v>1</v>
      </c>
      <c r="I210" s="251"/>
      <c r="J210" s="252" t="n">
        <f aca="false">ROUND(I210*H210,2)</f>
        <v>0</v>
      </c>
      <c r="K210" s="253"/>
      <c r="L210" s="29"/>
      <c r="M210" s="254"/>
      <c r="N210" s="255" t="s">
        <v>39</v>
      </c>
      <c r="O210" s="76"/>
      <c r="P210" s="256" t="n">
        <f aca="false">O210*H210</f>
        <v>0</v>
      </c>
      <c r="Q210" s="256" t="n">
        <v>0</v>
      </c>
      <c r="R210" s="256" t="n">
        <f aca="false">Q210*H210</f>
        <v>0</v>
      </c>
      <c r="S210" s="256" t="n">
        <v>0</v>
      </c>
      <c r="T210" s="257" t="n">
        <f aca="false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258" t="s">
        <v>254</v>
      </c>
      <c r="AT210" s="258" t="s">
        <v>250</v>
      </c>
      <c r="AU210" s="258" t="s">
        <v>83</v>
      </c>
      <c r="AY210" s="3" t="s">
        <v>247</v>
      </c>
      <c r="BE210" s="137" t="n">
        <f aca="false">IF(N210="základní",J210,0)</f>
        <v>0</v>
      </c>
      <c r="BF210" s="137" t="n">
        <f aca="false">IF(N210="snížená",J210,0)</f>
        <v>0</v>
      </c>
      <c r="BG210" s="137" t="n">
        <f aca="false">IF(N210="zákl. přenesená",J210,0)</f>
        <v>0</v>
      </c>
      <c r="BH210" s="137" t="n">
        <f aca="false">IF(N210="sníž. přenesená",J210,0)</f>
        <v>0</v>
      </c>
      <c r="BI210" s="137" t="n">
        <f aca="false">IF(N210="nulová",J210,0)</f>
        <v>0</v>
      </c>
      <c r="BJ210" s="3" t="s">
        <v>81</v>
      </c>
      <c r="BK210" s="137" t="n">
        <f aca="false">ROUND(I210*H210,2)</f>
        <v>0</v>
      </c>
      <c r="BL210" s="3" t="s">
        <v>254</v>
      </c>
      <c r="BM210" s="258" t="s">
        <v>1724</v>
      </c>
    </row>
    <row r="211" s="30" customFormat="true" ht="10.2" hidden="false" customHeight="false" outlineLevel="0" collapsed="false">
      <c r="A211" s="26"/>
      <c r="B211" s="27"/>
      <c r="C211" s="28"/>
      <c r="D211" s="259" t="s">
        <v>256</v>
      </c>
      <c r="E211" s="28"/>
      <c r="F211" s="260" t="s">
        <v>425</v>
      </c>
      <c r="G211" s="28"/>
      <c r="H211" s="28"/>
      <c r="I211" s="211"/>
      <c r="J211" s="28"/>
      <c r="K211" s="28"/>
      <c r="L211" s="29"/>
      <c r="M211" s="261"/>
      <c r="N211" s="262"/>
      <c r="O211" s="76"/>
      <c r="P211" s="76"/>
      <c r="Q211" s="76"/>
      <c r="R211" s="76"/>
      <c r="S211" s="76"/>
      <c r="T211" s="77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T211" s="3" t="s">
        <v>256</v>
      </c>
      <c r="AU211" s="3" t="s">
        <v>83</v>
      </c>
    </row>
    <row r="212" s="229" customFormat="true" ht="22.8" hidden="false" customHeight="true" outlineLevel="0" collapsed="false">
      <c r="B212" s="230"/>
      <c r="C212" s="231"/>
      <c r="D212" s="232" t="s">
        <v>73</v>
      </c>
      <c r="E212" s="244" t="s">
        <v>1210</v>
      </c>
      <c r="F212" s="244" t="s">
        <v>1211</v>
      </c>
      <c r="G212" s="231"/>
      <c r="H212" s="231"/>
      <c r="I212" s="234"/>
      <c r="J212" s="245" t="n">
        <f aca="false">BK212</f>
        <v>0</v>
      </c>
      <c r="K212" s="231"/>
      <c r="L212" s="236"/>
      <c r="M212" s="237"/>
      <c r="N212" s="238"/>
      <c r="O212" s="238"/>
      <c r="P212" s="239" t="n">
        <f aca="false">SUM(P213:P220)</f>
        <v>0</v>
      </c>
      <c r="Q212" s="238"/>
      <c r="R212" s="239" t="n">
        <f aca="false">SUM(R213:R220)</f>
        <v>0.02786</v>
      </c>
      <c r="S212" s="238"/>
      <c r="T212" s="240" t="n">
        <f aca="false">SUM(T213:T220)</f>
        <v>0</v>
      </c>
      <c r="AR212" s="241" t="s">
        <v>83</v>
      </c>
      <c r="AT212" s="242" t="s">
        <v>73</v>
      </c>
      <c r="AU212" s="242" t="s">
        <v>81</v>
      </c>
      <c r="AY212" s="241" t="s">
        <v>247</v>
      </c>
      <c r="BK212" s="243" t="n">
        <f aca="false">SUM(BK213:BK220)</f>
        <v>0</v>
      </c>
    </row>
    <row r="213" s="30" customFormat="true" ht="16.5" hidden="false" customHeight="true" outlineLevel="0" collapsed="false">
      <c r="A213" s="26"/>
      <c r="B213" s="27"/>
      <c r="C213" s="246" t="s">
        <v>402</v>
      </c>
      <c r="D213" s="246" t="s">
        <v>250</v>
      </c>
      <c r="E213" s="247" t="s">
        <v>1212</v>
      </c>
      <c r="F213" s="248" t="s">
        <v>1213</v>
      </c>
      <c r="G213" s="249" t="s">
        <v>301</v>
      </c>
      <c r="H213" s="250" t="n">
        <v>1.5</v>
      </c>
      <c r="I213" s="251"/>
      <c r="J213" s="252" t="n">
        <f aca="false">ROUND(I213*H213,2)</f>
        <v>0</v>
      </c>
      <c r="K213" s="253"/>
      <c r="L213" s="29"/>
      <c r="M213" s="254"/>
      <c r="N213" s="255" t="s">
        <v>39</v>
      </c>
      <c r="O213" s="76"/>
      <c r="P213" s="256" t="n">
        <f aca="false">O213*H213</f>
        <v>0</v>
      </c>
      <c r="Q213" s="256" t="n">
        <v>0.0003</v>
      </c>
      <c r="R213" s="256" t="n">
        <f aca="false">Q213*H213</f>
        <v>0.00045</v>
      </c>
      <c r="S213" s="256" t="n">
        <v>0</v>
      </c>
      <c r="T213" s="257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302</v>
      </c>
      <c r="AT213" s="258" t="s">
        <v>250</v>
      </c>
      <c r="AU213" s="258" t="s">
        <v>83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1214</v>
      </c>
    </row>
    <row r="214" s="30" customFormat="true" ht="19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1215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83</v>
      </c>
    </row>
    <row r="215" s="30" customFormat="true" ht="24.15" hidden="false" customHeight="true" outlineLevel="0" collapsed="false">
      <c r="A215" s="26"/>
      <c r="B215" s="27"/>
      <c r="C215" s="246" t="s">
        <v>408</v>
      </c>
      <c r="D215" s="246" t="s">
        <v>250</v>
      </c>
      <c r="E215" s="247" t="s">
        <v>1220</v>
      </c>
      <c r="F215" s="248" t="s">
        <v>1221</v>
      </c>
      <c r="G215" s="249" t="s">
        <v>301</v>
      </c>
      <c r="H215" s="250" t="n">
        <v>1.5</v>
      </c>
      <c r="I215" s="251"/>
      <c r="J215" s="252" t="n">
        <f aca="false">ROUND(I215*H215,2)</f>
        <v>0</v>
      </c>
      <c r="K215" s="253"/>
      <c r="L215" s="29"/>
      <c r="M215" s="254"/>
      <c r="N215" s="255" t="s">
        <v>39</v>
      </c>
      <c r="O215" s="76"/>
      <c r="P215" s="256" t="n">
        <f aca="false">O215*H215</f>
        <v>0</v>
      </c>
      <c r="Q215" s="256" t="n">
        <v>0.0049</v>
      </c>
      <c r="R215" s="256" t="n">
        <f aca="false">Q215*H215</f>
        <v>0.00735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302</v>
      </c>
      <c r="AT215" s="258" t="s">
        <v>250</v>
      </c>
      <c r="AU215" s="258" t="s">
        <v>83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1222</v>
      </c>
    </row>
    <row r="216" s="30" customFormat="true" ht="28.8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1223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83</v>
      </c>
    </row>
    <row r="217" s="30" customFormat="true" ht="16.5" hidden="false" customHeight="true" outlineLevel="0" collapsed="false">
      <c r="A217" s="26"/>
      <c r="B217" s="27"/>
      <c r="C217" s="263" t="s">
        <v>413</v>
      </c>
      <c r="D217" s="263" t="s">
        <v>288</v>
      </c>
      <c r="E217" s="264" t="s">
        <v>1224</v>
      </c>
      <c r="F217" s="265" t="s">
        <v>1225</v>
      </c>
      <c r="G217" s="266" t="s">
        <v>301</v>
      </c>
      <c r="H217" s="267" t="n">
        <v>1.7</v>
      </c>
      <c r="I217" s="268"/>
      <c r="J217" s="269" t="n">
        <f aca="false">ROUND(I217*H217,2)</f>
        <v>0</v>
      </c>
      <c r="K217" s="270"/>
      <c r="L217" s="271"/>
      <c r="M217" s="272"/>
      <c r="N217" s="273" t="s">
        <v>39</v>
      </c>
      <c r="O217" s="76"/>
      <c r="P217" s="256" t="n">
        <f aca="false">O217*H217</f>
        <v>0</v>
      </c>
      <c r="Q217" s="256" t="n">
        <v>0.0118</v>
      </c>
      <c r="R217" s="256" t="n">
        <f aca="false">Q217*H217</f>
        <v>0.02006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324</v>
      </c>
      <c r="AT217" s="258" t="s">
        <v>288</v>
      </c>
      <c r="AU217" s="258" t="s">
        <v>83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1226</v>
      </c>
    </row>
    <row r="218" s="30" customFormat="true" ht="10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1225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83</v>
      </c>
    </row>
    <row r="219" s="30" customFormat="true" ht="24.15" hidden="false" customHeight="true" outlineLevel="0" collapsed="false">
      <c r="A219" s="26"/>
      <c r="B219" s="27"/>
      <c r="C219" s="246" t="s">
        <v>418</v>
      </c>
      <c r="D219" s="246" t="s">
        <v>250</v>
      </c>
      <c r="E219" s="247" t="s">
        <v>1227</v>
      </c>
      <c r="F219" s="248" t="s">
        <v>1228</v>
      </c>
      <c r="G219" s="249" t="s">
        <v>301</v>
      </c>
      <c r="H219" s="250" t="n">
        <v>1.5</v>
      </c>
      <c r="I219" s="251"/>
      <c r="J219" s="252" t="n">
        <f aca="false">ROUND(I219*H219,2)</f>
        <v>0</v>
      </c>
      <c r="K219" s="253"/>
      <c r="L219" s="29"/>
      <c r="M219" s="254"/>
      <c r="N219" s="255" t="s">
        <v>39</v>
      </c>
      <c r="O219" s="76"/>
      <c r="P219" s="256" t="n">
        <f aca="false">O219*H219</f>
        <v>0</v>
      </c>
      <c r="Q219" s="256" t="n">
        <v>0</v>
      </c>
      <c r="R219" s="256" t="n">
        <f aca="false">Q219*H219</f>
        <v>0</v>
      </c>
      <c r="S219" s="256" t="n">
        <v>0</v>
      </c>
      <c r="T219" s="257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258" t="s">
        <v>302</v>
      </c>
      <c r="AT219" s="258" t="s">
        <v>250</v>
      </c>
      <c r="AU219" s="258" t="s">
        <v>83</v>
      </c>
      <c r="AY219" s="3" t="s">
        <v>247</v>
      </c>
      <c r="BE219" s="137" t="n">
        <f aca="false">IF(N219="základní",J219,0)</f>
        <v>0</v>
      </c>
      <c r="BF219" s="137" t="n">
        <f aca="false">IF(N219="snížená",J219,0)</f>
        <v>0</v>
      </c>
      <c r="BG219" s="137" t="n">
        <f aca="false">IF(N219="zákl. přenesená",J219,0)</f>
        <v>0</v>
      </c>
      <c r="BH219" s="137" t="n">
        <f aca="false">IF(N219="sníž. přenesená",J219,0)</f>
        <v>0</v>
      </c>
      <c r="BI219" s="137" t="n">
        <f aca="false">IF(N219="nulová",J219,0)</f>
        <v>0</v>
      </c>
      <c r="BJ219" s="3" t="s">
        <v>81</v>
      </c>
      <c r="BK219" s="137" t="n">
        <f aca="false">ROUND(I219*H219,2)</f>
        <v>0</v>
      </c>
      <c r="BL219" s="3" t="s">
        <v>302</v>
      </c>
      <c r="BM219" s="258" t="s">
        <v>1229</v>
      </c>
    </row>
    <row r="220" s="30" customFormat="true" ht="19.2" hidden="false" customHeight="false" outlineLevel="0" collapsed="false">
      <c r="A220" s="26"/>
      <c r="B220" s="27"/>
      <c r="C220" s="28"/>
      <c r="D220" s="259" t="s">
        <v>256</v>
      </c>
      <c r="E220" s="28"/>
      <c r="F220" s="260" t="s">
        <v>1230</v>
      </c>
      <c r="G220" s="28"/>
      <c r="H220" s="28"/>
      <c r="I220" s="211"/>
      <c r="J220" s="28"/>
      <c r="K220" s="28"/>
      <c r="L220" s="29"/>
      <c r="M220" s="261"/>
      <c r="N220" s="262"/>
      <c r="O220" s="76"/>
      <c r="P220" s="76"/>
      <c r="Q220" s="76"/>
      <c r="R220" s="76"/>
      <c r="S220" s="76"/>
      <c r="T220" s="77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T220" s="3" t="s">
        <v>256</v>
      </c>
      <c r="AU220" s="3" t="s">
        <v>83</v>
      </c>
    </row>
    <row r="221" s="229" customFormat="true" ht="22.8" hidden="false" customHeight="true" outlineLevel="0" collapsed="false">
      <c r="B221" s="230"/>
      <c r="C221" s="231"/>
      <c r="D221" s="232" t="s">
        <v>73</v>
      </c>
      <c r="E221" s="244" t="s">
        <v>427</v>
      </c>
      <c r="F221" s="244" t="s">
        <v>428</v>
      </c>
      <c r="G221" s="231"/>
      <c r="H221" s="231"/>
      <c r="I221" s="234"/>
      <c r="J221" s="245" t="n">
        <f aca="false">BK221</f>
        <v>0</v>
      </c>
      <c r="K221" s="231"/>
      <c r="L221" s="236"/>
      <c r="M221" s="237"/>
      <c r="N221" s="238"/>
      <c r="O221" s="238"/>
      <c r="P221" s="239" t="n">
        <f aca="false">SUM(P222:P237)</f>
        <v>0</v>
      </c>
      <c r="Q221" s="238"/>
      <c r="R221" s="239" t="n">
        <f aca="false">SUM(R222:R237)</f>
        <v>0.00933</v>
      </c>
      <c r="S221" s="238"/>
      <c r="T221" s="240" t="n">
        <f aca="false">SUM(T222:T237)</f>
        <v>0</v>
      </c>
      <c r="AR221" s="241" t="s">
        <v>83</v>
      </c>
      <c r="AT221" s="242" t="s">
        <v>73</v>
      </c>
      <c r="AU221" s="242" t="s">
        <v>81</v>
      </c>
      <c r="AY221" s="241" t="s">
        <v>247</v>
      </c>
      <c r="BK221" s="243" t="n">
        <f aca="false">SUM(BK222:BK237)</f>
        <v>0</v>
      </c>
    </row>
    <row r="222" s="30" customFormat="true" ht="33" hidden="false" customHeight="true" outlineLevel="0" collapsed="false">
      <c r="A222" s="26"/>
      <c r="B222" s="27"/>
      <c r="C222" s="246" t="s">
        <v>324</v>
      </c>
      <c r="D222" s="246" t="s">
        <v>250</v>
      </c>
      <c r="E222" s="247" t="s">
        <v>429</v>
      </c>
      <c r="F222" s="248" t="s">
        <v>430</v>
      </c>
      <c r="G222" s="249" t="s">
        <v>301</v>
      </c>
      <c r="H222" s="250" t="n">
        <v>9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0.00023</v>
      </c>
      <c r="R222" s="256" t="n">
        <f aca="false">Q222*H222</f>
        <v>0.00207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302</v>
      </c>
      <c r="AT222" s="258" t="s">
        <v>250</v>
      </c>
      <c r="AU222" s="258" t="s">
        <v>83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302</v>
      </c>
      <c r="BM222" s="258" t="s">
        <v>431</v>
      </c>
    </row>
    <row r="223" s="30" customFormat="true" ht="19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432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83</v>
      </c>
    </row>
    <row r="224" s="30" customFormat="true" ht="24.15" hidden="false" customHeight="true" outlineLevel="0" collapsed="false">
      <c r="A224" s="26"/>
      <c r="B224" s="27"/>
      <c r="C224" s="246" t="s">
        <v>433</v>
      </c>
      <c r="D224" s="246" t="s">
        <v>250</v>
      </c>
      <c r="E224" s="247" t="s">
        <v>434</v>
      </c>
      <c r="F224" s="248" t="s">
        <v>435</v>
      </c>
      <c r="G224" s="249" t="s">
        <v>301</v>
      </c>
      <c r="H224" s="250" t="n">
        <v>9</v>
      </c>
      <c r="I224" s="251"/>
      <c r="J224" s="252" t="n">
        <f aca="false">ROUND(I224*H224,2)</f>
        <v>0</v>
      </c>
      <c r="K224" s="253"/>
      <c r="L224" s="29"/>
      <c r="M224" s="254"/>
      <c r="N224" s="255" t="s">
        <v>39</v>
      </c>
      <c r="O224" s="76"/>
      <c r="P224" s="256" t="n">
        <f aca="false">O224*H224</f>
        <v>0</v>
      </c>
      <c r="Q224" s="256" t="n">
        <v>0</v>
      </c>
      <c r="R224" s="256" t="n">
        <f aca="false">Q224*H224</f>
        <v>0</v>
      </c>
      <c r="S224" s="256" t="n">
        <v>0</v>
      </c>
      <c r="T224" s="257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258" t="s">
        <v>302</v>
      </c>
      <c r="AT224" s="258" t="s">
        <v>250</v>
      </c>
      <c r="AU224" s="258" t="s">
        <v>83</v>
      </c>
      <c r="AY224" s="3" t="s">
        <v>247</v>
      </c>
      <c r="BE224" s="137" t="n">
        <f aca="false">IF(N224="základní",J224,0)</f>
        <v>0</v>
      </c>
      <c r="BF224" s="137" t="n">
        <f aca="false">IF(N224="snížená",J224,0)</f>
        <v>0</v>
      </c>
      <c r="BG224" s="137" t="n">
        <f aca="false">IF(N224="zákl. přenesená",J224,0)</f>
        <v>0</v>
      </c>
      <c r="BH224" s="137" t="n">
        <f aca="false">IF(N224="sníž. přenesená",J224,0)</f>
        <v>0</v>
      </c>
      <c r="BI224" s="137" t="n">
        <f aca="false">IF(N224="nulová",J224,0)</f>
        <v>0</v>
      </c>
      <c r="BJ224" s="3" t="s">
        <v>81</v>
      </c>
      <c r="BK224" s="137" t="n">
        <f aca="false">ROUND(I224*H224,2)</f>
        <v>0</v>
      </c>
      <c r="BL224" s="3" t="s">
        <v>302</v>
      </c>
      <c r="BM224" s="258" t="s">
        <v>436</v>
      </c>
    </row>
    <row r="225" s="30" customFormat="true" ht="19.2" hidden="false" customHeight="false" outlineLevel="0" collapsed="false">
      <c r="A225" s="26"/>
      <c r="B225" s="27"/>
      <c r="C225" s="28"/>
      <c r="D225" s="259" t="s">
        <v>256</v>
      </c>
      <c r="E225" s="28"/>
      <c r="F225" s="260" t="s">
        <v>437</v>
      </c>
      <c r="G225" s="28"/>
      <c r="H225" s="28"/>
      <c r="I225" s="211"/>
      <c r="J225" s="28"/>
      <c r="K225" s="28"/>
      <c r="L225" s="29"/>
      <c r="M225" s="261"/>
      <c r="N225" s="262"/>
      <c r="O225" s="76"/>
      <c r="P225" s="76"/>
      <c r="Q225" s="76"/>
      <c r="R225" s="76"/>
      <c r="S225" s="76"/>
      <c r="T225" s="7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T225" s="3" t="s">
        <v>256</v>
      </c>
      <c r="AU225" s="3" t="s">
        <v>83</v>
      </c>
    </row>
    <row r="226" s="30" customFormat="true" ht="24.15" hidden="false" customHeight="true" outlineLevel="0" collapsed="false">
      <c r="A226" s="26"/>
      <c r="B226" s="27"/>
      <c r="C226" s="246" t="s">
        <v>438</v>
      </c>
      <c r="D226" s="246" t="s">
        <v>250</v>
      </c>
      <c r="E226" s="247" t="s">
        <v>439</v>
      </c>
      <c r="F226" s="248" t="s">
        <v>440</v>
      </c>
      <c r="G226" s="249" t="s">
        <v>332</v>
      </c>
      <c r="H226" s="250" t="n">
        <v>8</v>
      </c>
      <c r="I226" s="251"/>
      <c r="J226" s="252" t="n">
        <f aca="false">ROUND(I226*H226,2)</f>
        <v>0</v>
      </c>
      <c r="K226" s="253"/>
      <c r="L226" s="29"/>
      <c r="M226" s="254"/>
      <c r="N226" s="255" t="s">
        <v>39</v>
      </c>
      <c r="O226" s="76"/>
      <c r="P226" s="256" t="n">
        <f aca="false">O226*H226</f>
        <v>0</v>
      </c>
      <c r="Q226" s="256" t="n">
        <v>2E-005</v>
      </c>
      <c r="R226" s="256" t="n">
        <f aca="false">Q226*H226</f>
        <v>0.00016</v>
      </c>
      <c r="S226" s="256" t="n">
        <v>0</v>
      </c>
      <c r="T226" s="257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258" t="s">
        <v>302</v>
      </c>
      <c r="AT226" s="258" t="s">
        <v>250</v>
      </c>
      <c r="AU226" s="258" t="s">
        <v>83</v>
      </c>
      <c r="AY226" s="3" t="s">
        <v>247</v>
      </c>
      <c r="BE226" s="137" t="n">
        <f aca="false">IF(N226="základní",J226,0)</f>
        <v>0</v>
      </c>
      <c r="BF226" s="137" t="n">
        <f aca="false">IF(N226="snížená",J226,0)</f>
        <v>0</v>
      </c>
      <c r="BG226" s="137" t="n">
        <f aca="false">IF(N226="zákl. přenesená",J226,0)</f>
        <v>0</v>
      </c>
      <c r="BH226" s="137" t="n">
        <f aca="false">IF(N226="sníž. přenesená",J226,0)</f>
        <v>0</v>
      </c>
      <c r="BI226" s="137" t="n">
        <f aca="false">IF(N226="nulová",J226,0)</f>
        <v>0</v>
      </c>
      <c r="BJ226" s="3" t="s">
        <v>81</v>
      </c>
      <c r="BK226" s="137" t="n">
        <f aca="false">ROUND(I226*H226,2)</f>
        <v>0</v>
      </c>
      <c r="BL226" s="3" t="s">
        <v>302</v>
      </c>
      <c r="BM226" s="258" t="s">
        <v>441</v>
      </c>
    </row>
    <row r="227" s="30" customFormat="true" ht="28.8" hidden="false" customHeight="false" outlineLevel="0" collapsed="false">
      <c r="A227" s="26"/>
      <c r="B227" s="27"/>
      <c r="C227" s="28"/>
      <c r="D227" s="259" t="s">
        <v>256</v>
      </c>
      <c r="E227" s="28"/>
      <c r="F227" s="260" t="s">
        <v>442</v>
      </c>
      <c r="G227" s="28"/>
      <c r="H227" s="28"/>
      <c r="I227" s="211"/>
      <c r="J227" s="28"/>
      <c r="K227" s="28"/>
      <c r="L227" s="29"/>
      <c r="M227" s="261"/>
      <c r="N227" s="262"/>
      <c r="O227" s="76"/>
      <c r="P227" s="76"/>
      <c r="Q227" s="76"/>
      <c r="R227" s="76"/>
      <c r="S227" s="76"/>
      <c r="T227" s="7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T227" s="3" t="s">
        <v>256</v>
      </c>
      <c r="AU227" s="3" t="s">
        <v>83</v>
      </c>
    </row>
    <row r="228" s="30" customFormat="true" ht="24.15" hidden="false" customHeight="true" outlineLevel="0" collapsed="false">
      <c r="A228" s="26"/>
      <c r="B228" s="27"/>
      <c r="C228" s="246" t="s">
        <v>443</v>
      </c>
      <c r="D228" s="246" t="s">
        <v>250</v>
      </c>
      <c r="E228" s="247" t="s">
        <v>444</v>
      </c>
      <c r="F228" s="248" t="s">
        <v>445</v>
      </c>
      <c r="G228" s="249" t="s">
        <v>301</v>
      </c>
      <c r="H228" s="250" t="n">
        <v>9</v>
      </c>
      <c r="I228" s="251"/>
      <c r="J228" s="252" t="n">
        <f aca="false">ROUND(I228*H228,2)</f>
        <v>0</v>
      </c>
      <c r="K228" s="253"/>
      <c r="L228" s="29"/>
      <c r="M228" s="254"/>
      <c r="N228" s="255" t="s">
        <v>39</v>
      </c>
      <c r="O228" s="76"/>
      <c r="P228" s="256" t="n">
        <f aca="false">O228*H228</f>
        <v>0</v>
      </c>
      <c r="Q228" s="256" t="n">
        <v>0.00041</v>
      </c>
      <c r="R228" s="256" t="n">
        <f aca="false">Q228*H228</f>
        <v>0.00369</v>
      </c>
      <c r="S228" s="256" t="n">
        <v>0</v>
      </c>
      <c r="T228" s="257" t="n">
        <f aca="false"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258" t="s">
        <v>302</v>
      </c>
      <c r="AT228" s="258" t="s">
        <v>250</v>
      </c>
      <c r="AU228" s="258" t="s">
        <v>83</v>
      </c>
      <c r="AY228" s="3" t="s">
        <v>247</v>
      </c>
      <c r="BE228" s="137" t="n">
        <f aca="false">IF(N228="základní",J228,0)</f>
        <v>0</v>
      </c>
      <c r="BF228" s="137" t="n">
        <f aca="false">IF(N228="snížená",J228,0)</f>
        <v>0</v>
      </c>
      <c r="BG228" s="137" t="n">
        <f aca="false">IF(N228="zákl. přenesená",J228,0)</f>
        <v>0</v>
      </c>
      <c r="BH228" s="137" t="n">
        <f aca="false">IF(N228="sníž. přenesená",J228,0)</f>
        <v>0</v>
      </c>
      <c r="BI228" s="137" t="n">
        <f aca="false">IF(N228="nulová",J228,0)</f>
        <v>0</v>
      </c>
      <c r="BJ228" s="3" t="s">
        <v>81</v>
      </c>
      <c r="BK228" s="137" t="n">
        <f aca="false">ROUND(I228*H228,2)</f>
        <v>0</v>
      </c>
      <c r="BL228" s="3" t="s">
        <v>302</v>
      </c>
      <c r="BM228" s="258" t="s">
        <v>446</v>
      </c>
    </row>
    <row r="229" s="30" customFormat="true" ht="19.2" hidden="false" customHeight="false" outlineLevel="0" collapsed="false">
      <c r="A229" s="26"/>
      <c r="B229" s="27"/>
      <c r="C229" s="28"/>
      <c r="D229" s="259" t="s">
        <v>256</v>
      </c>
      <c r="E229" s="28"/>
      <c r="F229" s="260" t="s">
        <v>447</v>
      </c>
      <c r="G229" s="28"/>
      <c r="H229" s="28"/>
      <c r="I229" s="211"/>
      <c r="J229" s="28"/>
      <c r="K229" s="28"/>
      <c r="L229" s="29"/>
      <c r="M229" s="261"/>
      <c r="N229" s="262"/>
      <c r="O229" s="76"/>
      <c r="P229" s="76"/>
      <c r="Q229" s="76"/>
      <c r="R229" s="76"/>
      <c r="S229" s="76"/>
      <c r="T229" s="77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T229" s="3" t="s">
        <v>256</v>
      </c>
      <c r="AU229" s="3" t="s">
        <v>83</v>
      </c>
    </row>
    <row r="230" s="30" customFormat="true" ht="24.15" hidden="false" customHeight="true" outlineLevel="0" collapsed="false">
      <c r="A230" s="26"/>
      <c r="B230" s="27"/>
      <c r="C230" s="246" t="s">
        <v>448</v>
      </c>
      <c r="D230" s="246" t="s">
        <v>250</v>
      </c>
      <c r="E230" s="247" t="s">
        <v>449</v>
      </c>
      <c r="F230" s="248" t="s">
        <v>450</v>
      </c>
      <c r="G230" s="249" t="s">
        <v>301</v>
      </c>
      <c r="H230" s="250" t="n">
        <v>9</v>
      </c>
      <c r="I230" s="251"/>
      <c r="J230" s="252" t="n">
        <f aca="false">ROUND(I230*H230,2)</f>
        <v>0</v>
      </c>
      <c r="K230" s="253"/>
      <c r="L230" s="29"/>
      <c r="M230" s="254"/>
      <c r="N230" s="255" t="s">
        <v>39</v>
      </c>
      <c r="O230" s="76"/>
      <c r="P230" s="256" t="n">
        <f aca="false">O230*H230</f>
        <v>0</v>
      </c>
      <c r="Q230" s="256" t="n">
        <v>0.00029</v>
      </c>
      <c r="R230" s="256" t="n">
        <f aca="false">Q230*H230</f>
        <v>0.00261</v>
      </c>
      <c r="S230" s="256" t="n">
        <v>0</v>
      </c>
      <c r="T230" s="257" t="n">
        <f aca="false"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258" t="s">
        <v>302</v>
      </c>
      <c r="AT230" s="258" t="s">
        <v>250</v>
      </c>
      <c r="AU230" s="258" t="s">
        <v>83</v>
      </c>
      <c r="AY230" s="3" t="s">
        <v>247</v>
      </c>
      <c r="BE230" s="137" t="n">
        <f aca="false">IF(N230="základní",J230,0)</f>
        <v>0</v>
      </c>
      <c r="BF230" s="137" t="n">
        <f aca="false">IF(N230="snížená",J230,0)</f>
        <v>0</v>
      </c>
      <c r="BG230" s="137" t="n">
        <f aca="false">IF(N230="zákl. přenesená",J230,0)</f>
        <v>0</v>
      </c>
      <c r="BH230" s="137" t="n">
        <f aca="false">IF(N230="sníž. přenesená",J230,0)</f>
        <v>0</v>
      </c>
      <c r="BI230" s="137" t="n">
        <f aca="false">IF(N230="nulová",J230,0)</f>
        <v>0</v>
      </c>
      <c r="BJ230" s="3" t="s">
        <v>81</v>
      </c>
      <c r="BK230" s="137" t="n">
        <f aca="false">ROUND(I230*H230,2)</f>
        <v>0</v>
      </c>
      <c r="BL230" s="3" t="s">
        <v>302</v>
      </c>
      <c r="BM230" s="258" t="s">
        <v>451</v>
      </c>
    </row>
    <row r="231" s="30" customFormat="true" ht="19.2" hidden="false" customHeight="false" outlineLevel="0" collapsed="false">
      <c r="A231" s="26"/>
      <c r="B231" s="27"/>
      <c r="C231" s="28"/>
      <c r="D231" s="259" t="s">
        <v>256</v>
      </c>
      <c r="E231" s="28"/>
      <c r="F231" s="260" t="s">
        <v>452</v>
      </c>
      <c r="G231" s="28"/>
      <c r="H231" s="28"/>
      <c r="I231" s="211"/>
      <c r="J231" s="28"/>
      <c r="K231" s="28"/>
      <c r="L231" s="29"/>
      <c r="M231" s="261"/>
      <c r="N231" s="262"/>
      <c r="O231" s="76"/>
      <c r="P231" s="76"/>
      <c r="Q231" s="76"/>
      <c r="R231" s="76"/>
      <c r="S231" s="76"/>
      <c r="T231" s="77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T231" s="3" t="s">
        <v>256</v>
      </c>
      <c r="AU231" s="3" t="s">
        <v>83</v>
      </c>
    </row>
    <row r="232" s="30" customFormat="true" ht="24.15" hidden="false" customHeight="true" outlineLevel="0" collapsed="false">
      <c r="A232" s="26"/>
      <c r="B232" s="27"/>
      <c r="C232" s="246" t="s">
        <v>453</v>
      </c>
      <c r="D232" s="246" t="s">
        <v>250</v>
      </c>
      <c r="E232" s="247" t="s">
        <v>454</v>
      </c>
      <c r="F232" s="248" t="s">
        <v>455</v>
      </c>
      <c r="G232" s="249" t="s">
        <v>332</v>
      </c>
      <c r="H232" s="250" t="n">
        <v>8</v>
      </c>
      <c r="I232" s="251"/>
      <c r="J232" s="252" t="n">
        <f aca="false">ROUND(I232*H232,2)</f>
        <v>0</v>
      </c>
      <c r="K232" s="253"/>
      <c r="L232" s="29"/>
      <c r="M232" s="254"/>
      <c r="N232" s="255" t="s">
        <v>39</v>
      </c>
      <c r="O232" s="76"/>
      <c r="P232" s="256" t="n">
        <f aca="false">O232*H232</f>
        <v>0</v>
      </c>
      <c r="Q232" s="256" t="n">
        <v>4E-005</v>
      </c>
      <c r="R232" s="256" t="n">
        <f aca="false">Q232*H232</f>
        <v>0.00032</v>
      </c>
      <c r="S232" s="256" t="n">
        <v>0</v>
      </c>
      <c r="T232" s="257" t="n">
        <f aca="false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258" t="s">
        <v>302</v>
      </c>
      <c r="AT232" s="258" t="s">
        <v>250</v>
      </c>
      <c r="AU232" s="258" t="s">
        <v>83</v>
      </c>
      <c r="AY232" s="3" t="s">
        <v>247</v>
      </c>
      <c r="BE232" s="137" t="n">
        <f aca="false">IF(N232="základní",J232,0)</f>
        <v>0</v>
      </c>
      <c r="BF232" s="137" t="n">
        <f aca="false">IF(N232="snížená",J232,0)</f>
        <v>0</v>
      </c>
      <c r="BG232" s="137" t="n">
        <f aca="false">IF(N232="zákl. přenesená",J232,0)</f>
        <v>0</v>
      </c>
      <c r="BH232" s="137" t="n">
        <f aca="false">IF(N232="sníž. přenesená",J232,0)</f>
        <v>0</v>
      </c>
      <c r="BI232" s="137" t="n">
        <f aca="false">IF(N232="nulová",J232,0)</f>
        <v>0</v>
      </c>
      <c r="BJ232" s="3" t="s">
        <v>81</v>
      </c>
      <c r="BK232" s="137" t="n">
        <f aca="false">ROUND(I232*H232,2)</f>
        <v>0</v>
      </c>
      <c r="BL232" s="3" t="s">
        <v>302</v>
      </c>
      <c r="BM232" s="258" t="s">
        <v>456</v>
      </c>
    </row>
    <row r="233" s="30" customFormat="true" ht="19.2" hidden="false" customHeight="false" outlineLevel="0" collapsed="false">
      <c r="A233" s="26"/>
      <c r="B233" s="27"/>
      <c r="C233" s="28"/>
      <c r="D233" s="259" t="s">
        <v>256</v>
      </c>
      <c r="E233" s="28"/>
      <c r="F233" s="260" t="s">
        <v>457</v>
      </c>
      <c r="G233" s="28"/>
      <c r="H233" s="28"/>
      <c r="I233" s="211"/>
      <c r="J233" s="28"/>
      <c r="K233" s="28"/>
      <c r="L233" s="29"/>
      <c r="M233" s="261"/>
      <c r="N233" s="262"/>
      <c r="O233" s="76"/>
      <c r="P233" s="76"/>
      <c r="Q233" s="76"/>
      <c r="R233" s="76"/>
      <c r="S233" s="76"/>
      <c r="T233" s="77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T233" s="3" t="s">
        <v>256</v>
      </c>
      <c r="AU233" s="3" t="s">
        <v>83</v>
      </c>
    </row>
    <row r="234" s="30" customFormat="true" ht="21.75" hidden="false" customHeight="true" outlineLevel="0" collapsed="false">
      <c r="A234" s="26"/>
      <c r="B234" s="27"/>
      <c r="C234" s="246" t="s">
        <v>458</v>
      </c>
      <c r="D234" s="246" t="s">
        <v>250</v>
      </c>
      <c r="E234" s="247" t="s">
        <v>459</v>
      </c>
      <c r="F234" s="248" t="s">
        <v>460</v>
      </c>
      <c r="G234" s="249" t="s">
        <v>332</v>
      </c>
      <c r="H234" s="250" t="n">
        <v>8</v>
      </c>
      <c r="I234" s="251"/>
      <c r="J234" s="252" t="n">
        <f aca="false">ROUND(I234*H234,2)</f>
        <v>0</v>
      </c>
      <c r="K234" s="253"/>
      <c r="L234" s="29"/>
      <c r="M234" s="254"/>
      <c r="N234" s="255" t="s">
        <v>39</v>
      </c>
      <c r="O234" s="76"/>
      <c r="P234" s="256" t="n">
        <f aca="false">O234*H234</f>
        <v>0</v>
      </c>
      <c r="Q234" s="256" t="n">
        <v>6E-005</v>
      </c>
      <c r="R234" s="256" t="n">
        <f aca="false">Q234*H234</f>
        <v>0.00048</v>
      </c>
      <c r="S234" s="256" t="n">
        <v>0</v>
      </c>
      <c r="T234" s="257" t="n">
        <f aca="false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258" t="s">
        <v>302</v>
      </c>
      <c r="AT234" s="258" t="s">
        <v>250</v>
      </c>
      <c r="AU234" s="258" t="s">
        <v>83</v>
      </c>
      <c r="AY234" s="3" t="s">
        <v>247</v>
      </c>
      <c r="BE234" s="137" t="n">
        <f aca="false">IF(N234="základní",J234,0)</f>
        <v>0</v>
      </c>
      <c r="BF234" s="137" t="n">
        <f aca="false">IF(N234="snížená",J234,0)</f>
        <v>0</v>
      </c>
      <c r="BG234" s="137" t="n">
        <f aca="false">IF(N234="zákl. přenesená",J234,0)</f>
        <v>0</v>
      </c>
      <c r="BH234" s="137" t="n">
        <f aca="false">IF(N234="sníž. přenesená",J234,0)</f>
        <v>0</v>
      </c>
      <c r="BI234" s="137" t="n">
        <f aca="false">IF(N234="nulová",J234,0)</f>
        <v>0</v>
      </c>
      <c r="BJ234" s="3" t="s">
        <v>81</v>
      </c>
      <c r="BK234" s="137" t="n">
        <f aca="false">ROUND(I234*H234,2)</f>
        <v>0</v>
      </c>
      <c r="BL234" s="3" t="s">
        <v>302</v>
      </c>
      <c r="BM234" s="258" t="s">
        <v>461</v>
      </c>
    </row>
    <row r="235" s="30" customFormat="true" ht="19.2" hidden="false" customHeight="false" outlineLevel="0" collapsed="false">
      <c r="A235" s="26"/>
      <c r="B235" s="27"/>
      <c r="C235" s="28"/>
      <c r="D235" s="259" t="s">
        <v>256</v>
      </c>
      <c r="E235" s="28"/>
      <c r="F235" s="260" t="s">
        <v>462</v>
      </c>
      <c r="G235" s="28"/>
      <c r="H235" s="28"/>
      <c r="I235" s="211"/>
      <c r="J235" s="28"/>
      <c r="K235" s="28"/>
      <c r="L235" s="29"/>
      <c r="M235" s="261"/>
      <c r="N235" s="262"/>
      <c r="O235" s="76"/>
      <c r="P235" s="76"/>
      <c r="Q235" s="76"/>
      <c r="R235" s="76"/>
      <c r="S235" s="76"/>
      <c r="T235" s="77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T235" s="3" t="s">
        <v>256</v>
      </c>
      <c r="AU235" s="3" t="s">
        <v>83</v>
      </c>
    </row>
    <row r="236" s="30" customFormat="true" ht="16.5" hidden="false" customHeight="true" outlineLevel="0" collapsed="false">
      <c r="A236" s="26"/>
      <c r="B236" s="27"/>
      <c r="C236" s="246" t="s">
        <v>463</v>
      </c>
      <c r="D236" s="246" t="s">
        <v>250</v>
      </c>
      <c r="E236" s="247" t="s">
        <v>464</v>
      </c>
      <c r="F236" s="248" t="s">
        <v>465</v>
      </c>
      <c r="G236" s="249" t="s">
        <v>307</v>
      </c>
      <c r="H236" s="250" t="n">
        <v>1</v>
      </c>
      <c r="I236" s="251"/>
      <c r="J236" s="252" t="n">
        <f aca="false">ROUND(I236*H236,2)</f>
        <v>0</v>
      </c>
      <c r="K236" s="253"/>
      <c r="L236" s="29"/>
      <c r="M236" s="254"/>
      <c r="N236" s="255" t="s">
        <v>39</v>
      </c>
      <c r="O236" s="76"/>
      <c r="P236" s="256" t="n">
        <f aca="false">O236*H236</f>
        <v>0</v>
      </c>
      <c r="Q236" s="256" t="n">
        <v>0</v>
      </c>
      <c r="R236" s="256" t="n">
        <f aca="false">Q236*H236</f>
        <v>0</v>
      </c>
      <c r="S236" s="256" t="n">
        <v>0</v>
      </c>
      <c r="T236" s="257" t="n">
        <f aca="false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258" t="s">
        <v>254</v>
      </c>
      <c r="AT236" s="258" t="s">
        <v>250</v>
      </c>
      <c r="AU236" s="258" t="s">
        <v>83</v>
      </c>
      <c r="AY236" s="3" t="s">
        <v>247</v>
      </c>
      <c r="BE236" s="137" t="n">
        <f aca="false">IF(N236="základní",J236,0)</f>
        <v>0</v>
      </c>
      <c r="BF236" s="137" t="n">
        <f aca="false">IF(N236="snížená",J236,0)</f>
        <v>0</v>
      </c>
      <c r="BG236" s="137" t="n">
        <f aca="false">IF(N236="zákl. přenesená",J236,0)</f>
        <v>0</v>
      </c>
      <c r="BH236" s="137" t="n">
        <f aca="false">IF(N236="sníž. přenesená",J236,0)</f>
        <v>0</v>
      </c>
      <c r="BI236" s="137" t="n">
        <f aca="false">IF(N236="nulová",J236,0)</f>
        <v>0</v>
      </c>
      <c r="BJ236" s="3" t="s">
        <v>81</v>
      </c>
      <c r="BK236" s="137" t="n">
        <f aca="false">ROUND(I236*H236,2)</f>
        <v>0</v>
      </c>
      <c r="BL236" s="3" t="s">
        <v>254</v>
      </c>
      <c r="BM236" s="258" t="s">
        <v>466</v>
      </c>
    </row>
    <row r="237" s="30" customFormat="true" ht="10.2" hidden="false" customHeight="false" outlineLevel="0" collapsed="false">
      <c r="A237" s="26"/>
      <c r="B237" s="27"/>
      <c r="C237" s="28"/>
      <c r="D237" s="259" t="s">
        <v>256</v>
      </c>
      <c r="E237" s="28"/>
      <c r="F237" s="260" t="s">
        <v>465</v>
      </c>
      <c r="G237" s="28"/>
      <c r="H237" s="28"/>
      <c r="I237" s="211"/>
      <c r="J237" s="28"/>
      <c r="K237" s="28"/>
      <c r="L237" s="29"/>
      <c r="M237" s="261"/>
      <c r="N237" s="262"/>
      <c r="O237" s="76"/>
      <c r="P237" s="76"/>
      <c r="Q237" s="76"/>
      <c r="R237" s="76"/>
      <c r="S237" s="76"/>
      <c r="T237" s="77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T237" s="3" t="s">
        <v>256</v>
      </c>
      <c r="AU237" s="3" t="s">
        <v>83</v>
      </c>
    </row>
    <row r="238" s="229" customFormat="true" ht="22.8" hidden="false" customHeight="true" outlineLevel="0" collapsed="false">
      <c r="B238" s="230"/>
      <c r="C238" s="231"/>
      <c r="D238" s="232" t="s">
        <v>73</v>
      </c>
      <c r="E238" s="244" t="s">
        <v>467</v>
      </c>
      <c r="F238" s="244" t="s">
        <v>468</v>
      </c>
      <c r="G238" s="231"/>
      <c r="H238" s="231"/>
      <c r="I238" s="234"/>
      <c r="J238" s="245" t="n">
        <f aca="false">BK238</f>
        <v>0</v>
      </c>
      <c r="K238" s="231"/>
      <c r="L238" s="236"/>
      <c r="M238" s="237"/>
      <c r="N238" s="238"/>
      <c r="O238" s="238"/>
      <c r="P238" s="239" t="n">
        <f aca="false">SUM(P239:P254)</f>
        <v>0</v>
      </c>
      <c r="Q238" s="238"/>
      <c r="R238" s="239" t="n">
        <f aca="false">SUM(R239:R254)</f>
        <v>0.12337</v>
      </c>
      <c r="S238" s="238"/>
      <c r="T238" s="240" t="n">
        <f aca="false">SUM(T239:T254)</f>
        <v>0.02263</v>
      </c>
      <c r="AR238" s="241" t="s">
        <v>83</v>
      </c>
      <c r="AT238" s="242" t="s">
        <v>73</v>
      </c>
      <c r="AU238" s="242" t="s">
        <v>81</v>
      </c>
      <c r="AY238" s="241" t="s">
        <v>247</v>
      </c>
      <c r="BK238" s="243" t="n">
        <f aca="false">SUM(BK239:BK254)</f>
        <v>0</v>
      </c>
    </row>
    <row r="239" s="30" customFormat="true" ht="24.15" hidden="false" customHeight="true" outlineLevel="0" collapsed="false">
      <c r="A239" s="26"/>
      <c r="B239" s="27"/>
      <c r="C239" s="246" t="s">
        <v>469</v>
      </c>
      <c r="D239" s="246" t="s">
        <v>250</v>
      </c>
      <c r="E239" s="247" t="s">
        <v>470</v>
      </c>
      <c r="F239" s="248" t="s">
        <v>471</v>
      </c>
      <c r="G239" s="249" t="s">
        <v>301</v>
      </c>
      <c r="H239" s="250" t="n">
        <v>73</v>
      </c>
      <c r="I239" s="251"/>
      <c r="J239" s="252" t="n">
        <f aca="false">ROUND(I239*H239,2)</f>
        <v>0</v>
      </c>
      <c r="K239" s="253"/>
      <c r="L239" s="29"/>
      <c r="M239" s="254"/>
      <c r="N239" s="255" t="s">
        <v>39</v>
      </c>
      <c r="O239" s="76"/>
      <c r="P239" s="256" t="n">
        <f aca="false">O239*H239</f>
        <v>0</v>
      </c>
      <c r="Q239" s="256" t="n">
        <v>0</v>
      </c>
      <c r="R239" s="256" t="n">
        <f aca="false">Q239*H239</f>
        <v>0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302</v>
      </c>
      <c r="AT239" s="258" t="s">
        <v>250</v>
      </c>
      <c r="AU239" s="258" t="s">
        <v>83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302</v>
      </c>
      <c r="BM239" s="258" t="s">
        <v>472</v>
      </c>
    </row>
    <row r="240" s="30" customFormat="true" ht="10.2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473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83</v>
      </c>
    </row>
    <row r="241" s="30" customFormat="true" ht="16.5" hidden="false" customHeight="true" outlineLevel="0" collapsed="false">
      <c r="A241" s="26"/>
      <c r="B241" s="27"/>
      <c r="C241" s="246" t="s">
        <v>474</v>
      </c>
      <c r="D241" s="246" t="s">
        <v>250</v>
      </c>
      <c r="E241" s="247" t="s">
        <v>475</v>
      </c>
      <c r="F241" s="248" t="s">
        <v>476</v>
      </c>
      <c r="G241" s="249" t="s">
        <v>301</v>
      </c>
      <c r="H241" s="250" t="n">
        <v>73</v>
      </c>
      <c r="I241" s="251"/>
      <c r="J241" s="252" t="n">
        <f aca="false">ROUND(I241*H241,2)</f>
        <v>0</v>
      </c>
      <c r="K241" s="253"/>
      <c r="L241" s="29"/>
      <c r="M241" s="254"/>
      <c r="N241" s="255" t="s">
        <v>39</v>
      </c>
      <c r="O241" s="76"/>
      <c r="P241" s="256" t="n">
        <f aca="false">O241*H241</f>
        <v>0</v>
      </c>
      <c r="Q241" s="256" t="n">
        <v>0</v>
      </c>
      <c r="R241" s="256" t="n">
        <f aca="false">Q241*H241</f>
        <v>0</v>
      </c>
      <c r="S241" s="256" t="n">
        <v>0</v>
      </c>
      <c r="T241" s="257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258" t="s">
        <v>302</v>
      </c>
      <c r="AT241" s="258" t="s">
        <v>250</v>
      </c>
      <c r="AU241" s="258" t="s">
        <v>83</v>
      </c>
      <c r="AY241" s="3" t="s">
        <v>247</v>
      </c>
      <c r="BE241" s="137" t="n">
        <f aca="false">IF(N241="základní",J241,0)</f>
        <v>0</v>
      </c>
      <c r="BF241" s="137" t="n">
        <f aca="false">IF(N241="snížená",J241,0)</f>
        <v>0</v>
      </c>
      <c r="BG241" s="137" t="n">
        <f aca="false">IF(N241="zákl. přenesená",J241,0)</f>
        <v>0</v>
      </c>
      <c r="BH241" s="137" t="n">
        <f aca="false">IF(N241="sníž. přenesená",J241,0)</f>
        <v>0</v>
      </c>
      <c r="BI241" s="137" t="n">
        <f aca="false">IF(N241="nulová",J241,0)</f>
        <v>0</v>
      </c>
      <c r="BJ241" s="3" t="s">
        <v>81</v>
      </c>
      <c r="BK241" s="137" t="n">
        <f aca="false">ROUND(I241*H241,2)</f>
        <v>0</v>
      </c>
      <c r="BL241" s="3" t="s">
        <v>302</v>
      </c>
      <c r="BM241" s="258" t="s">
        <v>477</v>
      </c>
    </row>
    <row r="242" s="30" customFormat="true" ht="10.2" hidden="false" customHeight="false" outlineLevel="0" collapsed="false">
      <c r="A242" s="26"/>
      <c r="B242" s="27"/>
      <c r="C242" s="28"/>
      <c r="D242" s="259" t="s">
        <v>256</v>
      </c>
      <c r="E242" s="28"/>
      <c r="F242" s="260" t="s">
        <v>476</v>
      </c>
      <c r="G242" s="28"/>
      <c r="H242" s="28"/>
      <c r="I242" s="211"/>
      <c r="J242" s="28"/>
      <c r="K242" s="28"/>
      <c r="L242" s="29"/>
      <c r="M242" s="261"/>
      <c r="N242" s="262"/>
      <c r="O242" s="76"/>
      <c r="P242" s="76"/>
      <c r="Q242" s="76"/>
      <c r="R242" s="76"/>
      <c r="S242" s="76"/>
      <c r="T242" s="77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T242" s="3" t="s">
        <v>256</v>
      </c>
      <c r="AU242" s="3" t="s">
        <v>83</v>
      </c>
    </row>
    <row r="243" s="30" customFormat="true" ht="16.5" hidden="false" customHeight="true" outlineLevel="0" collapsed="false">
      <c r="A243" s="26"/>
      <c r="B243" s="27"/>
      <c r="C243" s="246" t="s">
        <v>478</v>
      </c>
      <c r="D243" s="246" t="s">
        <v>250</v>
      </c>
      <c r="E243" s="247" t="s">
        <v>479</v>
      </c>
      <c r="F243" s="248" t="s">
        <v>480</v>
      </c>
      <c r="G243" s="249" t="s">
        <v>301</v>
      </c>
      <c r="H243" s="250" t="n">
        <v>73</v>
      </c>
      <c r="I243" s="251"/>
      <c r="J243" s="252" t="n">
        <f aca="false">ROUND(I243*H243,2)</f>
        <v>0</v>
      </c>
      <c r="K243" s="253"/>
      <c r="L243" s="29"/>
      <c r="M243" s="254"/>
      <c r="N243" s="255" t="s">
        <v>39</v>
      </c>
      <c r="O243" s="76"/>
      <c r="P243" s="256" t="n">
        <f aca="false">O243*H243</f>
        <v>0</v>
      </c>
      <c r="Q243" s="256" t="n">
        <v>0.001</v>
      </c>
      <c r="R243" s="256" t="n">
        <f aca="false">Q243*H243</f>
        <v>0.073</v>
      </c>
      <c r="S243" s="256" t="n">
        <v>0.00031</v>
      </c>
      <c r="T243" s="257" t="n">
        <f aca="false">S243*H243</f>
        <v>0.02263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258" t="s">
        <v>302</v>
      </c>
      <c r="AT243" s="258" t="s">
        <v>250</v>
      </c>
      <c r="AU243" s="258" t="s">
        <v>83</v>
      </c>
      <c r="AY243" s="3" t="s">
        <v>247</v>
      </c>
      <c r="BE243" s="137" t="n">
        <f aca="false">IF(N243="základní",J243,0)</f>
        <v>0</v>
      </c>
      <c r="BF243" s="137" t="n">
        <f aca="false">IF(N243="snížená",J243,0)</f>
        <v>0</v>
      </c>
      <c r="BG243" s="137" t="n">
        <f aca="false">IF(N243="zákl. přenesená",J243,0)</f>
        <v>0</v>
      </c>
      <c r="BH243" s="137" t="n">
        <f aca="false">IF(N243="sníž. přenesená",J243,0)</f>
        <v>0</v>
      </c>
      <c r="BI243" s="137" t="n">
        <f aca="false">IF(N243="nulová",J243,0)</f>
        <v>0</v>
      </c>
      <c r="BJ243" s="3" t="s">
        <v>81</v>
      </c>
      <c r="BK243" s="137" t="n">
        <f aca="false">ROUND(I243*H243,2)</f>
        <v>0</v>
      </c>
      <c r="BL243" s="3" t="s">
        <v>302</v>
      </c>
      <c r="BM243" s="258" t="s">
        <v>481</v>
      </c>
    </row>
    <row r="244" s="30" customFormat="true" ht="10.2" hidden="false" customHeight="false" outlineLevel="0" collapsed="false">
      <c r="A244" s="26"/>
      <c r="B244" s="27"/>
      <c r="C244" s="28"/>
      <c r="D244" s="259" t="s">
        <v>256</v>
      </c>
      <c r="E244" s="28"/>
      <c r="F244" s="260" t="s">
        <v>482</v>
      </c>
      <c r="G244" s="28"/>
      <c r="H244" s="28"/>
      <c r="I244" s="211"/>
      <c r="J244" s="28"/>
      <c r="K244" s="28"/>
      <c r="L244" s="29"/>
      <c r="M244" s="261"/>
      <c r="N244" s="262"/>
      <c r="O244" s="76"/>
      <c r="P244" s="76"/>
      <c r="Q244" s="76"/>
      <c r="R244" s="76"/>
      <c r="S244" s="76"/>
      <c r="T244" s="77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T244" s="3" t="s">
        <v>256</v>
      </c>
      <c r="AU244" s="3" t="s">
        <v>83</v>
      </c>
    </row>
    <row r="245" s="30" customFormat="true" ht="24.15" hidden="false" customHeight="true" outlineLevel="0" collapsed="false">
      <c r="A245" s="26"/>
      <c r="B245" s="27"/>
      <c r="C245" s="246" t="s">
        <v>483</v>
      </c>
      <c r="D245" s="246" t="s">
        <v>250</v>
      </c>
      <c r="E245" s="247" t="s">
        <v>484</v>
      </c>
      <c r="F245" s="248" t="s">
        <v>485</v>
      </c>
      <c r="G245" s="249" t="s">
        <v>301</v>
      </c>
      <c r="H245" s="250" t="n">
        <v>73</v>
      </c>
      <c r="I245" s="251"/>
      <c r="J245" s="252" t="n">
        <f aca="false">ROUND(I245*H245,2)</f>
        <v>0</v>
      </c>
      <c r="K245" s="253"/>
      <c r="L245" s="29"/>
      <c r="M245" s="254"/>
      <c r="N245" s="255" t="s">
        <v>39</v>
      </c>
      <c r="O245" s="76"/>
      <c r="P245" s="256" t="n">
        <f aca="false">O245*H245</f>
        <v>0</v>
      </c>
      <c r="Q245" s="256" t="n">
        <v>0.0002</v>
      </c>
      <c r="R245" s="256" t="n">
        <f aca="false">Q245*H245</f>
        <v>0.0146</v>
      </c>
      <c r="S245" s="256" t="n">
        <v>0</v>
      </c>
      <c r="T245" s="257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258" t="s">
        <v>302</v>
      </c>
      <c r="AT245" s="258" t="s">
        <v>250</v>
      </c>
      <c r="AU245" s="258" t="s">
        <v>83</v>
      </c>
      <c r="AY245" s="3" t="s">
        <v>247</v>
      </c>
      <c r="BE245" s="137" t="n">
        <f aca="false">IF(N245="základní",J245,0)</f>
        <v>0</v>
      </c>
      <c r="BF245" s="137" t="n">
        <f aca="false">IF(N245="snížená",J245,0)</f>
        <v>0</v>
      </c>
      <c r="BG245" s="137" t="n">
        <f aca="false">IF(N245="zákl. přenesená",J245,0)</f>
        <v>0</v>
      </c>
      <c r="BH245" s="137" t="n">
        <f aca="false">IF(N245="sníž. přenesená",J245,0)</f>
        <v>0</v>
      </c>
      <c r="BI245" s="137" t="n">
        <f aca="false">IF(N245="nulová",J245,0)</f>
        <v>0</v>
      </c>
      <c r="BJ245" s="3" t="s">
        <v>81</v>
      </c>
      <c r="BK245" s="137" t="n">
        <f aca="false">ROUND(I245*H245,2)</f>
        <v>0</v>
      </c>
      <c r="BL245" s="3" t="s">
        <v>302</v>
      </c>
      <c r="BM245" s="258" t="s">
        <v>486</v>
      </c>
    </row>
    <row r="246" s="30" customFormat="true" ht="19.2" hidden="false" customHeight="false" outlineLevel="0" collapsed="false">
      <c r="A246" s="26"/>
      <c r="B246" s="27"/>
      <c r="C246" s="28"/>
      <c r="D246" s="259" t="s">
        <v>256</v>
      </c>
      <c r="E246" s="28"/>
      <c r="F246" s="260" t="s">
        <v>487</v>
      </c>
      <c r="G246" s="28"/>
      <c r="H246" s="28"/>
      <c r="I246" s="211"/>
      <c r="J246" s="28"/>
      <c r="K246" s="28"/>
      <c r="L246" s="29"/>
      <c r="M246" s="261"/>
      <c r="N246" s="262"/>
      <c r="O246" s="76"/>
      <c r="P246" s="76"/>
      <c r="Q246" s="76"/>
      <c r="R246" s="76"/>
      <c r="S246" s="76"/>
      <c r="T246" s="77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T246" s="3" t="s">
        <v>256</v>
      </c>
      <c r="AU246" s="3" t="s">
        <v>83</v>
      </c>
    </row>
    <row r="247" s="30" customFormat="true" ht="16.5" hidden="false" customHeight="true" outlineLevel="0" collapsed="false">
      <c r="A247" s="26"/>
      <c r="B247" s="27"/>
      <c r="C247" s="246" t="s">
        <v>488</v>
      </c>
      <c r="D247" s="246" t="s">
        <v>250</v>
      </c>
      <c r="E247" s="247" t="s">
        <v>489</v>
      </c>
      <c r="F247" s="248" t="s">
        <v>490</v>
      </c>
      <c r="G247" s="249" t="s">
        <v>301</v>
      </c>
      <c r="H247" s="250" t="n">
        <v>73</v>
      </c>
      <c r="I247" s="251"/>
      <c r="J247" s="252" t="n">
        <f aca="false">ROUND(I247*H247,2)</f>
        <v>0</v>
      </c>
      <c r="K247" s="253"/>
      <c r="L247" s="29"/>
      <c r="M247" s="254"/>
      <c r="N247" s="255" t="s">
        <v>39</v>
      </c>
      <c r="O247" s="76"/>
      <c r="P247" s="256" t="n">
        <f aca="false">O247*H247</f>
        <v>0</v>
      </c>
      <c r="Q247" s="256" t="n">
        <v>0</v>
      </c>
      <c r="R247" s="256" t="n">
        <f aca="false">Q247*H247</f>
        <v>0</v>
      </c>
      <c r="S247" s="256" t="n">
        <v>0</v>
      </c>
      <c r="T247" s="257" t="n">
        <f aca="false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258" t="s">
        <v>254</v>
      </c>
      <c r="AT247" s="258" t="s">
        <v>250</v>
      </c>
      <c r="AU247" s="258" t="s">
        <v>83</v>
      </c>
      <c r="AY247" s="3" t="s">
        <v>247</v>
      </c>
      <c r="BE247" s="137" t="n">
        <f aca="false">IF(N247="základní",J247,0)</f>
        <v>0</v>
      </c>
      <c r="BF247" s="137" t="n">
        <f aca="false">IF(N247="snížená",J247,0)</f>
        <v>0</v>
      </c>
      <c r="BG247" s="137" t="n">
        <f aca="false">IF(N247="zákl. přenesená",J247,0)</f>
        <v>0</v>
      </c>
      <c r="BH247" s="137" t="n">
        <f aca="false">IF(N247="sníž. přenesená",J247,0)</f>
        <v>0</v>
      </c>
      <c r="BI247" s="137" t="n">
        <f aca="false">IF(N247="nulová",J247,0)</f>
        <v>0</v>
      </c>
      <c r="BJ247" s="3" t="s">
        <v>81</v>
      </c>
      <c r="BK247" s="137" t="n">
        <f aca="false">ROUND(I247*H247,2)</f>
        <v>0</v>
      </c>
      <c r="BL247" s="3" t="s">
        <v>254</v>
      </c>
      <c r="BM247" s="258" t="s">
        <v>491</v>
      </c>
    </row>
    <row r="248" s="30" customFormat="true" ht="10.2" hidden="false" customHeight="false" outlineLevel="0" collapsed="false">
      <c r="A248" s="26"/>
      <c r="B248" s="27"/>
      <c r="C248" s="28"/>
      <c r="D248" s="259" t="s">
        <v>256</v>
      </c>
      <c r="E248" s="28"/>
      <c r="F248" s="260" t="s">
        <v>490</v>
      </c>
      <c r="G248" s="28"/>
      <c r="H248" s="28"/>
      <c r="I248" s="211"/>
      <c r="J248" s="28"/>
      <c r="K248" s="28"/>
      <c r="L248" s="29"/>
      <c r="M248" s="261"/>
      <c r="N248" s="262"/>
      <c r="O248" s="76"/>
      <c r="P248" s="76"/>
      <c r="Q248" s="76"/>
      <c r="R248" s="76"/>
      <c r="S248" s="76"/>
      <c r="T248" s="77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T248" s="3" t="s">
        <v>256</v>
      </c>
      <c r="AU248" s="3" t="s">
        <v>83</v>
      </c>
    </row>
    <row r="249" s="30" customFormat="true" ht="24.15" hidden="false" customHeight="true" outlineLevel="0" collapsed="false">
      <c r="A249" s="26"/>
      <c r="B249" s="27"/>
      <c r="C249" s="246" t="s">
        <v>492</v>
      </c>
      <c r="D249" s="246" t="s">
        <v>250</v>
      </c>
      <c r="E249" s="247" t="s">
        <v>484</v>
      </c>
      <c r="F249" s="248" t="s">
        <v>485</v>
      </c>
      <c r="G249" s="249" t="s">
        <v>301</v>
      </c>
      <c r="H249" s="250" t="n">
        <v>73</v>
      </c>
      <c r="I249" s="251"/>
      <c r="J249" s="252" t="n">
        <f aca="false">ROUND(I249*H249,2)</f>
        <v>0</v>
      </c>
      <c r="K249" s="253"/>
      <c r="L249" s="29"/>
      <c r="M249" s="254"/>
      <c r="N249" s="255" t="s">
        <v>39</v>
      </c>
      <c r="O249" s="76"/>
      <c r="P249" s="256" t="n">
        <f aca="false">O249*H249</f>
        <v>0</v>
      </c>
      <c r="Q249" s="256" t="n">
        <v>0.0002</v>
      </c>
      <c r="R249" s="256" t="n">
        <f aca="false">Q249*H249</f>
        <v>0.0146</v>
      </c>
      <c r="S249" s="256" t="n">
        <v>0</v>
      </c>
      <c r="T249" s="257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258" t="s">
        <v>302</v>
      </c>
      <c r="AT249" s="258" t="s">
        <v>250</v>
      </c>
      <c r="AU249" s="258" t="s">
        <v>83</v>
      </c>
      <c r="AY249" s="3" t="s">
        <v>247</v>
      </c>
      <c r="BE249" s="137" t="n">
        <f aca="false">IF(N249="základní",J249,0)</f>
        <v>0</v>
      </c>
      <c r="BF249" s="137" t="n">
        <f aca="false">IF(N249="snížená",J249,0)</f>
        <v>0</v>
      </c>
      <c r="BG249" s="137" t="n">
        <f aca="false">IF(N249="zákl. přenesená",J249,0)</f>
        <v>0</v>
      </c>
      <c r="BH249" s="137" t="n">
        <f aca="false">IF(N249="sníž. přenesená",J249,0)</f>
        <v>0</v>
      </c>
      <c r="BI249" s="137" t="n">
        <f aca="false">IF(N249="nulová",J249,0)</f>
        <v>0</v>
      </c>
      <c r="BJ249" s="3" t="s">
        <v>81</v>
      </c>
      <c r="BK249" s="137" t="n">
        <f aca="false">ROUND(I249*H249,2)</f>
        <v>0</v>
      </c>
      <c r="BL249" s="3" t="s">
        <v>302</v>
      </c>
      <c r="BM249" s="258" t="s">
        <v>493</v>
      </c>
    </row>
    <row r="250" s="30" customFormat="true" ht="19.2" hidden="false" customHeight="false" outlineLevel="0" collapsed="false">
      <c r="A250" s="26"/>
      <c r="B250" s="27"/>
      <c r="C250" s="28"/>
      <c r="D250" s="259" t="s">
        <v>256</v>
      </c>
      <c r="E250" s="28"/>
      <c r="F250" s="260" t="s">
        <v>487</v>
      </c>
      <c r="G250" s="28"/>
      <c r="H250" s="28"/>
      <c r="I250" s="211"/>
      <c r="J250" s="28"/>
      <c r="K250" s="28"/>
      <c r="L250" s="29"/>
      <c r="M250" s="261"/>
      <c r="N250" s="262"/>
      <c r="O250" s="76"/>
      <c r="P250" s="76"/>
      <c r="Q250" s="76"/>
      <c r="R250" s="76"/>
      <c r="S250" s="76"/>
      <c r="T250" s="77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T250" s="3" t="s">
        <v>256</v>
      </c>
      <c r="AU250" s="3" t="s">
        <v>83</v>
      </c>
    </row>
    <row r="251" s="30" customFormat="true" ht="24.15" hidden="false" customHeight="true" outlineLevel="0" collapsed="false">
      <c r="A251" s="26"/>
      <c r="B251" s="27"/>
      <c r="C251" s="246" t="s">
        <v>494</v>
      </c>
      <c r="D251" s="246" t="s">
        <v>250</v>
      </c>
      <c r="E251" s="247" t="s">
        <v>495</v>
      </c>
      <c r="F251" s="248" t="s">
        <v>496</v>
      </c>
      <c r="G251" s="249" t="s">
        <v>301</v>
      </c>
      <c r="H251" s="250" t="n">
        <v>73</v>
      </c>
      <c r="I251" s="251"/>
      <c r="J251" s="252" t="n">
        <f aca="false">ROUND(I251*H251,2)</f>
        <v>0</v>
      </c>
      <c r="K251" s="253"/>
      <c r="L251" s="29"/>
      <c r="M251" s="254"/>
      <c r="N251" s="255" t="s">
        <v>39</v>
      </c>
      <c r="O251" s="76"/>
      <c r="P251" s="256" t="n">
        <f aca="false">O251*H251</f>
        <v>0</v>
      </c>
      <c r="Q251" s="256" t="n">
        <v>0.00029</v>
      </c>
      <c r="R251" s="256" t="n">
        <f aca="false">Q251*H251</f>
        <v>0.02117</v>
      </c>
      <c r="S251" s="256" t="n">
        <v>0</v>
      </c>
      <c r="T251" s="257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258" t="s">
        <v>302</v>
      </c>
      <c r="AT251" s="258" t="s">
        <v>250</v>
      </c>
      <c r="AU251" s="258" t="s">
        <v>83</v>
      </c>
      <c r="AY251" s="3" t="s">
        <v>247</v>
      </c>
      <c r="BE251" s="137" t="n">
        <f aca="false">IF(N251="základní",J251,0)</f>
        <v>0</v>
      </c>
      <c r="BF251" s="137" t="n">
        <f aca="false">IF(N251="snížená",J251,0)</f>
        <v>0</v>
      </c>
      <c r="BG251" s="137" t="n">
        <f aca="false">IF(N251="zákl. přenesená",J251,0)</f>
        <v>0</v>
      </c>
      <c r="BH251" s="137" t="n">
        <f aca="false">IF(N251="sníž. přenesená",J251,0)</f>
        <v>0</v>
      </c>
      <c r="BI251" s="137" t="n">
        <f aca="false">IF(N251="nulová",J251,0)</f>
        <v>0</v>
      </c>
      <c r="BJ251" s="3" t="s">
        <v>81</v>
      </c>
      <c r="BK251" s="137" t="n">
        <f aca="false">ROUND(I251*H251,2)</f>
        <v>0</v>
      </c>
      <c r="BL251" s="3" t="s">
        <v>302</v>
      </c>
      <c r="BM251" s="258" t="s">
        <v>497</v>
      </c>
    </row>
    <row r="252" s="30" customFormat="true" ht="28.8" hidden="false" customHeight="false" outlineLevel="0" collapsed="false">
      <c r="A252" s="26"/>
      <c r="B252" s="27"/>
      <c r="C252" s="28"/>
      <c r="D252" s="259" t="s">
        <v>256</v>
      </c>
      <c r="E252" s="28"/>
      <c r="F252" s="260" t="s">
        <v>498</v>
      </c>
      <c r="G252" s="28"/>
      <c r="H252" s="28"/>
      <c r="I252" s="211"/>
      <c r="J252" s="28"/>
      <c r="K252" s="28"/>
      <c r="L252" s="29"/>
      <c r="M252" s="261"/>
      <c r="N252" s="262"/>
      <c r="O252" s="76"/>
      <c r="P252" s="76"/>
      <c r="Q252" s="76"/>
      <c r="R252" s="76"/>
      <c r="S252" s="76"/>
      <c r="T252" s="7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T252" s="3" t="s">
        <v>256</v>
      </c>
      <c r="AU252" s="3" t="s">
        <v>83</v>
      </c>
    </row>
    <row r="253" s="30" customFormat="true" ht="16.5" hidden="false" customHeight="true" outlineLevel="0" collapsed="false">
      <c r="A253" s="26"/>
      <c r="B253" s="27"/>
      <c r="C253" s="246" t="s">
        <v>499</v>
      </c>
      <c r="D253" s="246" t="s">
        <v>250</v>
      </c>
      <c r="E253" s="247" t="s">
        <v>500</v>
      </c>
      <c r="F253" s="248" t="s">
        <v>501</v>
      </c>
      <c r="G253" s="249" t="s">
        <v>253</v>
      </c>
      <c r="H253" s="250" t="n">
        <v>1</v>
      </c>
      <c r="I253" s="251"/>
      <c r="J253" s="252" t="n">
        <f aca="false">ROUND(I253*H253,2)</f>
        <v>0</v>
      </c>
      <c r="K253" s="253"/>
      <c r="L253" s="29"/>
      <c r="M253" s="254"/>
      <c r="N253" s="255" t="s">
        <v>39</v>
      </c>
      <c r="O253" s="76"/>
      <c r="P253" s="256" t="n">
        <f aca="false">O253*H253</f>
        <v>0</v>
      </c>
      <c r="Q253" s="256" t="n">
        <v>0</v>
      </c>
      <c r="R253" s="256" t="n">
        <f aca="false">Q253*H253</f>
        <v>0</v>
      </c>
      <c r="S253" s="256" t="n">
        <v>0</v>
      </c>
      <c r="T253" s="257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258" t="s">
        <v>254</v>
      </c>
      <c r="AT253" s="258" t="s">
        <v>250</v>
      </c>
      <c r="AU253" s="258" t="s">
        <v>83</v>
      </c>
      <c r="AY253" s="3" t="s">
        <v>247</v>
      </c>
      <c r="BE253" s="137" t="n">
        <f aca="false">IF(N253="základní",J253,0)</f>
        <v>0</v>
      </c>
      <c r="BF253" s="137" t="n">
        <f aca="false">IF(N253="snížená",J253,0)</f>
        <v>0</v>
      </c>
      <c r="BG253" s="137" t="n">
        <f aca="false">IF(N253="zákl. přenesená",J253,0)</f>
        <v>0</v>
      </c>
      <c r="BH253" s="137" t="n">
        <f aca="false">IF(N253="sníž. přenesená",J253,0)</f>
        <v>0</v>
      </c>
      <c r="BI253" s="137" t="n">
        <f aca="false">IF(N253="nulová",J253,0)</f>
        <v>0</v>
      </c>
      <c r="BJ253" s="3" t="s">
        <v>81</v>
      </c>
      <c r="BK253" s="137" t="n">
        <f aca="false">ROUND(I253*H253,2)</f>
        <v>0</v>
      </c>
      <c r="BL253" s="3" t="s">
        <v>254</v>
      </c>
      <c r="BM253" s="258" t="s">
        <v>502</v>
      </c>
    </row>
    <row r="254" s="30" customFormat="true" ht="10.2" hidden="false" customHeight="false" outlineLevel="0" collapsed="false">
      <c r="A254" s="26"/>
      <c r="B254" s="27"/>
      <c r="C254" s="28"/>
      <c r="D254" s="259" t="s">
        <v>256</v>
      </c>
      <c r="E254" s="28"/>
      <c r="F254" s="260" t="s">
        <v>501</v>
      </c>
      <c r="G254" s="28"/>
      <c r="H254" s="28"/>
      <c r="I254" s="211"/>
      <c r="J254" s="28"/>
      <c r="K254" s="28"/>
      <c r="L254" s="29"/>
      <c r="M254" s="261"/>
      <c r="N254" s="262"/>
      <c r="O254" s="76"/>
      <c r="P254" s="76"/>
      <c r="Q254" s="76"/>
      <c r="R254" s="76"/>
      <c r="S254" s="76"/>
      <c r="T254" s="77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T254" s="3" t="s">
        <v>256</v>
      </c>
      <c r="AU254" s="3" t="s">
        <v>83</v>
      </c>
    </row>
    <row r="255" s="229" customFormat="true" ht="25.95" hidden="false" customHeight="true" outlineLevel="0" collapsed="false">
      <c r="B255" s="230"/>
      <c r="C255" s="231"/>
      <c r="D255" s="232" t="s">
        <v>73</v>
      </c>
      <c r="E255" s="233" t="s">
        <v>503</v>
      </c>
      <c r="F255" s="233" t="s">
        <v>506</v>
      </c>
      <c r="G255" s="231"/>
      <c r="H255" s="231"/>
      <c r="I255" s="234"/>
      <c r="J255" s="235" t="n">
        <f aca="false">BK255</f>
        <v>0</v>
      </c>
      <c r="K255" s="231"/>
      <c r="L255" s="236"/>
      <c r="M255" s="237"/>
      <c r="N255" s="238"/>
      <c r="O255" s="238"/>
      <c r="P255" s="239" t="n">
        <f aca="false">P256</f>
        <v>0</v>
      </c>
      <c r="Q255" s="238"/>
      <c r="R255" s="239" t="n">
        <f aca="false">R256</f>
        <v>0</v>
      </c>
      <c r="S255" s="238"/>
      <c r="T255" s="240" t="n">
        <f aca="false">T256</f>
        <v>0</v>
      </c>
      <c r="AR255" s="241" t="s">
        <v>272</v>
      </c>
      <c r="AT255" s="242" t="s">
        <v>73</v>
      </c>
      <c r="AU255" s="242" t="s">
        <v>74</v>
      </c>
      <c r="AY255" s="241" t="s">
        <v>247</v>
      </c>
      <c r="BK255" s="243" t="n">
        <f aca="false">BK256</f>
        <v>0</v>
      </c>
    </row>
    <row r="256" s="229" customFormat="true" ht="22.8" hidden="false" customHeight="true" outlineLevel="0" collapsed="false">
      <c r="B256" s="230"/>
      <c r="C256" s="231"/>
      <c r="D256" s="232" t="s">
        <v>73</v>
      </c>
      <c r="E256" s="244" t="s">
        <v>505</v>
      </c>
      <c r="F256" s="244" t="s">
        <v>506</v>
      </c>
      <c r="G256" s="231"/>
      <c r="H256" s="231"/>
      <c r="I256" s="234"/>
      <c r="J256" s="245" t="n">
        <f aca="false">BK256</f>
        <v>0</v>
      </c>
      <c r="K256" s="231"/>
      <c r="L256" s="236"/>
      <c r="M256" s="237"/>
      <c r="N256" s="238"/>
      <c r="O256" s="238"/>
      <c r="P256" s="239" t="n">
        <f aca="false">SUM(P257:P258)</f>
        <v>0</v>
      </c>
      <c r="Q256" s="238"/>
      <c r="R256" s="239" t="n">
        <f aca="false">SUM(R257:R258)</f>
        <v>0</v>
      </c>
      <c r="S256" s="238"/>
      <c r="T256" s="240" t="n">
        <f aca="false">SUM(T257:T258)</f>
        <v>0</v>
      </c>
      <c r="AR256" s="241" t="s">
        <v>272</v>
      </c>
      <c r="AT256" s="242" t="s">
        <v>73</v>
      </c>
      <c r="AU256" s="242" t="s">
        <v>81</v>
      </c>
      <c r="AY256" s="241" t="s">
        <v>247</v>
      </c>
      <c r="BK256" s="243" t="n">
        <f aca="false">SUM(BK257:BK258)</f>
        <v>0</v>
      </c>
    </row>
    <row r="257" s="30" customFormat="true" ht="16.5" hidden="false" customHeight="true" outlineLevel="0" collapsed="false">
      <c r="A257" s="26"/>
      <c r="B257" s="27"/>
      <c r="C257" s="246" t="s">
        <v>511</v>
      </c>
      <c r="D257" s="246" t="s">
        <v>250</v>
      </c>
      <c r="E257" s="247" t="s">
        <v>508</v>
      </c>
      <c r="F257" s="248" t="s">
        <v>509</v>
      </c>
      <c r="G257" s="249" t="s">
        <v>253</v>
      </c>
      <c r="H257" s="250" t="n">
        <v>1</v>
      </c>
      <c r="I257" s="251"/>
      <c r="J257" s="252" t="n">
        <f aca="false">ROUND(I257*H257,2)</f>
        <v>0</v>
      </c>
      <c r="K257" s="253"/>
      <c r="L257" s="29"/>
      <c r="M257" s="254"/>
      <c r="N257" s="255" t="s">
        <v>39</v>
      </c>
      <c r="O257" s="76"/>
      <c r="P257" s="256" t="n">
        <f aca="false">O257*H257</f>
        <v>0</v>
      </c>
      <c r="Q257" s="256" t="n">
        <v>0</v>
      </c>
      <c r="R257" s="256" t="n">
        <f aca="false">Q257*H257</f>
        <v>0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254</v>
      </c>
      <c r="AT257" s="258" t="s">
        <v>250</v>
      </c>
      <c r="AU257" s="258" t="s">
        <v>83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254</v>
      </c>
      <c r="BM257" s="258" t="s">
        <v>1725</v>
      </c>
    </row>
    <row r="258" s="30" customFormat="true" ht="10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509</v>
      </c>
      <c r="G258" s="28"/>
      <c r="H258" s="28"/>
      <c r="I258" s="211"/>
      <c r="J258" s="28"/>
      <c r="K258" s="28"/>
      <c r="L258" s="29"/>
      <c r="M258" s="285"/>
      <c r="N258" s="286"/>
      <c r="O258" s="287"/>
      <c r="P258" s="287"/>
      <c r="Q258" s="287"/>
      <c r="R258" s="287"/>
      <c r="S258" s="287"/>
      <c r="T258" s="288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83</v>
      </c>
    </row>
    <row r="259" s="30" customFormat="true" ht="6.9" hidden="false" customHeight="true" outlineLevel="0" collapsed="false">
      <c r="A259" s="26"/>
      <c r="B259" s="54"/>
      <c r="C259" s="55"/>
      <c r="D259" s="55"/>
      <c r="E259" s="55"/>
      <c r="F259" s="55"/>
      <c r="G259" s="55"/>
      <c r="H259" s="55"/>
      <c r="I259" s="55"/>
      <c r="J259" s="55"/>
      <c r="K259" s="55"/>
      <c r="L259" s="29"/>
      <c r="M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</row>
  </sheetData>
  <autoFilter ref="C141:K258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4:F114"/>
    <mergeCell ref="D115:F115"/>
    <mergeCell ref="D116:F116"/>
    <mergeCell ref="D117:F117"/>
    <mergeCell ref="D118:F118"/>
    <mergeCell ref="E130:H130"/>
    <mergeCell ref="E132:H132"/>
    <mergeCell ref="E134:H134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4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163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1721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1726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J114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ROUND((SUM(BE114:BE121) + SUM(BE143:BE436)),  2)</f>
        <v>0</v>
      </c>
      <c r="G37" s="26"/>
      <c r="H37" s="26"/>
      <c r="I37" s="166" t="n">
        <v>0.21</v>
      </c>
      <c r="J37" s="165" t="n">
        <f aca="false">ROUND(((SUM(BE114:BE121) + SUM(BE143:BE436))*I37),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ROUND((SUM(BF114:BF121) + SUM(BF143:BF436)),  2)</f>
        <v>0</v>
      </c>
      <c r="G38" s="26"/>
      <c r="H38" s="26"/>
      <c r="I38" s="166" t="n">
        <v>0.15</v>
      </c>
      <c r="J38" s="165" t="n">
        <f aca="false">ROUND(((SUM(BF114:BF121) + SUM(BF143:BF436))*I38),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ROUND((SUM(BG114:BG121) + SUM(BG143:BG436)),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ROUND((SUM(BH114:BH121) + SUM(BH143:BH436)),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ROUND((SUM(BI114:BI121) + SUM(BI143:BI436)),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1721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51.9.2 - kabinet výtvarná, II.B-7 - elektro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J143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J144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525</v>
      </c>
      <c r="E100" s="202"/>
      <c r="F100" s="202"/>
      <c r="G100" s="202"/>
      <c r="H100" s="202"/>
      <c r="I100" s="202"/>
      <c r="J100" s="203" t="n">
        <f aca="false">J145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J150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J161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J170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526</v>
      </c>
      <c r="E104" s="202"/>
      <c r="F104" s="202"/>
      <c r="G104" s="202"/>
      <c r="H104" s="202"/>
      <c r="I104" s="202"/>
      <c r="J104" s="203" t="n">
        <f aca="false">J171</f>
        <v>0</v>
      </c>
      <c r="K104" s="119"/>
      <c r="L104" s="204"/>
    </row>
    <row r="105" s="199" customFormat="true" ht="14.85" hidden="false" customHeight="true" outlineLevel="0" collapsed="false">
      <c r="B105" s="200"/>
      <c r="C105" s="119"/>
      <c r="D105" s="201" t="s">
        <v>527</v>
      </c>
      <c r="E105" s="202"/>
      <c r="F105" s="202"/>
      <c r="G105" s="202"/>
      <c r="H105" s="202"/>
      <c r="I105" s="202"/>
      <c r="J105" s="203" t="n">
        <f aca="false">J172</f>
        <v>0</v>
      </c>
      <c r="K105" s="119"/>
      <c r="L105" s="204"/>
    </row>
    <row r="106" s="199" customFormat="true" ht="14.85" hidden="false" customHeight="true" outlineLevel="0" collapsed="false">
      <c r="B106" s="200"/>
      <c r="C106" s="119"/>
      <c r="D106" s="201" t="s">
        <v>528</v>
      </c>
      <c r="E106" s="202"/>
      <c r="F106" s="202"/>
      <c r="G106" s="202"/>
      <c r="H106" s="202"/>
      <c r="I106" s="202"/>
      <c r="J106" s="203" t="n">
        <f aca="false">J271</f>
        <v>0</v>
      </c>
      <c r="K106" s="119"/>
      <c r="L106" s="204"/>
    </row>
    <row r="107" s="199" customFormat="true" ht="14.85" hidden="false" customHeight="true" outlineLevel="0" collapsed="false">
      <c r="B107" s="200"/>
      <c r="C107" s="119"/>
      <c r="D107" s="201" t="s">
        <v>1258</v>
      </c>
      <c r="E107" s="202"/>
      <c r="F107" s="202"/>
      <c r="G107" s="202"/>
      <c r="H107" s="202"/>
      <c r="I107" s="202"/>
      <c r="J107" s="203" t="n">
        <f aca="false">J290</f>
        <v>0</v>
      </c>
      <c r="K107" s="119"/>
      <c r="L107" s="204"/>
    </row>
    <row r="108" s="199" customFormat="true" ht="14.85" hidden="false" customHeight="true" outlineLevel="0" collapsed="false">
      <c r="B108" s="200"/>
      <c r="C108" s="119"/>
      <c r="D108" s="201" t="s">
        <v>530</v>
      </c>
      <c r="E108" s="202"/>
      <c r="F108" s="202"/>
      <c r="G108" s="202"/>
      <c r="H108" s="202"/>
      <c r="I108" s="202"/>
      <c r="J108" s="203" t="n">
        <f aca="false">J337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531</v>
      </c>
      <c r="E109" s="202"/>
      <c r="F109" s="202"/>
      <c r="G109" s="202"/>
      <c r="H109" s="202"/>
      <c r="I109" s="202"/>
      <c r="J109" s="203" t="n">
        <f aca="false">J362</f>
        <v>0</v>
      </c>
      <c r="K109" s="119"/>
      <c r="L109" s="204"/>
    </row>
    <row r="110" s="199" customFormat="true" ht="14.85" hidden="false" customHeight="true" outlineLevel="0" collapsed="false">
      <c r="B110" s="200"/>
      <c r="C110" s="119"/>
      <c r="D110" s="201" t="s">
        <v>532</v>
      </c>
      <c r="E110" s="202"/>
      <c r="F110" s="202"/>
      <c r="G110" s="202"/>
      <c r="H110" s="202"/>
      <c r="I110" s="202"/>
      <c r="J110" s="203" t="n">
        <f aca="false">J363</f>
        <v>0</v>
      </c>
      <c r="K110" s="119"/>
      <c r="L110" s="204"/>
    </row>
    <row r="111" s="199" customFormat="true" ht="19.95" hidden="false" customHeight="true" outlineLevel="0" collapsed="false">
      <c r="B111" s="200"/>
      <c r="C111" s="119"/>
      <c r="D111" s="201" t="s">
        <v>534</v>
      </c>
      <c r="E111" s="202"/>
      <c r="F111" s="202"/>
      <c r="G111" s="202"/>
      <c r="H111" s="202"/>
      <c r="I111" s="202"/>
      <c r="J111" s="203" t="n">
        <f aca="false">J416</f>
        <v>0</v>
      </c>
      <c r="K111" s="119"/>
      <c r="L111" s="204"/>
    </row>
    <row r="112" s="30" customFormat="true" ht="21.75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6.9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29.25" hidden="false" customHeight="true" outlineLevel="0" collapsed="false">
      <c r="A114" s="26"/>
      <c r="B114" s="27"/>
      <c r="C114" s="190" t="s">
        <v>223</v>
      </c>
      <c r="D114" s="28"/>
      <c r="E114" s="28"/>
      <c r="F114" s="28"/>
      <c r="G114" s="28"/>
      <c r="H114" s="28"/>
      <c r="I114" s="28"/>
      <c r="J114" s="205" t="n">
        <f aca="false">ROUND(J115 + J116 + J117 + J118 + J119 + J120,2)</f>
        <v>0</v>
      </c>
      <c r="K114" s="28"/>
      <c r="L114" s="51"/>
      <c r="N114" s="206" t="s">
        <v>38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18" hidden="false" customHeight="true" outlineLevel="0" collapsed="false">
      <c r="A115" s="26"/>
      <c r="B115" s="27"/>
      <c r="C115" s="28"/>
      <c r="D115" s="138" t="s">
        <v>224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226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227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228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229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214" t="s">
        <v>230</v>
      </c>
      <c r="E120" s="28"/>
      <c r="F120" s="28"/>
      <c r="G120" s="28"/>
      <c r="H120" s="28"/>
      <c r="I120" s="28"/>
      <c r="J120" s="207" t="n">
        <f aca="false">ROUND(J32*T120,2)</f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231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0.2" hidden="false" customHeight="false" outlineLevel="0" collapsed="false">
      <c r="A121" s="26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29.25" hidden="false" customHeight="true" outlineLevel="0" collapsed="false">
      <c r="A122" s="26"/>
      <c r="B122" s="27"/>
      <c r="C122" s="141" t="s">
        <v>199</v>
      </c>
      <c r="D122" s="142"/>
      <c r="E122" s="142"/>
      <c r="F122" s="142"/>
      <c r="G122" s="142"/>
      <c r="H122" s="142"/>
      <c r="I122" s="142"/>
      <c r="J122" s="215" t="n">
        <f aca="false">ROUND(J98+J114,2)</f>
        <v>0</v>
      </c>
      <c r="K122" s="142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6.9" hidden="false" customHeight="true" outlineLevel="0" collapsed="false">
      <c r="A123" s="26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="30" customFormat="true" ht="6.9" hidden="false" customHeight="true" outlineLevel="0" collapsed="false">
      <c r="A127" s="2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24.9" hidden="false" customHeight="true" outlineLevel="0" collapsed="false">
      <c r="A128" s="26"/>
      <c r="B128" s="27"/>
      <c r="C128" s="9" t="s">
        <v>232</v>
      </c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2" hidden="false" customHeight="true" outlineLevel="0" collapsed="false">
      <c r="A130" s="26"/>
      <c r="B130" s="27"/>
      <c r="C130" s="17" t="s">
        <v>15</v>
      </c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6.5" hidden="false" customHeight="true" outlineLevel="0" collapsed="false">
      <c r="A131" s="26"/>
      <c r="B131" s="27"/>
      <c r="C131" s="28"/>
      <c r="D131" s="28"/>
      <c r="E131" s="185" t="str">
        <f aca="false">E7</f>
        <v>Zlepšování kvality a dostupnosti vzdělávání  ZŠ Ivančická 218, Moravský Krumlov</v>
      </c>
      <c r="F131" s="185"/>
      <c r="G131" s="185"/>
      <c r="H131" s="185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customFormat="false" ht="12" hidden="false" customHeight="true" outlineLevel="0" collapsed="false">
      <c r="B132" s="7"/>
      <c r="C132" s="17" t="s">
        <v>201</v>
      </c>
      <c r="D132" s="8"/>
      <c r="E132" s="8"/>
      <c r="F132" s="8"/>
      <c r="G132" s="8"/>
      <c r="H132" s="8"/>
      <c r="I132" s="8"/>
      <c r="J132" s="8"/>
      <c r="K132" s="8"/>
      <c r="L132" s="6"/>
    </row>
    <row r="133" s="30" customFormat="true" ht="16.5" hidden="false" customHeight="true" outlineLevel="0" collapsed="false">
      <c r="A133" s="26"/>
      <c r="B133" s="27"/>
      <c r="C133" s="28"/>
      <c r="D133" s="28"/>
      <c r="E133" s="185" t="s">
        <v>1721</v>
      </c>
      <c r="F133" s="185"/>
      <c r="G133" s="185"/>
      <c r="H133" s="185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2" hidden="false" customHeight="true" outlineLevel="0" collapsed="false">
      <c r="A134" s="26"/>
      <c r="B134" s="27"/>
      <c r="C134" s="17" t="s">
        <v>203</v>
      </c>
      <c r="D134" s="28"/>
      <c r="E134" s="28"/>
      <c r="F134" s="28"/>
      <c r="G134" s="28"/>
      <c r="H134" s="28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6.5" hidden="false" customHeight="true" outlineLevel="0" collapsed="false">
      <c r="A135" s="26"/>
      <c r="B135" s="27"/>
      <c r="C135" s="28"/>
      <c r="D135" s="28"/>
      <c r="E135" s="66" t="str">
        <f aca="false">E11</f>
        <v>51.9.2 - kabinet výtvarná, II.B-7 - elektro</v>
      </c>
      <c r="F135" s="66"/>
      <c r="G135" s="66"/>
      <c r="H135" s="66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6.9" hidden="false" customHeight="true" outlineLevel="0" collapsed="false">
      <c r="A136" s="26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12" hidden="false" customHeight="true" outlineLevel="0" collapsed="false">
      <c r="A137" s="26"/>
      <c r="B137" s="27"/>
      <c r="C137" s="17" t="s">
        <v>19</v>
      </c>
      <c r="D137" s="28"/>
      <c r="E137" s="28"/>
      <c r="F137" s="18" t="str">
        <f aca="false">F14</f>
        <v> </v>
      </c>
      <c r="G137" s="28"/>
      <c r="H137" s="28"/>
      <c r="I137" s="17" t="s">
        <v>21</v>
      </c>
      <c r="J137" s="186" t="str">
        <f aca="false">IF(J14="","",J14)</f>
        <v>14. 8. 2023</v>
      </c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6.9" hidden="false" customHeight="true" outlineLevel="0" collapsed="false">
      <c r="A138" s="26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23</v>
      </c>
      <c r="D139" s="28"/>
      <c r="E139" s="28"/>
      <c r="F139" s="18" t="str">
        <f aca="false">E17</f>
        <v> </v>
      </c>
      <c r="G139" s="28"/>
      <c r="H139" s="28"/>
      <c r="I139" s="17" t="s">
        <v>28</v>
      </c>
      <c r="J139" s="187" t="str">
        <f aca="false">E23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26</v>
      </c>
      <c r="D140" s="28"/>
      <c r="E140" s="28"/>
      <c r="F140" s="18" t="str">
        <f aca="false">IF(E20="","",E20)</f>
        <v>Vyplň údaj</v>
      </c>
      <c r="G140" s="28"/>
      <c r="H140" s="28"/>
      <c r="I140" s="17" t="s">
        <v>30</v>
      </c>
      <c r="J140" s="187" t="str">
        <f aca="false">E26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0.35" hidden="false" customHeight="true" outlineLevel="0" collapsed="false">
      <c r="A141" s="26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223" customFormat="true" ht="29.25" hidden="false" customHeight="true" outlineLevel="0" collapsed="false">
      <c r="A142" s="216"/>
      <c r="B142" s="217"/>
      <c r="C142" s="218" t="s">
        <v>233</v>
      </c>
      <c r="D142" s="219" t="s">
        <v>59</v>
      </c>
      <c r="E142" s="219" t="s">
        <v>55</v>
      </c>
      <c r="F142" s="219" t="s">
        <v>56</v>
      </c>
      <c r="G142" s="219" t="s">
        <v>234</v>
      </c>
      <c r="H142" s="219" t="s">
        <v>235</v>
      </c>
      <c r="I142" s="219" t="s">
        <v>236</v>
      </c>
      <c r="J142" s="220" t="s">
        <v>208</v>
      </c>
      <c r="K142" s="221" t="s">
        <v>237</v>
      </c>
      <c r="L142" s="222"/>
      <c r="M142" s="84"/>
      <c r="N142" s="85" t="s">
        <v>38</v>
      </c>
      <c r="O142" s="85" t="s">
        <v>238</v>
      </c>
      <c r="P142" s="85" t="s">
        <v>239</v>
      </c>
      <c r="Q142" s="85" t="s">
        <v>240</v>
      </c>
      <c r="R142" s="85" t="s">
        <v>241</v>
      </c>
      <c r="S142" s="85" t="s">
        <v>242</v>
      </c>
      <c r="T142" s="86" t="s">
        <v>243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30" customFormat="true" ht="22.8" hidden="false" customHeight="true" outlineLevel="0" collapsed="false">
      <c r="A143" s="26"/>
      <c r="B143" s="27"/>
      <c r="C143" s="92" t="s">
        <v>244</v>
      </c>
      <c r="D143" s="28"/>
      <c r="E143" s="28"/>
      <c r="F143" s="28"/>
      <c r="G143" s="28"/>
      <c r="H143" s="28"/>
      <c r="I143" s="28"/>
      <c r="J143" s="224" t="n">
        <f aca="false">BK143</f>
        <v>0</v>
      </c>
      <c r="K143" s="28"/>
      <c r="L143" s="29"/>
      <c r="M143" s="87"/>
      <c r="N143" s="225"/>
      <c r="O143" s="88"/>
      <c r="P143" s="226" t="n">
        <f aca="false">P144+P170</f>
        <v>0</v>
      </c>
      <c r="Q143" s="88"/>
      <c r="R143" s="226" t="n">
        <f aca="false">R144+R170</f>
        <v>0.06889</v>
      </c>
      <c r="S143" s="88"/>
      <c r="T143" s="227" t="n">
        <f aca="false">T144+T170</f>
        <v>0.10795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3" t="s">
        <v>73</v>
      </c>
      <c r="AU143" s="3" t="s">
        <v>210</v>
      </c>
      <c r="BK143" s="228" t="n">
        <f aca="false">BK144+BK170</f>
        <v>0</v>
      </c>
    </row>
    <row r="144" s="229" customFormat="true" ht="25.95" hidden="false" customHeight="true" outlineLevel="0" collapsed="false">
      <c r="B144" s="230"/>
      <c r="C144" s="231"/>
      <c r="D144" s="232" t="s">
        <v>73</v>
      </c>
      <c r="E144" s="233" t="s">
        <v>245</v>
      </c>
      <c r="F144" s="233" t="s">
        <v>246</v>
      </c>
      <c r="G144" s="231"/>
      <c r="H144" s="231"/>
      <c r="I144" s="234"/>
      <c r="J144" s="235" t="n">
        <f aca="false">BK144</f>
        <v>0</v>
      </c>
      <c r="K144" s="231"/>
      <c r="L144" s="236"/>
      <c r="M144" s="237"/>
      <c r="N144" s="238"/>
      <c r="O144" s="238"/>
      <c r="P144" s="239" t="n">
        <f aca="false">P145+P150+P161</f>
        <v>0</v>
      </c>
      <c r="Q144" s="238"/>
      <c r="R144" s="239" t="n">
        <f aca="false">R145+R150+R161</f>
        <v>0</v>
      </c>
      <c r="S144" s="238"/>
      <c r="T144" s="240" t="n">
        <f aca="false">T145+T150+T161</f>
        <v>0.068</v>
      </c>
      <c r="AR144" s="241" t="s">
        <v>81</v>
      </c>
      <c r="AT144" s="242" t="s">
        <v>73</v>
      </c>
      <c r="AU144" s="242" t="s">
        <v>74</v>
      </c>
      <c r="AY144" s="241" t="s">
        <v>247</v>
      </c>
      <c r="BK144" s="243" t="n">
        <f aca="false">BK145+BK150+BK161</f>
        <v>0</v>
      </c>
    </row>
    <row r="145" s="229" customFormat="true" ht="22.8" hidden="false" customHeight="true" outlineLevel="0" collapsed="false">
      <c r="B145" s="230"/>
      <c r="C145" s="231"/>
      <c r="D145" s="232" t="s">
        <v>73</v>
      </c>
      <c r="E145" s="244" t="s">
        <v>265</v>
      </c>
      <c r="F145" s="244" t="s">
        <v>535</v>
      </c>
      <c r="G145" s="231"/>
      <c r="H145" s="231"/>
      <c r="I145" s="234"/>
      <c r="J145" s="245" t="n">
        <f aca="false">BK145</f>
        <v>0</v>
      </c>
      <c r="K145" s="231"/>
      <c r="L145" s="236"/>
      <c r="M145" s="237"/>
      <c r="N145" s="238"/>
      <c r="O145" s="238"/>
      <c r="P145" s="239" t="n">
        <f aca="false">SUM(P146:P149)</f>
        <v>0</v>
      </c>
      <c r="Q145" s="238"/>
      <c r="R145" s="239" t="n">
        <f aca="false">SUM(R146:R149)</f>
        <v>0</v>
      </c>
      <c r="S145" s="238"/>
      <c r="T145" s="240" t="n">
        <f aca="false">SUM(T146:T149)</f>
        <v>0</v>
      </c>
      <c r="AR145" s="241" t="s">
        <v>81</v>
      </c>
      <c r="AT145" s="242" t="s">
        <v>73</v>
      </c>
      <c r="AU145" s="242" t="s">
        <v>81</v>
      </c>
      <c r="AY145" s="241" t="s">
        <v>247</v>
      </c>
      <c r="BK145" s="243" t="n">
        <f aca="false">SUM(BK146:BK149)</f>
        <v>0</v>
      </c>
    </row>
    <row r="146" s="30" customFormat="true" ht="24.15" hidden="false" customHeight="true" outlineLevel="0" collapsed="false">
      <c r="A146" s="26"/>
      <c r="B146" s="27"/>
      <c r="C146" s="246" t="s">
        <v>536</v>
      </c>
      <c r="D146" s="246" t="s">
        <v>250</v>
      </c>
      <c r="E146" s="247" t="s">
        <v>537</v>
      </c>
      <c r="F146" s="248" t="s">
        <v>538</v>
      </c>
      <c r="G146" s="249" t="s">
        <v>539</v>
      </c>
      <c r="H146" s="250" t="n">
        <v>10</v>
      </c>
      <c r="I146" s="251"/>
      <c r="J146" s="252" t="n">
        <f aca="false">ROUND(I146*H146,2)</f>
        <v>0</v>
      </c>
      <c r="K146" s="253"/>
      <c r="L146" s="29"/>
      <c r="M146" s="254"/>
      <c r="N146" s="255" t="s">
        <v>39</v>
      </c>
      <c r="O146" s="76"/>
      <c r="P146" s="256" t="n">
        <f aca="false">O146*H146</f>
        <v>0</v>
      </c>
      <c r="Q146" s="256" t="n">
        <v>0</v>
      </c>
      <c r="R146" s="256" t="n">
        <f aca="false">Q146*H146</f>
        <v>0</v>
      </c>
      <c r="S146" s="256" t="n">
        <v>0</v>
      </c>
      <c r="T146" s="257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58" t="s">
        <v>272</v>
      </c>
      <c r="AT146" s="258" t="s">
        <v>250</v>
      </c>
      <c r="AU146" s="258" t="s">
        <v>83</v>
      </c>
      <c r="AY146" s="3" t="s">
        <v>247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81</v>
      </c>
      <c r="BK146" s="137" t="n">
        <f aca="false">ROUND(I146*H146,2)</f>
        <v>0</v>
      </c>
      <c r="BL146" s="3" t="s">
        <v>272</v>
      </c>
      <c r="BM146" s="258" t="s">
        <v>540</v>
      </c>
    </row>
    <row r="147" s="30" customFormat="true" ht="19.2" hidden="false" customHeight="false" outlineLevel="0" collapsed="false">
      <c r="A147" s="26"/>
      <c r="B147" s="27"/>
      <c r="C147" s="28"/>
      <c r="D147" s="259" t="s">
        <v>256</v>
      </c>
      <c r="E147" s="28"/>
      <c r="F147" s="260" t="s">
        <v>541</v>
      </c>
      <c r="G147" s="28"/>
      <c r="H147" s="28"/>
      <c r="I147" s="211"/>
      <c r="J147" s="28"/>
      <c r="K147" s="28"/>
      <c r="L147" s="29"/>
      <c r="M147" s="261"/>
      <c r="N147" s="262"/>
      <c r="O147" s="76"/>
      <c r="P147" s="76"/>
      <c r="Q147" s="76"/>
      <c r="R147" s="76"/>
      <c r="S147" s="76"/>
      <c r="T147" s="7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3" t="s">
        <v>256</v>
      </c>
      <c r="AU147" s="3" t="s">
        <v>83</v>
      </c>
    </row>
    <row r="148" s="30" customFormat="true" ht="24.15" hidden="false" customHeight="true" outlineLevel="0" collapsed="false">
      <c r="A148" s="26"/>
      <c r="B148" s="27"/>
      <c r="C148" s="246" t="s">
        <v>542</v>
      </c>
      <c r="D148" s="246" t="s">
        <v>250</v>
      </c>
      <c r="E148" s="247" t="s">
        <v>543</v>
      </c>
      <c r="F148" s="248" t="s">
        <v>544</v>
      </c>
      <c r="G148" s="249" t="s">
        <v>539</v>
      </c>
      <c r="H148" s="250" t="n">
        <v>90</v>
      </c>
      <c r="I148" s="251"/>
      <c r="J148" s="252" t="n">
        <f aca="false">ROUND(I148*H148,2)</f>
        <v>0</v>
      </c>
      <c r="K148" s="253"/>
      <c r="L148" s="29"/>
      <c r="M148" s="254"/>
      <c r="N148" s="255" t="s">
        <v>39</v>
      </c>
      <c r="O148" s="76"/>
      <c r="P148" s="256" t="n">
        <f aca="false">O148*H148</f>
        <v>0</v>
      </c>
      <c r="Q148" s="256" t="n">
        <v>0</v>
      </c>
      <c r="R148" s="256" t="n">
        <f aca="false">Q148*H148</f>
        <v>0</v>
      </c>
      <c r="S148" s="256" t="n">
        <v>0</v>
      </c>
      <c r="T148" s="257" t="n">
        <f aca="false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258" t="s">
        <v>272</v>
      </c>
      <c r="AT148" s="258" t="s">
        <v>250</v>
      </c>
      <c r="AU148" s="258" t="s">
        <v>83</v>
      </c>
      <c r="AY148" s="3" t="s">
        <v>247</v>
      </c>
      <c r="BE148" s="137" t="n">
        <f aca="false">IF(N148="základní",J148,0)</f>
        <v>0</v>
      </c>
      <c r="BF148" s="137" t="n">
        <f aca="false">IF(N148="snížená",J148,0)</f>
        <v>0</v>
      </c>
      <c r="BG148" s="137" t="n">
        <f aca="false">IF(N148="zákl. přenesená",J148,0)</f>
        <v>0</v>
      </c>
      <c r="BH148" s="137" t="n">
        <f aca="false">IF(N148="sníž. přenesená",J148,0)</f>
        <v>0</v>
      </c>
      <c r="BI148" s="137" t="n">
        <f aca="false">IF(N148="nulová",J148,0)</f>
        <v>0</v>
      </c>
      <c r="BJ148" s="3" t="s">
        <v>81</v>
      </c>
      <c r="BK148" s="137" t="n">
        <f aca="false">ROUND(I148*H148,2)</f>
        <v>0</v>
      </c>
      <c r="BL148" s="3" t="s">
        <v>272</v>
      </c>
      <c r="BM148" s="258" t="s">
        <v>545</v>
      </c>
    </row>
    <row r="149" s="30" customFormat="true" ht="28.8" hidden="false" customHeight="false" outlineLevel="0" collapsed="false">
      <c r="A149" s="26"/>
      <c r="B149" s="27"/>
      <c r="C149" s="28"/>
      <c r="D149" s="259" t="s">
        <v>256</v>
      </c>
      <c r="E149" s="28"/>
      <c r="F149" s="260" t="s">
        <v>546</v>
      </c>
      <c r="G149" s="28"/>
      <c r="H149" s="28"/>
      <c r="I149" s="211"/>
      <c r="J149" s="28"/>
      <c r="K149" s="28"/>
      <c r="L149" s="29"/>
      <c r="M149" s="261"/>
      <c r="N149" s="262"/>
      <c r="O149" s="76"/>
      <c r="P149" s="76"/>
      <c r="Q149" s="76"/>
      <c r="R149" s="76"/>
      <c r="S149" s="76"/>
      <c r="T149" s="77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3" t="s">
        <v>256</v>
      </c>
      <c r="AU149" s="3" t="s">
        <v>83</v>
      </c>
    </row>
    <row r="150" s="229" customFormat="true" ht="22.8" hidden="false" customHeight="true" outlineLevel="0" collapsed="false">
      <c r="B150" s="230"/>
      <c r="C150" s="231"/>
      <c r="D150" s="232" t="s">
        <v>73</v>
      </c>
      <c r="E150" s="244" t="s">
        <v>258</v>
      </c>
      <c r="F150" s="244" t="s">
        <v>259</v>
      </c>
      <c r="G150" s="231"/>
      <c r="H150" s="231"/>
      <c r="I150" s="234"/>
      <c r="J150" s="245" t="n">
        <f aca="false">BK150</f>
        <v>0</v>
      </c>
      <c r="K150" s="231"/>
      <c r="L150" s="236"/>
      <c r="M150" s="237"/>
      <c r="N150" s="238"/>
      <c r="O150" s="238"/>
      <c r="P150" s="239" t="n">
        <f aca="false">SUM(P151:P160)</f>
        <v>0</v>
      </c>
      <c r="Q150" s="238"/>
      <c r="R150" s="239" t="n">
        <f aca="false">SUM(R151:R160)</f>
        <v>0</v>
      </c>
      <c r="S150" s="238"/>
      <c r="T150" s="240" t="n">
        <f aca="false">SUM(T151:T160)</f>
        <v>0.068</v>
      </c>
      <c r="AR150" s="241" t="s">
        <v>81</v>
      </c>
      <c r="AT150" s="242" t="s">
        <v>73</v>
      </c>
      <c r="AU150" s="242" t="s">
        <v>81</v>
      </c>
      <c r="AY150" s="241" t="s">
        <v>247</v>
      </c>
      <c r="BK150" s="243" t="n">
        <f aca="false">SUM(BK151:BK160)</f>
        <v>0</v>
      </c>
    </row>
    <row r="151" s="30" customFormat="true" ht="33" hidden="false" customHeight="true" outlineLevel="0" collapsed="false">
      <c r="A151" s="26"/>
      <c r="B151" s="27"/>
      <c r="C151" s="246" t="s">
        <v>547</v>
      </c>
      <c r="D151" s="246" t="s">
        <v>250</v>
      </c>
      <c r="E151" s="247" t="s">
        <v>548</v>
      </c>
      <c r="F151" s="248" t="s">
        <v>549</v>
      </c>
      <c r="G151" s="249" t="s">
        <v>291</v>
      </c>
      <c r="H151" s="250" t="n">
        <v>1</v>
      </c>
      <c r="I151" s="251"/>
      <c r="J151" s="252" t="n">
        <f aca="false">ROUND(I151*H151,2)</f>
        <v>0</v>
      </c>
      <c r="K151" s="253"/>
      <c r="L151" s="29"/>
      <c r="M151" s="254"/>
      <c r="N151" s="255" t="s">
        <v>39</v>
      </c>
      <c r="O151" s="76"/>
      <c r="P151" s="256" t="n">
        <f aca="false">O151*H151</f>
        <v>0</v>
      </c>
      <c r="Q151" s="256" t="n">
        <v>0</v>
      </c>
      <c r="R151" s="256" t="n">
        <f aca="false">Q151*H151</f>
        <v>0</v>
      </c>
      <c r="S151" s="256" t="n">
        <v>0</v>
      </c>
      <c r="T151" s="257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58" t="s">
        <v>272</v>
      </c>
      <c r="AT151" s="258" t="s">
        <v>250</v>
      </c>
      <c r="AU151" s="258" t="s">
        <v>83</v>
      </c>
      <c r="AY151" s="3" t="s">
        <v>247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81</v>
      </c>
      <c r="BK151" s="137" t="n">
        <f aca="false">ROUND(I151*H151,2)</f>
        <v>0</v>
      </c>
      <c r="BL151" s="3" t="s">
        <v>272</v>
      </c>
      <c r="BM151" s="258" t="s">
        <v>550</v>
      </c>
    </row>
    <row r="152" s="30" customFormat="true" ht="28.8" hidden="false" customHeight="false" outlineLevel="0" collapsed="false">
      <c r="A152" s="26"/>
      <c r="B152" s="27"/>
      <c r="C152" s="28"/>
      <c r="D152" s="259" t="s">
        <v>256</v>
      </c>
      <c r="E152" s="28"/>
      <c r="F152" s="260" t="s">
        <v>551</v>
      </c>
      <c r="G152" s="28"/>
      <c r="H152" s="28"/>
      <c r="I152" s="211"/>
      <c r="J152" s="28"/>
      <c r="K152" s="28"/>
      <c r="L152" s="29"/>
      <c r="M152" s="261"/>
      <c r="N152" s="262"/>
      <c r="O152" s="76"/>
      <c r="P152" s="76"/>
      <c r="Q152" s="76"/>
      <c r="R152" s="76"/>
      <c r="S152" s="76"/>
      <c r="T152" s="7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3" t="s">
        <v>256</v>
      </c>
      <c r="AU152" s="3" t="s">
        <v>83</v>
      </c>
    </row>
    <row r="153" s="30" customFormat="true" ht="33" hidden="false" customHeight="true" outlineLevel="0" collapsed="false">
      <c r="A153" s="26"/>
      <c r="B153" s="27"/>
      <c r="C153" s="246" t="s">
        <v>552</v>
      </c>
      <c r="D153" s="246" t="s">
        <v>250</v>
      </c>
      <c r="E153" s="247" t="s">
        <v>553</v>
      </c>
      <c r="F153" s="248" t="s">
        <v>554</v>
      </c>
      <c r="G153" s="249" t="s">
        <v>291</v>
      </c>
      <c r="H153" s="250" t="n">
        <v>3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272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272</v>
      </c>
      <c r="BM153" s="258" t="s">
        <v>555</v>
      </c>
    </row>
    <row r="154" s="30" customFormat="true" ht="28.8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556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30" customFormat="true" ht="33" hidden="false" customHeight="true" outlineLevel="0" collapsed="false">
      <c r="A155" s="26"/>
      <c r="B155" s="27"/>
      <c r="C155" s="246" t="s">
        <v>557</v>
      </c>
      <c r="D155" s="246" t="s">
        <v>250</v>
      </c>
      <c r="E155" s="247" t="s">
        <v>558</v>
      </c>
      <c r="F155" s="248" t="s">
        <v>559</v>
      </c>
      <c r="G155" s="249" t="s">
        <v>291</v>
      </c>
      <c r="H155" s="250" t="n">
        <v>1</v>
      </c>
      <c r="I155" s="251"/>
      <c r="J155" s="252" t="n">
        <f aca="false">ROUND(I155*H155,2)</f>
        <v>0</v>
      </c>
      <c r="K155" s="253"/>
      <c r="L155" s="29"/>
      <c r="M155" s="254"/>
      <c r="N155" s="255" t="s">
        <v>39</v>
      </c>
      <c r="O155" s="76"/>
      <c r="P155" s="256" t="n">
        <f aca="false">O155*H155</f>
        <v>0</v>
      </c>
      <c r="Q155" s="256" t="n">
        <v>0</v>
      </c>
      <c r="R155" s="256" t="n">
        <f aca="false">Q155*H155</f>
        <v>0</v>
      </c>
      <c r="S155" s="256" t="n">
        <v>0</v>
      </c>
      <c r="T155" s="257" t="n">
        <f aca="false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258" t="s">
        <v>272</v>
      </c>
      <c r="AT155" s="258" t="s">
        <v>250</v>
      </c>
      <c r="AU155" s="258" t="s">
        <v>83</v>
      </c>
      <c r="AY155" s="3" t="s">
        <v>247</v>
      </c>
      <c r="BE155" s="137" t="n">
        <f aca="false">IF(N155="základní",J155,0)</f>
        <v>0</v>
      </c>
      <c r="BF155" s="137" t="n">
        <f aca="false">IF(N155="snížená",J155,0)</f>
        <v>0</v>
      </c>
      <c r="BG155" s="137" t="n">
        <f aca="false">IF(N155="zákl. přenesená",J155,0)</f>
        <v>0</v>
      </c>
      <c r="BH155" s="137" t="n">
        <f aca="false">IF(N155="sníž. přenesená",J155,0)</f>
        <v>0</v>
      </c>
      <c r="BI155" s="137" t="n">
        <f aca="false">IF(N155="nulová",J155,0)</f>
        <v>0</v>
      </c>
      <c r="BJ155" s="3" t="s">
        <v>81</v>
      </c>
      <c r="BK155" s="137" t="n">
        <f aca="false">ROUND(I155*H155,2)</f>
        <v>0</v>
      </c>
      <c r="BL155" s="3" t="s">
        <v>272</v>
      </c>
      <c r="BM155" s="258" t="s">
        <v>560</v>
      </c>
    </row>
    <row r="156" s="30" customFormat="true" ht="28.8" hidden="false" customHeight="false" outlineLevel="0" collapsed="false">
      <c r="A156" s="26"/>
      <c r="B156" s="27"/>
      <c r="C156" s="28"/>
      <c r="D156" s="259" t="s">
        <v>256</v>
      </c>
      <c r="E156" s="28"/>
      <c r="F156" s="260" t="s">
        <v>561</v>
      </c>
      <c r="G156" s="28"/>
      <c r="H156" s="28"/>
      <c r="I156" s="211"/>
      <c r="J156" s="28"/>
      <c r="K156" s="28"/>
      <c r="L156" s="29"/>
      <c r="M156" s="261"/>
      <c r="N156" s="262"/>
      <c r="O156" s="76"/>
      <c r="P156" s="76"/>
      <c r="Q156" s="76"/>
      <c r="R156" s="76"/>
      <c r="S156" s="76"/>
      <c r="T156" s="77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T156" s="3" t="s">
        <v>256</v>
      </c>
      <c r="AU156" s="3" t="s">
        <v>83</v>
      </c>
    </row>
    <row r="157" s="30" customFormat="true" ht="24.15" hidden="false" customHeight="true" outlineLevel="0" collapsed="false">
      <c r="A157" s="26"/>
      <c r="B157" s="27"/>
      <c r="C157" s="246" t="s">
        <v>272</v>
      </c>
      <c r="D157" s="246" t="s">
        <v>250</v>
      </c>
      <c r="E157" s="247" t="s">
        <v>575</v>
      </c>
      <c r="F157" s="248" t="s">
        <v>576</v>
      </c>
      <c r="G157" s="249" t="s">
        <v>291</v>
      </c>
      <c r="H157" s="250" t="n">
        <v>4</v>
      </c>
      <c r="I157" s="251"/>
      <c r="J157" s="252" t="n">
        <f aca="false">ROUND(I157*H157,2)</f>
        <v>0</v>
      </c>
      <c r="K157" s="253"/>
      <c r="L157" s="29"/>
      <c r="M157" s="254"/>
      <c r="N157" s="255" t="s">
        <v>39</v>
      </c>
      <c r="O157" s="76"/>
      <c r="P157" s="256" t="n">
        <f aca="false">O157*H157</f>
        <v>0</v>
      </c>
      <c r="Q157" s="256" t="n">
        <v>0</v>
      </c>
      <c r="R157" s="256" t="n">
        <f aca="false">Q157*H157</f>
        <v>0</v>
      </c>
      <c r="S157" s="256" t="n">
        <v>0.017</v>
      </c>
      <c r="T157" s="257" t="n">
        <f aca="false">S157*H157</f>
        <v>0.068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258" t="s">
        <v>272</v>
      </c>
      <c r="AT157" s="258" t="s">
        <v>250</v>
      </c>
      <c r="AU157" s="258" t="s">
        <v>83</v>
      </c>
      <c r="AY157" s="3" t="s">
        <v>247</v>
      </c>
      <c r="BE157" s="137" t="n">
        <f aca="false">IF(N157="základní",J157,0)</f>
        <v>0</v>
      </c>
      <c r="BF157" s="137" t="n">
        <f aca="false">IF(N157="snížená",J157,0)</f>
        <v>0</v>
      </c>
      <c r="BG157" s="137" t="n">
        <f aca="false">IF(N157="zákl. přenesená",J157,0)</f>
        <v>0</v>
      </c>
      <c r="BH157" s="137" t="n">
        <f aca="false">IF(N157="sníž. přenesená",J157,0)</f>
        <v>0</v>
      </c>
      <c r="BI157" s="137" t="n">
        <f aca="false">IF(N157="nulová",J157,0)</f>
        <v>0</v>
      </c>
      <c r="BJ157" s="3" t="s">
        <v>81</v>
      </c>
      <c r="BK157" s="137" t="n">
        <f aca="false">ROUND(I157*H157,2)</f>
        <v>0</v>
      </c>
      <c r="BL157" s="3" t="s">
        <v>272</v>
      </c>
      <c r="BM157" s="258" t="s">
        <v>577</v>
      </c>
    </row>
    <row r="158" s="30" customFormat="true" ht="28.8" hidden="false" customHeight="false" outlineLevel="0" collapsed="false">
      <c r="A158" s="26"/>
      <c r="B158" s="27"/>
      <c r="C158" s="28"/>
      <c r="D158" s="259" t="s">
        <v>256</v>
      </c>
      <c r="E158" s="28"/>
      <c r="F158" s="260" t="s">
        <v>578</v>
      </c>
      <c r="G158" s="28"/>
      <c r="H158" s="28"/>
      <c r="I158" s="211"/>
      <c r="J158" s="28"/>
      <c r="K158" s="28"/>
      <c r="L158" s="29"/>
      <c r="M158" s="261"/>
      <c r="N158" s="262"/>
      <c r="O158" s="76"/>
      <c r="P158" s="76"/>
      <c r="Q158" s="76"/>
      <c r="R158" s="76"/>
      <c r="S158" s="76"/>
      <c r="T158" s="7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3" t="s">
        <v>256</v>
      </c>
      <c r="AU158" s="3" t="s">
        <v>83</v>
      </c>
    </row>
    <row r="159" s="30" customFormat="true" ht="24.15" hidden="false" customHeight="true" outlineLevel="0" collapsed="false">
      <c r="A159" s="26"/>
      <c r="B159" s="27"/>
      <c r="C159" s="246" t="s">
        <v>579</v>
      </c>
      <c r="D159" s="246" t="s">
        <v>250</v>
      </c>
      <c r="E159" s="247" t="s">
        <v>580</v>
      </c>
      <c r="F159" s="248" t="s">
        <v>581</v>
      </c>
      <c r="G159" s="249" t="s">
        <v>307</v>
      </c>
      <c r="H159" s="250" t="n">
        <v>130</v>
      </c>
      <c r="I159" s="251"/>
      <c r="J159" s="252" t="n">
        <f aca="false">ROUND(I159*H159,2)</f>
        <v>0</v>
      </c>
      <c r="K159" s="253"/>
      <c r="L159" s="29"/>
      <c r="M159" s="254"/>
      <c r="N159" s="255" t="s">
        <v>39</v>
      </c>
      <c r="O159" s="76"/>
      <c r="P159" s="256" t="n">
        <f aca="false">O159*H159</f>
        <v>0</v>
      </c>
      <c r="Q159" s="256" t="n">
        <v>0</v>
      </c>
      <c r="R159" s="256" t="n">
        <f aca="false">Q159*H159</f>
        <v>0</v>
      </c>
      <c r="S159" s="256" t="n">
        <v>0</v>
      </c>
      <c r="T159" s="257" t="n">
        <f aca="false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258" t="s">
        <v>272</v>
      </c>
      <c r="AT159" s="258" t="s">
        <v>250</v>
      </c>
      <c r="AU159" s="258" t="s">
        <v>83</v>
      </c>
      <c r="AY159" s="3" t="s">
        <v>247</v>
      </c>
      <c r="BE159" s="137" t="n">
        <f aca="false">IF(N159="základní",J159,0)</f>
        <v>0</v>
      </c>
      <c r="BF159" s="137" t="n">
        <f aca="false">IF(N159="snížená",J159,0)</f>
        <v>0</v>
      </c>
      <c r="BG159" s="137" t="n">
        <f aca="false">IF(N159="zákl. přenesená",J159,0)</f>
        <v>0</v>
      </c>
      <c r="BH159" s="137" t="n">
        <f aca="false">IF(N159="sníž. přenesená",J159,0)</f>
        <v>0</v>
      </c>
      <c r="BI159" s="137" t="n">
        <f aca="false">IF(N159="nulová",J159,0)</f>
        <v>0</v>
      </c>
      <c r="BJ159" s="3" t="s">
        <v>81</v>
      </c>
      <c r="BK159" s="137" t="n">
        <f aca="false">ROUND(I159*H159,2)</f>
        <v>0</v>
      </c>
      <c r="BL159" s="3" t="s">
        <v>272</v>
      </c>
      <c r="BM159" s="258" t="s">
        <v>582</v>
      </c>
    </row>
    <row r="160" s="30" customFormat="true" ht="19.2" hidden="false" customHeight="false" outlineLevel="0" collapsed="false">
      <c r="A160" s="26"/>
      <c r="B160" s="27"/>
      <c r="C160" s="28"/>
      <c r="D160" s="259" t="s">
        <v>256</v>
      </c>
      <c r="E160" s="28"/>
      <c r="F160" s="260" t="s">
        <v>583</v>
      </c>
      <c r="G160" s="28"/>
      <c r="H160" s="28"/>
      <c r="I160" s="211"/>
      <c r="J160" s="28"/>
      <c r="K160" s="28"/>
      <c r="L160" s="29"/>
      <c r="M160" s="261"/>
      <c r="N160" s="262"/>
      <c r="O160" s="76"/>
      <c r="P160" s="76"/>
      <c r="Q160" s="76"/>
      <c r="R160" s="76"/>
      <c r="S160" s="76"/>
      <c r="T160" s="7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3" t="s">
        <v>256</v>
      </c>
      <c r="AU160" s="3" t="s">
        <v>83</v>
      </c>
    </row>
    <row r="161" s="229" customFormat="true" ht="22.8" hidden="false" customHeight="true" outlineLevel="0" collapsed="false">
      <c r="B161" s="230"/>
      <c r="C161" s="231"/>
      <c r="D161" s="232" t="s">
        <v>73</v>
      </c>
      <c r="E161" s="244" t="s">
        <v>270</v>
      </c>
      <c r="F161" s="244" t="s">
        <v>271</v>
      </c>
      <c r="G161" s="231"/>
      <c r="H161" s="231"/>
      <c r="I161" s="234"/>
      <c r="J161" s="245" t="n">
        <f aca="false">BK161</f>
        <v>0</v>
      </c>
      <c r="K161" s="231"/>
      <c r="L161" s="236"/>
      <c r="M161" s="237"/>
      <c r="N161" s="238"/>
      <c r="O161" s="238"/>
      <c r="P161" s="239" t="n">
        <f aca="false">SUM(P162:P169)</f>
        <v>0</v>
      </c>
      <c r="Q161" s="238"/>
      <c r="R161" s="239" t="n">
        <f aca="false">SUM(R162:R169)</f>
        <v>0</v>
      </c>
      <c r="S161" s="238"/>
      <c r="T161" s="240" t="n">
        <f aca="false">SUM(T162:T169)</f>
        <v>0</v>
      </c>
      <c r="AR161" s="241" t="s">
        <v>81</v>
      </c>
      <c r="AT161" s="242" t="s">
        <v>73</v>
      </c>
      <c r="AU161" s="242" t="s">
        <v>81</v>
      </c>
      <c r="AY161" s="241" t="s">
        <v>247</v>
      </c>
      <c r="BK161" s="243" t="n">
        <f aca="false">SUM(BK162:BK169)</f>
        <v>0</v>
      </c>
    </row>
    <row r="162" s="30" customFormat="true" ht="24.15" hidden="false" customHeight="true" outlineLevel="0" collapsed="false">
      <c r="A162" s="26"/>
      <c r="B162" s="27"/>
      <c r="C162" s="246" t="s">
        <v>278</v>
      </c>
      <c r="D162" s="246" t="s">
        <v>250</v>
      </c>
      <c r="E162" s="247" t="s">
        <v>273</v>
      </c>
      <c r="F162" s="248" t="s">
        <v>584</v>
      </c>
      <c r="G162" s="249" t="s">
        <v>275</v>
      </c>
      <c r="H162" s="250" t="n">
        <v>0.108</v>
      </c>
      <c r="I162" s="251"/>
      <c r="J162" s="252" t="n">
        <f aca="false">ROUND(I162*H162,2)</f>
        <v>0</v>
      </c>
      <c r="K162" s="253"/>
      <c r="L162" s="29"/>
      <c r="M162" s="254"/>
      <c r="N162" s="255" t="s">
        <v>39</v>
      </c>
      <c r="O162" s="76"/>
      <c r="P162" s="256" t="n">
        <f aca="false">O162*H162</f>
        <v>0</v>
      </c>
      <c r="Q162" s="256" t="n">
        <v>0</v>
      </c>
      <c r="R162" s="256" t="n">
        <f aca="false">Q162*H162</f>
        <v>0</v>
      </c>
      <c r="S162" s="256" t="n">
        <v>0</v>
      </c>
      <c r="T162" s="257" t="n">
        <f aca="false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258" t="s">
        <v>272</v>
      </c>
      <c r="AT162" s="258" t="s">
        <v>250</v>
      </c>
      <c r="AU162" s="258" t="s">
        <v>83</v>
      </c>
      <c r="AY162" s="3" t="s">
        <v>247</v>
      </c>
      <c r="BE162" s="137" t="n">
        <f aca="false">IF(N162="základní",J162,0)</f>
        <v>0</v>
      </c>
      <c r="BF162" s="137" t="n">
        <f aca="false">IF(N162="snížená",J162,0)</f>
        <v>0</v>
      </c>
      <c r="BG162" s="137" t="n">
        <f aca="false">IF(N162="zákl. přenesená",J162,0)</f>
        <v>0</v>
      </c>
      <c r="BH162" s="137" t="n">
        <f aca="false">IF(N162="sníž. přenesená",J162,0)</f>
        <v>0</v>
      </c>
      <c r="BI162" s="137" t="n">
        <f aca="false">IF(N162="nulová",J162,0)</f>
        <v>0</v>
      </c>
      <c r="BJ162" s="3" t="s">
        <v>81</v>
      </c>
      <c r="BK162" s="137" t="n">
        <f aca="false">ROUND(I162*H162,2)</f>
        <v>0</v>
      </c>
      <c r="BL162" s="3" t="s">
        <v>272</v>
      </c>
      <c r="BM162" s="258" t="s">
        <v>585</v>
      </c>
    </row>
    <row r="163" s="30" customFormat="true" ht="19.2" hidden="false" customHeight="false" outlineLevel="0" collapsed="false">
      <c r="A163" s="26"/>
      <c r="B163" s="27"/>
      <c r="C163" s="28"/>
      <c r="D163" s="259" t="s">
        <v>256</v>
      </c>
      <c r="E163" s="28"/>
      <c r="F163" s="260" t="s">
        <v>586</v>
      </c>
      <c r="G163" s="28"/>
      <c r="H163" s="28"/>
      <c r="I163" s="211"/>
      <c r="J163" s="28"/>
      <c r="K163" s="28"/>
      <c r="L163" s="29"/>
      <c r="M163" s="261"/>
      <c r="N163" s="262"/>
      <c r="O163" s="76"/>
      <c r="P163" s="76"/>
      <c r="Q163" s="76"/>
      <c r="R163" s="76"/>
      <c r="S163" s="76"/>
      <c r="T163" s="7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3" t="s">
        <v>256</v>
      </c>
      <c r="AU163" s="3" t="s">
        <v>83</v>
      </c>
    </row>
    <row r="164" s="30" customFormat="true" ht="24.15" hidden="false" customHeight="true" outlineLevel="0" collapsed="false">
      <c r="A164" s="26"/>
      <c r="B164" s="27"/>
      <c r="C164" s="246" t="s">
        <v>248</v>
      </c>
      <c r="D164" s="246" t="s">
        <v>250</v>
      </c>
      <c r="E164" s="247" t="s">
        <v>279</v>
      </c>
      <c r="F164" s="248" t="s">
        <v>280</v>
      </c>
      <c r="G164" s="249" t="s">
        <v>275</v>
      </c>
      <c r="H164" s="250" t="n">
        <v>0.108</v>
      </c>
      <c r="I164" s="251"/>
      <c r="J164" s="252" t="n">
        <f aca="false">ROUND(I164*H164,2)</f>
        <v>0</v>
      </c>
      <c r="K164" s="253"/>
      <c r="L164" s="29"/>
      <c r="M164" s="254"/>
      <c r="N164" s="255" t="s">
        <v>39</v>
      </c>
      <c r="O164" s="76"/>
      <c r="P164" s="256" t="n">
        <f aca="false">O164*H164</f>
        <v>0</v>
      </c>
      <c r="Q164" s="256" t="n">
        <v>0</v>
      </c>
      <c r="R164" s="256" t="n">
        <f aca="false">Q164*H164</f>
        <v>0</v>
      </c>
      <c r="S164" s="256" t="n">
        <v>0</v>
      </c>
      <c r="T164" s="257" t="n">
        <f aca="false"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258" t="s">
        <v>272</v>
      </c>
      <c r="AT164" s="258" t="s">
        <v>250</v>
      </c>
      <c r="AU164" s="258" t="s">
        <v>83</v>
      </c>
      <c r="AY164" s="3" t="s">
        <v>247</v>
      </c>
      <c r="BE164" s="137" t="n">
        <f aca="false">IF(N164="základní",J164,0)</f>
        <v>0</v>
      </c>
      <c r="BF164" s="137" t="n">
        <f aca="false">IF(N164="snížená",J164,0)</f>
        <v>0</v>
      </c>
      <c r="BG164" s="137" t="n">
        <f aca="false">IF(N164="zákl. přenesená",J164,0)</f>
        <v>0</v>
      </c>
      <c r="BH164" s="137" t="n">
        <f aca="false">IF(N164="sníž. přenesená",J164,0)</f>
        <v>0</v>
      </c>
      <c r="BI164" s="137" t="n">
        <f aca="false">IF(N164="nulová",J164,0)</f>
        <v>0</v>
      </c>
      <c r="BJ164" s="3" t="s">
        <v>81</v>
      </c>
      <c r="BK164" s="137" t="n">
        <f aca="false">ROUND(I164*H164,2)</f>
        <v>0</v>
      </c>
      <c r="BL164" s="3" t="s">
        <v>272</v>
      </c>
      <c r="BM164" s="258" t="s">
        <v>587</v>
      </c>
    </row>
    <row r="165" s="30" customFormat="true" ht="19.2" hidden="false" customHeight="false" outlineLevel="0" collapsed="false">
      <c r="A165" s="26"/>
      <c r="B165" s="27"/>
      <c r="C165" s="28"/>
      <c r="D165" s="259" t="s">
        <v>256</v>
      </c>
      <c r="E165" s="28"/>
      <c r="F165" s="260" t="s">
        <v>282</v>
      </c>
      <c r="G165" s="28"/>
      <c r="H165" s="28"/>
      <c r="I165" s="211"/>
      <c r="J165" s="28"/>
      <c r="K165" s="28"/>
      <c r="L165" s="29"/>
      <c r="M165" s="261"/>
      <c r="N165" s="262"/>
      <c r="O165" s="76"/>
      <c r="P165" s="76"/>
      <c r="Q165" s="76"/>
      <c r="R165" s="76"/>
      <c r="S165" s="76"/>
      <c r="T165" s="77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3" t="s">
        <v>256</v>
      </c>
      <c r="AU165" s="3" t="s">
        <v>83</v>
      </c>
    </row>
    <row r="166" s="30" customFormat="true" ht="24.15" hidden="false" customHeight="true" outlineLevel="0" collapsed="false">
      <c r="A166" s="26"/>
      <c r="B166" s="27"/>
      <c r="C166" s="246" t="s">
        <v>287</v>
      </c>
      <c r="D166" s="246" t="s">
        <v>250</v>
      </c>
      <c r="E166" s="247" t="s">
        <v>588</v>
      </c>
      <c r="F166" s="248" t="s">
        <v>589</v>
      </c>
      <c r="G166" s="249" t="s">
        <v>275</v>
      </c>
      <c r="H166" s="250" t="n">
        <v>75.67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</v>
      </c>
      <c r="T166" s="257" t="n">
        <f aca="false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272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272</v>
      </c>
      <c r="BM166" s="258" t="s">
        <v>590</v>
      </c>
    </row>
    <row r="167" s="30" customFormat="true" ht="28.8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591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30" customFormat="true" ht="49.05" hidden="false" customHeight="true" outlineLevel="0" collapsed="false">
      <c r="A168" s="26"/>
      <c r="B168" s="27"/>
      <c r="C168" s="246" t="s">
        <v>292</v>
      </c>
      <c r="D168" s="246" t="s">
        <v>250</v>
      </c>
      <c r="E168" s="247" t="s">
        <v>592</v>
      </c>
      <c r="F168" s="248" t="s">
        <v>593</v>
      </c>
      <c r="G168" s="249" t="s">
        <v>275</v>
      </c>
      <c r="H168" s="250" t="n">
        <v>1.081</v>
      </c>
      <c r="I168" s="251"/>
      <c r="J168" s="252" t="n">
        <f aca="false">ROUND(I168*H168,2)</f>
        <v>0</v>
      </c>
      <c r="K168" s="253"/>
      <c r="L168" s="29"/>
      <c r="M168" s="254"/>
      <c r="N168" s="255" t="s">
        <v>39</v>
      </c>
      <c r="O168" s="76"/>
      <c r="P168" s="256" t="n">
        <f aca="false">O168*H168</f>
        <v>0</v>
      </c>
      <c r="Q168" s="256" t="n">
        <v>0</v>
      </c>
      <c r="R168" s="256" t="n">
        <f aca="false">Q168*H168</f>
        <v>0</v>
      </c>
      <c r="S168" s="256" t="n">
        <v>0</v>
      </c>
      <c r="T168" s="257" t="n">
        <f aca="false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272</v>
      </c>
      <c r="AT168" s="258" t="s">
        <v>250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272</v>
      </c>
      <c r="BM168" s="258" t="s">
        <v>594</v>
      </c>
    </row>
    <row r="169" s="30" customFormat="true" ht="38.4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595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229" customFormat="true" ht="25.95" hidden="false" customHeight="true" outlineLevel="0" collapsed="false">
      <c r="B170" s="230"/>
      <c r="C170" s="231"/>
      <c r="D170" s="232" t="s">
        <v>73</v>
      </c>
      <c r="E170" s="233" t="s">
        <v>295</v>
      </c>
      <c r="F170" s="233" t="s">
        <v>296</v>
      </c>
      <c r="G170" s="231"/>
      <c r="H170" s="231"/>
      <c r="I170" s="234"/>
      <c r="J170" s="235" t="n">
        <f aca="false">BK170</f>
        <v>0</v>
      </c>
      <c r="K170" s="231"/>
      <c r="L170" s="236"/>
      <c r="M170" s="237"/>
      <c r="N170" s="238"/>
      <c r="O170" s="238"/>
      <c r="P170" s="239" t="n">
        <f aca="false">P171+P362+P416</f>
        <v>0</v>
      </c>
      <c r="Q170" s="238"/>
      <c r="R170" s="239" t="n">
        <f aca="false">R171+R362+R416</f>
        <v>0.06889</v>
      </c>
      <c r="S170" s="238"/>
      <c r="T170" s="240" t="n">
        <f aca="false">T171+T362+T416</f>
        <v>0.03995</v>
      </c>
      <c r="AR170" s="241" t="s">
        <v>83</v>
      </c>
      <c r="AT170" s="242" t="s">
        <v>73</v>
      </c>
      <c r="AU170" s="242" t="s">
        <v>74</v>
      </c>
      <c r="AY170" s="241" t="s">
        <v>247</v>
      </c>
      <c r="BK170" s="243" t="n">
        <f aca="false">BK171+BK362+BK416</f>
        <v>0</v>
      </c>
    </row>
    <row r="171" s="229" customFormat="true" ht="22.8" hidden="false" customHeight="true" outlineLevel="0" collapsed="false">
      <c r="B171" s="230"/>
      <c r="C171" s="231"/>
      <c r="D171" s="232" t="s">
        <v>73</v>
      </c>
      <c r="E171" s="244" t="s">
        <v>596</v>
      </c>
      <c r="F171" s="244" t="s">
        <v>597</v>
      </c>
      <c r="G171" s="231"/>
      <c r="H171" s="231"/>
      <c r="I171" s="234"/>
      <c r="J171" s="245" t="n">
        <f aca="false">BK171</f>
        <v>0</v>
      </c>
      <c r="K171" s="231"/>
      <c r="L171" s="236"/>
      <c r="M171" s="237"/>
      <c r="N171" s="238"/>
      <c r="O171" s="238"/>
      <c r="P171" s="239" t="n">
        <f aca="false">P172+P271+P290+P337</f>
        <v>0</v>
      </c>
      <c r="Q171" s="238"/>
      <c r="R171" s="239" t="n">
        <f aca="false">R172+R271+R290+R337</f>
        <v>0.0636</v>
      </c>
      <c r="S171" s="238"/>
      <c r="T171" s="240" t="n">
        <f aca="false">T172+T271+T290+T337</f>
        <v>0.03235</v>
      </c>
      <c r="AR171" s="241" t="s">
        <v>83</v>
      </c>
      <c r="AT171" s="242" t="s">
        <v>73</v>
      </c>
      <c r="AU171" s="242" t="s">
        <v>81</v>
      </c>
      <c r="AY171" s="241" t="s">
        <v>247</v>
      </c>
      <c r="BK171" s="243" t="n">
        <f aca="false">BK172+BK271+BK290+BK337</f>
        <v>0</v>
      </c>
    </row>
    <row r="172" s="229" customFormat="true" ht="20.85" hidden="false" customHeight="true" outlineLevel="0" collapsed="false">
      <c r="B172" s="230"/>
      <c r="C172" s="231"/>
      <c r="D172" s="232" t="s">
        <v>73</v>
      </c>
      <c r="E172" s="244" t="s">
        <v>598</v>
      </c>
      <c r="F172" s="244" t="s">
        <v>599</v>
      </c>
      <c r="G172" s="231"/>
      <c r="H172" s="231"/>
      <c r="I172" s="234"/>
      <c r="J172" s="245" t="n">
        <f aca="false">BK172</f>
        <v>0</v>
      </c>
      <c r="K172" s="231"/>
      <c r="L172" s="236"/>
      <c r="M172" s="237"/>
      <c r="N172" s="238"/>
      <c r="O172" s="238"/>
      <c r="P172" s="239" t="n">
        <f aca="false">SUM(P173:P270)</f>
        <v>0</v>
      </c>
      <c r="Q172" s="238"/>
      <c r="R172" s="239" t="n">
        <f aca="false">SUM(R173:R270)</f>
        <v>0.0267</v>
      </c>
      <c r="S172" s="238"/>
      <c r="T172" s="240" t="n">
        <f aca="false">SUM(T173:T270)</f>
        <v>0.00015</v>
      </c>
      <c r="AR172" s="241" t="s">
        <v>83</v>
      </c>
      <c r="AT172" s="242" t="s">
        <v>73</v>
      </c>
      <c r="AU172" s="242" t="s">
        <v>83</v>
      </c>
      <c r="AY172" s="241" t="s">
        <v>247</v>
      </c>
      <c r="BK172" s="243" t="n">
        <f aca="false">SUM(BK173:BK270)</f>
        <v>0</v>
      </c>
    </row>
    <row r="173" s="30" customFormat="true" ht="24.15" hidden="false" customHeight="true" outlineLevel="0" collapsed="false">
      <c r="A173" s="26"/>
      <c r="B173" s="27"/>
      <c r="C173" s="246" t="s">
        <v>600</v>
      </c>
      <c r="D173" s="246" t="s">
        <v>250</v>
      </c>
      <c r="E173" s="247" t="s">
        <v>601</v>
      </c>
      <c r="F173" s="248" t="s">
        <v>602</v>
      </c>
      <c r="G173" s="249" t="s">
        <v>291</v>
      </c>
      <c r="H173" s="250" t="n">
        <v>1</v>
      </c>
      <c r="I173" s="251"/>
      <c r="J173" s="252" t="n">
        <f aca="false">ROUND(I173*H173,2)</f>
        <v>0</v>
      </c>
      <c r="K173" s="253"/>
      <c r="L173" s="29"/>
      <c r="M173" s="254"/>
      <c r="N173" s="255" t="s">
        <v>39</v>
      </c>
      <c r="O173" s="76"/>
      <c r="P173" s="256" t="n">
        <f aca="false">O173*H173</f>
        <v>0</v>
      </c>
      <c r="Q173" s="256" t="n">
        <v>0</v>
      </c>
      <c r="R173" s="256" t="n">
        <f aca="false">Q173*H173</f>
        <v>0</v>
      </c>
      <c r="S173" s="256" t="n">
        <v>0</v>
      </c>
      <c r="T173" s="257" t="n">
        <f aca="false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258" t="s">
        <v>302</v>
      </c>
      <c r="AT173" s="258" t="s">
        <v>250</v>
      </c>
      <c r="AU173" s="258" t="s">
        <v>265</v>
      </c>
      <c r="AY173" s="3" t="s">
        <v>247</v>
      </c>
      <c r="BE173" s="137" t="n">
        <f aca="false">IF(N173="základní",J173,0)</f>
        <v>0</v>
      </c>
      <c r="BF173" s="137" t="n">
        <f aca="false">IF(N173="snížená",J173,0)</f>
        <v>0</v>
      </c>
      <c r="BG173" s="137" t="n">
        <f aca="false">IF(N173="zákl. přenesená",J173,0)</f>
        <v>0</v>
      </c>
      <c r="BH173" s="137" t="n">
        <f aca="false">IF(N173="sníž. přenesená",J173,0)</f>
        <v>0</v>
      </c>
      <c r="BI173" s="137" t="n">
        <f aca="false">IF(N173="nulová",J173,0)</f>
        <v>0</v>
      </c>
      <c r="BJ173" s="3" t="s">
        <v>81</v>
      </c>
      <c r="BK173" s="137" t="n">
        <f aca="false">ROUND(I173*H173,2)</f>
        <v>0</v>
      </c>
      <c r="BL173" s="3" t="s">
        <v>302</v>
      </c>
      <c r="BM173" s="258" t="s">
        <v>603</v>
      </c>
    </row>
    <row r="174" s="30" customFormat="true" ht="19.2" hidden="false" customHeight="false" outlineLevel="0" collapsed="false">
      <c r="A174" s="26"/>
      <c r="B174" s="27"/>
      <c r="C174" s="28"/>
      <c r="D174" s="259" t="s">
        <v>256</v>
      </c>
      <c r="E174" s="28"/>
      <c r="F174" s="260" t="s">
        <v>604</v>
      </c>
      <c r="G174" s="28"/>
      <c r="H174" s="28"/>
      <c r="I174" s="211"/>
      <c r="J174" s="28"/>
      <c r="K174" s="28"/>
      <c r="L174" s="29"/>
      <c r="M174" s="261"/>
      <c r="N174" s="262"/>
      <c r="O174" s="76"/>
      <c r="P174" s="76"/>
      <c r="Q174" s="76"/>
      <c r="R174" s="76"/>
      <c r="S174" s="76"/>
      <c r="T174" s="77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T174" s="3" t="s">
        <v>256</v>
      </c>
      <c r="AU174" s="3" t="s">
        <v>265</v>
      </c>
    </row>
    <row r="175" s="30" customFormat="true" ht="16.5" hidden="false" customHeight="true" outlineLevel="0" collapsed="false">
      <c r="A175" s="26"/>
      <c r="B175" s="27"/>
      <c r="C175" s="263" t="s">
        <v>605</v>
      </c>
      <c r="D175" s="263" t="s">
        <v>288</v>
      </c>
      <c r="E175" s="264" t="s">
        <v>606</v>
      </c>
      <c r="F175" s="265" t="s">
        <v>607</v>
      </c>
      <c r="G175" s="266" t="s">
        <v>291</v>
      </c>
      <c r="H175" s="267" t="n">
        <v>1</v>
      </c>
      <c r="I175" s="268"/>
      <c r="J175" s="269" t="n">
        <f aca="false">ROUND(I175*H175,2)</f>
        <v>0</v>
      </c>
      <c r="K175" s="270"/>
      <c r="L175" s="271"/>
      <c r="M175" s="272"/>
      <c r="N175" s="273" t="s">
        <v>39</v>
      </c>
      <c r="O175" s="76"/>
      <c r="P175" s="256" t="n">
        <f aca="false">O175*H175</f>
        <v>0</v>
      </c>
      <c r="Q175" s="256" t="n">
        <v>0.00023</v>
      </c>
      <c r="R175" s="256" t="n">
        <f aca="false">Q175*H175</f>
        <v>0.00023</v>
      </c>
      <c r="S175" s="256" t="n">
        <v>0</v>
      </c>
      <c r="T175" s="257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258" t="s">
        <v>324</v>
      </c>
      <c r="AT175" s="258" t="s">
        <v>288</v>
      </c>
      <c r="AU175" s="258" t="s">
        <v>265</v>
      </c>
      <c r="AY175" s="3" t="s">
        <v>247</v>
      </c>
      <c r="BE175" s="137" t="n">
        <f aca="false">IF(N175="základní",J175,0)</f>
        <v>0</v>
      </c>
      <c r="BF175" s="137" t="n">
        <f aca="false">IF(N175="snížená",J175,0)</f>
        <v>0</v>
      </c>
      <c r="BG175" s="137" t="n">
        <f aca="false">IF(N175="zákl. přenesená",J175,0)</f>
        <v>0</v>
      </c>
      <c r="BH175" s="137" t="n">
        <f aca="false">IF(N175="sníž. přenesená",J175,0)</f>
        <v>0</v>
      </c>
      <c r="BI175" s="137" t="n">
        <f aca="false">IF(N175="nulová",J175,0)</f>
        <v>0</v>
      </c>
      <c r="BJ175" s="3" t="s">
        <v>81</v>
      </c>
      <c r="BK175" s="137" t="n">
        <f aca="false">ROUND(I175*H175,2)</f>
        <v>0</v>
      </c>
      <c r="BL175" s="3" t="s">
        <v>302</v>
      </c>
      <c r="BM175" s="258" t="s">
        <v>608</v>
      </c>
    </row>
    <row r="176" s="30" customFormat="true" ht="10.2" hidden="false" customHeight="false" outlineLevel="0" collapsed="false">
      <c r="A176" s="26"/>
      <c r="B176" s="27"/>
      <c r="C176" s="28"/>
      <c r="D176" s="259" t="s">
        <v>256</v>
      </c>
      <c r="E176" s="28"/>
      <c r="F176" s="260" t="s">
        <v>607</v>
      </c>
      <c r="G176" s="28"/>
      <c r="H176" s="28"/>
      <c r="I176" s="211"/>
      <c r="J176" s="28"/>
      <c r="K176" s="28"/>
      <c r="L176" s="29"/>
      <c r="M176" s="261"/>
      <c r="N176" s="262"/>
      <c r="O176" s="76"/>
      <c r="P176" s="76"/>
      <c r="Q176" s="76"/>
      <c r="R176" s="76"/>
      <c r="S176" s="76"/>
      <c r="T176" s="7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T176" s="3" t="s">
        <v>256</v>
      </c>
      <c r="AU176" s="3" t="s">
        <v>265</v>
      </c>
    </row>
    <row r="177" s="30" customFormat="true" ht="24.15" hidden="false" customHeight="true" outlineLevel="0" collapsed="false">
      <c r="A177" s="26"/>
      <c r="B177" s="27"/>
      <c r="C177" s="246" t="s">
        <v>609</v>
      </c>
      <c r="D177" s="246" t="s">
        <v>250</v>
      </c>
      <c r="E177" s="247" t="s">
        <v>610</v>
      </c>
      <c r="F177" s="248" t="s">
        <v>611</v>
      </c>
      <c r="G177" s="249" t="s">
        <v>291</v>
      </c>
      <c r="H177" s="250" t="n">
        <v>1</v>
      </c>
      <c r="I177" s="251"/>
      <c r="J177" s="252" t="n">
        <f aca="false">ROUND(I177*H177,2)</f>
        <v>0</v>
      </c>
      <c r="K177" s="253"/>
      <c r="L177" s="29"/>
      <c r="M177" s="254"/>
      <c r="N177" s="255" t="s">
        <v>39</v>
      </c>
      <c r="O177" s="76"/>
      <c r="P177" s="256" t="n">
        <f aca="false">O177*H177</f>
        <v>0</v>
      </c>
      <c r="Q177" s="256" t="n">
        <v>0</v>
      </c>
      <c r="R177" s="256" t="n">
        <f aca="false">Q177*H177</f>
        <v>0</v>
      </c>
      <c r="S177" s="256" t="n">
        <v>0</v>
      </c>
      <c r="T177" s="257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258" t="s">
        <v>302</v>
      </c>
      <c r="AT177" s="258" t="s">
        <v>250</v>
      </c>
      <c r="AU177" s="258" t="s">
        <v>265</v>
      </c>
      <c r="AY177" s="3" t="s">
        <v>247</v>
      </c>
      <c r="BE177" s="137" t="n">
        <f aca="false">IF(N177="základní",J177,0)</f>
        <v>0</v>
      </c>
      <c r="BF177" s="137" t="n">
        <f aca="false">IF(N177="snížená",J177,0)</f>
        <v>0</v>
      </c>
      <c r="BG177" s="137" t="n">
        <f aca="false">IF(N177="zákl. přenesená",J177,0)</f>
        <v>0</v>
      </c>
      <c r="BH177" s="137" t="n">
        <f aca="false">IF(N177="sníž. přenesená",J177,0)</f>
        <v>0</v>
      </c>
      <c r="BI177" s="137" t="n">
        <f aca="false">IF(N177="nulová",J177,0)</f>
        <v>0</v>
      </c>
      <c r="BJ177" s="3" t="s">
        <v>81</v>
      </c>
      <c r="BK177" s="137" t="n">
        <f aca="false">ROUND(I177*H177,2)</f>
        <v>0</v>
      </c>
      <c r="BL177" s="3" t="s">
        <v>302</v>
      </c>
      <c r="BM177" s="258" t="s">
        <v>612</v>
      </c>
    </row>
    <row r="178" s="30" customFormat="true" ht="19.2" hidden="false" customHeight="false" outlineLevel="0" collapsed="false">
      <c r="A178" s="26"/>
      <c r="B178" s="27"/>
      <c r="C178" s="28"/>
      <c r="D178" s="259" t="s">
        <v>256</v>
      </c>
      <c r="E178" s="28"/>
      <c r="F178" s="260" t="s">
        <v>613</v>
      </c>
      <c r="G178" s="28"/>
      <c r="H178" s="28"/>
      <c r="I178" s="211"/>
      <c r="J178" s="28"/>
      <c r="K178" s="28"/>
      <c r="L178" s="29"/>
      <c r="M178" s="261"/>
      <c r="N178" s="262"/>
      <c r="O178" s="76"/>
      <c r="P178" s="76"/>
      <c r="Q178" s="76"/>
      <c r="R178" s="76"/>
      <c r="S178" s="76"/>
      <c r="T178" s="77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T178" s="3" t="s">
        <v>256</v>
      </c>
      <c r="AU178" s="3" t="s">
        <v>265</v>
      </c>
    </row>
    <row r="179" s="30" customFormat="true" ht="24.15" hidden="false" customHeight="true" outlineLevel="0" collapsed="false">
      <c r="A179" s="26"/>
      <c r="B179" s="27"/>
      <c r="C179" s="263" t="s">
        <v>719</v>
      </c>
      <c r="D179" s="263" t="s">
        <v>288</v>
      </c>
      <c r="E179" s="264" t="s">
        <v>1638</v>
      </c>
      <c r="F179" s="265" t="s">
        <v>1639</v>
      </c>
      <c r="G179" s="266" t="s">
        <v>291</v>
      </c>
      <c r="H179" s="267" t="n">
        <v>1</v>
      </c>
      <c r="I179" s="268"/>
      <c r="J179" s="269" t="n">
        <f aca="false">ROUND(I179*H179,2)</f>
        <v>0</v>
      </c>
      <c r="K179" s="270"/>
      <c r="L179" s="271"/>
      <c r="M179" s="272"/>
      <c r="N179" s="273" t="s">
        <v>39</v>
      </c>
      <c r="O179" s="76"/>
      <c r="P179" s="256" t="n">
        <f aca="false">O179*H179</f>
        <v>0</v>
      </c>
      <c r="Q179" s="256" t="n">
        <v>0.00503</v>
      </c>
      <c r="R179" s="256" t="n">
        <f aca="false">Q179*H179</f>
        <v>0.00503</v>
      </c>
      <c r="S179" s="256" t="n">
        <v>0</v>
      </c>
      <c r="T179" s="257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258" t="s">
        <v>324</v>
      </c>
      <c r="AT179" s="258" t="s">
        <v>288</v>
      </c>
      <c r="AU179" s="258" t="s">
        <v>265</v>
      </c>
      <c r="AY179" s="3" t="s">
        <v>247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81</v>
      </c>
      <c r="BK179" s="137" t="n">
        <f aca="false">ROUND(I179*H179,2)</f>
        <v>0</v>
      </c>
      <c r="BL179" s="3" t="s">
        <v>302</v>
      </c>
      <c r="BM179" s="258" t="s">
        <v>1640</v>
      </c>
    </row>
    <row r="180" s="30" customFormat="true" ht="19.2" hidden="false" customHeight="false" outlineLevel="0" collapsed="false">
      <c r="A180" s="26"/>
      <c r="B180" s="27"/>
      <c r="C180" s="28"/>
      <c r="D180" s="259" t="s">
        <v>256</v>
      </c>
      <c r="E180" s="28"/>
      <c r="F180" s="260" t="s">
        <v>1639</v>
      </c>
      <c r="G180" s="28"/>
      <c r="H180" s="28"/>
      <c r="I180" s="211"/>
      <c r="J180" s="28"/>
      <c r="K180" s="28"/>
      <c r="L180" s="29"/>
      <c r="M180" s="261"/>
      <c r="N180" s="262"/>
      <c r="O180" s="76"/>
      <c r="P180" s="76"/>
      <c r="Q180" s="76"/>
      <c r="R180" s="76"/>
      <c r="S180" s="76"/>
      <c r="T180" s="77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T180" s="3" t="s">
        <v>256</v>
      </c>
      <c r="AU180" s="3" t="s">
        <v>265</v>
      </c>
    </row>
    <row r="181" s="30" customFormat="true" ht="33" hidden="false" customHeight="true" outlineLevel="0" collapsed="false">
      <c r="A181" s="26"/>
      <c r="B181" s="27"/>
      <c r="C181" s="246" t="s">
        <v>622</v>
      </c>
      <c r="D181" s="246" t="s">
        <v>250</v>
      </c>
      <c r="E181" s="247" t="s">
        <v>623</v>
      </c>
      <c r="F181" s="248" t="s">
        <v>624</v>
      </c>
      <c r="G181" s="249" t="s">
        <v>291</v>
      </c>
      <c r="H181" s="250" t="n">
        <v>2</v>
      </c>
      <c r="I181" s="251"/>
      <c r="J181" s="252" t="n">
        <f aca="false">ROUND(I181*H181,2)</f>
        <v>0</v>
      </c>
      <c r="K181" s="253"/>
      <c r="L181" s="29"/>
      <c r="M181" s="254"/>
      <c r="N181" s="255" t="s">
        <v>39</v>
      </c>
      <c r="O181" s="76"/>
      <c r="P181" s="256" t="n">
        <f aca="false">O181*H181</f>
        <v>0</v>
      </c>
      <c r="Q181" s="256" t="n">
        <v>0</v>
      </c>
      <c r="R181" s="256" t="n">
        <f aca="false">Q181*H181</f>
        <v>0</v>
      </c>
      <c r="S181" s="256" t="n">
        <v>0</v>
      </c>
      <c r="T181" s="257" t="n">
        <f aca="false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258" t="s">
        <v>302</v>
      </c>
      <c r="AT181" s="258" t="s">
        <v>250</v>
      </c>
      <c r="AU181" s="258" t="s">
        <v>265</v>
      </c>
      <c r="AY181" s="3" t="s">
        <v>247</v>
      </c>
      <c r="BE181" s="137" t="n">
        <f aca="false">IF(N181="základní",J181,0)</f>
        <v>0</v>
      </c>
      <c r="BF181" s="137" t="n">
        <f aca="false">IF(N181="snížená",J181,0)</f>
        <v>0</v>
      </c>
      <c r="BG181" s="137" t="n">
        <f aca="false">IF(N181="zákl. přenesená",J181,0)</f>
        <v>0</v>
      </c>
      <c r="BH181" s="137" t="n">
        <f aca="false">IF(N181="sníž. přenesená",J181,0)</f>
        <v>0</v>
      </c>
      <c r="BI181" s="137" t="n">
        <f aca="false">IF(N181="nulová",J181,0)</f>
        <v>0</v>
      </c>
      <c r="BJ181" s="3" t="s">
        <v>81</v>
      </c>
      <c r="BK181" s="137" t="n">
        <f aca="false">ROUND(I181*H181,2)</f>
        <v>0</v>
      </c>
      <c r="BL181" s="3" t="s">
        <v>302</v>
      </c>
      <c r="BM181" s="258" t="s">
        <v>625</v>
      </c>
    </row>
    <row r="182" s="30" customFormat="true" ht="19.2" hidden="false" customHeight="false" outlineLevel="0" collapsed="false">
      <c r="A182" s="26"/>
      <c r="B182" s="27"/>
      <c r="C182" s="28"/>
      <c r="D182" s="259" t="s">
        <v>256</v>
      </c>
      <c r="E182" s="28"/>
      <c r="F182" s="260" t="s">
        <v>624</v>
      </c>
      <c r="G182" s="28"/>
      <c r="H182" s="28"/>
      <c r="I182" s="211"/>
      <c r="J182" s="28"/>
      <c r="K182" s="28"/>
      <c r="L182" s="29"/>
      <c r="M182" s="261"/>
      <c r="N182" s="262"/>
      <c r="O182" s="76"/>
      <c r="P182" s="76"/>
      <c r="Q182" s="76"/>
      <c r="R182" s="76"/>
      <c r="S182" s="76"/>
      <c r="T182" s="77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T182" s="3" t="s">
        <v>256</v>
      </c>
      <c r="AU182" s="3" t="s">
        <v>265</v>
      </c>
    </row>
    <row r="183" s="30" customFormat="true" ht="24.15" hidden="false" customHeight="true" outlineLevel="0" collapsed="false">
      <c r="A183" s="26"/>
      <c r="B183" s="27"/>
      <c r="C183" s="263" t="s">
        <v>626</v>
      </c>
      <c r="D183" s="263" t="s">
        <v>288</v>
      </c>
      <c r="E183" s="264" t="s">
        <v>627</v>
      </c>
      <c r="F183" s="265" t="s">
        <v>628</v>
      </c>
      <c r="G183" s="266" t="s">
        <v>291</v>
      </c>
      <c r="H183" s="267" t="n">
        <v>2</v>
      </c>
      <c r="I183" s="268"/>
      <c r="J183" s="269" t="n">
        <f aca="false">ROUND(I183*H183,2)</f>
        <v>0</v>
      </c>
      <c r="K183" s="270"/>
      <c r="L183" s="271"/>
      <c r="M183" s="272"/>
      <c r="N183" s="273" t="s">
        <v>39</v>
      </c>
      <c r="O183" s="76"/>
      <c r="P183" s="256" t="n">
        <f aca="false">O183*H183</f>
        <v>0</v>
      </c>
      <c r="Q183" s="256" t="n">
        <v>0</v>
      </c>
      <c r="R183" s="256" t="n">
        <f aca="false">Q183*H183</f>
        <v>0</v>
      </c>
      <c r="S183" s="256" t="n">
        <v>0</v>
      </c>
      <c r="T183" s="257" t="n">
        <f aca="false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258" t="s">
        <v>324</v>
      </c>
      <c r="AT183" s="258" t="s">
        <v>288</v>
      </c>
      <c r="AU183" s="258" t="s">
        <v>265</v>
      </c>
      <c r="AY183" s="3" t="s">
        <v>247</v>
      </c>
      <c r="BE183" s="137" t="n">
        <f aca="false">IF(N183="základní",J183,0)</f>
        <v>0</v>
      </c>
      <c r="BF183" s="137" t="n">
        <f aca="false">IF(N183="snížená",J183,0)</f>
        <v>0</v>
      </c>
      <c r="BG183" s="137" t="n">
        <f aca="false">IF(N183="zákl. přenesená",J183,0)</f>
        <v>0</v>
      </c>
      <c r="BH183" s="137" t="n">
        <f aca="false">IF(N183="sníž. přenesená",J183,0)</f>
        <v>0</v>
      </c>
      <c r="BI183" s="137" t="n">
        <f aca="false">IF(N183="nulová",J183,0)</f>
        <v>0</v>
      </c>
      <c r="BJ183" s="3" t="s">
        <v>81</v>
      </c>
      <c r="BK183" s="137" t="n">
        <f aca="false">ROUND(I183*H183,2)</f>
        <v>0</v>
      </c>
      <c r="BL183" s="3" t="s">
        <v>302</v>
      </c>
      <c r="BM183" s="258" t="s">
        <v>629</v>
      </c>
    </row>
    <row r="184" s="30" customFormat="true" ht="19.2" hidden="false" customHeight="false" outlineLevel="0" collapsed="false">
      <c r="A184" s="26"/>
      <c r="B184" s="27"/>
      <c r="C184" s="28"/>
      <c r="D184" s="259" t="s">
        <v>256</v>
      </c>
      <c r="E184" s="28"/>
      <c r="F184" s="260" t="s">
        <v>628</v>
      </c>
      <c r="G184" s="28"/>
      <c r="H184" s="28"/>
      <c r="I184" s="211"/>
      <c r="J184" s="28"/>
      <c r="K184" s="28"/>
      <c r="L184" s="29"/>
      <c r="M184" s="261"/>
      <c r="N184" s="262"/>
      <c r="O184" s="76"/>
      <c r="P184" s="76"/>
      <c r="Q184" s="76"/>
      <c r="R184" s="76"/>
      <c r="S184" s="76"/>
      <c r="T184" s="77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T184" s="3" t="s">
        <v>256</v>
      </c>
      <c r="AU184" s="3" t="s">
        <v>265</v>
      </c>
    </row>
    <row r="185" s="30" customFormat="true" ht="33" hidden="false" customHeight="true" outlineLevel="0" collapsed="false">
      <c r="A185" s="26"/>
      <c r="B185" s="27"/>
      <c r="C185" s="246" t="s">
        <v>630</v>
      </c>
      <c r="D185" s="246" t="s">
        <v>250</v>
      </c>
      <c r="E185" s="247" t="s">
        <v>631</v>
      </c>
      <c r="F185" s="248" t="s">
        <v>632</v>
      </c>
      <c r="G185" s="249" t="s">
        <v>291</v>
      </c>
      <c r="H185" s="250" t="n">
        <v>1</v>
      </c>
      <c r="I185" s="251"/>
      <c r="J185" s="252" t="n">
        <f aca="false">ROUND(I185*H185,2)</f>
        <v>0</v>
      </c>
      <c r="K185" s="253"/>
      <c r="L185" s="29"/>
      <c r="M185" s="254"/>
      <c r="N185" s="255" t="s">
        <v>39</v>
      </c>
      <c r="O185" s="76"/>
      <c r="P185" s="256" t="n">
        <f aca="false">O185*H185</f>
        <v>0</v>
      </c>
      <c r="Q185" s="256" t="n">
        <v>0</v>
      </c>
      <c r="R185" s="256" t="n">
        <f aca="false">Q185*H185</f>
        <v>0</v>
      </c>
      <c r="S185" s="256" t="n">
        <v>0</v>
      </c>
      <c r="T185" s="257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258" t="s">
        <v>302</v>
      </c>
      <c r="AT185" s="258" t="s">
        <v>250</v>
      </c>
      <c r="AU185" s="258" t="s">
        <v>265</v>
      </c>
      <c r="AY185" s="3" t="s">
        <v>247</v>
      </c>
      <c r="BE185" s="137" t="n">
        <f aca="false">IF(N185="základní",J185,0)</f>
        <v>0</v>
      </c>
      <c r="BF185" s="137" t="n">
        <f aca="false">IF(N185="snížená",J185,0)</f>
        <v>0</v>
      </c>
      <c r="BG185" s="137" t="n">
        <f aca="false">IF(N185="zákl. přenesená",J185,0)</f>
        <v>0</v>
      </c>
      <c r="BH185" s="137" t="n">
        <f aca="false">IF(N185="sníž. přenesená",J185,0)</f>
        <v>0</v>
      </c>
      <c r="BI185" s="137" t="n">
        <f aca="false">IF(N185="nulová",J185,0)</f>
        <v>0</v>
      </c>
      <c r="BJ185" s="3" t="s">
        <v>81</v>
      </c>
      <c r="BK185" s="137" t="n">
        <f aca="false">ROUND(I185*H185,2)</f>
        <v>0</v>
      </c>
      <c r="BL185" s="3" t="s">
        <v>302</v>
      </c>
      <c r="BM185" s="258" t="s">
        <v>633</v>
      </c>
    </row>
    <row r="186" s="30" customFormat="true" ht="19.2" hidden="false" customHeight="false" outlineLevel="0" collapsed="false">
      <c r="A186" s="26"/>
      <c r="B186" s="27"/>
      <c r="C186" s="28"/>
      <c r="D186" s="259" t="s">
        <v>256</v>
      </c>
      <c r="E186" s="28"/>
      <c r="F186" s="260" t="s">
        <v>634</v>
      </c>
      <c r="G186" s="28"/>
      <c r="H186" s="28"/>
      <c r="I186" s="211"/>
      <c r="J186" s="28"/>
      <c r="K186" s="28"/>
      <c r="L186" s="29"/>
      <c r="M186" s="261"/>
      <c r="N186" s="262"/>
      <c r="O186" s="76"/>
      <c r="P186" s="76"/>
      <c r="Q186" s="76"/>
      <c r="R186" s="76"/>
      <c r="S186" s="76"/>
      <c r="T186" s="7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T186" s="3" t="s">
        <v>256</v>
      </c>
      <c r="AU186" s="3" t="s">
        <v>265</v>
      </c>
    </row>
    <row r="187" s="30" customFormat="true" ht="24.15" hidden="false" customHeight="true" outlineLevel="0" collapsed="false">
      <c r="A187" s="26"/>
      <c r="B187" s="27"/>
      <c r="C187" s="263" t="s">
        <v>635</v>
      </c>
      <c r="D187" s="263" t="s">
        <v>288</v>
      </c>
      <c r="E187" s="264" t="s">
        <v>636</v>
      </c>
      <c r="F187" s="265" t="s">
        <v>637</v>
      </c>
      <c r="G187" s="266" t="s">
        <v>291</v>
      </c>
      <c r="H187" s="267" t="n">
        <v>1</v>
      </c>
      <c r="I187" s="268"/>
      <c r="J187" s="269" t="n">
        <f aca="false">ROUND(I187*H187,2)</f>
        <v>0</v>
      </c>
      <c r="K187" s="270"/>
      <c r="L187" s="271"/>
      <c r="M187" s="272"/>
      <c r="N187" s="273" t="s">
        <v>39</v>
      </c>
      <c r="O187" s="76"/>
      <c r="P187" s="256" t="n">
        <f aca="false">O187*H187</f>
        <v>0</v>
      </c>
      <c r="Q187" s="256" t="n">
        <v>0</v>
      </c>
      <c r="R187" s="256" t="n">
        <f aca="false">Q187*H187</f>
        <v>0</v>
      </c>
      <c r="S187" s="256" t="n">
        <v>0</v>
      </c>
      <c r="T187" s="257" t="n">
        <f aca="false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258" t="s">
        <v>324</v>
      </c>
      <c r="AT187" s="258" t="s">
        <v>288</v>
      </c>
      <c r="AU187" s="258" t="s">
        <v>265</v>
      </c>
      <c r="AY187" s="3" t="s">
        <v>247</v>
      </c>
      <c r="BE187" s="137" t="n">
        <f aca="false">IF(N187="základní",J187,0)</f>
        <v>0</v>
      </c>
      <c r="BF187" s="137" t="n">
        <f aca="false">IF(N187="snížená",J187,0)</f>
        <v>0</v>
      </c>
      <c r="BG187" s="137" t="n">
        <f aca="false">IF(N187="zákl. přenesená",J187,0)</f>
        <v>0</v>
      </c>
      <c r="BH187" s="137" t="n">
        <f aca="false">IF(N187="sníž. přenesená",J187,0)</f>
        <v>0</v>
      </c>
      <c r="BI187" s="137" t="n">
        <f aca="false">IF(N187="nulová",J187,0)</f>
        <v>0</v>
      </c>
      <c r="BJ187" s="3" t="s">
        <v>81</v>
      </c>
      <c r="BK187" s="137" t="n">
        <f aca="false">ROUND(I187*H187,2)</f>
        <v>0</v>
      </c>
      <c r="BL187" s="3" t="s">
        <v>302</v>
      </c>
      <c r="BM187" s="258" t="s">
        <v>638</v>
      </c>
    </row>
    <row r="188" s="30" customFormat="true" ht="19.2" hidden="false" customHeight="false" outlineLevel="0" collapsed="false">
      <c r="A188" s="26"/>
      <c r="B188" s="27"/>
      <c r="C188" s="28"/>
      <c r="D188" s="259" t="s">
        <v>256</v>
      </c>
      <c r="E188" s="28"/>
      <c r="F188" s="260" t="s">
        <v>637</v>
      </c>
      <c r="G188" s="28"/>
      <c r="H188" s="28"/>
      <c r="I188" s="211"/>
      <c r="J188" s="28"/>
      <c r="K188" s="28"/>
      <c r="L188" s="29"/>
      <c r="M188" s="261"/>
      <c r="N188" s="262"/>
      <c r="O188" s="76"/>
      <c r="P188" s="76"/>
      <c r="Q188" s="76"/>
      <c r="R188" s="76"/>
      <c r="S188" s="76"/>
      <c r="T188" s="77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T188" s="3" t="s">
        <v>256</v>
      </c>
      <c r="AU188" s="3" t="s">
        <v>265</v>
      </c>
    </row>
    <row r="189" s="30" customFormat="true" ht="16.5" hidden="false" customHeight="true" outlineLevel="0" collapsed="false">
      <c r="A189" s="26"/>
      <c r="B189" s="27"/>
      <c r="C189" s="246" t="s">
        <v>647</v>
      </c>
      <c r="D189" s="246" t="s">
        <v>250</v>
      </c>
      <c r="E189" s="247" t="s">
        <v>648</v>
      </c>
      <c r="F189" s="248" t="s">
        <v>649</v>
      </c>
      <c r="G189" s="249" t="s">
        <v>291</v>
      </c>
      <c r="H189" s="250" t="n">
        <v>1</v>
      </c>
      <c r="I189" s="251"/>
      <c r="J189" s="252" t="n">
        <f aca="false">ROUND(I189*H189,2)</f>
        <v>0</v>
      </c>
      <c r="K189" s="253"/>
      <c r="L189" s="29"/>
      <c r="M189" s="254"/>
      <c r="N189" s="255" t="s">
        <v>39</v>
      </c>
      <c r="O189" s="76"/>
      <c r="P189" s="256" t="n">
        <f aca="false">O189*H189</f>
        <v>0</v>
      </c>
      <c r="Q189" s="256" t="n">
        <v>0</v>
      </c>
      <c r="R189" s="256" t="n">
        <f aca="false">Q189*H189</f>
        <v>0</v>
      </c>
      <c r="S189" s="256" t="n">
        <v>0</v>
      </c>
      <c r="T189" s="257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258" t="s">
        <v>302</v>
      </c>
      <c r="AT189" s="258" t="s">
        <v>250</v>
      </c>
      <c r="AU189" s="258" t="s">
        <v>265</v>
      </c>
      <c r="AY189" s="3" t="s">
        <v>247</v>
      </c>
      <c r="BE189" s="137" t="n">
        <f aca="false">IF(N189="základní",J189,0)</f>
        <v>0</v>
      </c>
      <c r="BF189" s="137" t="n">
        <f aca="false">IF(N189="snížená",J189,0)</f>
        <v>0</v>
      </c>
      <c r="BG189" s="137" t="n">
        <f aca="false">IF(N189="zákl. přenesená",J189,0)</f>
        <v>0</v>
      </c>
      <c r="BH189" s="137" t="n">
        <f aca="false">IF(N189="sníž. přenesená",J189,0)</f>
        <v>0</v>
      </c>
      <c r="BI189" s="137" t="n">
        <f aca="false">IF(N189="nulová",J189,0)</f>
        <v>0</v>
      </c>
      <c r="BJ189" s="3" t="s">
        <v>81</v>
      </c>
      <c r="BK189" s="137" t="n">
        <f aca="false">ROUND(I189*H189,2)</f>
        <v>0</v>
      </c>
      <c r="BL189" s="3" t="s">
        <v>302</v>
      </c>
      <c r="BM189" s="258" t="s">
        <v>650</v>
      </c>
    </row>
    <row r="190" s="30" customFormat="true" ht="19.2" hidden="false" customHeight="false" outlineLevel="0" collapsed="false">
      <c r="A190" s="26"/>
      <c r="B190" s="27"/>
      <c r="C190" s="28"/>
      <c r="D190" s="259" t="s">
        <v>256</v>
      </c>
      <c r="E190" s="28"/>
      <c r="F190" s="260" t="s">
        <v>651</v>
      </c>
      <c r="G190" s="28"/>
      <c r="H190" s="28"/>
      <c r="I190" s="211"/>
      <c r="J190" s="28"/>
      <c r="K190" s="28"/>
      <c r="L190" s="29"/>
      <c r="M190" s="261"/>
      <c r="N190" s="262"/>
      <c r="O190" s="76"/>
      <c r="P190" s="76"/>
      <c r="Q190" s="76"/>
      <c r="R190" s="76"/>
      <c r="S190" s="76"/>
      <c r="T190" s="7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T190" s="3" t="s">
        <v>256</v>
      </c>
      <c r="AU190" s="3" t="s">
        <v>265</v>
      </c>
    </row>
    <row r="191" s="30" customFormat="true" ht="24.15" hidden="false" customHeight="true" outlineLevel="0" collapsed="false">
      <c r="A191" s="26"/>
      <c r="B191" s="27"/>
      <c r="C191" s="263" t="s">
        <v>652</v>
      </c>
      <c r="D191" s="263" t="s">
        <v>288</v>
      </c>
      <c r="E191" s="264" t="s">
        <v>653</v>
      </c>
      <c r="F191" s="265" t="s">
        <v>654</v>
      </c>
      <c r="G191" s="266" t="s">
        <v>291</v>
      </c>
      <c r="H191" s="267" t="n">
        <v>1</v>
      </c>
      <c r="I191" s="268"/>
      <c r="J191" s="269" t="n">
        <f aca="false">ROUND(I191*H191,2)</f>
        <v>0</v>
      </c>
      <c r="K191" s="270"/>
      <c r="L191" s="271"/>
      <c r="M191" s="272"/>
      <c r="N191" s="273" t="s">
        <v>39</v>
      </c>
      <c r="O191" s="76"/>
      <c r="P191" s="256" t="n">
        <f aca="false">O191*H191</f>
        <v>0</v>
      </c>
      <c r="Q191" s="256" t="n">
        <v>5E-005</v>
      </c>
      <c r="R191" s="256" t="n">
        <f aca="false">Q191*H191</f>
        <v>5E-005</v>
      </c>
      <c r="S191" s="256" t="n">
        <v>0</v>
      </c>
      <c r="T191" s="257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258" t="s">
        <v>324</v>
      </c>
      <c r="AT191" s="258" t="s">
        <v>288</v>
      </c>
      <c r="AU191" s="258" t="s">
        <v>265</v>
      </c>
      <c r="AY191" s="3" t="s">
        <v>247</v>
      </c>
      <c r="BE191" s="137" t="n">
        <f aca="false">IF(N191="základní",J191,0)</f>
        <v>0</v>
      </c>
      <c r="BF191" s="137" t="n">
        <f aca="false">IF(N191="snížená",J191,0)</f>
        <v>0</v>
      </c>
      <c r="BG191" s="137" t="n">
        <f aca="false">IF(N191="zákl. přenesená",J191,0)</f>
        <v>0</v>
      </c>
      <c r="BH191" s="137" t="n">
        <f aca="false">IF(N191="sníž. přenesená",J191,0)</f>
        <v>0</v>
      </c>
      <c r="BI191" s="137" t="n">
        <f aca="false">IF(N191="nulová",J191,0)</f>
        <v>0</v>
      </c>
      <c r="BJ191" s="3" t="s">
        <v>81</v>
      </c>
      <c r="BK191" s="137" t="n">
        <f aca="false">ROUND(I191*H191,2)</f>
        <v>0</v>
      </c>
      <c r="BL191" s="3" t="s">
        <v>302</v>
      </c>
      <c r="BM191" s="258" t="s">
        <v>655</v>
      </c>
    </row>
    <row r="192" s="30" customFormat="true" ht="19.2" hidden="false" customHeight="false" outlineLevel="0" collapsed="false">
      <c r="A192" s="26"/>
      <c r="B192" s="27"/>
      <c r="C192" s="28"/>
      <c r="D192" s="259" t="s">
        <v>256</v>
      </c>
      <c r="E192" s="28"/>
      <c r="F192" s="260" t="s">
        <v>654</v>
      </c>
      <c r="G192" s="28"/>
      <c r="H192" s="28"/>
      <c r="I192" s="211"/>
      <c r="J192" s="28"/>
      <c r="K192" s="28"/>
      <c r="L192" s="29"/>
      <c r="M192" s="261"/>
      <c r="N192" s="262"/>
      <c r="O192" s="76"/>
      <c r="P192" s="76"/>
      <c r="Q192" s="76"/>
      <c r="R192" s="76"/>
      <c r="S192" s="76"/>
      <c r="T192" s="77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T192" s="3" t="s">
        <v>256</v>
      </c>
      <c r="AU192" s="3" t="s">
        <v>265</v>
      </c>
    </row>
    <row r="193" s="30" customFormat="true" ht="24.15" hidden="false" customHeight="true" outlineLevel="0" collapsed="false">
      <c r="A193" s="26"/>
      <c r="B193" s="27"/>
      <c r="C193" s="246" t="s">
        <v>656</v>
      </c>
      <c r="D193" s="246" t="s">
        <v>250</v>
      </c>
      <c r="E193" s="247" t="s">
        <v>657</v>
      </c>
      <c r="F193" s="248" t="s">
        <v>658</v>
      </c>
      <c r="G193" s="249" t="s">
        <v>291</v>
      </c>
      <c r="H193" s="250" t="n">
        <v>1</v>
      </c>
      <c r="I193" s="251"/>
      <c r="J193" s="252" t="n">
        <f aca="false">ROUND(I193*H193,2)</f>
        <v>0</v>
      </c>
      <c r="K193" s="253"/>
      <c r="L193" s="29"/>
      <c r="M193" s="254"/>
      <c r="N193" s="255" t="s">
        <v>39</v>
      </c>
      <c r="O193" s="76"/>
      <c r="P193" s="256" t="n">
        <f aca="false">O193*H193</f>
        <v>0</v>
      </c>
      <c r="Q193" s="256" t="n">
        <v>0</v>
      </c>
      <c r="R193" s="256" t="n">
        <f aca="false">Q193*H193</f>
        <v>0</v>
      </c>
      <c r="S193" s="256" t="n">
        <v>0</v>
      </c>
      <c r="T193" s="257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302</v>
      </c>
      <c r="AT193" s="258" t="s">
        <v>250</v>
      </c>
      <c r="AU193" s="258" t="s">
        <v>265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659</v>
      </c>
    </row>
    <row r="194" s="30" customFormat="true" ht="19.2" hidden="false" customHeight="false" outlineLevel="0" collapsed="false">
      <c r="A194" s="26"/>
      <c r="B194" s="27"/>
      <c r="C194" s="28"/>
      <c r="D194" s="259" t="s">
        <v>256</v>
      </c>
      <c r="E194" s="28"/>
      <c r="F194" s="260" t="s">
        <v>658</v>
      </c>
      <c r="G194" s="28"/>
      <c r="H194" s="28"/>
      <c r="I194" s="211"/>
      <c r="J194" s="28"/>
      <c r="K194" s="28"/>
      <c r="L194" s="29"/>
      <c r="M194" s="261"/>
      <c r="N194" s="262"/>
      <c r="O194" s="76"/>
      <c r="P194" s="76"/>
      <c r="Q194" s="76"/>
      <c r="R194" s="76"/>
      <c r="S194" s="76"/>
      <c r="T194" s="77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T194" s="3" t="s">
        <v>256</v>
      </c>
      <c r="AU194" s="3" t="s">
        <v>265</v>
      </c>
    </row>
    <row r="195" s="30" customFormat="true" ht="24.15" hidden="false" customHeight="true" outlineLevel="0" collapsed="false">
      <c r="A195" s="26"/>
      <c r="B195" s="27"/>
      <c r="C195" s="263" t="s">
        <v>660</v>
      </c>
      <c r="D195" s="263" t="s">
        <v>288</v>
      </c>
      <c r="E195" s="264" t="s">
        <v>661</v>
      </c>
      <c r="F195" s="265" t="s">
        <v>662</v>
      </c>
      <c r="G195" s="266" t="s">
        <v>291</v>
      </c>
      <c r="H195" s="267" t="n">
        <v>1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5E-005</v>
      </c>
      <c r="R195" s="256" t="n">
        <f aca="false">Q195*H195</f>
        <v>5E-005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324</v>
      </c>
      <c r="AT195" s="258" t="s">
        <v>288</v>
      </c>
      <c r="AU195" s="258" t="s">
        <v>265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302</v>
      </c>
      <c r="BM195" s="258" t="s">
        <v>663</v>
      </c>
    </row>
    <row r="196" s="30" customFormat="true" ht="19.2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662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265</v>
      </c>
    </row>
    <row r="197" s="30" customFormat="true" ht="24.15" hidden="false" customHeight="true" outlineLevel="0" collapsed="false">
      <c r="A197" s="26"/>
      <c r="B197" s="27"/>
      <c r="C197" s="246" t="s">
        <v>664</v>
      </c>
      <c r="D197" s="246" t="s">
        <v>250</v>
      </c>
      <c r="E197" s="247" t="s">
        <v>665</v>
      </c>
      <c r="F197" s="248" t="s">
        <v>666</v>
      </c>
      <c r="G197" s="249" t="s">
        <v>332</v>
      </c>
      <c r="H197" s="250" t="n">
        <v>12</v>
      </c>
      <c r="I197" s="251"/>
      <c r="J197" s="252" t="n">
        <f aca="false">ROUND(I197*H197,2)</f>
        <v>0</v>
      </c>
      <c r="K197" s="253"/>
      <c r="L197" s="29"/>
      <c r="M197" s="254"/>
      <c r="N197" s="255" t="s">
        <v>39</v>
      </c>
      <c r="O197" s="76"/>
      <c r="P197" s="256" t="n">
        <f aca="false">O197*H197</f>
        <v>0</v>
      </c>
      <c r="Q197" s="256" t="n">
        <v>0</v>
      </c>
      <c r="R197" s="256" t="n">
        <f aca="false">Q197*H197</f>
        <v>0</v>
      </c>
      <c r="S197" s="256" t="n">
        <v>0</v>
      </c>
      <c r="T197" s="257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258" t="s">
        <v>302</v>
      </c>
      <c r="AT197" s="258" t="s">
        <v>250</v>
      </c>
      <c r="AU197" s="258" t="s">
        <v>265</v>
      </c>
      <c r="AY197" s="3" t="s">
        <v>247</v>
      </c>
      <c r="BE197" s="137" t="n">
        <f aca="false">IF(N197="základní",J197,0)</f>
        <v>0</v>
      </c>
      <c r="BF197" s="137" t="n">
        <f aca="false">IF(N197="snížená",J197,0)</f>
        <v>0</v>
      </c>
      <c r="BG197" s="137" t="n">
        <f aca="false">IF(N197="zákl. přenesená",J197,0)</f>
        <v>0</v>
      </c>
      <c r="BH197" s="137" t="n">
        <f aca="false">IF(N197="sníž. přenesená",J197,0)</f>
        <v>0</v>
      </c>
      <c r="BI197" s="137" t="n">
        <f aca="false">IF(N197="nulová",J197,0)</f>
        <v>0</v>
      </c>
      <c r="BJ197" s="3" t="s">
        <v>81</v>
      </c>
      <c r="BK197" s="137" t="n">
        <f aca="false">ROUND(I197*H197,2)</f>
        <v>0</v>
      </c>
      <c r="BL197" s="3" t="s">
        <v>302</v>
      </c>
      <c r="BM197" s="258" t="s">
        <v>667</v>
      </c>
    </row>
    <row r="198" s="30" customFormat="true" ht="28.8" hidden="false" customHeight="false" outlineLevel="0" collapsed="false">
      <c r="A198" s="26"/>
      <c r="B198" s="27"/>
      <c r="C198" s="28"/>
      <c r="D198" s="259" t="s">
        <v>256</v>
      </c>
      <c r="E198" s="28"/>
      <c r="F198" s="260" t="s">
        <v>668</v>
      </c>
      <c r="G198" s="28"/>
      <c r="H198" s="28"/>
      <c r="I198" s="211"/>
      <c r="J198" s="28"/>
      <c r="K198" s="28"/>
      <c r="L198" s="29"/>
      <c r="M198" s="261"/>
      <c r="N198" s="262"/>
      <c r="O198" s="76"/>
      <c r="P198" s="76"/>
      <c r="Q198" s="76"/>
      <c r="R198" s="76"/>
      <c r="S198" s="76"/>
      <c r="T198" s="7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3" t="s">
        <v>256</v>
      </c>
      <c r="AU198" s="3" t="s">
        <v>265</v>
      </c>
    </row>
    <row r="199" s="30" customFormat="true" ht="37.8" hidden="false" customHeight="true" outlineLevel="0" collapsed="false">
      <c r="A199" s="26"/>
      <c r="B199" s="27"/>
      <c r="C199" s="263" t="s">
        <v>669</v>
      </c>
      <c r="D199" s="263" t="s">
        <v>288</v>
      </c>
      <c r="E199" s="264" t="s">
        <v>670</v>
      </c>
      <c r="F199" s="265" t="s">
        <v>671</v>
      </c>
      <c r="G199" s="266" t="s">
        <v>332</v>
      </c>
      <c r="H199" s="267" t="n">
        <v>6</v>
      </c>
      <c r="I199" s="268"/>
      <c r="J199" s="269" t="n">
        <f aca="false">ROUND(I199*H199,2)</f>
        <v>0</v>
      </c>
      <c r="K199" s="270"/>
      <c r="L199" s="271"/>
      <c r="M199" s="272"/>
      <c r="N199" s="273" t="s">
        <v>39</v>
      </c>
      <c r="O199" s="76"/>
      <c r="P199" s="256" t="n">
        <f aca="false">O199*H199</f>
        <v>0</v>
      </c>
      <c r="Q199" s="256" t="n">
        <v>7E-005</v>
      </c>
      <c r="R199" s="256" t="n">
        <f aca="false">Q199*H199</f>
        <v>0.00042</v>
      </c>
      <c r="S199" s="256" t="n">
        <v>0</v>
      </c>
      <c r="T199" s="257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258" t="s">
        <v>324</v>
      </c>
      <c r="AT199" s="258" t="s">
        <v>288</v>
      </c>
      <c r="AU199" s="258" t="s">
        <v>265</v>
      </c>
      <c r="AY199" s="3" t="s">
        <v>247</v>
      </c>
      <c r="BE199" s="137" t="n">
        <f aca="false">IF(N199="základní",J199,0)</f>
        <v>0</v>
      </c>
      <c r="BF199" s="137" t="n">
        <f aca="false">IF(N199="snížená",J199,0)</f>
        <v>0</v>
      </c>
      <c r="BG199" s="137" t="n">
        <f aca="false">IF(N199="zákl. přenesená",J199,0)</f>
        <v>0</v>
      </c>
      <c r="BH199" s="137" t="n">
        <f aca="false">IF(N199="sníž. přenesená",J199,0)</f>
        <v>0</v>
      </c>
      <c r="BI199" s="137" t="n">
        <f aca="false">IF(N199="nulová",J199,0)</f>
        <v>0</v>
      </c>
      <c r="BJ199" s="3" t="s">
        <v>81</v>
      </c>
      <c r="BK199" s="137" t="n">
        <f aca="false">ROUND(I199*H199,2)</f>
        <v>0</v>
      </c>
      <c r="BL199" s="3" t="s">
        <v>302</v>
      </c>
      <c r="BM199" s="258" t="s">
        <v>672</v>
      </c>
    </row>
    <row r="200" s="30" customFormat="true" ht="28.8" hidden="false" customHeight="false" outlineLevel="0" collapsed="false">
      <c r="A200" s="26"/>
      <c r="B200" s="27"/>
      <c r="C200" s="28"/>
      <c r="D200" s="259" t="s">
        <v>256</v>
      </c>
      <c r="E200" s="28"/>
      <c r="F200" s="260" t="s">
        <v>671</v>
      </c>
      <c r="G200" s="28"/>
      <c r="H200" s="28"/>
      <c r="I200" s="211"/>
      <c r="J200" s="28"/>
      <c r="K200" s="28"/>
      <c r="L200" s="29"/>
      <c r="M200" s="261"/>
      <c r="N200" s="262"/>
      <c r="O200" s="76"/>
      <c r="P200" s="76"/>
      <c r="Q200" s="76"/>
      <c r="R200" s="76"/>
      <c r="S200" s="76"/>
      <c r="T200" s="7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3" t="s">
        <v>256</v>
      </c>
      <c r="AU200" s="3" t="s">
        <v>265</v>
      </c>
    </row>
    <row r="201" s="30" customFormat="true" ht="33" hidden="false" customHeight="true" outlineLevel="0" collapsed="false">
      <c r="A201" s="26"/>
      <c r="B201" s="27"/>
      <c r="C201" s="263" t="s">
        <v>673</v>
      </c>
      <c r="D201" s="263" t="s">
        <v>288</v>
      </c>
      <c r="E201" s="264" t="s">
        <v>674</v>
      </c>
      <c r="F201" s="265" t="s">
        <v>675</v>
      </c>
      <c r="G201" s="266" t="s">
        <v>332</v>
      </c>
      <c r="H201" s="267" t="n">
        <v>3</v>
      </c>
      <c r="I201" s="268"/>
      <c r="J201" s="269" t="n">
        <f aca="false">ROUND(I201*H201,2)</f>
        <v>0</v>
      </c>
      <c r="K201" s="270"/>
      <c r="L201" s="271"/>
      <c r="M201" s="272"/>
      <c r="N201" s="273" t="s">
        <v>39</v>
      </c>
      <c r="O201" s="76"/>
      <c r="P201" s="256" t="n">
        <f aca="false">O201*H201</f>
        <v>0</v>
      </c>
      <c r="Q201" s="256" t="n">
        <v>7E-005</v>
      </c>
      <c r="R201" s="256" t="n">
        <f aca="false">Q201*H201</f>
        <v>0.00021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324</v>
      </c>
      <c r="AT201" s="258" t="s">
        <v>288</v>
      </c>
      <c r="AU201" s="258" t="s">
        <v>265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676</v>
      </c>
    </row>
    <row r="202" s="30" customFormat="true" ht="19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675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265</v>
      </c>
    </row>
    <row r="203" s="30" customFormat="true" ht="37.8" hidden="false" customHeight="true" outlineLevel="0" collapsed="false">
      <c r="A203" s="26"/>
      <c r="B203" s="27"/>
      <c r="C203" s="263" t="s">
        <v>677</v>
      </c>
      <c r="D203" s="263" t="s">
        <v>288</v>
      </c>
      <c r="E203" s="264" t="s">
        <v>678</v>
      </c>
      <c r="F203" s="265" t="s">
        <v>679</v>
      </c>
      <c r="G203" s="266" t="s">
        <v>332</v>
      </c>
      <c r="H203" s="267" t="n">
        <v>3</v>
      </c>
      <c r="I203" s="268"/>
      <c r="J203" s="269" t="n">
        <f aca="false">ROUND(I203*H203,2)</f>
        <v>0</v>
      </c>
      <c r="K203" s="270"/>
      <c r="L203" s="271"/>
      <c r="M203" s="272"/>
      <c r="N203" s="273" t="s">
        <v>39</v>
      </c>
      <c r="O203" s="76"/>
      <c r="P203" s="256" t="n">
        <f aca="false">O203*H203</f>
        <v>0</v>
      </c>
      <c r="Q203" s="256" t="n">
        <v>7E-005</v>
      </c>
      <c r="R203" s="256" t="n">
        <f aca="false">Q203*H203</f>
        <v>0.00021</v>
      </c>
      <c r="S203" s="256" t="n">
        <v>0</v>
      </c>
      <c r="T203" s="257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324</v>
      </c>
      <c r="AT203" s="258" t="s">
        <v>288</v>
      </c>
      <c r="AU203" s="258" t="s">
        <v>265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680</v>
      </c>
    </row>
    <row r="204" s="30" customFormat="true" ht="19.2" hidden="false" customHeight="false" outlineLevel="0" collapsed="false">
      <c r="A204" s="26"/>
      <c r="B204" s="27"/>
      <c r="C204" s="28"/>
      <c r="D204" s="259" t="s">
        <v>256</v>
      </c>
      <c r="E204" s="28"/>
      <c r="F204" s="260" t="s">
        <v>679</v>
      </c>
      <c r="G204" s="28"/>
      <c r="H204" s="28"/>
      <c r="I204" s="211"/>
      <c r="J204" s="28"/>
      <c r="K204" s="28"/>
      <c r="L204" s="29"/>
      <c r="M204" s="261"/>
      <c r="N204" s="262"/>
      <c r="O204" s="76"/>
      <c r="P204" s="76"/>
      <c r="Q204" s="76"/>
      <c r="R204" s="76"/>
      <c r="S204" s="76"/>
      <c r="T204" s="7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3" t="s">
        <v>256</v>
      </c>
      <c r="AU204" s="3" t="s">
        <v>265</v>
      </c>
    </row>
    <row r="205" s="30" customFormat="true" ht="24.15" hidden="false" customHeight="true" outlineLevel="0" collapsed="false">
      <c r="A205" s="26"/>
      <c r="B205" s="27"/>
      <c r="C205" s="246" t="s">
        <v>681</v>
      </c>
      <c r="D205" s="246" t="s">
        <v>250</v>
      </c>
      <c r="E205" s="247" t="s">
        <v>682</v>
      </c>
      <c r="F205" s="248" t="s">
        <v>683</v>
      </c>
      <c r="G205" s="249" t="s">
        <v>291</v>
      </c>
      <c r="H205" s="250" t="n">
        <v>1</v>
      </c>
      <c r="I205" s="251"/>
      <c r="J205" s="252" t="n">
        <f aca="false">ROUND(I205*H205,2)</f>
        <v>0</v>
      </c>
      <c r="K205" s="253"/>
      <c r="L205" s="29"/>
      <c r="M205" s="254"/>
      <c r="N205" s="255" t="s">
        <v>39</v>
      </c>
      <c r="O205" s="76"/>
      <c r="P205" s="256" t="n">
        <f aca="false">O205*H205</f>
        <v>0</v>
      </c>
      <c r="Q205" s="256" t="n">
        <v>0</v>
      </c>
      <c r="R205" s="256" t="n">
        <f aca="false">Q205*H205</f>
        <v>0</v>
      </c>
      <c r="S205" s="256" t="n">
        <v>0</v>
      </c>
      <c r="T205" s="257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302</v>
      </c>
      <c r="AT205" s="258" t="s">
        <v>250</v>
      </c>
      <c r="AU205" s="258" t="s">
        <v>265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302</v>
      </c>
      <c r="BM205" s="258" t="s">
        <v>684</v>
      </c>
    </row>
    <row r="206" s="30" customFormat="true" ht="28.8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685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265</v>
      </c>
    </row>
    <row r="207" s="30" customFormat="true" ht="16.5" hidden="false" customHeight="true" outlineLevel="0" collapsed="false">
      <c r="A207" s="26"/>
      <c r="B207" s="27"/>
      <c r="C207" s="263" t="s">
        <v>686</v>
      </c>
      <c r="D207" s="263" t="s">
        <v>288</v>
      </c>
      <c r="E207" s="264" t="s">
        <v>687</v>
      </c>
      <c r="F207" s="265" t="s">
        <v>688</v>
      </c>
      <c r="G207" s="266" t="s">
        <v>291</v>
      </c>
      <c r="H207" s="267" t="n">
        <v>1</v>
      </c>
      <c r="I207" s="268"/>
      <c r="J207" s="269" t="n">
        <f aca="false">ROUND(I207*H207,2)</f>
        <v>0</v>
      </c>
      <c r="K207" s="270"/>
      <c r="L207" s="271"/>
      <c r="M207" s="272"/>
      <c r="N207" s="273" t="s">
        <v>39</v>
      </c>
      <c r="O207" s="76"/>
      <c r="P207" s="256" t="n">
        <f aca="false">O207*H207</f>
        <v>0</v>
      </c>
      <c r="Q207" s="256" t="n">
        <v>5E-005</v>
      </c>
      <c r="R207" s="256" t="n">
        <f aca="false">Q207*H207</f>
        <v>5E-005</v>
      </c>
      <c r="S207" s="256" t="n">
        <v>0</v>
      </c>
      <c r="T207" s="257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58" t="s">
        <v>324</v>
      </c>
      <c r="AT207" s="258" t="s">
        <v>288</v>
      </c>
      <c r="AU207" s="258" t="s">
        <v>265</v>
      </c>
      <c r="AY207" s="3" t="s">
        <v>247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81</v>
      </c>
      <c r="BK207" s="137" t="n">
        <f aca="false">ROUND(I207*H207,2)</f>
        <v>0</v>
      </c>
      <c r="BL207" s="3" t="s">
        <v>302</v>
      </c>
      <c r="BM207" s="258" t="s">
        <v>689</v>
      </c>
    </row>
    <row r="208" s="30" customFormat="true" ht="10.2" hidden="false" customHeight="false" outlineLevel="0" collapsed="false">
      <c r="A208" s="26"/>
      <c r="B208" s="27"/>
      <c r="C208" s="28"/>
      <c r="D208" s="259" t="s">
        <v>256</v>
      </c>
      <c r="E208" s="28"/>
      <c r="F208" s="260" t="s">
        <v>688</v>
      </c>
      <c r="G208" s="28"/>
      <c r="H208" s="28"/>
      <c r="I208" s="211"/>
      <c r="J208" s="28"/>
      <c r="K208" s="28"/>
      <c r="L208" s="29"/>
      <c r="M208" s="261"/>
      <c r="N208" s="262"/>
      <c r="O208" s="76"/>
      <c r="P208" s="76"/>
      <c r="Q208" s="76"/>
      <c r="R208" s="76"/>
      <c r="S208" s="76"/>
      <c r="T208" s="7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3" t="s">
        <v>256</v>
      </c>
      <c r="AU208" s="3" t="s">
        <v>265</v>
      </c>
    </row>
    <row r="209" s="30" customFormat="true" ht="33" hidden="false" customHeight="true" outlineLevel="0" collapsed="false">
      <c r="A209" s="26"/>
      <c r="B209" s="27"/>
      <c r="C209" s="246" t="s">
        <v>698</v>
      </c>
      <c r="D209" s="246" t="s">
        <v>250</v>
      </c>
      <c r="E209" s="247" t="s">
        <v>699</v>
      </c>
      <c r="F209" s="248" t="s">
        <v>700</v>
      </c>
      <c r="G209" s="249" t="s">
        <v>291</v>
      </c>
      <c r="H209" s="250" t="n">
        <v>7</v>
      </c>
      <c r="I209" s="251"/>
      <c r="J209" s="252" t="n">
        <f aca="false">ROUND(I209*H209,2)</f>
        <v>0</v>
      </c>
      <c r="K209" s="253"/>
      <c r="L209" s="29"/>
      <c r="M209" s="254"/>
      <c r="N209" s="255" t="s">
        <v>39</v>
      </c>
      <c r="O209" s="76"/>
      <c r="P209" s="256" t="n">
        <f aca="false">O209*H209</f>
        <v>0</v>
      </c>
      <c r="Q209" s="256" t="n">
        <v>0</v>
      </c>
      <c r="R209" s="256" t="n">
        <f aca="false">Q209*H209</f>
        <v>0</v>
      </c>
      <c r="S209" s="256" t="n">
        <v>0</v>
      </c>
      <c r="T209" s="257" t="n">
        <f aca="false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258" t="s">
        <v>302</v>
      </c>
      <c r="AT209" s="258" t="s">
        <v>250</v>
      </c>
      <c r="AU209" s="258" t="s">
        <v>265</v>
      </c>
      <c r="AY209" s="3" t="s">
        <v>247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81</v>
      </c>
      <c r="BK209" s="137" t="n">
        <f aca="false">ROUND(I209*H209,2)</f>
        <v>0</v>
      </c>
      <c r="BL209" s="3" t="s">
        <v>302</v>
      </c>
      <c r="BM209" s="258" t="s">
        <v>701</v>
      </c>
    </row>
    <row r="210" s="30" customFormat="true" ht="28.8" hidden="false" customHeight="false" outlineLevel="0" collapsed="false">
      <c r="A210" s="26"/>
      <c r="B210" s="27"/>
      <c r="C210" s="28"/>
      <c r="D210" s="259" t="s">
        <v>256</v>
      </c>
      <c r="E210" s="28"/>
      <c r="F210" s="260" t="s">
        <v>702</v>
      </c>
      <c r="G210" s="28"/>
      <c r="H210" s="28"/>
      <c r="I210" s="211"/>
      <c r="J210" s="28"/>
      <c r="K210" s="28"/>
      <c r="L210" s="29"/>
      <c r="M210" s="261"/>
      <c r="N210" s="262"/>
      <c r="O210" s="76"/>
      <c r="P210" s="76"/>
      <c r="Q210" s="76"/>
      <c r="R210" s="76"/>
      <c r="S210" s="76"/>
      <c r="T210" s="7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3" t="s">
        <v>256</v>
      </c>
      <c r="AU210" s="3" t="s">
        <v>265</v>
      </c>
    </row>
    <row r="211" s="30" customFormat="true" ht="33" hidden="false" customHeight="true" outlineLevel="0" collapsed="false">
      <c r="A211" s="26"/>
      <c r="B211" s="27"/>
      <c r="C211" s="263" t="s">
        <v>707</v>
      </c>
      <c r="D211" s="263" t="s">
        <v>288</v>
      </c>
      <c r="E211" s="264" t="s">
        <v>708</v>
      </c>
      <c r="F211" s="265" t="s">
        <v>709</v>
      </c>
      <c r="G211" s="266" t="s">
        <v>291</v>
      </c>
      <c r="H211" s="267" t="n">
        <v>7</v>
      </c>
      <c r="I211" s="268"/>
      <c r="J211" s="269" t="n">
        <f aca="false">ROUND(I211*H211,2)</f>
        <v>0</v>
      </c>
      <c r="K211" s="270"/>
      <c r="L211" s="271"/>
      <c r="M211" s="272"/>
      <c r="N211" s="273" t="s">
        <v>39</v>
      </c>
      <c r="O211" s="76"/>
      <c r="P211" s="256" t="n">
        <f aca="false">O211*H211</f>
        <v>0</v>
      </c>
      <c r="Q211" s="256" t="n">
        <v>7E-005</v>
      </c>
      <c r="R211" s="256" t="n">
        <f aca="false">Q211*H211</f>
        <v>0.00049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324</v>
      </c>
      <c r="AT211" s="258" t="s">
        <v>288</v>
      </c>
      <c r="AU211" s="258" t="s">
        <v>265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302</v>
      </c>
      <c r="BM211" s="258" t="s">
        <v>710</v>
      </c>
    </row>
    <row r="212" s="30" customFormat="true" ht="19.2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709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265</v>
      </c>
    </row>
    <row r="213" s="30" customFormat="true" ht="33" hidden="false" customHeight="true" outlineLevel="0" collapsed="false">
      <c r="A213" s="26"/>
      <c r="B213" s="27"/>
      <c r="C213" s="263" t="s">
        <v>711</v>
      </c>
      <c r="D213" s="263" t="s">
        <v>288</v>
      </c>
      <c r="E213" s="264" t="s">
        <v>712</v>
      </c>
      <c r="F213" s="265" t="s">
        <v>713</v>
      </c>
      <c r="G213" s="266" t="s">
        <v>291</v>
      </c>
      <c r="H213" s="267" t="n">
        <v>10</v>
      </c>
      <c r="I213" s="268"/>
      <c r="J213" s="269" t="n">
        <f aca="false">ROUND(I213*H213,2)</f>
        <v>0</v>
      </c>
      <c r="K213" s="270"/>
      <c r="L213" s="271"/>
      <c r="M213" s="272"/>
      <c r="N213" s="273" t="s">
        <v>39</v>
      </c>
      <c r="O213" s="76"/>
      <c r="P213" s="256" t="n">
        <f aca="false">O213*H213</f>
        <v>0</v>
      </c>
      <c r="Q213" s="256" t="n">
        <v>0</v>
      </c>
      <c r="R213" s="256" t="n">
        <f aca="false">Q213*H213</f>
        <v>0</v>
      </c>
      <c r="S213" s="256" t="n">
        <v>0</v>
      </c>
      <c r="T213" s="257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324</v>
      </c>
      <c r="AT213" s="258" t="s">
        <v>288</v>
      </c>
      <c r="AU213" s="258" t="s">
        <v>265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714</v>
      </c>
    </row>
    <row r="214" s="30" customFormat="true" ht="19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713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265</v>
      </c>
    </row>
    <row r="215" s="30" customFormat="true" ht="49.05" hidden="false" customHeight="true" outlineLevel="0" collapsed="false">
      <c r="A215" s="26"/>
      <c r="B215" s="27"/>
      <c r="C215" s="246" t="s">
        <v>715</v>
      </c>
      <c r="D215" s="246" t="s">
        <v>250</v>
      </c>
      <c r="E215" s="247" t="s">
        <v>716</v>
      </c>
      <c r="F215" s="248" t="s">
        <v>717</v>
      </c>
      <c r="G215" s="249" t="s">
        <v>291</v>
      </c>
      <c r="H215" s="250" t="n">
        <v>2</v>
      </c>
      <c r="I215" s="251"/>
      <c r="J215" s="252" t="n">
        <f aca="false">ROUND(I215*H215,2)</f>
        <v>0</v>
      </c>
      <c r="K215" s="253"/>
      <c r="L215" s="29"/>
      <c r="M215" s="254"/>
      <c r="N215" s="255" t="s">
        <v>39</v>
      </c>
      <c r="O215" s="76"/>
      <c r="P215" s="256" t="n">
        <f aca="false">O215*H215</f>
        <v>0</v>
      </c>
      <c r="Q215" s="256" t="n">
        <v>0</v>
      </c>
      <c r="R215" s="256" t="n">
        <f aca="false">Q215*H215</f>
        <v>0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302</v>
      </c>
      <c r="AT215" s="258" t="s">
        <v>250</v>
      </c>
      <c r="AU215" s="258" t="s">
        <v>265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1538</v>
      </c>
    </row>
    <row r="216" s="30" customFormat="true" ht="28.8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717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265</v>
      </c>
    </row>
    <row r="217" s="30" customFormat="true" ht="37.8" hidden="false" customHeight="true" outlineLevel="0" collapsed="false">
      <c r="A217" s="26"/>
      <c r="B217" s="27"/>
      <c r="C217" s="263" t="s">
        <v>723</v>
      </c>
      <c r="D217" s="263" t="s">
        <v>288</v>
      </c>
      <c r="E217" s="264" t="s">
        <v>724</v>
      </c>
      <c r="F217" s="265" t="s">
        <v>725</v>
      </c>
      <c r="G217" s="266" t="s">
        <v>291</v>
      </c>
      <c r="H217" s="267" t="n">
        <v>2</v>
      </c>
      <c r="I217" s="268"/>
      <c r="J217" s="269" t="n">
        <f aca="false">ROUND(I217*H217,2)</f>
        <v>0</v>
      </c>
      <c r="K217" s="270"/>
      <c r="L217" s="271"/>
      <c r="M217" s="272"/>
      <c r="N217" s="273" t="s">
        <v>39</v>
      </c>
      <c r="O217" s="76"/>
      <c r="P217" s="256" t="n">
        <f aca="false">O217*H217</f>
        <v>0</v>
      </c>
      <c r="Q217" s="256" t="n">
        <v>7E-005</v>
      </c>
      <c r="R217" s="256" t="n">
        <f aca="false">Q217*H217</f>
        <v>0.00014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324</v>
      </c>
      <c r="AT217" s="258" t="s">
        <v>288</v>
      </c>
      <c r="AU217" s="258" t="s">
        <v>265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1641</v>
      </c>
    </row>
    <row r="218" s="30" customFormat="true" ht="19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725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265</v>
      </c>
    </row>
    <row r="219" s="30" customFormat="true" ht="24.15" hidden="false" customHeight="true" outlineLevel="0" collapsed="false">
      <c r="A219" s="26"/>
      <c r="B219" s="27"/>
      <c r="C219" s="263" t="s">
        <v>1541</v>
      </c>
      <c r="D219" s="263" t="s">
        <v>288</v>
      </c>
      <c r="E219" s="264" t="s">
        <v>1542</v>
      </c>
      <c r="F219" s="265" t="s">
        <v>1543</v>
      </c>
      <c r="G219" s="266" t="s">
        <v>291</v>
      </c>
      <c r="H219" s="267" t="n">
        <v>1</v>
      </c>
      <c r="I219" s="268"/>
      <c r="J219" s="269" t="n">
        <f aca="false">ROUND(I219*H219,2)</f>
        <v>0</v>
      </c>
      <c r="K219" s="270"/>
      <c r="L219" s="271"/>
      <c r="M219" s="272"/>
      <c r="N219" s="273" t="s">
        <v>39</v>
      </c>
      <c r="O219" s="76"/>
      <c r="P219" s="256" t="n">
        <f aca="false">O219*H219</f>
        <v>0</v>
      </c>
      <c r="Q219" s="256" t="n">
        <v>1E-005</v>
      </c>
      <c r="R219" s="256" t="n">
        <f aca="false">Q219*H219</f>
        <v>1E-005</v>
      </c>
      <c r="S219" s="256" t="n">
        <v>0</v>
      </c>
      <c r="T219" s="257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258" t="s">
        <v>324</v>
      </c>
      <c r="AT219" s="258" t="s">
        <v>288</v>
      </c>
      <c r="AU219" s="258" t="s">
        <v>265</v>
      </c>
      <c r="AY219" s="3" t="s">
        <v>247</v>
      </c>
      <c r="BE219" s="137" t="n">
        <f aca="false">IF(N219="základní",J219,0)</f>
        <v>0</v>
      </c>
      <c r="BF219" s="137" t="n">
        <f aca="false">IF(N219="snížená",J219,0)</f>
        <v>0</v>
      </c>
      <c r="BG219" s="137" t="n">
        <f aca="false">IF(N219="zákl. přenesená",J219,0)</f>
        <v>0</v>
      </c>
      <c r="BH219" s="137" t="n">
        <f aca="false">IF(N219="sníž. přenesená",J219,0)</f>
        <v>0</v>
      </c>
      <c r="BI219" s="137" t="n">
        <f aca="false">IF(N219="nulová",J219,0)</f>
        <v>0</v>
      </c>
      <c r="BJ219" s="3" t="s">
        <v>81</v>
      </c>
      <c r="BK219" s="137" t="n">
        <f aca="false">ROUND(I219*H219,2)</f>
        <v>0</v>
      </c>
      <c r="BL219" s="3" t="s">
        <v>302</v>
      </c>
      <c r="BM219" s="258" t="s">
        <v>1544</v>
      </c>
    </row>
    <row r="220" s="30" customFormat="true" ht="10.2" hidden="false" customHeight="false" outlineLevel="0" collapsed="false">
      <c r="A220" s="26"/>
      <c r="B220" s="27"/>
      <c r="C220" s="28"/>
      <c r="D220" s="259" t="s">
        <v>256</v>
      </c>
      <c r="E220" s="28"/>
      <c r="F220" s="260" t="s">
        <v>1543</v>
      </c>
      <c r="G220" s="28"/>
      <c r="H220" s="28"/>
      <c r="I220" s="211"/>
      <c r="J220" s="28"/>
      <c r="K220" s="28"/>
      <c r="L220" s="29"/>
      <c r="M220" s="261"/>
      <c r="N220" s="262"/>
      <c r="O220" s="76"/>
      <c r="P220" s="76"/>
      <c r="Q220" s="76"/>
      <c r="R220" s="76"/>
      <c r="S220" s="76"/>
      <c r="T220" s="77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T220" s="3" t="s">
        <v>256</v>
      </c>
      <c r="AU220" s="3" t="s">
        <v>265</v>
      </c>
    </row>
    <row r="221" s="30" customFormat="true" ht="24.15" hidden="false" customHeight="true" outlineLevel="0" collapsed="false">
      <c r="A221" s="26"/>
      <c r="B221" s="27"/>
      <c r="C221" s="263" t="s">
        <v>1642</v>
      </c>
      <c r="D221" s="263" t="s">
        <v>288</v>
      </c>
      <c r="E221" s="264" t="s">
        <v>993</v>
      </c>
      <c r="F221" s="265" t="s">
        <v>994</v>
      </c>
      <c r="G221" s="266" t="s">
        <v>291</v>
      </c>
      <c r="H221" s="267" t="n">
        <v>1</v>
      </c>
      <c r="I221" s="268"/>
      <c r="J221" s="269" t="n">
        <f aca="false">ROUND(I221*H221,2)</f>
        <v>0</v>
      </c>
      <c r="K221" s="270"/>
      <c r="L221" s="271"/>
      <c r="M221" s="272"/>
      <c r="N221" s="273" t="s">
        <v>39</v>
      </c>
      <c r="O221" s="76"/>
      <c r="P221" s="256" t="n">
        <f aca="false">O221*H221</f>
        <v>0</v>
      </c>
      <c r="Q221" s="256" t="n">
        <v>2E-005</v>
      </c>
      <c r="R221" s="256" t="n">
        <f aca="false">Q221*H221</f>
        <v>2E-005</v>
      </c>
      <c r="S221" s="256" t="n">
        <v>0</v>
      </c>
      <c r="T221" s="257" t="n">
        <f aca="false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258" t="s">
        <v>324</v>
      </c>
      <c r="AT221" s="258" t="s">
        <v>288</v>
      </c>
      <c r="AU221" s="258" t="s">
        <v>265</v>
      </c>
      <c r="AY221" s="3" t="s">
        <v>247</v>
      </c>
      <c r="BE221" s="137" t="n">
        <f aca="false">IF(N221="základní",J221,0)</f>
        <v>0</v>
      </c>
      <c r="BF221" s="137" t="n">
        <f aca="false">IF(N221="snížená",J221,0)</f>
        <v>0</v>
      </c>
      <c r="BG221" s="137" t="n">
        <f aca="false">IF(N221="zákl. přenesená",J221,0)</f>
        <v>0</v>
      </c>
      <c r="BH221" s="137" t="n">
        <f aca="false">IF(N221="sníž. přenesená",J221,0)</f>
        <v>0</v>
      </c>
      <c r="BI221" s="137" t="n">
        <f aca="false">IF(N221="nulová",J221,0)</f>
        <v>0</v>
      </c>
      <c r="BJ221" s="3" t="s">
        <v>81</v>
      </c>
      <c r="BK221" s="137" t="n">
        <f aca="false">ROUND(I221*H221,2)</f>
        <v>0</v>
      </c>
      <c r="BL221" s="3" t="s">
        <v>302</v>
      </c>
      <c r="BM221" s="258" t="s">
        <v>1643</v>
      </c>
    </row>
    <row r="222" s="30" customFormat="true" ht="10.2" hidden="false" customHeight="false" outlineLevel="0" collapsed="false">
      <c r="A222" s="26"/>
      <c r="B222" s="27"/>
      <c r="C222" s="28"/>
      <c r="D222" s="259" t="s">
        <v>256</v>
      </c>
      <c r="E222" s="28"/>
      <c r="F222" s="260" t="s">
        <v>994</v>
      </c>
      <c r="G222" s="28"/>
      <c r="H222" s="28"/>
      <c r="I222" s="211"/>
      <c r="J222" s="28"/>
      <c r="K222" s="28"/>
      <c r="L222" s="29"/>
      <c r="M222" s="261"/>
      <c r="N222" s="262"/>
      <c r="O222" s="76"/>
      <c r="P222" s="76"/>
      <c r="Q222" s="76"/>
      <c r="R222" s="76"/>
      <c r="S222" s="76"/>
      <c r="T222" s="77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T222" s="3" t="s">
        <v>256</v>
      </c>
      <c r="AU222" s="3" t="s">
        <v>265</v>
      </c>
    </row>
    <row r="223" s="30" customFormat="true" ht="21.75" hidden="false" customHeight="true" outlineLevel="0" collapsed="false">
      <c r="A223" s="26"/>
      <c r="B223" s="27"/>
      <c r="C223" s="263" t="s">
        <v>1644</v>
      </c>
      <c r="D223" s="263" t="s">
        <v>288</v>
      </c>
      <c r="E223" s="264" t="s">
        <v>1645</v>
      </c>
      <c r="F223" s="265" t="s">
        <v>1646</v>
      </c>
      <c r="G223" s="266" t="s">
        <v>291</v>
      </c>
      <c r="H223" s="267" t="n">
        <v>2</v>
      </c>
      <c r="I223" s="268"/>
      <c r="J223" s="269" t="n">
        <f aca="false">ROUND(I223*H223,2)</f>
        <v>0</v>
      </c>
      <c r="K223" s="270"/>
      <c r="L223" s="271"/>
      <c r="M223" s="272"/>
      <c r="N223" s="273" t="s">
        <v>39</v>
      </c>
      <c r="O223" s="76"/>
      <c r="P223" s="256" t="n">
        <f aca="false">O223*H223</f>
        <v>0</v>
      </c>
      <c r="Q223" s="256" t="n">
        <v>4E-005</v>
      </c>
      <c r="R223" s="256" t="n">
        <f aca="false">Q223*H223</f>
        <v>8E-005</v>
      </c>
      <c r="S223" s="256" t="n">
        <v>0</v>
      </c>
      <c r="T223" s="257" t="n">
        <f aca="false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258" t="s">
        <v>324</v>
      </c>
      <c r="AT223" s="258" t="s">
        <v>288</v>
      </c>
      <c r="AU223" s="258" t="s">
        <v>265</v>
      </c>
      <c r="AY223" s="3" t="s">
        <v>247</v>
      </c>
      <c r="BE223" s="137" t="n">
        <f aca="false">IF(N223="základní",J223,0)</f>
        <v>0</v>
      </c>
      <c r="BF223" s="137" t="n">
        <f aca="false">IF(N223="snížená",J223,0)</f>
        <v>0</v>
      </c>
      <c r="BG223" s="137" t="n">
        <f aca="false">IF(N223="zákl. přenesená",J223,0)</f>
        <v>0</v>
      </c>
      <c r="BH223" s="137" t="n">
        <f aca="false">IF(N223="sníž. přenesená",J223,0)</f>
        <v>0</v>
      </c>
      <c r="BI223" s="137" t="n">
        <f aca="false">IF(N223="nulová",J223,0)</f>
        <v>0</v>
      </c>
      <c r="BJ223" s="3" t="s">
        <v>81</v>
      </c>
      <c r="BK223" s="137" t="n">
        <f aca="false">ROUND(I223*H223,2)</f>
        <v>0</v>
      </c>
      <c r="BL223" s="3" t="s">
        <v>302</v>
      </c>
      <c r="BM223" s="258" t="s">
        <v>1647</v>
      </c>
    </row>
    <row r="224" s="30" customFormat="true" ht="10.2" hidden="false" customHeight="false" outlineLevel="0" collapsed="false">
      <c r="A224" s="26"/>
      <c r="B224" s="27"/>
      <c r="C224" s="28"/>
      <c r="D224" s="259" t="s">
        <v>256</v>
      </c>
      <c r="E224" s="28"/>
      <c r="F224" s="260" t="s">
        <v>1646</v>
      </c>
      <c r="G224" s="28"/>
      <c r="H224" s="28"/>
      <c r="I224" s="211"/>
      <c r="J224" s="28"/>
      <c r="K224" s="28"/>
      <c r="L224" s="29"/>
      <c r="M224" s="261"/>
      <c r="N224" s="262"/>
      <c r="O224" s="76"/>
      <c r="P224" s="76"/>
      <c r="Q224" s="76"/>
      <c r="R224" s="76"/>
      <c r="S224" s="76"/>
      <c r="T224" s="77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T224" s="3" t="s">
        <v>256</v>
      </c>
      <c r="AU224" s="3" t="s">
        <v>265</v>
      </c>
    </row>
    <row r="225" s="30" customFormat="true" ht="21.75" hidden="false" customHeight="true" outlineLevel="0" collapsed="false">
      <c r="A225" s="26"/>
      <c r="B225" s="27"/>
      <c r="C225" s="246" t="s">
        <v>1573</v>
      </c>
      <c r="D225" s="246" t="s">
        <v>250</v>
      </c>
      <c r="E225" s="247" t="s">
        <v>796</v>
      </c>
      <c r="F225" s="248" t="s">
        <v>797</v>
      </c>
      <c r="G225" s="249" t="s">
        <v>332</v>
      </c>
      <c r="H225" s="250" t="n">
        <v>26</v>
      </c>
      <c r="I225" s="251"/>
      <c r="J225" s="252" t="n">
        <f aca="false">ROUND(I225*H225,2)</f>
        <v>0</v>
      </c>
      <c r="K225" s="253"/>
      <c r="L225" s="29"/>
      <c r="M225" s="254"/>
      <c r="N225" s="255" t="s">
        <v>39</v>
      </c>
      <c r="O225" s="76"/>
      <c r="P225" s="256" t="n">
        <f aca="false">O225*H225</f>
        <v>0</v>
      </c>
      <c r="Q225" s="256" t="n">
        <v>0</v>
      </c>
      <c r="R225" s="256" t="n">
        <f aca="false">Q225*H225</f>
        <v>0</v>
      </c>
      <c r="S225" s="256" t="n">
        <v>0</v>
      </c>
      <c r="T225" s="257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258" t="s">
        <v>302</v>
      </c>
      <c r="AT225" s="258" t="s">
        <v>250</v>
      </c>
      <c r="AU225" s="258" t="s">
        <v>265</v>
      </c>
      <c r="AY225" s="3" t="s">
        <v>247</v>
      </c>
      <c r="BE225" s="137" t="n">
        <f aca="false">IF(N225="základní",J225,0)</f>
        <v>0</v>
      </c>
      <c r="BF225" s="137" t="n">
        <f aca="false">IF(N225="snížená",J225,0)</f>
        <v>0</v>
      </c>
      <c r="BG225" s="137" t="n">
        <f aca="false">IF(N225="zákl. přenesená",J225,0)</f>
        <v>0</v>
      </c>
      <c r="BH225" s="137" t="n">
        <f aca="false">IF(N225="sníž. přenesená",J225,0)</f>
        <v>0</v>
      </c>
      <c r="BI225" s="137" t="n">
        <f aca="false">IF(N225="nulová",J225,0)</f>
        <v>0</v>
      </c>
      <c r="BJ225" s="3" t="s">
        <v>81</v>
      </c>
      <c r="BK225" s="137" t="n">
        <f aca="false">ROUND(I225*H225,2)</f>
        <v>0</v>
      </c>
      <c r="BL225" s="3" t="s">
        <v>302</v>
      </c>
      <c r="BM225" s="258" t="s">
        <v>1574</v>
      </c>
    </row>
    <row r="226" s="30" customFormat="true" ht="28.8" hidden="false" customHeight="false" outlineLevel="0" collapsed="false">
      <c r="A226" s="26"/>
      <c r="B226" s="27"/>
      <c r="C226" s="28"/>
      <c r="D226" s="259" t="s">
        <v>256</v>
      </c>
      <c r="E226" s="28"/>
      <c r="F226" s="260" t="s">
        <v>799</v>
      </c>
      <c r="G226" s="28"/>
      <c r="H226" s="28"/>
      <c r="I226" s="211"/>
      <c r="J226" s="28"/>
      <c r="K226" s="28"/>
      <c r="L226" s="29"/>
      <c r="M226" s="261"/>
      <c r="N226" s="262"/>
      <c r="O226" s="76"/>
      <c r="P226" s="76"/>
      <c r="Q226" s="76"/>
      <c r="R226" s="76"/>
      <c r="S226" s="76"/>
      <c r="T226" s="77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T226" s="3" t="s">
        <v>256</v>
      </c>
      <c r="AU226" s="3" t="s">
        <v>265</v>
      </c>
    </row>
    <row r="227" s="30" customFormat="true" ht="49.05" hidden="false" customHeight="true" outlineLevel="0" collapsed="false">
      <c r="A227" s="26"/>
      <c r="B227" s="27"/>
      <c r="C227" s="246" t="s">
        <v>1652</v>
      </c>
      <c r="D227" s="246" t="s">
        <v>250</v>
      </c>
      <c r="E227" s="247" t="s">
        <v>1653</v>
      </c>
      <c r="F227" s="248" t="s">
        <v>1654</v>
      </c>
      <c r="G227" s="249" t="s">
        <v>332</v>
      </c>
      <c r="H227" s="250" t="n">
        <v>26</v>
      </c>
      <c r="I227" s="251"/>
      <c r="J227" s="252" t="n">
        <f aca="false">ROUND(I227*H227,2)</f>
        <v>0</v>
      </c>
      <c r="K227" s="253"/>
      <c r="L227" s="29"/>
      <c r="M227" s="254"/>
      <c r="N227" s="255" t="s">
        <v>39</v>
      </c>
      <c r="O227" s="76"/>
      <c r="P227" s="256" t="n">
        <f aca="false">O227*H227</f>
        <v>0</v>
      </c>
      <c r="Q227" s="256" t="n">
        <v>0</v>
      </c>
      <c r="R227" s="256" t="n">
        <f aca="false">Q227*H227</f>
        <v>0</v>
      </c>
      <c r="S227" s="256" t="n">
        <v>0</v>
      </c>
      <c r="T227" s="257" t="n">
        <f aca="false"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258" t="s">
        <v>302</v>
      </c>
      <c r="AT227" s="258" t="s">
        <v>250</v>
      </c>
      <c r="AU227" s="258" t="s">
        <v>265</v>
      </c>
      <c r="AY227" s="3" t="s">
        <v>247</v>
      </c>
      <c r="BE227" s="137" t="n">
        <f aca="false">IF(N227="základní",J227,0)</f>
        <v>0</v>
      </c>
      <c r="BF227" s="137" t="n">
        <f aca="false">IF(N227="snížená",J227,0)</f>
        <v>0</v>
      </c>
      <c r="BG227" s="137" t="n">
        <f aca="false">IF(N227="zákl. přenesená",J227,0)</f>
        <v>0</v>
      </c>
      <c r="BH227" s="137" t="n">
        <f aca="false">IF(N227="sníž. přenesená",J227,0)</f>
        <v>0</v>
      </c>
      <c r="BI227" s="137" t="n">
        <f aca="false">IF(N227="nulová",J227,0)</f>
        <v>0</v>
      </c>
      <c r="BJ227" s="3" t="s">
        <v>81</v>
      </c>
      <c r="BK227" s="137" t="n">
        <f aca="false">ROUND(I227*H227,2)</f>
        <v>0</v>
      </c>
      <c r="BL227" s="3" t="s">
        <v>302</v>
      </c>
      <c r="BM227" s="258" t="s">
        <v>1655</v>
      </c>
    </row>
    <row r="228" s="30" customFormat="true" ht="28.8" hidden="false" customHeight="false" outlineLevel="0" collapsed="false">
      <c r="A228" s="26"/>
      <c r="B228" s="27"/>
      <c r="C228" s="28"/>
      <c r="D228" s="259" t="s">
        <v>256</v>
      </c>
      <c r="E228" s="28"/>
      <c r="F228" s="260" t="s">
        <v>1654</v>
      </c>
      <c r="G228" s="28"/>
      <c r="H228" s="28"/>
      <c r="I228" s="211"/>
      <c r="J228" s="28"/>
      <c r="K228" s="28"/>
      <c r="L228" s="29"/>
      <c r="M228" s="261"/>
      <c r="N228" s="262"/>
      <c r="O228" s="76"/>
      <c r="P228" s="76"/>
      <c r="Q228" s="76"/>
      <c r="R228" s="76"/>
      <c r="S228" s="76"/>
      <c r="T228" s="77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T228" s="3" t="s">
        <v>256</v>
      </c>
      <c r="AU228" s="3" t="s">
        <v>265</v>
      </c>
    </row>
    <row r="229" s="30" customFormat="true" ht="33" hidden="false" customHeight="true" outlineLevel="0" collapsed="false">
      <c r="A229" s="26"/>
      <c r="B229" s="27"/>
      <c r="C229" s="246" t="s">
        <v>1656</v>
      </c>
      <c r="D229" s="246" t="s">
        <v>250</v>
      </c>
      <c r="E229" s="247" t="s">
        <v>1657</v>
      </c>
      <c r="F229" s="248" t="s">
        <v>1658</v>
      </c>
      <c r="G229" s="249" t="s">
        <v>332</v>
      </c>
      <c r="H229" s="250" t="n">
        <v>12</v>
      </c>
      <c r="I229" s="251"/>
      <c r="J229" s="252" t="n">
        <f aca="false">ROUND(I229*H229,2)</f>
        <v>0</v>
      </c>
      <c r="K229" s="253"/>
      <c r="L229" s="29"/>
      <c r="M229" s="254"/>
      <c r="N229" s="255" t="s">
        <v>39</v>
      </c>
      <c r="O229" s="76"/>
      <c r="P229" s="256" t="n">
        <f aca="false">O229*H229</f>
        <v>0</v>
      </c>
      <c r="Q229" s="256" t="n">
        <v>0</v>
      </c>
      <c r="R229" s="256" t="n">
        <f aca="false">Q229*H229</f>
        <v>0</v>
      </c>
      <c r="S229" s="256" t="n">
        <v>0</v>
      </c>
      <c r="T229" s="257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58" t="s">
        <v>302</v>
      </c>
      <c r="AT229" s="258" t="s">
        <v>250</v>
      </c>
      <c r="AU229" s="258" t="s">
        <v>265</v>
      </c>
      <c r="AY229" s="3" t="s">
        <v>247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81</v>
      </c>
      <c r="BK229" s="137" t="n">
        <f aca="false">ROUND(I229*H229,2)</f>
        <v>0</v>
      </c>
      <c r="BL229" s="3" t="s">
        <v>302</v>
      </c>
      <c r="BM229" s="258" t="s">
        <v>1659</v>
      </c>
    </row>
    <row r="230" s="30" customFormat="true" ht="19.2" hidden="false" customHeight="false" outlineLevel="0" collapsed="false">
      <c r="A230" s="26"/>
      <c r="B230" s="27"/>
      <c r="C230" s="28"/>
      <c r="D230" s="259" t="s">
        <v>256</v>
      </c>
      <c r="E230" s="28"/>
      <c r="F230" s="260" t="s">
        <v>1658</v>
      </c>
      <c r="G230" s="28"/>
      <c r="H230" s="28"/>
      <c r="I230" s="211"/>
      <c r="J230" s="28"/>
      <c r="K230" s="28"/>
      <c r="L230" s="29"/>
      <c r="M230" s="261"/>
      <c r="N230" s="262"/>
      <c r="O230" s="76"/>
      <c r="P230" s="76"/>
      <c r="Q230" s="76"/>
      <c r="R230" s="76"/>
      <c r="S230" s="76"/>
      <c r="T230" s="7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3" t="s">
        <v>256</v>
      </c>
      <c r="AU230" s="3" t="s">
        <v>265</v>
      </c>
    </row>
    <row r="231" s="30" customFormat="true" ht="16.5" hidden="false" customHeight="true" outlineLevel="0" collapsed="false">
      <c r="A231" s="26"/>
      <c r="B231" s="27"/>
      <c r="C231" s="263" t="s">
        <v>775</v>
      </c>
      <c r="D231" s="263" t="s">
        <v>288</v>
      </c>
      <c r="E231" s="264" t="s">
        <v>1448</v>
      </c>
      <c r="F231" s="265" t="s">
        <v>1449</v>
      </c>
      <c r="G231" s="266" t="s">
        <v>332</v>
      </c>
      <c r="H231" s="267" t="n">
        <v>26</v>
      </c>
      <c r="I231" s="268"/>
      <c r="J231" s="269" t="n">
        <f aca="false">ROUND(I231*H231,2)</f>
        <v>0</v>
      </c>
      <c r="K231" s="270"/>
      <c r="L231" s="271"/>
      <c r="M231" s="272"/>
      <c r="N231" s="273" t="s">
        <v>39</v>
      </c>
      <c r="O231" s="76"/>
      <c r="P231" s="256" t="n">
        <f aca="false">O231*H231</f>
        <v>0</v>
      </c>
      <c r="Q231" s="256" t="n">
        <v>1E-005</v>
      </c>
      <c r="R231" s="256" t="n">
        <f aca="false">Q231*H231</f>
        <v>0.00026</v>
      </c>
      <c r="S231" s="256" t="n">
        <v>0</v>
      </c>
      <c r="T231" s="257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324</v>
      </c>
      <c r="AT231" s="258" t="s">
        <v>288</v>
      </c>
      <c r="AU231" s="258" t="s">
        <v>265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1660</v>
      </c>
    </row>
    <row r="232" s="30" customFormat="true" ht="10.2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1449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265</v>
      </c>
    </row>
    <row r="233" s="30" customFormat="true" ht="24.15" hidden="false" customHeight="true" outlineLevel="0" collapsed="false">
      <c r="A233" s="26"/>
      <c r="B233" s="27"/>
      <c r="C233" s="263" t="s">
        <v>1122</v>
      </c>
      <c r="D233" s="263" t="s">
        <v>288</v>
      </c>
      <c r="E233" s="264" t="s">
        <v>1661</v>
      </c>
      <c r="F233" s="265" t="s">
        <v>1662</v>
      </c>
      <c r="G233" s="266" t="s">
        <v>291</v>
      </c>
      <c r="H233" s="267" t="n">
        <v>26</v>
      </c>
      <c r="I233" s="268"/>
      <c r="J233" s="269" t="n">
        <f aca="false">ROUND(I233*H233,2)</f>
        <v>0</v>
      </c>
      <c r="K233" s="270"/>
      <c r="L233" s="271"/>
      <c r="M233" s="272"/>
      <c r="N233" s="273" t="s">
        <v>39</v>
      </c>
      <c r="O233" s="76"/>
      <c r="P233" s="256" t="n">
        <f aca="false">O233*H233</f>
        <v>0</v>
      </c>
      <c r="Q233" s="256" t="n">
        <v>1E-005</v>
      </c>
      <c r="R233" s="256" t="n">
        <f aca="false">Q233*H233</f>
        <v>0.00026</v>
      </c>
      <c r="S233" s="256" t="n">
        <v>0</v>
      </c>
      <c r="T233" s="257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258" t="s">
        <v>324</v>
      </c>
      <c r="AT233" s="258" t="s">
        <v>288</v>
      </c>
      <c r="AU233" s="258" t="s">
        <v>265</v>
      </c>
      <c r="AY233" s="3" t="s">
        <v>247</v>
      </c>
      <c r="BE233" s="137" t="n">
        <f aca="false">IF(N233="základní",J233,0)</f>
        <v>0</v>
      </c>
      <c r="BF233" s="137" t="n">
        <f aca="false">IF(N233="snížená",J233,0)</f>
        <v>0</v>
      </c>
      <c r="BG233" s="137" t="n">
        <f aca="false">IF(N233="zákl. přenesená",J233,0)</f>
        <v>0</v>
      </c>
      <c r="BH233" s="137" t="n">
        <f aca="false">IF(N233="sníž. přenesená",J233,0)</f>
        <v>0</v>
      </c>
      <c r="BI233" s="137" t="n">
        <f aca="false">IF(N233="nulová",J233,0)</f>
        <v>0</v>
      </c>
      <c r="BJ233" s="3" t="s">
        <v>81</v>
      </c>
      <c r="BK233" s="137" t="n">
        <f aca="false">ROUND(I233*H233,2)</f>
        <v>0</v>
      </c>
      <c r="BL233" s="3" t="s">
        <v>302</v>
      </c>
      <c r="BM233" s="258" t="s">
        <v>1663</v>
      </c>
    </row>
    <row r="234" s="30" customFormat="true" ht="19.2" hidden="false" customHeight="false" outlineLevel="0" collapsed="false">
      <c r="A234" s="26"/>
      <c r="B234" s="27"/>
      <c r="C234" s="28"/>
      <c r="D234" s="259" t="s">
        <v>256</v>
      </c>
      <c r="E234" s="28"/>
      <c r="F234" s="260" t="s">
        <v>1662</v>
      </c>
      <c r="G234" s="28"/>
      <c r="H234" s="28"/>
      <c r="I234" s="211"/>
      <c r="J234" s="28"/>
      <c r="K234" s="28"/>
      <c r="L234" s="29"/>
      <c r="M234" s="261"/>
      <c r="N234" s="262"/>
      <c r="O234" s="76"/>
      <c r="P234" s="76"/>
      <c r="Q234" s="76"/>
      <c r="R234" s="76"/>
      <c r="S234" s="76"/>
      <c r="T234" s="7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T234" s="3" t="s">
        <v>256</v>
      </c>
      <c r="AU234" s="3" t="s">
        <v>265</v>
      </c>
    </row>
    <row r="235" s="30" customFormat="true" ht="24.15" hidden="false" customHeight="true" outlineLevel="0" collapsed="false">
      <c r="A235" s="26"/>
      <c r="B235" s="27"/>
      <c r="C235" s="263" t="s">
        <v>969</v>
      </c>
      <c r="D235" s="263" t="s">
        <v>288</v>
      </c>
      <c r="E235" s="264" t="s">
        <v>1664</v>
      </c>
      <c r="F235" s="265" t="s">
        <v>1665</v>
      </c>
      <c r="G235" s="266" t="s">
        <v>291</v>
      </c>
      <c r="H235" s="267" t="n">
        <v>12</v>
      </c>
      <c r="I235" s="268"/>
      <c r="J235" s="269" t="n">
        <f aca="false">ROUND(I235*H235,2)</f>
        <v>0</v>
      </c>
      <c r="K235" s="270"/>
      <c r="L235" s="271"/>
      <c r="M235" s="272"/>
      <c r="N235" s="273" t="s">
        <v>39</v>
      </c>
      <c r="O235" s="76"/>
      <c r="P235" s="256" t="n">
        <f aca="false">O235*H235</f>
        <v>0</v>
      </c>
      <c r="Q235" s="256" t="n">
        <v>1E-005</v>
      </c>
      <c r="R235" s="256" t="n">
        <f aca="false">Q235*H235</f>
        <v>0.00012</v>
      </c>
      <c r="S235" s="256" t="n">
        <v>0</v>
      </c>
      <c r="T235" s="257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258" t="s">
        <v>324</v>
      </c>
      <c r="AT235" s="258" t="s">
        <v>288</v>
      </c>
      <c r="AU235" s="258" t="s">
        <v>265</v>
      </c>
      <c r="AY235" s="3" t="s">
        <v>247</v>
      </c>
      <c r="BE235" s="137" t="n">
        <f aca="false">IF(N235="základní",J235,0)</f>
        <v>0</v>
      </c>
      <c r="BF235" s="137" t="n">
        <f aca="false">IF(N235="snížená",J235,0)</f>
        <v>0</v>
      </c>
      <c r="BG235" s="137" t="n">
        <f aca="false">IF(N235="zákl. přenesená",J235,0)</f>
        <v>0</v>
      </c>
      <c r="BH235" s="137" t="n">
        <f aca="false">IF(N235="sníž. přenesená",J235,0)</f>
        <v>0</v>
      </c>
      <c r="BI235" s="137" t="n">
        <f aca="false">IF(N235="nulová",J235,0)</f>
        <v>0</v>
      </c>
      <c r="BJ235" s="3" t="s">
        <v>81</v>
      </c>
      <c r="BK235" s="137" t="n">
        <f aca="false">ROUND(I235*H235,2)</f>
        <v>0</v>
      </c>
      <c r="BL235" s="3" t="s">
        <v>302</v>
      </c>
      <c r="BM235" s="258" t="s">
        <v>1666</v>
      </c>
    </row>
    <row r="236" s="30" customFormat="true" ht="19.2" hidden="false" customHeight="false" outlineLevel="0" collapsed="false">
      <c r="A236" s="26"/>
      <c r="B236" s="27"/>
      <c r="C236" s="28"/>
      <c r="D236" s="259" t="s">
        <v>256</v>
      </c>
      <c r="E236" s="28"/>
      <c r="F236" s="260" t="s">
        <v>1665</v>
      </c>
      <c r="G236" s="28"/>
      <c r="H236" s="28"/>
      <c r="I236" s="211"/>
      <c r="J236" s="28"/>
      <c r="K236" s="28"/>
      <c r="L236" s="29"/>
      <c r="M236" s="261"/>
      <c r="N236" s="262"/>
      <c r="O236" s="76"/>
      <c r="P236" s="76"/>
      <c r="Q236" s="76"/>
      <c r="R236" s="76"/>
      <c r="S236" s="76"/>
      <c r="T236" s="7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T236" s="3" t="s">
        <v>256</v>
      </c>
      <c r="AU236" s="3" t="s">
        <v>265</v>
      </c>
    </row>
    <row r="237" s="30" customFormat="true" ht="24.15" hidden="false" customHeight="true" outlineLevel="0" collapsed="false">
      <c r="A237" s="26"/>
      <c r="B237" s="27"/>
      <c r="C237" s="263" t="s">
        <v>779</v>
      </c>
      <c r="D237" s="263" t="s">
        <v>288</v>
      </c>
      <c r="E237" s="264" t="s">
        <v>1667</v>
      </c>
      <c r="F237" s="265" t="s">
        <v>1668</v>
      </c>
      <c r="G237" s="266" t="s">
        <v>291</v>
      </c>
      <c r="H237" s="267" t="n">
        <v>2</v>
      </c>
      <c r="I237" s="268"/>
      <c r="J237" s="269" t="n">
        <f aca="false">ROUND(I237*H237,2)</f>
        <v>0</v>
      </c>
      <c r="K237" s="270"/>
      <c r="L237" s="271"/>
      <c r="M237" s="272"/>
      <c r="N237" s="273" t="s">
        <v>39</v>
      </c>
      <c r="O237" s="76"/>
      <c r="P237" s="256" t="n">
        <f aca="false">O237*H237</f>
        <v>0</v>
      </c>
      <c r="Q237" s="256" t="n">
        <v>1E-005</v>
      </c>
      <c r="R237" s="256" t="n">
        <f aca="false">Q237*H237</f>
        <v>2E-005</v>
      </c>
      <c r="S237" s="256" t="n">
        <v>0</v>
      </c>
      <c r="T237" s="257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258" t="s">
        <v>324</v>
      </c>
      <c r="AT237" s="258" t="s">
        <v>288</v>
      </c>
      <c r="AU237" s="258" t="s">
        <v>265</v>
      </c>
      <c r="AY237" s="3" t="s">
        <v>247</v>
      </c>
      <c r="BE237" s="137" t="n">
        <f aca="false">IF(N237="základní",J237,0)</f>
        <v>0</v>
      </c>
      <c r="BF237" s="137" t="n">
        <f aca="false">IF(N237="snížená",J237,0)</f>
        <v>0</v>
      </c>
      <c r="BG237" s="137" t="n">
        <f aca="false">IF(N237="zákl. přenesená",J237,0)</f>
        <v>0</v>
      </c>
      <c r="BH237" s="137" t="n">
        <f aca="false">IF(N237="sníž. přenesená",J237,0)</f>
        <v>0</v>
      </c>
      <c r="BI237" s="137" t="n">
        <f aca="false">IF(N237="nulová",J237,0)</f>
        <v>0</v>
      </c>
      <c r="BJ237" s="3" t="s">
        <v>81</v>
      </c>
      <c r="BK237" s="137" t="n">
        <f aca="false">ROUND(I237*H237,2)</f>
        <v>0</v>
      </c>
      <c r="BL237" s="3" t="s">
        <v>302</v>
      </c>
      <c r="BM237" s="258" t="s">
        <v>1669</v>
      </c>
    </row>
    <row r="238" s="30" customFormat="true" ht="10.2" hidden="false" customHeight="false" outlineLevel="0" collapsed="false">
      <c r="A238" s="26"/>
      <c r="B238" s="27"/>
      <c r="C238" s="28"/>
      <c r="D238" s="259" t="s">
        <v>256</v>
      </c>
      <c r="E238" s="28"/>
      <c r="F238" s="260" t="s">
        <v>1668</v>
      </c>
      <c r="G238" s="28"/>
      <c r="H238" s="28"/>
      <c r="I238" s="211"/>
      <c r="J238" s="28"/>
      <c r="K238" s="28"/>
      <c r="L238" s="29"/>
      <c r="M238" s="261"/>
      <c r="N238" s="262"/>
      <c r="O238" s="76"/>
      <c r="P238" s="76"/>
      <c r="Q238" s="76"/>
      <c r="R238" s="76"/>
      <c r="S238" s="76"/>
      <c r="T238" s="7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3" t="s">
        <v>256</v>
      </c>
      <c r="AU238" s="3" t="s">
        <v>265</v>
      </c>
    </row>
    <row r="239" s="30" customFormat="true" ht="24.15" hidden="false" customHeight="true" outlineLevel="0" collapsed="false">
      <c r="A239" s="26"/>
      <c r="B239" s="27"/>
      <c r="C239" s="263" t="s">
        <v>783</v>
      </c>
      <c r="D239" s="263" t="s">
        <v>288</v>
      </c>
      <c r="E239" s="264" t="s">
        <v>1452</v>
      </c>
      <c r="F239" s="265" t="s">
        <v>1453</v>
      </c>
      <c r="G239" s="266" t="s">
        <v>291</v>
      </c>
      <c r="H239" s="267" t="n">
        <v>12</v>
      </c>
      <c r="I239" s="268"/>
      <c r="J239" s="269" t="n">
        <f aca="false">ROUND(I239*H239,2)</f>
        <v>0</v>
      </c>
      <c r="K239" s="270"/>
      <c r="L239" s="271"/>
      <c r="M239" s="272"/>
      <c r="N239" s="273" t="s">
        <v>39</v>
      </c>
      <c r="O239" s="76"/>
      <c r="P239" s="256" t="n">
        <f aca="false">O239*H239</f>
        <v>0</v>
      </c>
      <c r="Q239" s="256" t="n">
        <v>1E-005</v>
      </c>
      <c r="R239" s="256" t="n">
        <f aca="false">Q239*H239</f>
        <v>0.00012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324</v>
      </c>
      <c r="AT239" s="258" t="s">
        <v>288</v>
      </c>
      <c r="AU239" s="258" t="s">
        <v>265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302</v>
      </c>
      <c r="BM239" s="258" t="s">
        <v>1670</v>
      </c>
    </row>
    <row r="240" s="30" customFormat="true" ht="19.2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1453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265</v>
      </c>
    </row>
    <row r="241" s="30" customFormat="true" ht="24.15" hidden="false" customHeight="true" outlineLevel="0" collapsed="false">
      <c r="A241" s="26"/>
      <c r="B241" s="27"/>
      <c r="C241" s="263" t="s">
        <v>795</v>
      </c>
      <c r="D241" s="263" t="s">
        <v>288</v>
      </c>
      <c r="E241" s="264" t="s">
        <v>1456</v>
      </c>
      <c r="F241" s="265" t="s">
        <v>1457</v>
      </c>
      <c r="G241" s="266" t="s">
        <v>291</v>
      </c>
      <c r="H241" s="267" t="n">
        <v>4</v>
      </c>
      <c r="I241" s="268"/>
      <c r="J241" s="269" t="n">
        <f aca="false">ROUND(I241*H241,2)</f>
        <v>0</v>
      </c>
      <c r="K241" s="270"/>
      <c r="L241" s="271"/>
      <c r="M241" s="272"/>
      <c r="N241" s="273" t="s">
        <v>39</v>
      </c>
      <c r="O241" s="76"/>
      <c r="P241" s="256" t="n">
        <f aca="false">O241*H241</f>
        <v>0</v>
      </c>
      <c r="Q241" s="256" t="n">
        <v>1E-005</v>
      </c>
      <c r="R241" s="256" t="n">
        <f aca="false">Q241*H241</f>
        <v>4E-005</v>
      </c>
      <c r="S241" s="256" t="n">
        <v>0</v>
      </c>
      <c r="T241" s="257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258" t="s">
        <v>324</v>
      </c>
      <c r="AT241" s="258" t="s">
        <v>288</v>
      </c>
      <c r="AU241" s="258" t="s">
        <v>265</v>
      </c>
      <c r="AY241" s="3" t="s">
        <v>247</v>
      </c>
      <c r="BE241" s="137" t="n">
        <f aca="false">IF(N241="základní",J241,0)</f>
        <v>0</v>
      </c>
      <c r="BF241" s="137" t="n">
        <f aca="false">IF(N241="snížená",J241,0)</f>
        <v>0</v>
      </c>
      <c r="BG241" s="137" t="n">
        <f aca="false">IF(N241="zákl. přenesená",J241,0)</f>
        <v>0</v>
      </c>
      <c r="BH241" s="137" t="n">
        <f aca="false">IF(N241="sníž. přenesená",J241,0)</f>
        <v>0</v>
      </c>
      <c r="BI241" s="137" t="n">
        <f aca="false">IF(N241="nulová",J241,0)</f>
        <v>0</v>
      </c>
      <c r="BJ241" s="3" t="s">
        <v>81</v>
      </c>
      <c r="BK241" s="137" t="n">
        <f aca="false">ROUND(I241*H241,2)</f>
        <v>0</v>
      </c>
      <c r="BL241" s="3" t="s">
        <v>302</v>
      </c>
      <c r="BM241" s="258" t="s">
        <v>1671</v>
      </c>
    </row>
    <row r="242" s="30" customFormat="true" ht="19.2" hidden="false" customHeight="false" outlineLevel="0" collapsed="false">
      <c r="A242" s="26"/>
      <c r="B242" s="27"/>
      <c r="C242" s="28"/>
      <c r="D242" s="259" t="s">
        <v>256</v>
      </c>
      <c r="E242" s="28"/>
      <c r="F242" s="260" t="s">
        <v>1457</v>
      </c>
      <c r="G242" s="28"/>
      <c r="H242" s="28"/>
      <c r="I242" s="211"/>
      <c r="J242" s="28"/>
      <c r="K242" s="28"/>
      <c r="L242" s="29"/>
      <c r="M242" s="261"/>
      <c r="N242" s="262"/>
      <c r="O242" s="76"/>
      <c r="P242" s="76"/>
      <c r="Q242" s="76"/>
      <c r="R242" s="76"/>
      <c r="S242" s="76"/>
      <c r="T242" s="77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T242" s="3" t="s">
        <v>256</v>
      </c>
      <c r="AU242" s="3" t="s">
        <v>265</v>
      </c>
    </row>
    <row r="243" s="30" customFormat="true" ht="24.15" hidden="false" customHeight="true" outlineLevel="0" collapsed="false">
      <c r="A243" s="26"/>
      <c r="B243" s="27"/>
      <c r="C243" s="263" t="s">
        <v>800</v>
      </c>
      <c r="D243" s="263" t="s">
        <v>288</v>
      </c>
      <c r="E243" s="264" t="s">
        <v>1672</v>
      </c>
      <c r="F243" s="265" t="s">
        <v>1673</v>
      </c>
      <c r="G243" s="266" t="s">
        <v>291</v>
      </c>
      <c r="H243" s="267" t="n">
        <v>2</v>
      </c>
      <c r="I243" s="268"/>
      <c r="J243" s="269" t="n">
        <f aca="false">ROUND(I243*H243,2)</f>
        <v>0</v>
      </c>
      <c r="K243" s="270"/>
      <c r="L243" s="271"/>
      <c r="M243" s="272"/>
      <c r="N243" s="273" t="s">
        <v>39</v>
      </c>
      <c r="O243" s="76"/>
      <c r="P243" s="256" t="n">
        <f aca="false">O243*H243</f>
        <v>0</v>
      </c>
      <c r="Q243" s="256" t="n">
        <v>1E-005</v>
      </c>
      <c r="R243" s="256" t="n">
        <f aca="false">Q243*H243</f>
        <v>2E-005</v>
      </c>
      <c r="S243" s="256" t="n">
        <v>0</v>
      </c>
      <c r="T243" s="257" t="n">
        <f aca="false"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258" t="s">
        <v>324</v>
      </c>
      <c r="AT243" s="258" t="s">
        <v>288</v>
      </c>
      <c r="AU243" s="258" t="s">
        <v>265</v>
      </c>
      <c r="AY243" s="3" t="s">
        <v>247</v>
      </c>
      <c r="BE243" s="137" t="n">
        <f aca="false">IF(N243="základní",J243,0)</f>
        <v>0</v>
      </c>
      <c r="BF243" s="137" t="n">
        <f aca="false">IF(N243="snížená",J243,0)</f>
        <v>0</v>
      </c>
      <c r="BG243" s="137" t="n">
        <f aca="false">IF(N243="zákl. přenesená",J243,0)</f>
        <v>0</v>
      </c>
      <c r="BH243" s="137" t="n">
        <f aca="false">IF(N243="sníž. přenesená",J243,0)</f>
        <v>0</v>
      </c>
      <c r="BI243" s="137" t="n">
        <f aca="false">IF(N243="nulová",J243,0)</f>
        <v>0</v>
      </c>
      <c r="BJ243" s="3" t="s">
        <v>81</v>
      </c>
      <c r="BK243" s="137" t="n">
        <f aca="false">ROUND(I243*H243,2)</f>
        <v>0</v>
      </c>
      <c r="BL243" s="3" t="s">
        <v>302</v>
      </c>
      <c r="BM243" s="258" t="s">
        <v>1674</v>
      </c>
    </row>
    <row r="244" s="30" customFormat="true" ht="19.2" hidden="false" customHeight="false" outlineLevel="0" collapsed="false">
      <c r="A244" s="26"/>
      <c r="B244" s="27"/>
      <c r="C244" s="28"/>
      <c r="D244" s="259" t="s">
        <v>256</v>
      </c>
      <c r="E244" s="28"/>
      <c r="F244" s="260" t="s">
        <v>1673</v>
      </c>
      <c r="G244" s="28"/>
      <c r="H244" s="28"/>
      <c r="I244" s="211"/>
      <c r="J244" s="28"/>
      <c r="K244" s="28"/>
      <c r="L244" s="29"/>
      <c r="M244" s="261"/>
      <c r="N244" s="262"/>
      <c r="O244" s="76"/>
      <c r="P244" s="76"/>
      <c r="Q244" s="76"/>
      <c r="R244" s="76"/>
      <c r="S244" s="76"/>
      <c r="T244" s="77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T244" s="3" t="s">
        <v>256</v>
      </c>
      <c r="AU244" s="3" t="s">
        <v>265</v>
      </c>
    </row>
    <row r="245" s="30" customFormat="true" ht="24.15" hidden="false" customHeight="true" outlineLevel="0" collapsed="false">
      <c r="A245" s="26"/>
      <c r="B245" s="27"/>
      <c r="C245" s="263" t="s">
        <v>787</v>
      </c>
      <c r="D245" s="263" t="s">
        <v>288</v>
      </c>
      <c r="E245" s="264" t="s">
        <v>1675</v>
      </c>
      <c r="F245" s="265" t="s">
        <v>1676</v>
      </c>
      <c r="G245" s="266" t="s">
        <v>291</v>
      </c>
      <c r="H245" s="267" t="n">
        <v>1</v>
      </c>
      <c r="I245" s="268"/>
      <c r="J245" s="269" t="n">
        <f aca="false">ROUND(I245*H245,2)</f>
        <v>0</v>
      </c>
      <c r="K245" s="270"/>
      <c r="L245" s="271"/>
      <c r="M245" s="272"/>
      <c r="N245" s="273" t="s">
        <v>39</v>
      </c>
      <c r="O245" s="76"/>
      <c r="P245" s="256" t="n">
        <f aca="false">O245*H245</f>
        <v>0</v>
      </c>
      <c r="Q245" s="256" t="n">
        <v>1E-005</v>
      </c>
      <c r="R245" s="256" t="n">
        <f aca="false">Q245*H245</f>
        <v>1E-005</v>
      </c>
      <c r="S245" s="256" t="n">
        <v>0</v>
      </c>
      <c r="T245" s="257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258" t="s">
        <v>324</v>
      </c>
      <c r="AT245" s="258" t="s">
        <v>288</v>
      </c>
      <c r="AU245" s="258" t="s">
        <v>265</v>
      </c>
      <c r="AY245" s="3" t="s">
        <v>247</v>
      </c>
      <c r="BE245" s="137" t="n">
        <f aca="false">IF(N245="základní",J245,0)</f>
        <v>0</v>
      </c>
      <c r="BF245" s="137" t="n">
        <f aca="false">IF(N245="snížená",J245,0)</f>
        <v>0</v>
      </c>
      <c r="BG245" s="137" t="n">
        <f aca="false">IF(N245="zákl. přenesená",J245,0)</f>
        <v>0</v>
      </c>
      <c r="BH245" s="137" t="n">
        <f aca="false">IF(N245="sníž. přenesená",J245,0)</f>
        <v>0</v>
      </c>
      <c r="BI245" s="137" t="n">
        <f aca="false">IF(N245="nulová",J245,0)</f>
        <v>0</v>
      </c>
      <c r="BJ245" s="3" t="s">
        <v>81</v>
      </c>
      <c r="BK245" s="137" t="n">
        <f aca="false">ROUND(I245*H245,2)</f>
        <v>0</v>
      </c>
      <c r="BL245" s="3" t="s">
        <v>302</v>
      </c>
      <c r="BM245" s="258" t="s">
        <v>1677</v>
      </c>
    </row>
    <row r="246" s="30" customFormat="true" ht="10.2" hidden="false" customHeight="false" outlineLevel="0" collapsed="false">
      <c r="A246" s="26"/>
      <c r="B246" s="27"/>
      <c r="C246" s="28"/>
      <c r="D246" s="259" t="s">
        <v>256</v>
      </c>
      <c r="E246" s="28"/>
      <c r="F246" s="260" t="s">
        <v>1676</v>
      </c>
      <c r="G246" s="28"/>
      <c r="H246" s="28"/>
      <c r="I246" s="211"/>
      <c r="J246" s="28"/>
      <c r="K246" s="28"/>
      <c r="L246" s="29"/>
      <c r="M246" s="261"/>
      <c r="N246" s="262"/>
      <c r="O246" s="76"/>
      <c r="P246" s="76"/>
      <c r="Q246" s="76"/>
      <c r="R246" s="76"/>
      <c r="S246" s="76"/>
      <c r="T246" s="77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T246" s="3" t="s">
        <v>256</v>
      </c>
      <c r="AU246" s="3" t="s">
        <v>265</v>
      </c>
    </row>
    <row r="247" s="30" customFormat="true" ht="24.15" hidden="false" customHeight="true" outlineLevel="0" collapsed="false">
      <c r="A247" s="26"/>
      <c r="B247" s="27"/>
      <c r="C247" s="263" t="s">
        <v>791</v>
      </c>
      <c r="D247" s="263" t="s">
        <v>288</v>
      </c>
      <c r="E247" s="264" t="s">
        <v>1460</v>
      </c>
      <c r="F247" s="265" t="s">
        <v>1461</v>
      </c>
      <c r="G247" s="266" t="s">
        <v>291</v>
      </c>
      <c r="H247" s="267" t="n">
        <v>3</v>
      </c>
      <c r="I247" s="268"/>
      <c r="J247" s="269" t="n">
        <f aca="false">ROUND(I247*H247,2)</f>
        <v>0</v>
      </c>
      <c r="K247" s="270"/>
      <c r="L247" s="271"/>
      <c r="M247" s="272"/>
      <c r="N247" s="273" t="s">
        <v>39</v>
      </c>
      <c r="O247" s="76"/>
      <c r="P247" s="256" t="n">
        <f aca="false">O247*H247</f>
        <v>0</v>
      </c>
      <c r="Q247" s="256" t="n">
        <v>1E-005</v>
      </c>
      <c r="R247" s="256" t="n">
        <f aca="false">Q247*H247</f>
        <v>3E-005</v>
      </c>
      <c r="S247" s="256" t="n">
        <v>0</v>
      </c>
      <c r="T247" s="257" t="n">
        <f aca="false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258" t="s">
        <v>324</v>
      </c>
      <c r="AT247" s="258" t="s">
        <v>288</v>
      </c>
      <c r="AU247" s="258" t="s">
        <v>265</v>
      </c>
      <c r="AY247" s="3" t="s">
        <v>247</v>
      </c>
      <c r="BE247" s="137" t="n">
        <f aca="false">IF(N247="základní",J247,0)</f>
        <v>0</v>
      </c>
      <c r="BF247" s="137" t="n">
        <f aca="false">IF(N247="snížená",J247,0)</f>
        <v>0</v>
      </c>
      <c r="BG247" s="137" t="n">
        <f aca="false">IF(N247="zákl. přenesená",J247,0)</f>
        <v>0</v>
      </c>
      <c r="BH247" s="137" t="n">
        <f aca="false">IF(N247="sníž. přenesená",J247,0)</f>
        <v>0</v>
      </c>
      <c r="BI247" s="137" t="n">
        <f aca="false">IF(N247="nulová",J247,0)</f>
        <v>0</v>
      </c>
      <c r="BJ247" s="3" t="s">
        <v>81</v>
      </c>
      <c r="BK247" s="137" t="n">
        <f aca="false">ROUND(I247*H247,2)</f>
        <v>0</v>
      </c>
      <c r="BL247" s="3" t="s">
        <v>302</v>
      </c>
      <c r="BM247" s="258" t="s">
        <v>1678</v>
      </c>
    </row>
    <row r="248" s="30" customFormat="true" ht="10.2" hidden="false" customHeight="false" outlineLevel="0" collapsed="false">
      <c r="A248" s="26"/>
      <c r="B248" s="27"/>
      <c r="C248" s="28"/>
      <c r="D248" s="259" t="s">
        <v>256</v>
      </c>
      <c r="E248" s="28"/>
      <c r="F248" s="260" t="s">
        <v>1461</v>
      </c>
      <c r="G248" s="28"/>
      <c r="H248" s="28"/>
      <c r="I248" s="211"/>
      <c r="J248" s="28"/>
      <c r="K248" s="28"/>
      <c r="L248" s="29"/>
      <c r="M248" s="261"/>
      <c r="N248" s="262"/>
      <c r="O248" s="76"/>
      <c r="P248" s="76"/>
      <c r="Q248" s="76"/>
      <c r="R248" s="76"/>
      <c r="S248" s="76"/>
      <c r="T248" s="77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T248" s="3" t="s">
        <v>256</v>
      </c>
      <c r="AU248" s="3" t="s">
        <v>265</v>
      </c>
    </row>
    <row r="249" s="30" customFormat="true" ht="24.15" hidden="false" customHeight="true" outlineLevel="0" collapsed="false">
      <c r="A249" s="26"/>
      <c r="B249" s="27"/>
      <c r="C249" s="263" t="s">
        <v>974</v>
      </c>
      <c r="D249" s="263" t="s">
        <v>288</v>
      </c>
      <c r="E249" s="264" t="s">
        <v>1679</v>
      </c>
      <c r="F249" s="265" t="s">
        <v>1680</v>
      </c>
      <c r="G249" s="266" t="s">
        <v>291</v>
      </c>
      <c r="H249" s="267" t="n">
        <v>2</v>
      </c>
      <c r="I249" s="268"/>
      <c r="J249" s="269" t="n">
        <f aca="false">ROUND(I249*H249,2)</f>
        <v>0</v>
      </c>
      <c r="K249" s="270"/>
      <c r="L249" s="271"/>
      <c r="M249" s="272"/>
      <c r="N249" s="273" t="s">
        <v>39</v>
      </c>
      <c r="O249" s="76"/>
      <c r="P249" s="256" t="n">
        <f aca="false">O249*H249</f>
        <v>0</v>
      </c>
      <c r="Q249" s="256" t="n">
        <v>1E-005</v>
      </c>
      <c r="R249" s="256" t="n">
        <f aca="false">Q249*H249</f>
        <v>2E-005</v>
      </c>
      <c r="S249" s="256" t="n">
        <v>0</v>
      </c>
      <c r="T249" s="257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258" t="s">
        <v>324</v>
      </c>
      <c r="AT249" s="258" t="s">
        <v>288</v>
      </c>
      <c r="AU249" s="258" t="s">
        <v>265</v>
      </c>
      <c r="AY249" s="3" t="s">
        <v>247</v>
      </c>
      <c r="BE249" s="137" t="n">
        <f aca="false">IF(N249="základní",J249,0)</f>
        <v>0</v>
      </c>
      <c r="BF249" s="137" t="n">
        <f aca="false">IF(N249="snížená",J249,0)</f>
        <v>0</v>
      </c>
      <c r="BG249" s="137" t="n">
        <f aca="false">IF(N249="zákl. přenesená",J249,0)</f>
        <v>0</v>
      </c>
      <c r="BH249" s="137" t="n">
        <f aca="false">IF(N249="sníž. přenesená",J249,0)</f>
        <v>0</v>
      </c>
      <c r="BI249" s="137" t="n">
        <f aca="false">IF(N249="nulová",J249,0)</f>
        <v>0</v>
      </c>
      <c r="BJ249" s="3" t="s">
        <v>81</v>
      </c>
      <c r="BK249" s="137" t="n">
        <f aca="false">ROUND(I249*H249,2)</f>
        <v>0</v>
      </c>
      <c r="BL249" s="3" t="s">
        <v>302</v>
      </c>
      <c r="BM249" s="258" t="s">
        <v>1681</v>
      </c>
    </row>
    <row r="250" s="30" customFormat="true" ht="19.2" hidden="false" customHeight="false" outlineLevel="0" collapsed="false">
      <c r="A250" s="26"/>
      <c r="B250" s="27"/>
      <c r="C250" s="28"/>
      <c r="D250" s="259" t="s">
        <v>256</v>
      </c>
      <c r="E250" s="28"/>
      <c r="F250" s="260" t="s">
        <v>1680</v>
      </c>
      <c r="G250" s="28"/>
      <c r="H250" s="28"/>
      <c r="I250" s="211"/>
      <c r="J250" s="28"/>
      <c r="K250" s="28"/>
      <c r="L250" s="29"/>
      <c r="M250" s="261"/>
      <c r="N250" s="262"/>
      <c r="O250" s="76"/>
      <c r="P250" s="76"/>
      <c r="Q250" s="76"/>
      <c r="R250" s="76"/>
      <c r="S250" s="76"/>
      <c r="T250" s="77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T250" s="3" t="s">
        <v>256</v>
      </c>
      <c r="AU250" s="3" t="s">
        <v>265</v>
      </c>
    </row>
    <row r="251" s="30" customFormat="true" ht="21.75" hidden="false" customHeight="true" outlineLevel="0" collapsed="false">
      <c r="A251" s="26"/>
      <c r="B251" s="27"/>
      <c r="C251" s="246" t="s">
        <v>979</v>
      </c>
      <c r="D251" s="246" t="s">
        <v>250</v>
      </c>
      <c r="E251" s="247" t="s">
        <v>1682</v>
      </c>
      <c r="F251" s="248" t="s">
        <v>1683</v>
      </c>
      <c r="G251" s="249" t="s">
        <v>291</v>
      </c>
      <c r="H251" s="250" t="n">
        <v>10</v>
      </c>
      <c r="I251" s="251"/>
      <c r="J251" s="252" t="n">
        <f aca="false">ROUND(I251*H251,2)</f>
        <v>0</v>
      </c>
      <c r="K251" s="253"/>
      <c r="L251" s="29"/>
      <c r="M251" s="254"/>
      <c r="N251" s="255" t="s">
        <v>39</v>
      </c>
      <c r="O251" s="76"/>
      <c r="P251" s="256" t="n">
        <f aca="false">O251*H251</f>
        <v>0</v>
      </c>
      <c r="Q251" s="256" t="n">
        <v>0</v>
      </c>
      <c r="R251" s="256" t="n">
        <f aca="false">Q251*H251</f>
        <v>0</v>
      </c>
      <c r="S251" s="256" t="n">
        <v>0</v>
      </c>
      <c r="T251" s="257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258" t="s">
        <v>302</v>
      </c>
      <c r="AT251" s="258" t="s">
        <v>250</v>
      </c>
      <c r="AU251" s="258" t="s">
        <v>265</v>
      </c>
      <c r="AY251" s="3" t="s">
        <v>247</v>
      </c>
      <c r="BE251" s="137" t="n">
        <f aca="false">IF(N251="základní",J251,0)</f>
        <v>0</v>
      </c>
      <c r="BF251" s="137" t="n">
        <f aca="false">IF(N251="snížená",J251,0)</f>
        <v>0</v>
      </c>
      <c r="BG251" s="137" t="n">
        <f aca="false">IF(N251="zákl. přenesená",J251,0)</f>
        <v>0</v>
      </c>
      <c r="BH251" s="137" t="n">
        <f aca="false">IF(N251="sníž. přenesená",J251,0)</f>
        <v>0</v>
      </c>
      <c r="BI251" s="137" t="n">
        <f aca="false">IF(N251="nulová",J251,0)</f>
        <v>0</v>
      </c>
      <c r="BJ251" s="3" t="s">
        <v>81</v>
      </c>
      <c r="BK251" s="137" t="n">
        <f aca="false">ROUND(I251*H251,2)</f>
        <v>0</v>
      </c>
      <c r="BL251" s="3" t="s">
        <v>302</v>
      </c>
      <c r="BM251" s="258" t="s">
        <v>1684</v>
      </c>
    </row>
    <row r="252" s="30" customFormat="true" ht="10.2" hidden="false" customHeight="false" outlineLevel="0" collapsed="false">
      <c r="A252" s="26"/>
      <c r="B252" s="27"/>
      <c r="C252" s="28"/>
      <c r="D252" s="259" t="s">
        <v>256</v>
      </c>
      <c r="E252" s="28"/>
      <c r="F252" s="260" t="s">
        <v>1683</v>
      </c>
      <c r="G252" s="28"/>
      <c r="H252" s="28"/>
      <c r="I252" s="211"/>
      <c r="J252" s="28"/>
      <c r="K252" s="28"/>
      <c r="L252" s="29"/>
      <c r="M252" s="261"/>
      <c r="N252" s="262"/>
      <c r="O252" s="76"/>
      <c r="P252" s="76"/>
      <c r="Q252" s="76"/>
      <c r="R252" s="76"/>
      <c r="S252" s="76"/>
      <c r="T252" s="7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T252" s="3" t="s">
        <v>256</v>
      </c>
      <c r="AU252" s="3" t="s">
        <v>265</v>
      </c>
    </row>
    <row r="253" s="30" customFormat="true" ht="37.8" hidden="false" customHeight="true" outlineLevel="0" collapsed="false">
      <c r="A253" s="26"/>
      <c r="B253" s="27"/>
      <c r="C253" s="246" t="s">
        <v>1579</v>
      </c>
      <c r="D253" s="246" t="s">
        <v>250</v>
      </c>
      <c r="E253" s="247" t="s">
        <v>1580</v>
      </c>
      <c r="F253" s="248" t="s">
        <v>1581</v>
      </c>
      <c r="G253" s="249" t="s">
        <v>307</v>
      </c>
      <c r="H253" s="250" t="n">
        <v>4</v>
      </c>
      <c r="I253" s="251"/>
      <c r="J253" s="252" t="n">
        <f aca="false">ROUND(I253*H253,2)</f>
        <v>0</v>
      </c>
      <c r="K253" s="253"/>
      <c r="L253" s="29"/>
      <c r="M253" s="254"/>
      <c r="N253" s="255" t="s">
        <v>39</v>
      </c>
      <c r="O253" s="76"/>
      <c r="P253" s="256" t="n">
        <f aca="false">O253*H253</f>
        <v>0</v>
      </c>
      <c r="Q253" s="256" t="n">
        <v>0</v>
      </c>
      <c r="R253" s="256" t="n">
        <f aca="false">Q253*H253</f>
        <v>0</v>
      </c>
      <c r="S253" s="256" t="n">
        <v>0</v>
      </c>
      <c r="T253" s="257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258" t="s">
        <v>302</v>
      </c>
      <c r="AT253" s="258" t="s">
        <v>250</v>
      </c>
      <c r="AU253" s="258" t="s">
        <v>265</v>
      </c>
      <c r="AY253" s="3" t="s">
        <v>247</v>
      </c>
      <c r="BE253" s="137" t="n">
        <f aca="false">IF(N253="základní",J253,0)</f>
        <v>0</v>
      </c>
      <c r="BF253" s="137" t="n">
        <f aca="false">IF(N253="snížená",J253,0)</f>
        <v>0</v>
      </c>
      <c r="BG253" s="137" t="n">
        <f aca="false">IF(N253="zákl. přenesená",J253,0)</f>
        <v>0</v>
      </c>
      <c r="BH253" s="137" t="n">
        <f aca="false">IF(N253="sníž. přenesená",J253,0)</f>
        <v>0</v>
      </c>
      <c r="BI253" s="137" t="n">
        <f aca="false">IF(N253="nulová",J253,0)</f>
        <v>0</v>
      </c>
      <c r="BJ253" s="3" t="s">
        <v>81</v>
      </c>
      <c r="BK253" s="137" t="n">
        <f aca="false">ROUND(I253*H253,2)</f>
        <v>0</v>
      </c>
      <c r="BL253" s="3" t="s">
        <v>302</v>
      </c>
      <c r="BM253" s="258" t="s">
        <v>1582</v>
      </c>
    </row>
    <row r="254" s="30" customFormat="true" ht="19.2" hidden="false" customHeight="false" outlineLevel="0" collapsed="false">
      <c r="A254" s="26"/>
      <c r="B254" s="27"/>
      <c r="C254" s="28"/>
      <c r="D254" s="259" t="s">
        <v>256</v>
      </c>
      <c r="E254" s="28"/>
      <c r="F254" s="260" t="s">
        <v>1581</v>
      </c>
      <c r="G254" s="28"/>
      <c r="H254" s="28"/>
      <c r="I254" s="211"/>
      <c r="J254" s="28"/>
      <c r="K254" s="28"/>
      <c r="L254" s="29"/>
      <c r="M254" s="261"/>
      <c r="N254" s="262"/>
      <c r="O254" s="76"/>
      <c r="P254" s="76"/>
      <c r="Q254" s="76"/>
      <c r="R254" s="76"/>
      <c r="S254" s="76"/>
      <c r="T254" s="77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T254" s="3" t="s">
        <v>256</v>
      </c>
      <c r="AU254" s="3" t="s">
        <v>265</v>
      </c>
    </row>
    <row r="255" s="30" customFormat="true" ht="24.15" hidden="false" customHeight="true" outlineLevel="0" collapsed="false">
      <c r="A255" s="26"/>
      <c r="B255" s="27"/>
      <c r="C255" s="246" t="s">
        <v>1315</v>
      </c>
      <c r="D255" s="246" t="s">
        <v>250</v>
      </c>
      <c r="E255" s="247" t="s">
        <v>1316</v>
      </c>
      <c r="F255" s="248" t="s">
        <v>1317</v>
      </c>
      <c r="G255" s="249" t="s">
        <v>332</v>
      </c>
      <c r="H255" s="250" t="n">
        <v>4</v>
      </c>
      <c r="I255" s="251"/>
      <c r="J255" s="252" t="n">
        <f aca="false">ROUND(I255*H255,2)</f>
        <v>0</v>
      </c>
      <c r="K255" s="253"/>
      <c r="L255" s="29"/>
      <c r="M255" s="254"/>
      <c r="N255" s="255" t="s">
        <v>39</v>
      </c>
      <c r="O255" s="76"/>
      <c r="P255" s="256" t="n">
        <f aca="false">O255*H255</f>
        <v>0</v>
      </c>
      <c r="Q255" s="256" t="n">
        <v>0</v>
      </c>
      <c r="R255" s="256" t="n">
        <f aca="false">Q255*H255</f>
        <v>0</v>
      </c>
      <c r="S255" s="256" t="n">
        <v>0</v>
      </c>
      <c r="T255" s="257" t="n">
        <f aca="false">S255*H255</f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258" t="s">
        <v>302</v>
      </c>
      <c r="AT255" s="258" t="s">
        <v>250</v>
      </c>
      <c r="AU255" s="258" t="s">
        <v>265</v>
      </c>
      <c r="AY255" s="3" t="s">
        <v>247</v>
      </c>
      <c r="BE255" s="137" t="n">
        <f aca="false">IF(N255="základní",J255,0)</f>
        <v>0</v>
      </c>
      <c r="BF255" s="137" t="n">
        <f aca="false">IF(N255="snížená",J255,0)</f>
        <v>0</v>
      </c>
      <c r="BG255" s="137" t="n">
        <f aca="false">IF(N255="zákl. přenesená",J255,0)</f>
        <v>0</v>
      </c>
      <c r="BH255" s="137" t="n">
        <f aca="false">IF(N255="sníž. přenesená",J255,0)</f>
        <v>0</v>
      </c>
      <c r="BI255" s="137" t="n">
        <f aca="false">IF(N255="nulová",J255,0)</f>
        <v>0</v>
      </c>
      <c r="BJ255" s="3" t="s">
        <v>81</v>
      </c>
      <c r="BK255" s="137" t="n">
        <f aca="false">ROUND(I255*H255,2)</f>
        <v>0</v>
      </c>
      <c r="BL255" s="3" t="s">
        <v>302</v>
      </c>
      <c r="BM255" s="258" t="s">
        <v>1318</v>
      </c>
    </row>
    <row r="256" s="30" customFormat="true" ht="19.2" hidden="false" customHeight="false" outlineLevel="0" collapsed="false">
      <c r="A256" s="26"/>
      <c r="B256" s="27"/>
      <c r="C256" s="28"/>
      <c r="D256" s="259" t="s">
        <v>256</v>
      </c>
      <c r="E256" s="28"/>
      <c r="F256" s="260" t="s">
        <v>1317</v>
      </c>
      <c r="G256" s="28"/>
      <c r="H256" s="28"/>
      <c r="I256" s="211"/>
      <c r="J256" s="28"/>
      <c r="K256" s="28"/>
      <c r="L256" s="29"/>
      <c r="M256" s="261"/>
      <c r="N256" s="262"/>
      <c r="O256" s="76"/>
      <c r="P256" s="76"/>
      <c r="Q256" s="76"/>
      <c r="R256" s="76"/>
      <c r="S256" s="76"/>
      <c r="T256" s="77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T256" s="3" t="s">
        <v>256</v>
      </c>
      <c r="AU256" s="3" t="s">
        <v>265</v>
      </c>
    </row>
    <row r="257" s="30" customFormat="true" ht="24.15" hidden="false" customHeight="true" outlineLevel="0" collapsed="false">
      <c r="A257" s="26"/>
      <c r="B257" s="27"/>
      <c r="C257" s="263" t="s">
        <v>1319</v>
      </c>
      <c r="D257" s="263" t="s">
        <v>288</v>
      </c>
      <c r="E257" s="264" t="s">
        <v>1320</v>
      </c>
      <c r="F257" s="265" t="s">
        <v>1321</v>
      </c>
      <c r="G257" s="266" t="s">
        <v>291</v>
      </c>
      <c r="H257" s="267" t="n">
        <v>4</v>
      </c>
      <c r="I257" s="268"/>
      <c r="J257" s="269" t="n">
        <f aca="false">ROUND(I257*H257,2)</f>
        <v>0</v>
      </c>
      <c r="K257" s="270"/>
      <c r="L257" s="271"/>
      <c r="M257" s="272"/>
      <c r="N257" s="273" t="s">
        <v>39</v>
      </c>
      <c r="O257" s="76"/>
      <c r="P257" s="256" t="n">
        <f aca="false">O257*H257</f>
        <v>0</v>
      </c>
      <c r="Q257" s="256" t="n">
        <v>1E-005</v>
      </c>
      <c r="R257" s="256" t="n">
        <f aca="false">Q257*H257</f>
        <v>4E-005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324</v>
      </c>
      <c r="AT257" s="258" t="s">
        <v>288</v>
      </c>
      <c r="AU257" s="258" t="s">
        <v>265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302</v>
      </c>
      <c r="BM257" s="258" t="s">
        <v>1322</v>
      </c>
    </row>
    <row r="258" s="30" customFormat="true" ht="19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1321</v>
      </c>
      <c r="G258" s="28"/>
      <c r="H258" s="28"/>
      <c r="I258" s="211"/>
      <c r="J258" s="28"/>
      <c r="K258" s="28"/>
      <c r="L258" s="29"/>
      <c r="M258" s="261"/>
      <c r="N258" s="262"/>
      <c r="O258" s="76"/>
      <c r="P258" s="76"/>
      <c r="Q258" s="76"/>
      <c r="R258" s="76"/>
      <c r="S258" s="76"/>
      <c r="T258" s="77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265</v>
      </c>
    </row>
    <row r="259" s="30" customFormat="true" ht="33" hidden="false" customHeight="true" outlineLevel="0" collapsed="false">
      <c r="A259" s="26"/>
      <c r="B259" s="27"/>
      <c r="C259" s="246" t="s">
        <v>804</v>
      </c>
      <c r="D259" s="246" t="s">
        <v>250</v>
      </c>
      <c r="E259" s="247" t="s">
        <v>805</v>
      </c>
      <c r="F259" s="248" t="s">
        <v>806</v>
      </c>
      <c r="G259" s="249" t="s">
        <v>332</v>
      </c>
      <c r="H259" s="250" t="n">
        <v>110</v>
      </c>
      <c r="I259" s="251"/>
      <c r="J259" s="252" t="n">
        <f aca="false">ROUND(I259*H259,2)</f>
        <v>0</v>
      </c>
      <c r="K259" s="253"/>
      <c r="L259" s="29"/>
      <c r="M259" s="254"/>
      <c r="N259" s="255" t="s">
        <v>39</v>
      </c>
      <c r="O259" s="76"/>
      <c r="P259" s="256" t="n">
        <f aca="false">O259*H259</f>
        <v>0</v>
      </c>
      <c r="Q259" s="256" t="n">
        <v>0</v>
      </c>
      <c r="R259" s="256" t="n">
        <f aca="false">Q259*H259</f>
        <v>0</v>
      </c>
      <c r="S259" s="256" t="n">
        <v>0</v>
      </c>
      <c r="T259" s="257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258" t="s">
        <v>302</v>
      </c>
      <c r="AT259" s="258" t="s">
        <v>250</v>
      </c>
      <c r="AU259" s="258" t="s">
        <v>265</v>
      </c>
      <c r="AY259" s="3" t="s">
        <v>247</v>
      </c>
      <c r="BE259" s="137" t="n">
        <f aca="false">IF(N259="základní",J259,0)</f>
        <v>0</v>
      </c>
      <c r="BF259" s="137" t="n">
        <f aca="false">IF(N259="snížená",J259,0)</f>
        <v>0</v>
      </c>
      <c r="BG259" s="137" t="n">
        <f aca="false">IF(N259="zákl. přenesená",J259,0)</f>
        <v>0</v>
      </c>
      <c r="BH259" s="137" t="n">
        <f aca="false">IF(N259="sníž. přenesená",J259,0)</f>
        <v>0</v>
      </c>
      <c r="BI259" s="137" t="n">
        <f aca="false">IF(N259="nulová",J259,0)</f>
        <v>0</v>
      </c>
      <c r="BJ259" s="3" t="s">
        <v>81</v>
      </c>
      <c r="BK259" s="137" t="n">
        <f aca="false">ROUND(I259*H259,2)</f>
        <v>0</v>
      </c>
      <c r="BL259" s="3" t="s">
        <v>302</v>
      </c>
      <c r="BM259" s="258" t="s">
        <v>807</v>
      </c>
    </row>
    <row r="260" s="30" customFormat="true" ht="48" hidden="false" customHeight="false" outlineLevel="0" collapsed="false">
      <c r="A260" s="26"/>
      <c r="B260" s="27"/>
      <c r="C260" s="28"/>
      <c r="D260" s="259" t="s">
        <v>256</v>
      </c>
      <c r="E260" s="28"/>
      <c r="F260" s="260" t="s">
        <v>808</v>
      </c>
      <c r="G260" s="28"/>
      <c r="H260" s="28"/>
      <c r="I260" s="211"/>
      <c r="J260" s="28"/>
      <c r="K260" s="28"/>
      <c r="L260" s="29"/>
      <c r="M260" s="261"/>
      <c r="N260" s="262"/>
      <c r="O260" s="76"/>
      <c r="P260" s="76"/>
      <c r="Q260" s="76"/>
      <c r="R260" s="76"/>
      <c r="S260" s="76"/>
      <c r="T260" s="7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T260" s="3" t="s">
        <v>256</v>
      </c>
      <c r="AU260" s="3" t="s">
        <v>265</v>
      </c>
    </row>
    <row r="261" s="30" customFormat="true" ht="24.15" hidden="false" customHeight="true" outlineLevel="0" collapsed="false">
      <c r="A261" s="26"/>
      <c r="B261" s="27"/>
      <c r="C261" s="263" t="s">
        <v>809</v>
      </c>
      <c r="D261" s="263" t="s">
        <v>288</v>
      </c>
      <c r="E261" s="264" t="s">
        <v>810</v>
      </c>
      <c r="F261" s="265" t="s">
        <v>811</v>
      </c>
      <c r="G261" s="266" t="s">
        <v>332</v>
      </c>
      <c r="H261" s="267" t="n">
        <v>110</v>
      </c>
      <c r="I261" s="268"/>
      <c r="J261" s="269" t="n">
        <f aca="false">ROUND(I261*H261,2)</f>
        <v>0</v>
      </c>
      <c r="K261" s="270"/>
      <c r="L261" s="271"/>
      <c r="M261" s="272"/>
      <c r="N261" s="273" t="s">
        <v>39</v>
      </c>
      <c r="O261" s="76"/>
      <c r="P261" s="256" t="n">
        <f aca="false">O261*H261</f>
        <v>0</v>
      </c>
      <c r="Q261" s="256" t="n">
        <v>0.00017</v>
      </c>
      <c r="R261" s="256" t="n">
        <f aca="false">Q261*H261</f>
        <v>0.0187</v>
      </c>
      <c r="S261" s="256" t="n">
        <v>0</v>
      </c>
      <c r="T261" s="257" t="n">
        <f aca="false"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258" t="s">
        <v>324</v>
      </c>
      <c r="AT261" s="258" t="s">
        <v>288</v>
      </c>
      <c r="AU261" s="258" t="s">
        <v>265</v>
      </c>
      <c r="AY261" s="3" t="s">
        <v>247</v>
      </c>
      <c r="BE261" s="137" t="n">
        <f aca="false">IF(N261="základní",J261,0)</f>
        <v>0</v>
      </c>
      <c r="BF261" s="137" t="n">
        <f aca="false">IF(N261="snížená",J261,0)</f>
        <v>0</v>
      </c>
      <c r="BG261" s="137" t="n">
        <f aca="false">IF(N261="zákl. přenesená",J261,0)</f>
        <v>0</v>
      </c>
      <c r="BH261" s="137" t="n">
        <f aca="false">IF(N261="sníž. přenesená",J261,0)</f>
        <v>0</v>
      </c>
      <c r="BI261" s="137" t="n">
        <f aca="false">IF(N261="nulová",J261,0)</f>
        <v>0</v>
      </c>
      <c r="BJ261" s="3" t="s">
        <v>81</v>
      </c>
      <c r="BK261" s="137" t="n">
        <f aca="false">ROUND(I261*H261,2)</f>
        <v>0</v>
      </c>
      <c r="BL261" s="3" t="s">
        <v>302</v>
      </c>
      <c r="BM261" s="258" t="s">
        <v>812</v>
      </c>
    </row>
    <row r="262" s="30" customFormat="true" ht="19.2" hidden="false" customHeight="false" outlineLevel="0" collapsed="false">
      <c r="A262" s="26"/>
      <c r="B262" s="27"/>
      <c r="C262" s="28"/>
      <c r="D262" s="259" t="s">
        <v>256</v>
      </c>
      <c r="E262" s="28"/>
      <c r="F262" s="260" t="s">
        <v>811</v>
      </c>
      <c r="G262" s="28"/>
      <c r="H262" s="28"/>
      <c r="I262" s="211"/>
      <c r="J262" s="28"/>
      <c r="K262" s="28"/>
      <c r="L262" s="29"/>
      <c r="M262" s="261"/>
      <c r="N262" s="262"/>
      <c r="O262" s="76"/>
      <c r="P262" s="76"/>
      <c r="Q262" s="76"/>
      <c r="R262" s="76"/>
      <c r="S262" s="76"/>
      <c r="T262" s="7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T262" s="3" t="s">
        <v>256</v>
      </c>
      <c r="AU262" s="3" t="s">
        <v>265</v>
      </c>
    </row>
    <row r="263" s="30" customFormat="true" ht="24.15" hidden="false" customHeight="true" outlineLevel="0" collapsed="false">
      <c r="A263" s="26"/>
      <c r="B263" s="27"/>
      <c r="C263" s="246" t="s">
        <v>822</v>
      </c>
      <c r="D263" s="246" t="s">
        <v>250</v>
      </c>
      <c r="E263" s="247" t="s">
        <v>823</v>
      </c>
      <c r="F263" s="248" t="s">
        <v>824</v>
      </c>
      <c r="G263" s="249" t="s">
        <v>291</v>
      </c>
      <c r="H263" s="250" t="n">
        <v>1</v>
      </c>
      <c r="I263" s="251"/>
      <c r="J263" s="252" t="n">
        <f aca="false">ROUND(I263*H263,2)</f>
        <v>0</v>
      </c>
      <c r="K263" s="253"/>
      <c r="L263" s="29"/>
      <c r="M263" s="254"/>
      <c r="N263" s="255" t="s">
        <v>39</v>
      </c>
      <c r="O263" s="76"/>
      <c r="P263" s="256" t="n">
        <f aca="false">O263*H263</f>
        <v>0</v>
      </c>
      <c r="Q263" s="256" t="n">
        <v>0</v>
      </c>
      <c r="R263" s="256" t="n">
        <f aca="false">Q263*H263</f>
        <v>0</v>
      </c>
      <c r="S263" s="256" t="n">
        <v>5E-005</v>
      </c>
      <c r="T263" s="257" t="n">
        <f aca="false">S263*H263</f>
        <v>5E-005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258" t="s">
        <v>302</v>
      </c>
      <c r="AT263" s="258" t="s">
        <v>250</v>
      </c>
      <c r="AU263" s="258" t="s">
        <v>265</v>
      </c>
      <c r="AY263" s="3" t="s">
        <v>247</v>
      </c>
      <c r="BE263" s="137" t="n">
        <f aca="false">IF(N263="základní",J263,0)</f>
        <v>0</v>
      </c>
      <c r="BF263" s="137" t="n">
        <f aca="false">IF(N263="snížená",J263,0)</f>
        <v>0</v>
      </c>
      <c r="BG263" s="137" t="n">
        <f aca="false">IF(N263="zákl. přenesená",J263,0)</f>
        <v>0</v>
      </c>
      <c r="BH263" s="137" t="n">
        <f aca="false">IF(N263="sníž. přenesená",J263,0)</f>
        <v>0</v>
      </c>
      <c r="BI263" s="137" t="n">
        <f aca="false">IF(N263="nulová",J263,0)</f>
        <v>0</v>
      </c>
      <c r="BJ263" s="3" t="s">
        <v>81</v>
      </c>
      <c r="BK263" s="137" t="n">
        <f aca="false">ROUND(I263*H263,2)</f>
        <v>0</v>
      </c>
      <c r="BL263" s="3" t="s">
        <v>302</v>
      </c>
      <c r="BM263" s="258" t="s">
        <v>825</v>
      </c>
    </row>
    <row r="264" s="30" customFormat="true" ht="76.8" hidden="false" customHeight="false" outlineLevel="0" collapsed="false">
      <c r="A264" s="26"/>
      <c r="B264" s="27"/>
      <c r="C264" s="28"/>
      <c r="D264" s="259" t="s">
        <v>256</v>
      </c>
      <c r="E264" s="28"/>
      <c r="F264" s="260" t="s">
        <v>826</v>
      </c>
      <c r="G264" s="28"/>
      <c r="H264" s="28"/>
      <c r="I264" s="211"/>
      <c r="J264" s="28"/>
      <c r="K264" s="28"/>
      <c r="L264" s="29"/>
      <c r="M264" s="261"/>
      <c r="N264" s="262"/>
      <c r="O264" s="76"/>
      <c r="P264" s="76"/>
      <c r="Q264" s="76"/>
      <c r="R264" s="76"/>
      <c r="S264" s="76"/>
      <c r="T264" s="77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T264" s="3" t="s">
        <v>256</v>
      </c>
      <c r="AU264" s="3" t="s">
        <v>265</v>
      </c>
    </row>
    <row r="265" s="30" customFormat="true" ht="37.8" hidden="false" customHeight="true" outlineLevel="0" collapsed="false">
      <c r="A265" s="26"/>
      <c r="B265" s="27"/>
      <c r="C265" s="246" t="s">
        <v>827</v>
      </c>
      <c r="D265" s="246" t="s">
        <v>250</v>
      </c>
      <c r="E265" s="247" t="s">
        <v>828</v>
      </c>
      <c r="F265" s="248" t="s">
        <v>829</v>
      </c>
      <c r="G265" s="249" t="s">
        <v>291</v>
      </c>
      <c r="H265" s="250" t="n">
        <v>1</v>
      </c>
      <c r="I265" s="251"/>
      <c r="J265" s="252" t="n">
        <f aca="false">ROUND(I265*H265,2)</f>
        <v>0</v>
      </c>
      <c r="K265" s="253"/>
      <c r="L265" s="29"/>
      <c r="M265" s="254"/>
      <c r="N265" s="255" t="s">
        <v>39</v>
      </c>
      <c r="O265" s="76"/>
      <c r="P265" s="256" t="n">
        <f aca="false">O265*H265</f>
        <v>0</v>
      </c>
      <c r="Q265" s="256" t="n">
        <v>0</v>
      </c>
      <c r="R265" s="256" t="n">
        <f aca="false">Q265*H265</f>
        <v>0</v>
      </c>
      <c r="S265" s="256" t="n">
        <v>5E-005</v>
      </c>
      <c r="T265" s="257" t="n">
        <f aca="false">S265*H265</f>
        <v>5E-005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258" t="s">
        <v>302</v>
      </c>
      <c r="AT265" s="258" t="s">
        <v>250</v>
      </c>
      <c r="AU265" s="258" t="s">
        <v>265</v>
      </c>
      <c r="AY265" s="3" t="s">
        <v>247</v>
      </c>
      <c r="BE265" s="137" t="n">
        <f aca="false">IF(N265="základní",J265,0)</f>
        <v>0</v>
      </c>
      <c r="BF265" s="137" t="n">
        <f aca="false">IF(N265="snížená",J265,0)</f>
        <v>0</v>
      </c>
      <c r="BG265" s="137" t="n">
        <f aca="false">IF(N265="zákl. přenesená",J265,0)</f>
        <v>0</v>
      </c>
      <c r="BH265" s="137" t="n">
        <f aca="false">IF(N265="sníž. přenesená",J265,0)</f>
        <v>0</v>
      </c>
      <c r="BI265" s="137" t="n">
        <f aca="false">IF(N265="nulová",J265,0)</f>
        <v>0</v>
      </c>
      <c r="BJ265" s="3" t="s">
        <v>81</v>
      </c>
      <c r="BK265" s="137" t="n">
        <f aca="false">ROUND(I265*H265,2)</f>
        <v>0</v>
      </c>
      <c r="BL265" s="3" t="s">
        <v>302</v>
      </c>
      <c r="BM265" s="258" t="s">
        <v>830</v>
      </c>
    </row>
    <row r="266" s="30" customFormat="true" ht="86.4" hidden="false" customHeight="false" outlineLevel="0" collapsed="false">
      <c r="A266" s="26"/>
      <c r="B266" s="27"/>
      <c r="C266" s="28"/>
      <c r="D266" s="259" t="s">
        <v>256</v>
      </c>
      <c r="E266" s="28"/>
      <c r="F266" s="260" t="s">
        <v>831</v>
      </c>
      <c r="G266" s="28"/>
      <c r="H266" s="28"/>
      <c r="I266" s="211"/>
      <c r="J266" s="28"/>
      <c r="K266" s="28"/>
      <c r="L266" s="29"/>
      <c r="M266" s="261"/>
      <c r="N266" s="262"/>
      <c r="O266" s="76"/>
      <c r="P266" s="76"/>
      <c r="Q266" s="76"/>
      <c r="R266" s="76"/>
      <c r="S266" s="76"/>
      <c r="T266" s="77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T266" s="3" t="s">
        <v>256</v>
      </c>
      <c r="AU266" s="3" t="s">
        <v>265</v>
      </c>
    </row>
    <row r="267" s="30" customFormat="true" ht="21.75" hidden="false" customHeight="true" outlineLevel="0" collapsed="false">
      <c r="A267" s="26"/>
      <c r="B267" s="27"/>
      <c r="C267" s="246" t="s">
        <v>832</v>
      </c>
      <c r="D267" s="246" t="s">
        <v>250</v>
      </c>
      <c r="E267" s="247" t="s">
        <v>833</v>
      </c>
      <c r="F267" s="248" t="s">
        <v>834</v>
      </c>
      <c r="G267" s="249" t="s">
        <v>291</v>
      </c>
      <c r="H267" s="250" t="n">
        <v>1</v>
      </c>
      <c r="I267" s="251"/>
      <c r="J267" s="252" t="n">
        <f aca="false">ROUND(I267*H267,2)</f>
        <v>0</v>
      </c>
      <c r="K267" s="253"/>
      <c r="L267" s="29"/>
      <c r="M267" s="254"/>
      <c r="N267" s="255" t="s">
        <v>39</v>
      </c>
      <c r="O267" s="76"/>
      <c r="P267" s="256" t="n">
        <f aca="false">O267*H267</f>
        <v>0</v>
      </c>
      <c r="Q267" s="256" t="n">
        <v>0</v>
      </c>
      <c r="R267" s="256" t="n">
        <f aca="false">Q267*H267</f>
        <v>0</v>
      </c>
      <c r="S267" s="256" t="n">
        <v>5E-005</v>
      </c>
      <c r="T267" s="257" t="n">
        <f aca="false">S267*H267</f>
        <v>5E-005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258" t="s">
        <v>302</v>
      </c>
      <c r="AT267" s="258" t="s">
        <v>250</v>
      </c>
      <c r="AU267" s="258" t="s">
        <v>265</v>
      </c>
      <c r="AY267" s="3" t="s">
        <v>247</v>
      </c>
      <c r="BE267" s="137" t="n">
        <f aca="false">IF(N267="základní",J267,0)</f>
        <v>0</v>
      </c>
      <c r="BF267" s="137" t="n">
        <f aca="false">IF(N267="snížená",J267,0)</f>
        <v>0</v>
      </c>
      <c r="BG267" s="137" t="n">
        <f aca="false">IF(N267="zákl. přenesená",J267,0)</f>
        <v>0</v>
      </c>
      <c r="BH267" s="137" t="n">
        <f aca="false">IF(N267="sníž. přenesená",J267,0)</f>
        <v>0</v>
      </c>
      <c r="BI267" s="137" t="n">
        <f aca="false">IF(N267="nulová",J267,0)</f>
        <v>0</v>
      </c>
      <c r="BJ267" s="3" t="s">
        <v>81</v>
      </c>
      <c r="BK267" s="137" t="n">
        <f aca="false">ROUND(I267*H267,2)</f>
        <v>0</v>
      </c>
      <c r="BL267" s="3" t="s">
        <v>302</v>
      </c>
      <c r="BM267" s="258" t="s">
        <v>835</v>
      </c>
    </row>
    <row r="268" s="30" customFormat="true" ht="10.2" hidden="false" customHeight="false" outlineLevel="0" collapsed="false">
      <c r="A268" s="26"/>
      <c r="B268" s="27"/>
      <c r="C268" s="28"/>
      <c r="D268" s="259" t="s">
        <v>256</v>
      </c>
      <c r="E268" s="28"/>
      <c r="F268" s="260" t="s">
        <v>834</v>
      </c>
      <c r="G268" s="28"/>
      <c r="H268" s="28"/>
      <c r="I268" s="211"/>
      <c r="J268" s="28"/>
      <c r="K268" s="28"/>
      <c r="L268" s="29"/>
      <c r="M268" s="261"/>
      <c r="N268" s="262"/>
      <c r="O268" s="76"/>
      <c r="P268" s="76"/>
      <c r="Q268" s="76"/>
      <c r="R268" s="76"/>
      <c r="S268" s="76"/>
      <c r="T268" s="77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T268" s="3" t="s">
        <v>256</v>
      </c>
      <c r="AU268" s="3" t="s">
        <v>265</v>
      </c>
    </row>
    <row r="269" s="30" customFormat="true" ht="16.5" hidden="false" customHeight="true" outlineLevel="0" collapsed="false">
      <c r="A269" s="26"/>
      <c r="B269" s="27"/>
      <c r="C269" s="263" t="s">
        <v>836</v>
      </c>
      <c r="D269" s="263" t="s">
        <v>288</v>
      </c>
      <c r="E269" s="264" t="s">
        <v>837</v>
      </c>
      <c r="F269" s="265" t="s">
        <v>838</v>
      </c>
      <c r="G269" s="266" t="s">
        <v>332</v>
      </c>
      <c r="H269" s="267" t="n">
        <v>1</v>
      </c>
      <c r="I269" s="268"/>
      <c r="J269" s="269" t="n">
        <f aca="false">ROUND(I269*H269,2)</f>
        <v>0</v>
      </c>
      <c r="K269" s="270"/>
      <c r="L269" s="271"/>
      <c r="M269" s="272"/>
      <c r="N269" s="273" t="s">
        <v>39</v>
      </c>
      <c r="O269" s="76"/>
      <c r="P269" s="256" t="n">
        <f aca="false">O269*H269</f>
        <v>0</v>
      </c>
      <c r="Q269" s="256" t="n">
        <v>7E-005</v>
      </c>
      <c r="R269" s="256" t="n">
        <f aca="false">Q269*H269</f>
        <v>7E-005</v>
      </c>
      <c r="S269" s="256" t="n">
        <v>0</v>
      </c>
      <c r="T269" s="257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258" t="s">
        <v>324</v>
      </c>
      <c r="AT269" s="258" t="s">
        <v>288</v>
      </c>
      <c r="AU269" s="258" t="s">
        <v>265</v>
      </c>
      <c r="AY269" s="3" t="s">
        <v>247</v>
      </c>
      <c r="BE269" s="137" t="n">
        <f aca="false">IF(N269="základní",J269,0)</f>
        <v>0</v>
      </c>
      <c r="BF269" s="137" t="n">
        <f aca="false">IF(N269="snížená",J269,0)</f>
        <v>0</v>
      </c>
      <c r="BG269" s="137" t="n">
        <f aca="false">IF(N269="zákl. přenesená",J269,0)</f>
        <v>0</v>
      </c>
      <c r="BH269" s="137" t="n">
        <f aca="false">IF(N269="sníž. přenesená",J269,0)</f>
        <v>0</v>
      </c>
      <c r="BI269" s="137" t="n">
        <f aca="false">IF(N269="nulová",J269,0)</f>
        <v>0</v>
      </c>
      <c r="BJ269" s="3" t="s">
        <v>81</v>
      </c>
      <c r="BK269" s="137" t="n">
        <f aca="false">ROUND(I269*H269,2)</f>
        <v>0</v>
      </c>
      <c r="BL269" s="3" t="s">
        <v>302</v>
      </c>
      <c r="BM269" s="258" t="s">
        <v>839</v>
      </c>
    </row>
    <row r="270" s="30" customFormat="true" ht="10.2" hidden="false" customHeight="false" outlineLevel="0" collapsed="false">
      <c r="A270" s="26"/>
      <c r="B270" s="27"/>
      <c r="C270" s="28"/>
      <c r="D270" s="259" t="s">
        <v>256</v>
      </c>
      <c r="E270" s="28"/>
      <c r="F270" s="260" t="s">
        <v>840</v>
      </c>
      <c r="G270" s="28"/>
      <c r="H270" s="28"/>
      <c r="I270" s="211"/>
      <c r="J270" s="28"/>
      <c r="K270" s="28"/>
      <c r="L270" s="29"/>
      <c r="M270" s="261"/>
      <c r="N270" s="262"/>
      <c r="O270" s="76"/>
      <c r="P270" s="76"/>
      <c r="Q270" s="76"/>
      <c r="R270" s="76"/>
      <c r="S270" s="76"/>
      <c r="T270" s="77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T270" s="3" t="s">
        <v>256</v>
      </c>
      <c r="AU270" s="3" t="s">
        <v>265</v>
      </c>
    </row>
    <row r="271" s="229" customFormat="true" ht="20.85" hidden="false" customHeight="true" outlineLevel="0" collapsed="false">
      <c r="B271" s="230"/>
      <c r="C271" s="231"/>
      <c r="D271" s="232" t="s">
        <v>73</v>
      </c>
      <c r="E271" s="244" t="s">
        <v>841</v>
      </c>
      <c r="F271" s="244" t="s">
        <v>842</v>
      </c>
      <c r="G271" s="231"/>
      <c r="H271" s="231"/>
      <c r="I271" s="234"/>
      <c r="J271" s="245" t="n">
        <f aca="false">BK271</f>
        <v>0</v>
      </c>
      <c r="K271" s="231"/>
      <c r="L271" s="236"/>
      <c r="M271" s="237"/>
      <c r="N271" s="238"/>
      <c r="O271" s="238"/>
      <c r="P271" s="239" t="n">
        <f aca="false">SUM(P272:P289)</f>
        <v>0</v>
      </c>
      <c r="Q271" s="238"/>
      <c r="R271" s="239" t="n">
        <f aca="false">SUM(R272:R289)</f>
        <v>0.00943</v>
      </c>
      <c r="S271" s="238"/>
      <c r="T271" s="240" t="n">
        <f aca="false">SUM(T272:T289)</f>
        <v>0</v>
      </c>
      <c r="AR271" s="241" t="s">
        <v>83</v>
      </c>
      <c r="AT271" s="242" t="s">
        <v>73</v>
      </c>
      <c r="AU271" s="242" t="s">
        <v>83</v>
      </c>
      <c r="AY271" s="241" t="s">
        <v>247</v>
      </c>
      <c r="BK271" s="243" t="n">
        <f aca="false">SUM(BK272:BK289)</f>
        <v>0</v>
      </c>
    </row>
    <row r="272" s="30" customFormat="true" ht="33" hidden="false" customHeight="true" outlineLevel="0" collapsed="false">
      <c r="A272" s="26"/>
      <c r="B272" s="27"/>
      <c r="C272" s="246" t="s">
        <v>843</v>
      </c>
      <c r="D272" s="246" t="s">
        <v>250</v>
      </c>
      <c r="E272" s="247" t="s">
        <v>844</v>
      </c>
      <c r="F272" s="248" t="s">
        <v>845</v>
      </c>
      <c r="G272" s="249" t="s">
        <v>332</v>
      </c>
      <c r="H272" s="250" t="n">
        <v>13</v>
      </c>
      <c r="I272" s="251"/>
      <c r="J272" s="252" t="n">
        <f aca="false">ROUND(I272*H272,2)</f>
        <v>0</v>
      </c>
      <c r="K272" s="253"/>
      <c r="L272" s="29"/>
      <c r="M272" s="254"/>
      <c r="N272" s="255" t="s">
        <v>39</v>
      </c>
      <c r="O272" s="76"/>
      <c r="P272" s="256" t="n">
        <f aca="false">O272*H272</f>
        <v>0</v>
      </c>
      <c r="Q272" s="256" t="n">
        <v>0</v>
      </c>
      <c r="R272" s="256" t="n">
        <f aca="false">Q272*H272</f>
        <v>0</v>
      </c>
      <c r="S272" s="256" t="n">
        <v>0</v>
      </c>
      <c r="T272" s="257" t="n">
        <f aca="false"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258" t="s">
        <v>302</v>
      </c>
      <c r="AT272" s="258" t="s">
        <v>250</v>
      </c>
      <c r="AU272" s="258" t="s">
        <v>265</v>
      </c>
      <c r="AY272" s="3" t="s">
        <v>247</v>
      </c>
      <c r="BE272" s="137" t="n">
        <f aca="false">IF(N272="základní",J272,0)</f>
        <v>0</v>
      </c>
      <c r="BF272" s="137" t="n">
        <f aca="false">IF(N272="snížená",J272,0)</f>
        <v>0</v>
      </c>
      <c r="BG272" s="137" t="n">
        <f aca="false">IF(N272="zákl. přenesená",J272,0)</f>
        <v>0</v>
      </c>
      <c r="BH272" s="137" t="n">
        <f aca="false">IF(N272="sníž. přenesená",J272,0)</f>
        <v>0</v>
      </c>
      <c r="BI272" s="137" t="n">
        <f aca="false">IF(N272="nulová",J272,0)</f>
        <v>0</v>
      </c>
      <c r="BJ272" s="3" t="s">
        <v>81</v>
      </c>
      <c r="BK272" s="137" t="n">
        <f aca="false">ROUND(I272*H272,2)</f>
        <v>0</v>
      </c>
      <c r="BL272" s="3" t="s">
        <v>302</v>
      </c>
      <c r="BM272" s="258" t="s">
        <v>846</v>
      </c>
    </row>
    <row r="273" s="30" customFormat="true" ht="38.4" hidden="false" customHeight="false" outlineLevel="0" collapsed="false">
      <c r="A273" s="26"/>
      <c r="B273" s="27"/>
      <c r="C273" s="28"/>
      <c r="D273" s="259" t="s">
        <v>256</v>
      </c>
      <c r="E273" s="28"/>
      <c r="F273" s="260" t="s">
        <v>847</v>
      </c>
      <c r="G273" s="28"/>
      <c r="H273" s="28"/>
      <c r="I273" s="211"/>
      <c r="J273" s="28"/>
      <c r="K273" s="28"/>
      <c r="L273" s="29"/>
      <c r="M273" s="261"/>
      <c r="N273" s="262"/>
      <c r="O273" s="76"/>
      <c r="P273" s="76"/>
      <c r="Q273" s="76"/>
      <c r="R273" s="76"/>
      <c r="S273" s="76"/>
      <c r="T273" s="77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T273" s="3" t="s">
        <v>256</v>
      </c>
      <c r="AU273" s="3" t="s">
        <v>265</v>
      </c>
    </row>
    <row r="274" s="30" customFormat="true" ht="33" hidden="false" customHeight="true" outlineLevel="0" collapsed="false">
      <c r="A274" s="26"/>
      <c r="B274" s="27"/>
      <c r="C274" s="263" t="s">
        <v>848</v>
      </c>
      <c r="D274" s="263" t="s">
        <v>288</v>
      </c>
      <c r="E274" s="264" t="s">
        <v>849</v>
      </c>
      <c r="F274" s="265" t="s">
        <v>850</v>
      </c>
      <c r="G274" s="266" t="s">
        <v>332</v>
      </c>
      <c r="H274" s="267" t="n">
        <v>13</v>
      </c>
      <c r="I274" s="268"/>
      <c r="J274" s="269" t="n">
        <f aca="false">ROUND(I274*H274,2)</f>
        <v>0</v>
      </c>
      <c r="K274" s="270"/>
      <c r="L274" s="271"/>
      <c r="M274" s="272"/>
      <c r="N274" s="273" t="s">
        <v>39</v>
      </c>
      <c r="O274" s="76"/>
      <c r="P274" s="256" t="n">
        <f aca="false">O274*H274</f>
        <v>0</v>
      </c>
      <c r="Q274" s="256" t="n">
        <v>0.00053</v>
      </c>
      <c r="R274" s="256" t="n">
        <f aca="false">Q274*H274</f>
        <v>0.00689</v>
      </c>
      <c r="S274" s="256" t="n">
        <v>0</v>
      </c>
      <c r="T274" s="257" t="n">
        <f aca="false"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258" t="s">
        <v>324</v>
      </c>
      <c r="AT274" s="258" t="s">
        <v>288</v>
      </c>
      <c r="AU274" s="258" t="s">
        <v>265</v>
      </c>
      <c r="AY274" s="3" t="s">
        <v>247</v>
      </c>
      <c r="BE274" s="137" t="n">
        <f aca="false">IF(N274="základní",J274,0)</f>
        <v>0</v>
      </c>
      <c r="BF274" s="137" t="n">
        <f aca="false">IF(N274="snížená",J274,0)</f>
        <v>0</v>
      </c>
      <c r="BG274" s="137" t="n">
        <f aca="false">IF(N274="zákl. přenesená",J274,0)</f>
        <v>0</v>
      </c>
      <c r="BH274" s="137" t="n">
        <f aca="false">IF(N274="sníž. přenesená",J274,0)</f>
        <v>0</v>
      </c>
      <c r="BI274" s="137" t="n">
        <f aca="false">IF(N274="nulová",J274,0)</f>
        <v>0</v>
      </c>
      <c r="BJ274" s="3" t="s">
        <v>81</v>
      </c>
      <c r="BK274" s="137" t="n">
        <f aca="false">ROUND(I274*H274,2)</f>
        <v>0</v>
      </c>
      <c r="BL274" s="3" t="s">
        <v>302</v>
      </c>
      <c r="BM274" s="258" t="s">
        <v>851</v>
      </c>
    </row>
    <row r="275" s="30" customFormat="true" ht="19.2" hidden="false" customHeight="false" outlineLevel="0" collapsed="false">
      <c r="A275" s="26"/>
      <c r="B275" s="27"/>
      <c r="C275" s="28"/>
      <c r="D275" s="259" t="s">
        <v>256</v>
      </c>
      <c r="E275" s="28"/>
      <c r="F275" s="260" t="s">
        <v>850</v>
      </c>
      <c r="G275" s="28"/>
      <c r="H275" s="28"/>
      <c r="I275" s="211"/>
      <c r="J275" s="28"/>
      <c r="K275" s="28"/>
      <c r="L275" s="29"/>
      <c r="M275" s="261"/>
      <c r="N275" s="262"/>
      <c r="O275" s="76"/>
      <c r="P275" s="76"/>
      <c r="Q275" s="76"/>
      <c r="R275" s="76"/>
      <c r="S275" s="76"/>
      <c r="T275" s="77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T275" s="3" t="s">
        <v>256</v>
      </c>
      <c r="AU275" s="3" t="s">
        <v>265</v>
      </c>
    </row>
    <row r="276" s="274" customFormat="true" ht="10.2" hidden="false" customHeight="false" outlineLevel="0" collapsed="false">
      <c r="B276" s="275"/>
      <c r="C276" s="276"/>
      <c r="D276" s="259" t="s">
        <v>327</v>
      </c>
      <c r="E276" s="276"/>
      <c r="F276" s="277" t="s">
        <v>1685</v>
      </c>
      <c r="G276" s="276"/>
      <c r="H276" s="278" t="n">
        <v>13</v>
      </c>
      <c r="I276" s="279"/>
      <c r="J276" s="276"/>
      <c r="K276" s="276"/>
      <c r="L276" s="280"/>
      <c r="M276" s="281"/>
      <c r="N276" s="282"/>
      <c r="O276" s="282"/>
      <c r="P276" s="282"/>
      <c r="Q276" s="282"/>
      <c r="R276" s="282"/>
      <c r="S276" s="282"/>
      <c r="T276" s="283"/>
      <c r="AT276" s="284" t="s">
        <v>327</v>
      </c>
      <c r="AU276" s="284" t="s">
        <v>265</v>
      </c>
      <c r="AV276" s="274" t="s">
        <v>83</v>
      </c>
      <c r="AW276" s="274" t="s">
        <v>3</v>
      </c>
      <c r="AX276" s="274" t="s">
        <v>81</v>
      </c>
      <c r="AY276" s="284" t="s">
        <v>247</v>
      </c>
    </row>
    <row r="277" s="30" customFormat="true" ht="37.8" hidden="false" customHeight="true" outlineLevel="0" collapsed="false">
      <c r="A277" s="26"/>
      <c r="B277" s="27"/>
      <c r="C277" s="246" t="s">
        <v>853</v>
      </c>
      <c r="D277" s="246" t="s">
        <v>250</v>
      </c>
      <c r="E277" s="247" t="s">
        <v>854</v>
      </c>
      <c r="F277" s="248" t="s">
        <v>855</v>
      </c>
      <c r="G277" s="249" t="s">
        <v>332</v>
      </c>
      <c r="H277" s="250" t="n">
        <v>13</v>
      </c>
      <c r="I277" s="251"/>
      <c r="J277" s="252" t="n">
        <f aca="false">ROUND(I277*H277,2)</f>
        <v>0</v>
      </c>
      <c r="K277" s="253"/>
      <c r="L277" s="29"/>
      <c r="M277" s="254"/>
      <c r="N277" s="255" t="s">
        <v>39</v>
      </c>
      <c r="O277" s="76"/>
      <c r="P277" s="256" t="n">
        <f aca="false">O277*H277</f>
        <v>0</v>
      </c>
      <c r="Q277" s="256" t="n">
        <v>0</v>
      </c>
      <c r="R277" s="256" t="n">
        <f aca="false">Q277*H277</f>
        <v>0</v>
      </c>
      <c r="S277" s="256" t="n">
        <v>0</v>
      </c>
      <c r="T277" s="257" t="n">
        <f aca="false"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258" t="s">
        <v>302</v>
      </c>
      <c r="AT277" s="258" t="s">
        <v>250</v>
      </c>
      <c r="AU277" s="258" t="s">
        <v>265</v>
      </c>
      <c r="AY277" s="3" t="s">
        <v>247</v>
      </c>
      <c r="BE277" s="137" t="n">
        <f aca="false">IF(N277="základní",J277,0)</f>
        <v>0</v>
      </c>
      <c r="BF277" s="137" t="n">
        <f aca="false">IF(N277="snížená",J277,0)</f>
        <v>0</v>
      </c>
      <c r="BG277" s="137" t="n">
        <f aca="false">IF(N277="zákl. přenesená",J277,0)</f>
        <v>0</v>
      </c>
      <c r="BH277" s="137" t="n">
        <f aca="false">IF(N277="sníž. přenesená",J277,0)</f>
        <v>0</v>
      </c>
      <c r="BI277" s="137" t="n">
        <f aca="false">IF(N277="nulová",J277,0)</f>
        <v>0</v>
      </c>
      <c r="BJ277" s="3" t="s">
        <v>81</v>
      </c>
      <c r="BK277" s="137" t="n">
        <f aca="false">ROUND(I277*H277,2)</f>
        <v>0</v>
      </c>
      <c r="BL277" s="3" t="s">
        <v>302</v>
      </c>
      <c r="BM277" s="258" t="s">
        <v>856</v>
      </c>
    </row>
    <row r="278" s="30" customFormat="true" ht="48" hidden="false" customHeight="false" outlineLevel="0" collapsed="false">
      <c r="A278" s="26"/>
      <c r="B278" s="27"/>
      <c r="C278" s="28"/>
      <c r="D278" s="259" t="s">
        <v>256</v>
      </c>
      <c r="E278" s="28"/>
      <c r="F278" s="260" t="s">
        <v>857</v>
      </c>
      <c r="G278" s="28"/>
      <c r="H278" s="28"/>
      <c r="I278" s="211"/>
      <c r="J278" s="28"/>
      <c r="K278" s="28"/>
      <c r="L278" s="29"/>
      <c r="M278" s="261"/>
      <c r="N278" s="262"/>
      <c r="O278" s="76"/>
      <c r="P278" s="76"/>
      <c r="Q278" s="76"/>
      <c r="R278" s="76"/>
      <c r="S278" s="76"/>
      <c r="T278" s="77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T278" s="3" t="s">
        <v>256</v>
      </c>
      <c r="AU278" s="3" t="s">
        <v>265</v>
      </c>
    </row>
    <row r="279" s="30" customFormat="true" ht="33" hidden="false" customHeight="true" outlineLevel="0" collapsed="false">
      <c r="A279" s="26"/>
      <c r="B279" s="27"/>
      <c r="C279" s="263" t="s">
        <v>858</v>
      </c>
      <c r="D279" s="263" t="s">
        <v>288</v>
      </c>
      <c r="E279" s="264" t="s">
        <v>859</v>
      </c>
      <c r="F279" s="265" t="s">
        <v>860</v>
      </c>
      <c r="G279" s="266" t="s">
        <v>332</v>
      </c>
      <c r="H279" s="267" t="n">
        <v>13</v>
      </c>
      <c r="I279" s="268"/>
      <c r="J279" s="269" t="n">
        <f aca="false">ROUND(I279*H279,2)</f>
        <v>0</v>
      </c>
      <c r="K279" s="270"/>
      <c r="L279" s="271"/>
      <c r="M279" s="272"/>
      <c r="N279" s="273" t="s">
        <v>39</v>
      </c>
      <c r="O279" s="76"/>
      <c r="P279" s="256" t="n">
        <f aca="false">O279*H279</f>
        <v>0</v>
      </c>
      <c r="Q279" s="256" t="n">
        <v>0.00011</v>
      </c>
      <c r="R279" s="256" t="n">
        <f aca="false">Q279*H279</f>
        <v>0.00143</v>
      </c>
      <c r="S279" s="256" t="n">
        <v>0</v>
      </c>
      <c r="T279" s="257" t="n">
        <f aca="false"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258" t="s">
        <v>324</v>
      </c>
      <c r="AT279" s="258" t="s">
        <v>288</v>
      </c>
      <c r="AU279" s="258" t="s">
        <v>265</v>
      </c>
      <c r="AY279" s="3" t="s">
        <v>247</v>
      </c>
      <c r="BE279" s="137" t="n">
        <f aca="false">IF(N279="základní",J279,0)</f>
        <v>0</v>
      </c>
      <c r="BF279" s="137" t="n">
        <f aca="false">IF(N279="snížená",J279,0)</f>
        <v>0</v>
      </c>
      <c r="BG279" s="137" t="n">
        <f aca="false">IF(N279="zákl. přenesená",J279,0)</f>
        <v>0</v>
      </c>
      <c r="BH279" s="137" t="n">
        <f aca="false">IF(N279="sníž. přenesená",J279,0)</f>
        <v>0</v>
      </c>
      <c r="BI279" s="137" t="n">
        <f aca="false">IF(N279="nulová",J279,0)</f>
        <v>0</v>
      </c>
      <c r="BJ279" s="3" t="s">
        <v>81</v>
      </c>
      <c r="BK279" s="137" t="n">
        <f aca="false">ROUND(I279*H279,2)</f>
        <v>0</v>
      </c>
      <c r="BL279" s="3" t="s">
        <v>302</v>
      </c>
      <c r="BM279" s="258" t="s">
        <v>861</v>
      </c>
    </row>
    <row r="280" s="30" customFormat="true" ht="19.2" hidden="false" customHeight="false" outlineLevel="0" collapsed="false">
      <c r="A280" s="26"/>
      <c r="B280" s="27"/>
      <c r="C280" s="28"/>
      <c r="D280" s="259" t="s">
        <v>256</v>
      </c>
      <c r="E280" s="28"/>
      <c r="F280" s="260" t="s">
        <v>860</v>
      </c>
      <c r="G280" s="28"/>
      <c r="H280" s="28"/>
      <c r="I280" s="211"/>
      <c r="J280" s="28"/>
      <c r="K280" s="28"/>
      <c r="L280" s="29"/>
      <c r="M280" s="261"/>
      <c r="N280" s="262"/>
      <c r="O280" s="76"/>
      <c r="P280" s="76"/>
      <c r="Q280" s="76"/>
      <c r="R280" s="76"/>
      <c r="S280" s="76"/>
      <c r="T280" s="77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T280" s="3" t="s">
        <v>256</v>
      </c>
      <c r="AU280" s="3" t="s">
        <v>265</v>
      </c>
    </row>
    <row r="281" s="274" customFormat="true" ht="10.2" hidden="false" customHeight="false" outlineLevel="0" collapsed="false">
      <c r="B281" s="275"/>
      <c r="C281" s="276"/>
      <c r="D281" s="259" t="s">
        <v>327</v>
      </c>
      <c r="E281" s="276"/>
      <c r="F281" s="277" t="s">
        <v>1685</v>
      </c>
      <c r="G281" s="276"/>
      <c r="H281" s="278" t="n">
        <v>13</v>
      </c>
      <c r="I281" s="279"/>
      <c r="J281" s="276"/>
      <c r="K281" s="276"/>
      <c r="L281" s="280"/>
      <c r="M281" s="281"/>
      <c r="N281" s="282"/>
      <c r="O281" s="282"/>
      <c r="P281" s="282"/>
      <c r="Q281" s="282"/>
      <c r="R281" s="282"/>
      <c r="S281" s="282"/>
      <c r="T281" s="283"/>
      <c r="AT281" s="284" t="s">
        <v>327</v>
      </c>
      <c r="AU281" s="284" t="s">
        <v>265</v>
      </c>
      <c r="AV281" s="274" t="s">
        <v>83</v>
      </c>
      <c r="AW281" s="274" t="s">
        <v>3</v>
      </c>
      <c r="AX281" s="274" t="s">
        <v>81</v>
      </c>
      <c r="AY281" s="284" t="s">
        <v>247</v>
      </c>
    </row>
    <row r="282" s="30" customFormat="true" ht="24.15" hidden="false" customHeight="true" outlineLevel="0" collapsed="false">
      <c r="A282" s="26"/>
      <c r="B282" s="27"/>
      <c r="C282" s="246" t="s">
        <v>862</v>
      </c>
      <c r="D282" s="246" t="s">
        <v>250</v>
      </c>
      <c r="E282" s="247" t="s">
        <v>863</v>
      </c>
      <c r="F282" s="248" t="s">
        <v>864</v>
      </c>
      <c r="G282" s="249" t="s">
        <v>291</v>
      </c>
      <c r="H282" s="250" t="n">
        <v>0.2</v>
      </c>
      <c r="I282" s="251"/>
      <c r="J282" s="252" t="n">
        <f aca="false">ROUND(I282*H282,2)</f>
        <v>0</v>
      </c>
      <c r="K282" s="253"/>
      <c r="L282" s="29"/>
      <c r="M282" s="254"/>
      <c r="N282" s="255" t="s">
        <v>39</v>
      </c>
      <c r="O282" s="76"/>
      <c r="P282" s="256" t="n">
        <f aca="false">O282*H282</f>
        <v>0</v>
      </c>
      <c r="Q282" s="256" t="n">
        <v>0</v>
      </c>
      <c r="R282" s="256" t="n">
        <f aca="false">Q282*H282</f>
        <v>0</v>
      </c>
      <c r="S282" s="256" t="n">
        <v>0</v>
      </c>
      <c r="T282" s="257" t="n">
        <f aca="false">S282*H282</f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258" t="s">
        <v>302</v>
      </c>
      <c r="AT282" s="258" t="s">
        <v>250</v>
      </c>
      <c r="AU282" s="258" t="s">
        <v>265</v>
      </c>
      <c r="AY282" s="3" t="s">
        <v>247</v>
      </c>
      <c r="BE282" s="137" t="n">
        <f aca="false">IF(N282="základní",J282,0)</f>
        <v>0</v>
      </c>
      <c r="BF282" s="137" t="n">
        <f aca="false">IF(N282="snížená",J282,0)</f>
        <v>0</v>
      </c>
      <c r="BG282" s="137" t="n">
        <f aca="false">IF(N282="zákl. přenesená",J282,0)</f>
        <v>0</v>
      </c>
      <c r="BH282" s="137" t="n">
        <f aca="false">IF(N282="sníž. přenesená",J282,0)</f>
        <v>0</v>
      </c>
      <c r="BI282" s="137" t="n">
        <f aca="false">IF(N282="nulová",J282,0)</f>
        <v>0</v>
      </c>
      <c r="BJ282" s="3" t="s">
        <v>81</v>
      </c>
      <c r="BK282" s="137" t="n">
        <f aca="false">ROUND(I282*H282,2)</f>
        <v>0</v>
      </c>
      <c r="BL282" s="3" t="s">
        <v>302</v>
      </c>
      <c r="BM282" s="258" t="s">
        <v>865</v>
      </c>
    </row>
    <row r="283" s="30" customFormat="true" ht="19.2" hidden="false" customHeight="false" outlineLevel="0" collapsed="false">
      <c r="A283" s="26"/>
      <c r="B283" s="27"/>
      <c r="C283" s="28"/>
      <c r="D283" s="259" t="s">
        <v>256</v>
      </c>
      <c r="E283" s="28"/>
      <c r="F283" s="260" t="s">
        <v>866</v>
      </c>
      <c r="G283" s="28"/>
      <c r="H283" s="28"/>
      <c r="I283" s="211"/>
      <c r="J283" s="28"/>
      <c r="K283" s="28"/>
      <c r="L283" s="29"/>
      <c r="M283" s="261"/>
      <c r="N283" s="262"/>
      <c r="O283" s="76"/>
      <c r="P283" s="76"/>
      <c r="Q283" s="76"/>
      <c r="R283" s="76"/>
      <c r="S283" s="76"/>
      <c r="T283" s="77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T283" s="3" t="s">
        <v>256</v>
      </c>
      <c r="AU283" s="3" t="s">
        <v>265</v>
      </c>
    </row>
    <row r="284" s="30" customFormat="true" ht="24.15" hidden="false" customHeight="true" outlineLevel="0" collapsed="false">
      <c r="A284" s="26"/>
      <c r="B284" s="27"/>
      <c r="C284" s="263" t="s">
        <v>1686</v>
      </c>
      <c r="D284" s="263" t="s">
        <v>288</v>
      </c>
      <c r="E284" s="264" t="s">
        <v>1687</v>
      </c>
      <c r="F284" s="265" t="s">
        <v>1688</v>
      </c>
      <c r="G284" s="266" t="s">
        <v>291</v>
      </c>
      <c r="H284" s="267" t="n">
        <v>0.2</v>
      </c>
      <c r="I284" s="268"/>
      <c r="J284" s="269" t="n">
        <f aca="false">ROUND(I284*H284,2)</f>
        <v>0</v>
      </c>
      <c r="K284" s="270"/>
      <c r="L284" s="271"/>
      <c r="M284" s="272"/>
      <c r="N284" s="273" t="s">
        <v>39</v>
      </c>
      <c r="O284" s="76"/>
      <c r="P284" s="256" t="n">
        <f aca="false">O284*H284</f>
        <v>0</v>
      </c>
      <c r="Q284" s="256" t="n">
        <v>0.00105</v>
      </c>
      <c r="R284" s="256" t="n">
        <f aca="false">Q284*H284</f>
        <v>0.00021</v>
      </c>
      <c r="S284" s="256" t="n">
        <v>0</v>
      </c>
      <c r="T284" s="257" t="n">
        <f aca="false">S284*H284</f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258" t="s">
        <v>324</v>
      </c>
      <c r="AT284" s="258" t="s">
        <v>288</v>
      </c>
      <c r="AU284" s="258" t="s">
        <v>265</v>
      </c>
      <c r="AY284" s="3" t="s">
        <v>247</v>
      </c>
      <c r="BE284" s="137" t="n">
        <f aca="false">IF(N284="základní",J284,0)</f>
        <v>0</v>
      </c>
      <c r="BF284" s="137" t="n">
        <f aca="false">IF(N284="snížená",J284,0)</f>
        <v>0</v>
      </c>
      <c r="BG284" s="137" t="n">
        <f aca="false">IF(N284="zákl. přenesená",J284,0)</f>
        <v>0</v>
      </c>
      <c r="BH284" s="137" t="n">
        <f aca="false">IF(N284="sníž. přenesená",J284,0)</f>
        <v>0</v>
      </c>
      <c r="BI284" s="137" t="n">
        <f aca="false">IF(N284="nulová",J284,0)</f>
        <v>0</v>
      </c>
      <c r="BJ284" s="3" t="s">
        <v>81</v>
      </c>
      <c r="BK284" s="137" t="n">
        <f aca="false">ROUND(I284*H284,2)</f>
        <v>0</v>
      </c>
      <c r="BL284" s="3" t="s">
        <v>302</v>
      </c>
      <c r="BM284" s="258" t="s">
        <v>1689</v>
      </c>
    </row>
    <row r="285" s="30" customFormat="true" ht="19.2" hidden="false" customHeight="false" outlineLevel="0" collapsed="false">
      <c r="A285" s="26"/>
      <c r="B285" s="27"/>
      <c r="C285" s="28"/>
      <c r="D285" s="259" t="s">
        <v>256</v>
      </c>
      <c r="E285" s="28"/>
      <c r="F285" s="260" t="s">
        <v>1688</v>
      </c>
      <c r="G285" s="28"/>
      <c r="H285" s="28"/>
      <c r="I285" s="211"/>
      <c r="J285" s="28"/>
      <c r="K285" s="28"/>
      <c r="L285" s="29"/>
      <c r="M285" s="261"/>
      <c r="N285" s="262"/>
      <c r="O285" s="76"/>
      <c r="P285" s="76"/>
      <c r="Q285" s="76"/>
      <c r="R285" s="76"/>
      <c r="S285" s="76"/>
      <c r="T285" s="77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T285" s="3" t="s">
        <v>256</v>
      </c>
      <c r="AU285" s="3" t="s">
        <v>265</v>
      </c>
    </row>
    <row r="286" s="30" customFormat="true" ht="24.15" hidden="false" customHeight="true" outlineLevel="0" collapsed="false">
      <c r="A286" s="26"/>
      <c r="B286" s="27"/>
      <c r="C286" s="246" t="s">
        <v>892</v>
      </c>
      <c r="D286" s="246" t="s">
        <v>250</v>
      </c>
      <c r="E286" s="247" t="s">
        <v>893</v>
      </c>
      <c r="F286" s="248" t="s">
        <v>894</v>
      </c>
      <c r="G286" s="249" t="s">
        <v>291</v>
      </c>
      <c r="H286" s="250" t="n">
        <v>10</v>
      </c>
      <c r="I286" s="251"/>
      <c r="J286" s="252" t="n">
        <f aca="false">ROUND(I286*H286,2)</f>
        <v>0</v>
      </c>
      <c r="K286" s="253"/>
      <c r="L286" s="29"/>
      <c r="M286" s="254"/>
      <c r="N286" s="255" t="s">
        <v>39</v>
      </c>
      <c r="O286" s="76"/>
      <c r="P286" s="256" t="n">
        <f aca="false">O286*H286</f>
        <v>0</v>
      </c>
      <c r="Q286" s="256" t="n">
        <v>0</v>
      </c>
      <c r="R286" s="256" t="n">
        <f aca="false">Q286*H286</f>
        <v>0</v>
      </c>
      <c r="S286" s="256" t="n">
        <v>0</v>
      </c>
      <c r="T286" s="257" t="n">
        <f aca="false">S286*H286</f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258" t="s">
        <v>302</v>
      </c>
      <c r="AT286" s="258" t="s">
        <v>250</v>
      </c>
      <c r="AU286" s="258" t="s">
        <v>265</v>
      </c>
      <c r="AY286" s="3" t="s">
        <v>247</v>
      </c>
      <c r="BE286" s="137" t="n">
        <f aca="false">IF(N286="základní",J286,0)</f>
        <v>0</v>
      </c>
      <c r="BF286" s="137" t="n">
        <f aca="false">IF(N286="snížená",J286,0)</f>
        <v>0</v>
      </c>
      <c r="BG286" s="137" t="n">
        <f aca="false">IF(N286="zákl. přenesená",J286,0)</f>
        <v>0</v>
      </c>
      <c r="BH286" s="137" t="n">
        <f aca="false">IF(N286="sníž. přenesená",J286,0)</f>
        <v>0</v>
      </c>
      <c r="BI286" s="137" t="n">
        <f aca="false">IF(N286="nulová",J286,0)</f>
        <v>0</v>
      </c>
      <c r="BJ286" s="3" t="s">
        <v>81</v>
      </c>
      <c r="BK286" s="137" t="n">
        <f aca="false">ROUND(I286*H286,2)</f>
        <v>0</v>
      </c>
      <c r="BL286" s="3" t="s">
        <v>302</v>
      </c>
      <c r="BM286" s="258" t="s">
        <v>895</v>
      </c>
    </row>
    <row r="287" s="30" customFormat="true" ht="19.2" hidden="false" customHeight="false" outlineLevel="0" collapsed="false">
      <c r="A287" s="26"/>
      <c r="B287" s="27"/>
      <c r="C287" s="28"/>
      <c r="D287" s="259" t="s">
        <v>256</v>
      </c>
      <c r="E287" s="28"/>
      <c r="F287" s="260" t="s">
        <v>896</v>
      </c>
      <c r="G287" s="28"/>
      <c r="H287" s="28"/>
      <c r="I287" s="211"/>
      <c r="J287" s="28"/>
      <c r="K287" s="28"/>
      <c r="L287" s="29"/>
      <c r="M287" s="261"/>
      <c r="N287" s="262"/>
      <c r="O287" s="76"/>
      <c r="P287" s="76"/>
      <c r="Q287" s="76"/>
      <c r="R287" s="76"/>
      <c r="S287" s="76"/>
      <c r="T287" s="77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T287" s="3" t="s">
        <v>256</v>
      </c>
      <c r="AU287" s="3" t="s">
        <v>265</v>
      </c>
    </row>
    <row r="288" s="30" customFormat="true" ht="16.5" hidden="false" customHeight="true" outlineLevel="0" collapsed="false">
      <c r="A288" s="26"/>
      <c r="B288" s="27"/>
      <c r="C288" s="263" t="s">
        <v>897</v>
      </c>
      <c r="D288" s="263" t="s">
        <v>288</v>
      </c>
      <c r="E288" s="264" t="s">
        <v>898</v>
      </c>
      <c r="F288" s="265" t="s">
        <v>899</v>
      </c>
      <c r="G288" s="266" t="s">
        <v>291</v>
      </c>
      <c r="H288" s="267" t="n">
        <v>10</v>
      </c>
      <c r="I288" s="268"/>
      <c r="J288" s="269" t="n">
        <f aca="false">ROUND(I288*H288,2)</f>
        <v>0</v>
      </c>
      <c r="K288" s="270"/>
      <c r="L288" s="271"/>
      <c r="M288" s="272"/>
      <c r="N288" s="273" t="s">
        <v>39</v>
      </c>
      <c r="O288" s="76"/>
      <c r="P288" s="256" t="n">
        <f aca="false">O288*H288</f>
        <v>0</v>
      </c>
      <c r="Q288" s="256" t="n">
        <v>9E-005</v>
      </c>
      <c r="R288" s="256" t="n">
        <f aca="false">Q288*H288</f>
        <v>0.0009</v>
      </c>
      <c r="S288" s="256" t="n">
        <v>0</v>
      </c>
      <c r="T288" s="257" t="n">
        <f aca="false">S288*H288</f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258" t="s">
        <v>324</v>
      </c>
      <c r="AT288" s="258" t="s">
        <v>288</v>
      </c>
      <c r="AU288" s="258" t="s">
        <v>265</v>
      </c>
      <c r="AY288" s="3" t="s">
        <v>247</v>
      </c>
      <c r="BE288" s="137" t="n">
        <f aca="false">IF(N288="základní",J288,0)</f>
        <v>0</v>
      </c>
      <c r="BF288" s="137" t="n">
        <f aca="false">IF(N288="snížená",J288,0)</f>
        <v>0</v>
      </c>
      <c r="BG288" s="137" t="n">
        <f aca="false">IF(N288="zákl. přenesená",J288,0)</f>
        <v>0</v>
      </c>
      <c r="BH288" s="137" t="n">
        <f aca="false">IF(N288="sníž. přenesená",J288,0)</f>
        <v>0</v>
      </c>
      <c r="BI288" s="137" t="n">
        <f aca="false">IF(N288="nulová",J288,0)</f>
        <v>0</v>
      </c>
      <c r="BJ288" s="3" t="s">
        <v>81</v>
      </c>
      <c r="BK288" s="137" t="n">
        <f aca="false">ROUND(I288*H288,2)</f>
        <v>0</v>
      </c>
      <c r="BL288" s="3" t="s">
        <v>302</v>
      </c>
      <c r="BM288" s="258" t="s">
        <v>900</v>
      </c>
    </row>
    <row r="289" s="30" customFormat="true" ht="10.2" hidden="false" customHeight="false" outlineLevel="0" collapsed="false">
      <c r="A289" s="26"/>
      <c r="B289" s="27"/>
      <c r="C289" s="28"/>
      <c r="D289" s="259" t="s">
        <v>256</v>
      </c>
      <c r="E289" s="28"/>
      <c r="F289" s="260" t="s">
        <v>899</v>
      </c>
      <c r="G289" s="28"/>
      <c r="H289" s="28"/>
      <c r="I289" s="211"/>
      <c r="J289" s="28"/>
      <c r="K289" s="28"/>
      <c r="L289" s="29"/>
      <c r="M289" s="261"/>
      <c r="N289" s="262"/>
      <c r="O289" s="76"/>
      <c r="P289" s="76"/>
      <c r="Q289" s="76"/>
      <c r="R289" s="76"/>
      <c r="S289" s="76"/>
      <c r="T289" s="77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T289" s="3" t="s">
        <v>256</v>
      </c>
      <c r="AU289" s="3" t="s">
        <v>265</v>
      </c>
    </row>
    <row r="290" s="229" customFormat="true" ht="20.85" hidden="false" customHeight="true" outlineLevel="0" collapsed="false">
      <c r="B290" s="230"/>
      <c r="C290" s="231"/>
      <c r="D290" s="232" t="s">
        <v>73</v>
      </c>
      <c r="E290" s="244" t="s">
        <v>901</v>
      </c>
      <c r="F290" s="244" t="s">
        <v>1324</v>
      </c>
      <c r="G290" s="231"/>
      <c r="H290" s="231"/>
      <c r="I290" s="234"/>
      <c r="J290" s="245" t="n">
        <f aca="false">BK290</f>
        <v>0</v>
      </c>
      <c r="K290" s="231"/>
      <c r="L290" s="236"/>
      <c r="M290" s="237"/>
      <c r="N290" s="238"/>
      <c r="O290" s="238"/>
      <c r="P290" s="239" t="n">
        <f aca="false">SUM(P291:P336)</f>
        <v>0</v>
      </c>
      <c r="Q290" s="238"/>
      <c r="R290" s="239" t="n">
        <f aca="false">SUM(R291:R336)</f>
        <v>0.00701</v>
      </c>
      <c r="S290" s="238"/>
      <c r="T290" s="240" t="n">
        <f aca="false">SUM(T291:T336)</f>
        <v>0.0232</v>
      </c>
      <c r="AR290" s="241" t="s">
        <v>83</v>
      </c>
      <c r="AT290" s="242" t="s">
        <v>73</v>
      </c>
      <c r="AU290" s="242" t="s">
        <v>83</v>
      </c>
      <c r="AY290" s="241" t="s">
        <v>247</v>
      </c>
      <c r="BK290" s="243" t="n">
        <f aca="false">SUM(BK291:BK336)</f>
        <v>0</v>
      </c>
    </row>
    <row r="291" s="30" customFormat="true" ht="33" hidden="false" customHeight="true" outlineLevel="0" collapsed="false">
      <c r="A291" s="26"/>
      <c r="B291" s="27"/>
      <c r="C291" s="246" t="s">
        <v>903</v>
      </c>
      <c r="D291" s="246" t="s">
        <v>250</v>
      </c>
      <c r="E291" s="247" t="s">
        <v>904</v>
      </c>
      <c r="F291" s="248" t="s">
        <v>905</v>
      </c>
      <c r="G291" s="249" t="s">
        <v>291</v>
      </c>
      <c r="H291" s="250" t="n">
        <v>0.2</v>
      </c>
      <c r="I291" s="251"/>
      <c r="J291" s="252" t="n">
        <f aca="false">ROUND(I291*H291,2)</f>
        <v>0</v>
      </c>
      <c r="K291" s="253"/>
      <c r="L291" s="29"/>
      <c r="M291" s="254"/>
      <c r="N291" s="255" t="s">
        <v>39</v>
      </c>
      <c r="O291" s="76"/>
      <c r="P291" s="256" t="n">
        <f aca="false">O291*H291</f>
        <v>0</v>
      </c>
      <c r="Q291" s="256" t="n">
        <v>0</v>
      </c>
      <c r="R291" s="256" t="n">
        <f aca="false">Q291*H291</f>
        <v>0</v>
      </c>
      <c r="S291" s="256" t="n">
        <v>0</v>
      </c>
      <c r="T291" s="257" t="n">
        <f aca="false">S291*H291</f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258" t="s">
        <v>302</v>
      </c>
      <c r="AT291" s="258" t="s">
        <v>250</v>
      </c>
      <c r="AU291" s="258" t="s">
        <v>265</v>
      </c>
      <c r="AY291" s="3" t="s">
        <v>247</v>
      </c>
      <c r="BE291" s="137" t="n">
        <f aca="false">IF(N291="základní",J291,0)</f>
        <v>0</v>
      </c>
      <c r="BF291" s="137" t="n">
        <f aca="false">IF(N291="snížená",J291,0)</f>
        <v>0</v>
      </c>
      <c r="BG291" s="137" t="n">
        <f aca="false">IF(N291="zákl. přenesená",J291,0)</f>
        <v>0</v>
      </c>
      <c r="BH291" s="137" t="n">
        <f aca="false">IF(N291="sníž. přenesená",J291,0)</f>
        <v>0</v>
      </c>
      <c r="BI291" s="137" t="n">
        <f aca="false">IF(N291="nulová",J291,0)</f>
        <v>0</v>
      </c>
      <c r="BJ291" s="3" t="s">
        <v>81</v>
      </c>
      <c r="BK291" s="137" t="n">
        <f aca="false">ROUND(I291*H291,2)</f>
        <v>0</v>
      </c>
      <c r="BL291" s="3" t="s">
        <v>302</v>
      </c>
      <c r="BM291" s="258" t="s">
        <v>906</v>
      </c>
    </row>
    <row r="292" s="30" customFormat="true" ht="28.8" hidden="false" customHeight="false" outlineLevel="0" collapsed="false">
      <c r="A292" s="26"/>
      <c r="B292" s="27"/>
      <c r="C292" s="28"/>
      <c r="D292" s="259" t="s">
        <v>256</v>
      </c>
      <c r="E292" s="28"/>
      <c r="F292" s="260" t="s">
        <v>907</v>
      </c>
      <c r="G292" s="28"/>
      <c r="H292" s="28"/>
      <c r="I292" s="211"/>
      <c r="J292" s="28"/>
      <c r="K292" s="28"/>
      <c r="L292" s="29"/>
      <c r="M292" s="261"/>
      <c r="N292" s="262"/>
      <c r="O292" s="76"/>
      <c r="P292" s="76"/>
      <c r="Q292" s="76"/>
      <c r="R292" s="76"/>
      <c r="S292" s="76"/>
      <c r="T292" s="77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T292" s="3" t="s">
        <v>256</v>
      </c>
      <c r="AU292" s="3" t="s">
        <v>265</v>
      </c>
    </row>
    <row r="293" s="30" customFormat="true" ht="24.15" hidden="false" customHeight="true" outlineLevel="0" collapsed="false">
      <c r="A293" s="26"/>
      <c r="B293" s="27"/>
      <c r="C293" s="263" t="s">
        <v>908</v>
      </c>
      <c r="D293" s="263" t="s">
        <v>288</v>
      </c>
      <c r="E293" s="264" t="s">
        <v>909</v>
      </c>
      <c r="F293" s="265" t="s">
        <v>910</v>
      </c>
      <c r="G293" s="266" t="s">
        <v>332</v>
      </c>
      <c r="H293" s="267" t="n">
        <v>0.2</v>
      </c>
      <c r="I293" s="268"/>
      <c r="J293" s="269" t="n">
        <f aca="false">ROUND(I293*H293,2)</f>
        <v>0</v>
      </c>
      <c r="K293" s="270"/>
      <c r="L293" s="271"/>
      <c r="M293" s="272"/>
      <c r="N293" s="273" t="s">
        <v>39</v>
      </c>
      <c r="O293" s="76"/>
      <c r="P293" s="256" t="n">
        <f aca="false">O293*H293</f>
        <v>0</v>
      </c>
      <c r="Q293" s="256" t="n">
        <v>0.0006</v>
      </c>
      <c r="R293" s="256" t="n">
        <f aca="false">Q293*H293</f>
        <v>0.00012</v>
      </c>
      <c r="S293" s="256" t="n">
        <v>0</v>
      </c>
      <c r="T293" s="257" t="n">
        <f aca="false"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258" t="s">
        <v>324</v>
      </c>
      <c r="AT293" s="258" t="s">
        <v>288</v>
      </c>
      <c r="AU293" s="258" t="s">
        <v>265</v>
      </c>
      <c r="AY293" s="3" t="s">
        <v>247</v>
      </c>
      <c r="BE293" s="137" t="n">
        <f aca="false">IF(N293="základní",J293,0)</f>
        <v>0</v>
      </c>
      <c r="BF293" s="137" t="n">
        <f aca="false">IF(N293="snížená",J293,0)</f>
        <v>0</v>
      </c>
      <c r="BG293" s="137" t="n">
        <f aca="false">IF(N293="zákl. přenesená",J293,0)</f>
        <v>0</v>
      </c>
      <c r="BH293" s="137" t="n">
        <f aca="false">IF(N293="sníž. přenesená",J293,0)</f>
        <v>0</v>
      </c>
      <c r="BI293" s="137" t="n">
        <f aca="false">IF(N293="nulová",J293,0)</f>
        <v>0</v>
      </c>
      <c r="BJ293" s="3" t="s">
        <v>81</v>
      </c>
      <c r="BK293" s="137" t="n">
        <f aca="false">ROUND(I293*H293,2)</f>
        <v>0</v>
      </c>
      <c r="BL293" s="3" t="s">
        <v>302</v>
      </c>
      <c r="BM293" s="258" t="s">
        <v>911</v>
      </c>
    </row>
    <row r="294" s="30" customFormat="true" ht="28.8" hidden="false" customHeight="false" outlineLevel="0" collapsed="false">
      <c r="A294" s="26"/>
      <c r="B294" s="27"/>
      <c r="C294" s="28"/>
      <c r="D294" s="259" t="s">
        <v>256</v>
      </c>
      <c r="E294" s="28"/>
      <c r="F294" s="260" t="s">
        <v>912</v>
      </c>
      <c r="G294" s="28"/>
      <c r="H294" s="28"/>
      <c r="I294" s="211"/>
      <c r="J294" s="28"/>
      <c r="K294" s="28"/>
      <c r="L294" s="29"/>
      <c r="M294" s="261"/>
      <c r="N294" s="262"/>
      <c r="O294" s="76"/>
      <c r="P294" s="76"/>
      <c r="Q294" s="76"/>
      <c r="R294" s="76"/>
      <c r="S294" s="76"/>
      <c r="T294" s="77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T294" s="3" t="s">
        <v>256</v>
      </c>
      <c r="AU294" s="3" t="s">
        <v>265</v>
      </c>
    </row>
    <row r="295" s="30" customFormat="true" ht="24.15" hidden="false" customHeight="true" outlineLevel="0" collapsed="false">
      <c r="A295" s="26"/>
      <c r="B295" s="27"/>
      <c r="C295" s="246" t="s">
        <v>1325</v>
      </c>
      <c r="D295" s="246" t="s">
        <v>250</v>
      </c>
      <c r="E295" s="247" t="s">
        <v>610</v>
      </c>
      <c r="F295" s="248" t="s">
        <v>611</v>
      </c>
      <c r="G295" s="249" t="s">
        <v>291</v>
      </c>
      <c r="H295" s="250" t="n">
        <v>0.2</v>
      </c>
      <c r="I295" s="251"/>
      <c r="J295" s="252" t="n">
        <f aca="false">ROUND(I295*H295,2)</f>
        <v>0</v>
      </c>
      <c r="K295" s="253"/>
      <c r="L295" s="29"/>
      <c r="M295" s="254"/>
      <c r="N295" s="255" t="s">
        <v>39</v>
      </c>
      <c r="O295" s="76"/>
      <c r="P295" s="256" t="n">
        <f aca="false">O295*H295</f>
        <v>0</v>
      </c>
      <c r="Q295" s="256" t="n">
        <v>0</v>
      </c>
      <c r="R295" s="256" t="n">
        <f aca="false">Q295*H295</f>
        <v>0</v>
      </c>
      <c r="S295" s="256" t="n">
        <v>0</v>
      </c>
      <c r="T295" s="257" t="n">
        <f aca="false">S295*H295</f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258" t="s">
        <v>302</v>
      </c>
      <c r="AT295" s="258" t="s">
        <v>250</v>
      </c>
      <c r="AU295" s="258" t="s">
        <v>265</v>
      </c>
      <c r="AY295" s="3" t="s">
        <v>247</v>
      </c>
      <c r="BE295" s="137" t="n">
        <f aca="false">IF(N295="základní",J295,0)</f>
        <v>0</v>
      </c>
      <c r="BF295" s="137" t="n">
        <f aca="false">IF(N295="snížená",J295,0)</f>
        <v>0</v>
      </c>
      <c r="BG295" s="137" t="n">
        <f aca="false">IF(N295="zákl. přenesená",J295,0)</f>
        <v>0</v>
      </c>
      <c r="BH295" s="137" t="n">
        <f aca="false">IF(N295="sníž. přenesená",J295,0)</f>
        <v>0</v>
      </c>
      <c r="BI295" s="137" t="n">
        <f aca="false">IF(N295="nulová",J295,0)</f>
        <v>0</v>
      </c>
      <c r="BJ295" s="3" t="s">
        <v>81</v>
      </c>
      <c r="BK295" s="137" t="n">
        <f aca="false">ROUND(I295*H295,2)</f>
        <v>0</v>
      </c>
      <c r="BL295" s="3" t="s">
        <v>302</v>
      </c>
      <c r="BM295" s="258" t="s">
        <v>1326</v>
      </c>
    </row>
    <row r="296" s="30" customFormat="true" ht="19.2" hidden="false" customHeight="false" outlineLevel="0" collapsed="false">
      <c r="A296" s="26"/>
      <c r="B296" s="27"/>
      <c r="C296" s="28"/>
      <c r="D296" s="259" t="s">
        <v>256</v>
      </c>
      <c r="E296" s="28"/>
      <c r="F296" s="260" t="s">
        <v>613</v>
      </c>
      <c r="G296" s="28"/>
      <c r="H296" s="28"/>
      <c r="I296" s="211"/>
      <c r="J296" s="28"/>
      <c r="K296" s="28"/>
      <c r="L296" s="29"/>
      <c r="M296" s="261"/>
      <c r="N296" s="262"/>
      <c r="O296" s="76"/>
      <c r="P296" s="76"/>
      <c r="Q296" s="76"/>
      <c r="R296" s="76"/>
      <c r="S296" s="76"/>
      <c r="T296" s="77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T296" s="3" t="s">
        <v>256</v>
      </c>
      <c r="AU296" s="3" t="s">
        <v>265</v>
      </c>
    </row>
    <row r="297" s="30" customFormat="true" ht="24.15" hidden="false" customHeight="true" outlineLevel="0" collapsed="false">
      <c r="A297" s="26"/>
      <c r="B297" s="27"/>
      <c r="C297" s="263" t="s">
        <v>1327</v>
      </c>
      <c r="D297" s="263" t="s">
        <v>288</v>
      </c>
      <c r="E297" s="264" t="s">
        <v>1328</v>
      </c>
      <c r="F297" s="265" t="s">
        <v>1329</v>
      </c>
      <c r="G297" s="266" t="s">
        <v>291</v>
      </c>
      <c r="H297" s="267" t="n">
        <v>0.2</v>
      </c>
      <c r="I297" s="268"/>
      <c r="J297" s="269" t="n">
        <f aca="false">ROUND(I297*H297,2)</f>
        <v>0</v>
      </c>
      <c r="K297" s="270"/>
      <c r="L297" s="271"/>
      <c r="M297" s="272"/>
      <c r="N297" s="273" t="s">
        <v>39</v>
      </c>
      <c r="O297" s="76"/>
      <c r="P297" s="256" t="n">
        <f aca="false">O297*H297</f>
        <v>0</v>
      </c>
      <c r="Q297" s="256" t="n">
        <v>0.00503</v>
      </c>
      <c r="R297" s="256" t="n">
        <f aca="false">Q297*H297</f>
        <v>0.001006</v>
      </c>
      <c r="S297" s="256" t="n">
        <v>0</v>
      </c>
      <c r="T297" s="257" t="n">
        <f aca="false">S297*H297</f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258" t="s">
        <v>324</v>
      </c>
      <c r="AT297" s="258" t="s">
        <v>288</v>
      </c>
      <c r="AU297" s="258" t="s">
        <v>265</v>
      </c>
      <c r="AY297" s="3" t="s">
        <v>247</v>
      </c>
      <c r="BE297" s="137" t="n">
        <f aca="false">IF(N297="základní",J297,0)</f>
        <v>0</v>
      </c>
      <c r="BF297" s="137" t="n">
        <f aca="false">IF(N297="snížená",J297,0)</f>
        <v>0</v>
      </c>
      <c r="BG297" s="137" t="n">
        <f aca="false">IF(N297="zákl. přenesená",J297,0)</f>
        <v>0</v>
      </c>
      <c r="BH297" s="137" t="n">
        <f aca="false">IF(N297="sníž. přenesená",J297,0)</f>
        <v>0</v>
      </c>
      <c r="BI297" s="137" t="n">
        <f aca="false">IF(N297="nulová",J297,0)</f>
        <v>0</v>
      </c>
      <c r="BJ297" s="3" t="s">
        <v>81</v>
      </c>
      <c r="BK297" s="137" t="n">
        <f aca="false">ROUND(I297*H297,2)</f>
        <v>0</v>
      </c>
      <c r="BL297" s="3" t="s">
        <v>302</v>
      </c>
      <c r="BM297" s="258" t="s">
        <v>1330</v>
      </c>
    </row>
    <row r="298" s="30" customFormat="true" ht="19.2" hidden="false" customHeight="false" outlineLevel="0" collapsed="false">
      <c r="A298" s="26"/>
      <c r="B298" s="27"/>
      <c r="C298" s="28"/>
      <c r="D298" s="259" t="s">
        <v>256</v>
      </c>
      <c r="E298" s="28"/>
      <c r="F298" s="260" t="s">
        <v>1329</v>
      </c>
      <c r="G298" s="28"/>
      <c r="H298" s="28"/>
      <c r="I298" s="211"/>
      <c r="J298" s="28"/>
      <c r="K298" s="28"/>
      <c r="L298" s="29"/>
      <c r="M298" s="261"/>
      <c r="N298" s="262"/>
      <c r="O298" s="76"/>
      <c r="P298" s="76"/>
      <c r="Q298" s="76"/>
      <c r="R298" s="76"/>
      <c r="S298" s="76"/>
      <c r="T298" s="77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T298" s="3" t="s">
        <v>256</v>
      </c>
      <c r="AU298" s="3" t="s">
        <v>265</v>
      </c>
    </row>
    <row r="299" s="30" customFormat="true" ht="24.15" hidden="false" customHeight="true" outlineLevel="0" collapsed="false">
      <c r="A299" s="26"/>
      <c r="B299" s="27"/>
      <c r="C299" s="246" t="s">
        <v>1331</v>
      </c>
      <c r="D299" s="246" t="s">
        <v>250</v>
      </c>
      <c r="E299" s="247" t="s">
        <v>601</v>
      </c>
      <c r="F299" s="248" t="s">
        <v>602</v>
      </c>
      <c r="G299" s="249" t="s">
        <v>291</v>
      </c>
      <c r="H299" s="250" t="n">
        <v>0.2</v>
      </c>
      <c r="I299" s="251"/>
      <c r="J299" s="252" t="n">
        <f aca="false">ROUND(I299*H299,2)</f>
        <v>0</v>
      </c>
      <c r="K299" s="253"/>
      <c r="L299" s="29"/>
      <c r="M299" s="254"/>
      <c r="N299" s="255" t="s">
        <v>39</v>
      </c>
      <c r="O299" s="76"/>
      <c r="P299" s="256" t="n">
        <f aca="false">O299*H299</f>
        <v>0</v>
      </c>
      <c r="Q299" s="256" t="n">
        <v>0</v>
      </c>
      <c r="R299" s="256" t="n">
        <f aca="false">Q299*H299</f>
        <v>0</v>
      </c>
      <c r="S299" s="256" t="n">
        <v>0</v>
      </c>
      <c r="T299" s="257" t="n">
        <f aca="false">S299*H299</f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258" t="s">
        <v>302</v>
      </c>
      <c r="AT299" s="258" t="s">
        <v>250</v>
      </c>
      <c r="AU299" s="258" t="s">
        <v>265</v>
      </c>
      <c r="AY299" s="3" t="s">
        <v>247</v>
      </c>
      <c r="BE299" s="137" t="n">
        <f aca="false">IF(N299="základní",J299,0)</f>
        <v>0</v>
      </c>
      <c r="BF299" s="137" t="n">
        <f aca="false">IF(N299="snížená",J299,0)</f>
        <v>0</v>
      </c>
      <c r="BG299" s="137" t="n">
        <f aca="false">IF(N299="zákl. přenesená",J299,0)</f>
        <v>0</v>
      </c>
      <c r="BH299" s="137" t="n">
        <f aca="false">IF(N299="sníž. přenesená",J299,0)</f>
        <v>0</v>
      </c>
      <c r="BI299" s="137" t="n">
        <f aca="false">IF(N299="nulová",J299,0)</f>
        <v>0</v>
      </c>
      <c r="BJ299" s="3" t="s">
        <v>81</v>
      </c>
      <c r="BK299" s="137" t="n">
        <f aca="false">ROUND(I299*H299,2)</f>
        <v>0</v>
      </c>
      <c r="BL299" s="3" t="s">
        <v>302</v>
      </c>
      <c r="BM299" s="258" t="s">
        <v>1332</v>
      </c>
    </row>
    <row r="300" s="30" customFormat="true" ht="19.2" hidden="false" customHeight="false" outlineLevel="0" collapsed="false">
      <c r="A300" s="26"/>
      <c r="B300" s="27"/>
      <c r="C300" s="28"/>
      <c r="D300" s="259" t="s">
        <v>256</v>
      </c>
      <c r="E300" s="28"/>
      <c r="F300" s="260" t="s">
        <v>604</v>
      </c>
      <c r="G300" s="28"/>
      <c r="H300" s="28"/>
      <c r="I300" s="211"/>
      <c r="J300" s="28"/>
      <c r="K300" s="28"/>
      <c r="L300" s="29"/>
      <c r="M300" s="261"/>
      <c r="N300" s="262"/>
      <c r="O300" s="76"/>
      <c r="P300" s="76"/>
      <c r="Q300" s="76"/>
      <c r="R300" s="76"/>
      <c r="S300" s="76"/>
      <c r="T300" s="77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T300" s="3" t="s">
        <v>256</v>
      </c>
      <c r="AU300" s="3" t="s">
        <v>265</v>
      </c>
    </row>
    <row r="301" s="30" customFormat="true" ht="16.5" hidden="false" customHeight="true" outlineLevel="0" collapsed="false">
      <c r="A301" s="26"/>
      <c r="B301" s="27"/>
      <c r="C301" s="263" t="s">
        <v>1333</v>
      </c>
      <c r="D301" s="263" t="s">
        <v>288</v>
      </c>
      <c r="E301" s="264" t="s">
        <v>1334</v>
      </c>
      <c r="F301" s="265" t="s">
        <v>1335</v>
      </c>
      <c r="G301" s="266" t="s">
        <v>291</v>
      </c>
      <c r="H301" s="267" t="n">
        <v>0.2</v>
      </c>
      <c r="I301" s="268"/>
      <c r="J301" s="269" t="n">
        <f aca="false">ROUND(I301*H301,2)</f>
        <v>0</v>
      </c>
      <c r="K301" s="270"/>
      <c r="L301" s="271"/>
      <c r="M301" s="272"/>
      <c r="N301" s="273" t="s">
        <v>39</v>
      </c>
      <c r="O301" s="76"/>
      <c r="P301" s="256" t="n">
        <f aca="false">O301*H301</f>
        <v>0</v>
      </c>
      <c r="Q301" s="256" t="n">
        <v>0.00023</v>
      </c>
      <c r="R301" s="256" t="n">
        <f aca="false">Q301*H301</f>
        <v>4.6E-005</v>
      </c>
      <c r="S301" s="256" t="n">
        <v>0</v>
      </c>
      <c r="T301" s="257" t="n">
        <f aca="false">S301*H301</f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258" t="s">
        <v>324</v>
      </c>
      <c r="AT301" s="258" t="s">
        <v>288</v>
      </c>
      <c r="AU301" s="258" t="s">
        <v>265</v>
      </c>
      <c r="AY301" s="3" t="s">
        <v>247</v>
      </c>
      <c r="BE301" s="137" t="n">
        <f aca="false">IF(N301="základní",J301,0)</f>
        <v>0</v>
      </c>
      <c r="BF301" s="137" t="n">
        <f aca="false">IF(N301="snížená",J301,0)</f>
        <v>0</v>
      </c>
      <c r="BG301" s="137" t="n">
        <f aca="false">IF(N301="zákl. přenesená",J301,0)</f>
        <v>0</v>
      </c>
      <c r="BH301" s="137" t="n">
        <f aca="false">IF(N301="sníž. přenesená",J301,0)</f>
        <v>0</v>
      </c>
      <c r="BI301" s="137" t="n">
        <f aca="false">IF(N301="nulová",J301,0)</f>
        <v>0</v>
      </c>
      <c r="BJ301" s="3" t="s">
        <v>81</v>
      </c>
      <c r="BK301" s="137" t="n">
        <f aca="false">ROUND(I301*H301,2)</f>
        <v>0</v>
      </c>
      <c r="BL301" s="3" t="s">
        <v>302</v>
      </c>
      <c r="BM301" s="258" t="s">
        <v>1336</v>
      </c>
    </row>
    <row r="302" s="30" customFormat="true" ht="10.2" hidden="false" customHeight="false" outlineLevel="0" collapsed="false">
      <c r="A302" s="26"/>
      <c r="B302" s="27"/>
      <c r="C302" s="28"/>
      <c r="D302" s="259" t="s">
        <v>256</v>
      </c>
      <c r="E302" s="28"/>
      <c r="F302" s="260" t="s">
        <v>1335</v>
      </c>
      <c r="G302" s="28"/>
      <c r="H302" s="28"/>
      <c r="I302" s="211"/>
      <c r="J302" s="28"/>
      <c r="K302" s="28"/>
      <c r="L302" s="29"/>
      <c r="M302" s="261"/>
      <c r="N302" s="262"/>
      <c r="O302" s="76"/>
      <c r="P302" s="76"/>
      <c r="Q302" s="76"/>
      <c r="R302" s="76"/>
      <c r="S302" s="76"/>
      <c r="T302" s="77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T302" s="3" t="s">
        <v>256</v>
      </c>
      <c r="AU302" s="3" t="s">
        <v>265</v>
      </c>
    </row>
    <row r="303" s="30" customFormat="true" ht="24.15" hidden="false" customHeight="true" outlineLevel="0" collapsed="false">
      <c r="A303" s="26"/>
      <c r="B303" s="27"/>
      <c r="C303" s="246" t="s">
        <v>1337</v>
      </c>
      <c r="D303" s="246" t="s">
        <v>250</v>
      </c>
      <c r="E303" s="247" t="s">
        <v>1338</v>
      </c>
      <c r="F303" s="248" t="s">
        <v>1339</v>
      </c>
      <c r="G303" s="249" t="s">
        <v>291</v>
      </c>
      <c r="H303" s="250" t="n">
        <v>0.2</v>
      </c>
      <c r="I303" s="251"/>
      <c r="J303" s="252" t="n">
        <f aca="false">ROUND(I303*H303,2)</f>
        <v>0</v>
      </c>
      <c r="K303" s="253"/>
      <c r="L303" s="29"/>
      <c r="M303" s="254"/>
      <c r="N303" s="255" t="s">
        <v>39</v>
      </c>
      <c r="O303" s="76"/>
      <c r="P303" s="256" t="n">
        <f aca="false">O303*H303</f>
        <v>0</v>
      </c>
      <c r="Q303" s="256" t="n">
        <v>0</v>
      </c>
      <c r="R303" s="256" t="n">
        <f aca="false">Q303*H303</f>
        <v>0</v>
      </c>
      <c r="S303" s="256" t="n">
        <v>0.116</v>
      </c>
      <c r="T303" s="257" t="n">
        <f aca="false">S303*H303</f>
        <v>0.0232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258" t="s">
        <v>302</v>
      </c>
      <c r="AT303" s="258" t="s">
        <v>250</v>
      </c>
      <c r="AU303" s="258" t="s">
        <v>265</v>
      </c>
      <c r="AY303" s="3" t="s">
        <v>247</v>
      </c>
      <c r="BE303" s="137" t="n">
        <f aca="false">IF(N303="základní",J303,0)</f>
        <v>0</v>
      </c>
      <c r="BF303" s="137" t="n">
        <f aca="false">IF(N303="snížená",J303,0)</f>
        <v>0</v>
      </c>
      <c r="BG303" s="137" t="n">
        <f aca="false">IF(N303="zákl. přenesená",J303,0)</f>
        <v>0</v>
      </c>
      <c r="BH303" s="137" t="n">
        <f aca="false">IF(N303="sníž. přenesená",J303,0)</f>
        <v>0</v>
      </c>
      <c r="BI303" s="137" t="n">
        <f aca="false">IF(N303="nulová",J303,0)</f>
        <v>0</v>
      </c>
      <c r="BJ303" s="3" t="s">
        <v>81</v>
      </c>
      <c r="BK303" s="137" t="n">
        <f aca="false">ROUND(I303*H303,2)</f>
        <v>0</v>
      </c>
      <c r="BL303" s="3" t="s">
        <v>302</v>
      </c>
      <c r="BM303" s="258" t="s">
        <v>1340</v>
      </c>
    </row>
    <row r="304" s="30" customFormat="true" ht="19.2" hidden="false" customHeight="false" outlineLevel="0" collapsed="false">
      <c r="A304" s="26"/>
      <c r="B304" s="27"/>
      <c r="C304" s="28"/>
      <c r="D304" s="259" t="s">
        <v>256</v>
      </c>
      <c r="E304" s="28"/>
      <c r="F304" s="260" t="s">
        <v>1341</v>
      </c>
      <c r="G304" s="28"/>
      <c r="H304" s="28"/>
      <c r="I304" s="211"/>
      <c r="J304" s="28"/>
      <c r="K304" s="28"/>
      <c r="L304" s="29"/>
      <c r="M304" s="261"/>
      <c r="N304" s="262"/>
      <c r="O304" s="76"/>
      <c r="P304" s="76"/>
      <c r="Q304" s="76"/>
      <c r="R304" s="76"/>
      <c r="S304" s="76"/>
      <c r="T304" s="77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T304" s="3" t="s">
        <v>256</v>
      </c>
      <c r="AU304" s="3" t="s">
        <v>265</v>
      </c>
    </row>
    <row r="305" s="30" customFormat="true" ht="24.15" hidden="false" customHeight="true" outlineLevel="0" collapsed="false">
      <c r="A305" s="26"/>
      <c r="B305" s="27"/>
      <c r="C305" s="246" t="s">
        <v>913</v>
      </c>
      <c r="D305" s="246" t="s">
        <v>250</v>
      </c>
      <c r="E305" s="247" t="s">
        <v>914</v>
      </c>
      <c r="F305" s="248" t="s">
        <v>915</v>
      </c>
      <c r="G305" s="249" t="s">
        <v>332</v>
      </c>
      <c r="H305" s="250" t="n">
        <v>3</v>
      </c>
      <c r="I305" s="251"/>
      <c r="J305" s="252" t="n">
        <f aca="false">ROUND(I305*H305,2)</f>
        <v>0</v>
      </c>
      <c r="K305" s="253"/>
      <c r="L305" s="29"/>
      <c r="M305" s="254"/>
      <c r="N305" s="255" t="s">
        <v>39</v>
      </c>
      <c r="O305" s="76"/>
      <c r="P305" s="256" t="n">
        <f aca="false">O305*H305</f>
        <v>0</v>
      </c>
      <c r="Q305" s="256" t="n">
        <v>0</v>
      </c>
      <c r="R305" s="256" t="n">
        <f aca="false">Q305*H305</f>
        <v>0</v>
      </c>
      <c r="S305" s="256" t="n">
        <v>0</v>
      </c>
      <c r="T305" s="257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258" t="s">
        <v>302</v>
      </c>
      <c r="AT305" s="258" t="s">
        <v>250</v>
      </c>
      <c r="AU305" s="258" t="s">
        <v>265</v>
      </c>
      <c r="AY305" s="3" t="s">
        <v>247</v>
      </c>
      <c r="BE305" s="137" t="n">
        <f aca="false">IF(N305="základní",J305,0)</f>
        <v>0</v>
      </c>
      <c r="BF305" s="137" t="n">
        <f aca="false">IF(N305="snížená",J305,0)</f>
        <v>0</v>
      </c>
      <c r="BG305" s="137" t="n">
        <f aca="false">IF(N305="zákl. přenesená",J305,0)</f>
        <v>0</v>
      </c>
      <c r="BH305" s="137" t="n">
        <f aca="false">IF(N305="sníž. přenesená",J305,0)</f>
        <v>0</v>
      </c>
      <c r="BI305" s="137" t="n">
        <f aca="false">IF(N305="nulová",J305,0)</f>
        <v>0</v>
      </c>
      <c r="BJ305" s="3" t="s">
        <v>81</v>
      </c>
      <c r="BK305" s="137" t="n">
        <f aca="false">ROUND(I305*H305,2)</f>
        <v>0</v>
      </c>
      <c r="BL305" s="3" t="s">
        <v>302</v>
      </c>
      <c r="BM305" s="258" t="s">
        <v>916</v>
      </c>
    </row>
    <row r="306" s="30" customFormat="true" ht="28.8" hidden="false" customHeight="false" outlineLevel="0" collapsed="false">
      <c r="A306" s="26"/>
      <c r="B306" s="27"/>
      <c r="C306" s="28"/>
      <c r="D306" s="259" t="s">
        <v>256</v>
      </c>
      <c r="E306" s="28"/>
      <c r="F306" s="260" t="s">
        <v>917</v>
      </c>
      <c r="G306" s="28"/>
      <c r="H306" s="28"/>
      <c r="I306" s="211"/>
      <c r="J306" s="28"/>
      <c r="K306" s="28"/>
      <c r="L306" s="29"/>
      <c r="M306" s="261"/>
      <c r="N306" s="262"/>
      <c r="O306" s="76"/>
      <c r="P306" s="76"/>
      <c r="Q306" s="76"/>
      <c r="R306" s="76"/>
      <c r="S306" s="76"/>
      <c r="T306" s="77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T306" s="3" t="s">
        <v>256</v>
      </c>
      <c r="AU306" s="3" t="s">
        <v>265</v>
      </c>
    </row>
    <row r="307" s="30" customFormat="true" ht="24.15" hidden="false" customHeight="true" outlineLevel="0" collapsed="false">
      <c r="A307" s="26"/>
      <c r="B307" s="27"/>
      <c r="C307" s="263" t="s">
        <v>918</v>
      </c>
      <c r="D307" s="263" t="s">
        <v>288</v>
      </c>
      <c r="E307" s="264" t="s">
        <v>919</v>
      </c>
      <c r="F307" s="265" t="s">
        <v>920</v>
      </c>
      <c r="G307" s="266" t="s">
        <v>332</v>
      </c>
      <c r="H307" s="267" t="n">
        <v>3</v>
      </c>
      <c r="I307" s="268"/>
      <c r="J307" s="269" t="n">
        <f aca="false">ROUND(I307*H307,2)</f>
        <v>0</v>
      </c>
      <c r="K307" s="270"/>
      <c r="L307" s="271"/>
      <c r="M307" s="272"/>
      <c r="N307" s="273" t="s">
        <v>39</v>
      </c>
      <c r="O307" s="76"/>
      <c r="P307" s="256" t="n">
        <f aca="false">O307*H307</f>
        <v>0</v>
      </c>
      <c r="Q307" s="256" t="n">
        <v>0.0011</v>
      </c>
      <c r="R307" s="256" t="n">
        <f aca="false">Q307*H307</f>
        <v>0.0033</v>
      </c>
      <c r="S307" s="256" t="n">
        <v>0</v>
      </c>
      <c r="T307" s="257" t="n">
        <f aca="false">S307*H307</f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258" t="s">
        <v>324</v>
      </c>
      <c r="AT307" s="258" t="s">
        <v>288</v>
      </c>
      <c r="AU307" s="258" t="s">
        <v>265</v>
      </c>
      <c r="AY307" s="3" t="s">
        <v>247</v>
      </c>
      <c r="BE307" s="137" t="n">
        <f aca="false">IF(N307="základní",J307,0)</f>
        <v>0</v>
      </c>
      <c r="BF307" s="137" t="n">
        <f aca="false">IF(N307="snížená",J307,0)</f>
        <v>0</v>
      </c>
      <c r="BG307" s="137" t="n">
        <f aca="false">IF(N307="zákl. přenesená",J307,0)</f>
        <v>0</v>
      </c>
      <c r="BH307" s="137" t="n">
        <f aca="false">IF(N307="sníž. přenesená",J307,0)</f>
        <v>0</v>
      </c>
      <c r="BI307" s="137" t="n">
        <f aca="false">IF(N307="nulová",J307,0)</f>
        <v>0</v>
      </c>
      <c r="BJ307" s="3" t="s">
        <v>81</v>
      </c>
      <c r="BK307" s="137" t="n">
        <f aca="false">ROUND(I307*H307,2)</f>
        <v>0</v>
      </c>
      <c r="BL307" s="3" t="s">
        <v>302</v>
      </c>
      <c r="BM307" s="258" t="s">
        <v>921</v>
      </c>
    </row>
    <row r="308" s="30" customFormat="true" ht="19.2" hidden="false" customHeight="false" outlineLevel="0" collapsed="false">
      <c r="A308" s="26"/>
      <c r="B308" s="27"/>
      <c r="C308" s="28"/>
      <c r="D308" s="259" t="s">
        <v>256</v>
      </c>
      <c r="E308" s="28"/>
      <c r="F308" s="260" t="s">
        <v>920</v>
      </c>
      <c r="G308" s="28"/>
      <c r="H308" s="28"/>
      <c r="I308" s="211"/>
      <c r="J308" s="28"/>
      <c r="K308" s="28"/>
      <c r="L308" s="29"/>
      <c r="M308" s="261"/>
      <c r="N308" s="262"/>
      <c r="O308" s="76"/>
      <c r="P308" s="76"/>
      <c r="Q308" s="76"/>
      <c r="R308" s="76"/>
      <c r="S308" s="76"/>
      <c r="T308" s="77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T308" s="3" t="s">
        <v>256</v>
      </c>
      <c r="AU308" s="3" t="s">
        <v>265</v>
      </c>
    </row>
    <row r="309" s="30" customFormat="true" ht="33" hidden="false" customHeight="true" outlineLevel="0" collapsed="false">
      <c r="A309" s="26"/>
      <c r="B309" s="27"/>
      <c r="C309" s="246" t="s">
        <v>922</v>
      </c>
      <c r="D309" s="246" t="s">
        <v>250</v>
      </c>
      <c r="E309" s="247" t="s">
        <v>923</v>
      </c>
      <c r="F309" s="248" t="s">
        <v>924</v>
      </c>
      <c r="G309" s="249" t="s">
        <v>332</v>
      </c>
      <c r="H309" s="250" t="n">
        <v>0.2</v>
      </c>
      <c r="I309" s="251"/>
      <c r="J309" s="252" t="n">
        <f aca="false">ROUND(I309*H309,2)</f>
        <v>0</v>
      </c>
      <c r="K309" s="253"/>
      <c r="L309" s="29"/>
      <c r="M309" s="254"/>
      <c r="N309" s="255" t="s">
        <v>39</v>
      </c>
      <c r="O309" s="76"/>
      <c r="P309" s="256" t="n">
        <f aca="false">O309*H309</f>
        <v>0</v>
      </c>
      <c r="Q309" s="256" t="n">
        <v>0</v>
      </c>
      <c r="R309" s="256" t="n">
        <f aca="false">Q309*H309</f>
        <v>0</v>
      </c>
      <c r="S309" s="256" t="n">
        <v>0</v>
      </c>
      <c r="T309" s="257" t="n">
        <f aca="false">S309*H309</f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258" t="s">
        <v>302</v>
      </c>
      <c r="AT309" s="258" t="s">
        <v>250</v>
      </c>
      <c r="AU309" s="258" t="s">
        <v>265</v>
      </c>
      <c r="AY309" s="3" t="s">
        <v>247</v>
      </c>
      <c r="BE309" s="137" t="n">
        <f aca="false">IF(N309="základní",J309,0)</f>
        <v>0</v>
      </c>
      <c r="BF309" s="137" t="n">
        <f aca="false">IF(N309="snížená",J309,0)</f>
        <v>0</v>
      </c>
      <c r="BG309" s="137" t="n">
        <f aca="false">IF(N309="zákl. přenesená",J309,0)</f>
        <v>0</v>
      </c>
      <c r="BH309" s="137" t="n">
        <f aca="false">IF(N309="sníž. přenesená",J309,0)</f>
        <v>0</v>
      </c>
      <c r="BI309" s="137" t="n">
        <f aca="false">IF(N309="nulová",J309,0)</f>
        <v>0</v>
      </c>
      <c r="BJ309" s="3" t="s">
        <v>81</v>
      </c>
      <c r="BK309" s="137" t="n">
        <f aca="false">ROUND(I309*H309,2)</f>
        <v>0</v>
      </c>
      <c r="BL309" s="3" t="s">
        <v>302</v>
      </c>
      <c r="BM309" s="258" t="s">
        <v>925</v>
      </c>
    </row>
    <row r="310" s="30" customFormat="true" ht="28.8" hidden="false" customHeight="false" outlineLevel="0" collapsed="false">
      <c r="A310" s="26"/>
      <c r="B310" s="27"/>
      <c r="C310" s="28"/>
      <c r="D310" s="259" t="s">
        <v>256</v>
      </c>
      <c r="E310" s="28"/>
      <c r="F310" s="260" t="s">
        <v>926</v>
      </c>
      <c r="G310" s="28"/>
      <c r="H310" s="28"/>
      <c r="I310" s="211"/>
      <c r="J310" s="28"/>
      <c r="K310" s="28"/>
      <c r="L310" s="29"/>
      <c r="M310" s="261"/>
      <c r="N310" s="262"/>
      <c r="O310" s="76"/>
      <c r="P310" s="76"/>
      <c r="Q310" s="76"/>
      <c r="R310" s="76"/>
      <c r="S310" s="76"/>
      <c r="T310" s="77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T310" s="3" t="s">
        <v>256</v>
      </c>
      <c r="AU310" s="3" t="s">
        <v>265</v>
      </c>
    </row>
    <row r="311" s="30" customFormat="true" ht="37.8" hidden="false" customHeight="true" outlineLevel="0" collapsed="false">
      <c r="A311" s="26"/>
      <c r="B311" s="27"/>
      <c r="C311" s="263" t="s">
        <v>927</v>
      </c>
      <c r="D311" s="263" t="s">
        <v>288</v>
      </c>
      <c r="E311" s="264" t="s">
        <v>928</v>
      </c>
      <c r="F311" s="265" t="s">
        <v>929</v>
      </c>
      <c r="G311" s="266" t="s">
        <v>291</v>
      </c>
      <c r="H311" s="267" t="n">
        <v>0.2</v>
      </c>
      <c r="I311" s="268"/>
      <c r="J311" s="269" t="n">
        <f aca="false">ROUND(I311*H311,2)</f>
        <v>0</v>
      </c>
      <c r="K311" s="270"/>
      <c r="L311" s="271"/>
      <c r="M311" s="272"/>
      <c r="N311" s="273" t="s">
        <v>39</v>
      </c>
      <c r="O311" s="76"/>
      <c r="P311" s="256" t="n">
        <f aca="false">O311*H311</f>
        <v>0</v>
      </c>
      <c r="Q311" s="256" t="n">
        <v>5E-005</v>
      </c>
      <c r="R311" s="256" t="n">
        <f aca="false">Q311*H311</f>
        <v>1E-005</v>
      </c>
      <c r="S311" s="256" t="n">
        <v>0</v>
      </c>
      <c r="T311" s="257" t="n">
        <f aca="false">S311*H311</f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258" t="s">
        <v>324</v>
      </c>
      <c r="AT311" s="258" t="s">
        <v>288</v>
      </c>
      <c r="AU311" s="258" t="s">
        <v>265</v>
      </c>
      <c r="AY311" s="3" t="s">
        <v>247</v>
      </c>
      <c r="BE311" s="137" t="n">
        <f aca="false">IF(N311="základní",J311,0)</f>
        <v>0</v>
      </c>
      <c r="BF311" s="137" t="n">
        <f aca="false">IF(N311="snížená",J311,0)</f>
        <v>0</v>
      </c>
      <c r="BG311" s="137" t="n">
        <f aca="false">IF(N311="zákl. přenesená",J311,0)</f>
        <v>0</v>
      </c>
      <c r="BH311" s="137" t="n">
        <f aca="false">IF(N311="sníž. přenesená",J311,0)</f>
        <v>0</v>
      </c>
      <c r="BI311" s="137" t="n">
        <f aca="false">IF(N311="nulová",J311,0)</f>
        <v>0</v>
      </c>
      <c r="BJ311" s="3" t="s">
        <v>81</v>
      </c>
      <c r="BK311" s="137" t="n">
        <f aca="false">ROUND(I311*H311,2)</f>
        <v>0</v>
      </c>
      <c r="BL311" s="3" t="s">
        <v>302</v>
      </c>
      <c r="BM311" s="258" t="s">
        <v>930</v>
      </c>
    </row>
    <row r="312" s="30" customFormat="true" ht="19.2" hidden="false" customHeight="false" outlineLevel="0" collapsed="false">
      <c r="A312" s="26"/>
      <c r="B312" s="27"/>
      <c r="C312" s="28"/>
      <c r="D312" s="259" t="s">
        <v>256</v>
      </c>
      <c r="E312" s="28"/>
      <c r="F312" s="260" t="s">
        <v>929</v>
      </c>
      <c r="G312" s="28"/>
      <c r="H312" s="28"/>
      <c r="I312" s="211"/>
      <c r="J312" s="28"/>
      <c r="K312" s="28"/>
      <c r="L312" s="29"/>
      <c r="M312" s="261"/>
      <c r="N312" s="262"/>
      <c r="O312" s="76"/>
      <c r="P312" s="76"/>
      <c r="Q312" s="76"/>
      <c r="R312" s="76"/>
      <c r="S312" s="76"/>
      <c r="T312" s="77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T312" s="3" t="s">
        <v>256</v>
      </c>
      <c r="AU312" s="3" t="s">
        <v>265</v>
      </c>
    </row>
    <row r="313" s="30" customFormat="true" ht="37.8" hidden="false" customHeight="true" outlineLevel="0" collapsed="false">
      <c r="A313" s="26"/>
      <c r="B313" s="27"/>
      <c r="C313" s="263" t="s">
        <v>931</v>
      </c>
      <c r="D313" s="263" t="s">
        <v>288</v>
      </c>
      <c r="E313" s="264" t="s">
        <v>670</v>
      </c>
      <c r="F313" s="265" t="s">
        <v>671</v>
      </c>
      <c r="G313" s="266" t="s">
        <v>332</v>
      </c>
      <c r="H313" s="267" t="n">
        <v>1</v>
      </c>
      <c r="I313" s="268"/>
      <c r="J313" s="269" t="n">
        <f aca="false">ROUND(I313*H313,2)</f>
        <v>0</v>
      </c>
      <c r="K313" s="270"/>
      <c r="L313" s="271"/>
      <c r="M313" s="272"/>
      <c r="N313" s="273" t="s">
        <v>39</v>
      </c>
      <c r="O313" s="76"/>
      <c r="P313" s="256" t="n">
        <f aca="false">O313*H313</f>
        <v>0</v>
      </c>
      <c r="Q313" s="256" t="n">
        <v>7E-005</v>
      </c>
      <c r="R313" s="256" t="n">
        <f aca="false">Q313*H313</f>
        <v>7E-005</v>
      </c>
      <c r="S313" s="256" t="n">
        <v>0</v>
      </c>
      <c r="T313" s="257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258" t="s">
        <v>324</v>
      </c>
      <c r="AT313" s="258" t="s">
        <v>288</v>
      </c>
      <c r="AU313" s="258" t="s">
        <v>265</v>
      </c>
      <c r="AY313" s="3" t="s">
        <v>247</v>
      </c>
      <c r="BE313" s="137" t="n">
        <f aca="false">IF(N313="základní",J313,0)</f>
        <v>0</v>
      </c>
      <c r="BF313" s="137" t="n">
        <f aca="false">IF(N313="snížená",J313,0)</f>
        <v>0</v>
      </c>
      <c r="BG313" s="137" t="n">
        <f aca="false">IF(N313="zákl. přenesená",J313,0)</f>
        <v>0</v>
      </c>
      <c r="BH313" s="137" t="n">
        <f aca="false">IF(N313="sníž. přenesená",J313,0)</f>
        <v>0</v>
      </c>
      <c r="BI313" s="137" t="n">
        <f aca="false">IF(N313="nulová",J313,0)</f>
        <v>0</v>
      </c>
      <c r="BJ313" s="3" t="s">
        <v>81</v>
      </c>
      <c r="BK313" s="137" t="n">
        <f aca="false">ROUND(I313*H313,2)</f>
        <v>0</v>
      </c>
      <c r="BL313" s="3" t="s">
        <v>302</v>
      </c>
      <c r="BM313" s="258" t="s">
        <v>932</v>
      </c>
    </row>
    <row r="314" s="30" customFormat="true" ht="28.8" hidden="false" customHeight="false" outlineLevel="0" collapsed="false">
      <c r="A314" s="26"/>
      <c r="B314" s="27"/>
      <c r="C314" s="28"/>
      <c r="D314" s="259" t="s">
        <v>256</v>
      </c>
      <c r="E314" s="28"/>
      <c r="F314" s="260" t="s">
        <v>671</v>
      </c>
      <c r="G314" s="28"/>
      <c r="H314" s="28"/>
      <c r="I314" s="211"/>
      <c r="J314" s="28"/>
      <c r="K314" s="28"/>
      <c r="L314" s="29"/>
      <c r="M314" s="261"/>
      <c r="N314" s="262"/>
      <c r="O314" s="76"/>
      <c r="P314" s="76"/>
      <c r="Q314" s="76"/>
      <c r="R314" s="76"/>
      <c r="S314" s="76"/>
      <c r="T314" s="77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T314" s="3" t="s">
        <v>256</v>
      </c>
      <c r="AU314" s="3" t="s">
        <v>265</v>
      </c>
    </row>
    <row r="315" s="30" customFormat="true" ht="33" hidden="false" customHeight="true" outlineLevel="0" collapsed="false">
      <c r="A315" s="26"/>
      <c r="B315" s="27"/>
      <c r="C315" s="263" t="s">
        <v>933</v>
      </c>
      <c r="D315" s="263" t="s">
        <v>288</v>
      </c>
      <c r="E315" s="264" t="s">
        <v>674</v>
      </c>
      <c r="F315" s="265" t="s">
        <v>675</v>
      </c>
      <c r="G315" s="266" t="s">
        <v>332</v>
      </c>
      <c r="H315" s="267" t="n">
        <v>1</v>
      </c>
      <c r="I315" s="268"/>
      <c r="J315" s="269" t="n">
        <f aca="false">ROUND(I315*H315,2)</f>
        <v>0</v>
      </c>
      <c r="K315" s="270"/>
      <c r="L315" s="271"/>
      <c r="M315" s="272"/>
      <c r="N315" s="273" t="s">
        <v>39</v>
      </c>
      <c r="O315" s="76"/>
      <c r="P315" s="256" t="n">
        <f aca="false">O315*H315</f>
        <v>0</v>
      </c>
      <c r="Q315" s="256" t="n">
        <v>7E-005</v>
      </c>
      <c r="R315" s="256" t="n">
        <f aca="false">Q315*H315</f>
        <v>7E-005</v>
      </c>
      <c r="S315" s="256" t="n">
        <v>0</v>
      </c>
      <c r="T315" s="257" t="n">
        <f aca="false">S315*H315</f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258" t="s">
        <v>324</v>
      </c>
      <c r="AT315" s="258" t="s">
        <v>288</v>
      </c>
      <c r="AU315" s="258" t="s">
        <v>265</v>
      </c>
      <c r="AY315" s="3" t="s">
        <v>247</v>
      </c>
      <c r="BE315" s="137" t="n">
        <f aca="false">IF(N315="základní",J315,0)</f>
        <v>0</v>
      </c>
      <c r="BF315" s="137" t="n">
        <f aca="false">IF(N315="snížená",J315,0)</f>
        <v>0</v>
      </c>
      <c r="BG315" s="137" t="n">
        <f aca="false">IF(N315="zákl. přenesená",J315,0)</f>
        <v>0</v>
      </c>
      <c r="BH315" s="137" t="n">
        <f aca="false">IF(N315="sníž. přenesená",J315,0)</f>
        <v>0</v>
      </c>
      <c r="BI315" s="137" t="n">
        <f aca="false">IF(N315="nulová",J315,0)</f>
        <v>0</v>
      </c>
      <c r="BJ315" s="3" t="s">
        <v>81</v>
      </c>
      <c r="BK315" s="137" t="n">
        <f aca="false">ROUND(I315*H315,2)</f>
        <v>0</v>
      </c>
      <c r="BL315" s="3" t="s">
        <v>302</v>
      </c>
      <c r="BM315" s="258" t="s">
        <v>934</v>
      </c>
    </row>
    <row r="316" s="30" customFormat="true" ht="19.2" hidden="false" customHeight="false" outlineLevel="0" collapsed="false">
      <c r="A316" s="26"/>
      <c r="B316" s="27"/>
      <c r="C316" s="28"/>
      <c r="D316" s="259" t="s">
        <v>256</v>
      </c>
      <c r="E316" s="28"/>
      <c r="F316" s="260" t="s">
        <v>675</v>
      </c>
      <c r="G316" s="28"/>
      <c r="H316" s="28"/>
      <c r="I316" s="211"/>
      <c r="J316" s="28"/>
      <c r="K316" s="28"/>
      <c r="L316" s="29"/>
      <c r="M316" s="261"/>
      <c r="N316" s="262"/>
      <c r="O316" s="76"/>
      <c r="P316" s="76"/>
      <c r="Q316" s="76"/>
      <c r="R316" s="76"/>
      <c r="S316" s="76"/>
      <c r="T316" s="77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T316" s="3" t="s">
        <v>256</v>
      </c>
      <c r="AU316" s="3" t="s">
        <v>265</v>
      </c>
    </row>
    <row r="317" s="30" customFormat="true" ht="37.8" hidden="false" customHeight="true" outlineLevel="0" collapsed="false">
      <c r="A317" s="26"/>
      <c r="B317" s="27"/>
      <c r="C317" s="263" t="s">
        <v>935</v>
      </c>
      <c r="D317" s="263" t="s">
        <v>288</v>
      </c>
      <c r="E317" s="264" t="s">
        <v>678</v>
      </c>
      <c r="F317" s="265" t="s">
        <v>679</v>
      </c>
      <c r="G317" s="266" t="s">
        <v>332</v>
      </c>
      <c r="H317" s="267" t="n">
        <v>1</v>
      </c>
      <c r="I317" s="268"/>
      <c r="J317" s="269" t="n">
        <f aca="false">ROUND(I317*H317,2)</f>
        <v>0</v>
      </c>
      <c r="K317" s="270"/>
      <c r="L317" s="271"/>
      <c r="M317" s="272"/>
      <c r="N317" s="273" t="s">
        <v>39</v>
      </c>
      <c r="O317" s="76"/>
      <c r="P317" s="256" t="n">
        <f aca="false">O317*H317</f>
        <v>0</v>
      </c>
      <c r="Q317" s="256" t="n">
        <v>7E-005</v>
      </c>
      <c r="R317" s="256" t="n">
        <f aca="false">Q317*H317</f>
        <v>7E-005</v>
      </c>
      <c r="S317" s="256" t="n">
        <v>0</v>
      </c>
      <c r="T317" s="257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258" t="s">
        <v>324</v>
      </c>
      <c r="AT317" s="258" t="s">
        <v>288</v>
      </c>
      <c r="AU317" s="258" t="s">
        <v>265</v>
      </c>
      <c r="AY317" s="3" t="s">
        <v>247</v>
      </c>
      <c r="BE317" s="137" t="n">
        <f aca="false">IF(N317="základní",J317,0)</f>
        <v>0</v>
      </c>
      <c r="BF317" s="137" t="n">
        <f aca="false">IF(N317="snížená",J317,0)</f>
        <v>0</v>
      </c>
      <c r="BG317" s="137" t="n">
        <f aca="false">IF(N317="zákl. přenesená",J317,0)</f>
        <v>0</v>
      </c>
      <c r="BH317" s="137" t="n">
        <f aca="false">IF(N317="sníž. přenesená",J317,0)</f>
        <v>0</v>
      </c>
      <c r="BI317" s="137" t="n">
        <f aca="false">IF(N317="nulová",J317,0)</f>
        <v>0</v>
      </c>
      <c r="BJ317" s="3" t="s">
        <v>81</v>
      </c>
      <c r="BK317" s="137" t="n">
        <f aca="false">ROUND(I317*H317,2)</f>
        <v>0</v>
      </c>
      <c r="BL317" s="3" t="s">
        <v>302</v>
      </c>
      <c r="BM317" s="258" t="s">
        <v>936</v>
      </c>
    </row>
    <row r="318" s="30" customFormat="true" ht="19.2" hidden="false" customHeight="false" outlineLevel="0" collapsed="false">
      <c r="A318" s="26"/>
      <c r="B318" s="27"/>
      <c r="C318" s="28"/>
      <c r="D318" s="259" t="s">
        <v>256</v>
      </c>
      <c r="E318" s="28"/>
      <c r="F318" s="260" t="s">
        <v>679</v>
      </c>
      <c r="G318" s="28"/>
      <c r="H318" s="28"/>
      <c r="I318" s="211"/>
      <c r="J318" s="28"/>
      <c r="K318" s="28"/>
      <c r="L318" s="29"/>
      <c r="M318" s="261"/>
      <c r="N318" s="262"/>
      <c r="O318" s="76"/>
      <c r="P318" s="76"/>
      <c r="Q318" s="76"/>
      <c r="R318" s="76"/>
      <c r="S318" s="76"/>
      <c r="T318" s="77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T318" s="3" t="s">
        <v>256</v>
      </c>
      <c r="AU318" s="3" t="s">
        <v>265</v>
      </c>
    </row>
    <row r="319" s="30" customFormat="true" ht="24.15" hidden="false" customHeight="true" outlineLevel="0" collapsed="false">
      <c r="A319" s="26"/>
      <c r="B319" s="27"/>
      <c r="C319" s="246" t="s">
        <v>871</v>
      </c>
      <c r="D319" s="246" t="s">
        <v>250</v>
      </c>
      <c r="E319" s="247" t="s">
        <v>872</v>
      </c>
      <c r="F319" s="248" t="s">
        <v>873</v>
      </c>
      <c r="G319" s="249" t="s">
        <v>332</v>
      </c>
      <c r="H319" s="250" t="n">
        <v>4</v>
      </c>
      <c r="I319" s="251"/>
      <c r="J319" s="252" t="n">
        <f aca="false">ROUND(I319*H319,2)</f>
        <v>0</v>
      </c>
      <c r="K319" s="253"/>
      <c r="L319" s="29"/>
      <c r="M319" s="254"/>
      <c r="N319" s="255" t="s">
        <v>39</v>
      </c>
      <c r="O319" s="76"/>
      <c r="P319" s="256" t="n">
        <f aca="false">O319*H319</f>
        <v>0</v>
      </c>
      <c r="Q319" s="256" t="n">
        <v>0</v>
      </c>
      <c r="R319" s="256" t="n">
        <f aca="false">Q319*H319</f>
        <v>0</v>
      </c>
      <c r="S319" s="256" t="n">
        <v>0</v>
      </c>
      <c r="T319" s="257" t="n">
        <f aca="false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258" t="s">
        <v>302</v>
      </c>
      <c r="AT319" s="258" t="s">
        <v>250</v>
      </c>
      <c r="AU319" s="258" t="s">
        <v>265</v>
      </c>
      <c r="AY319" s="3" t="s">
        <v>247</v>
      </c>
      <c r="BE319" s="137" t="n">
        <f aca="false">IF(N319="základní",J319,0)</f>
        <v>0</v>
      </c>
      <c r="BF319" s="137" t="n">
        <f aca="false">IF(N319="snížená",J319,0)</f>
        <v>0</v>
      </c>
      <c r="BG319" s="137" t="n">
        <f aca="false">IF(N319="zákl. přenesená",J319,0)</f>
        <v>0</v>
      </c>
      <c r="BH319" s="137" t="n">
        <f aca="false">IF(N319="sníž. přenesená",J319,0)</f>
        <v>0</v>
      </c>
      <c r="BI319" s="137" t="n">
        <f aca="false">IF(N319="nulová",J319,0)</f>
        <v>0</v>
      </c>
      <c r="BJ319" s="3" t="s">
        <v>81</v>
      </c>
      <c r="BK319" s="137" t="n">
        <f aca="false">ROUND(I319*H319,2)</f>
        <v>0</v>
      </c>
      <c r="BL319" s="3" t="s">
        <v>302</v>
      </c>
      <c r="BM319" s="258" t="s">
        <v>874</v>
      </c>
    </row>
    <row r="320" s="30" customFormat="true" ht="28.8" hidden="false" customHeight="false" outlineLevel="0" collapsed="false">
      <c r="A320" s="26"/>
      <c r="B320" s="27"/>
      <c r="C320" s="28"/>
      <c r="D320" s="259" t="s">
        <v>256</v>
      </c>
      <c r="E320" s="28"/>
      <c r="F320" s="260" t="s">
        <v>875</v>
      </c>
      <c r="G320" s="28"/>
      <c r="H320" s="28"/>
      <c r="I320" s="211"/>
      <c r="J320" s="28"/>
      <c r="K320" s="28"/>
      <c r="L320" s="29"/>
      <c r="M320" s="261"/>
      <c r="N320" s="262"/>
      <c r="O320" s="76"/>
      <c r="P320" s="76"/>
      <c r="Q320" s="76"/>
      <c r="R320" s="76"/>
      <c r="S320" s="76"/>
      <c r="T320" s="77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T320" s="3" t="s">
        <v>256</v>
      </c>
      <c r="AU320" s="3" t="s">
        <v>265</v>
      </c>
    </row>
    <row r="321" s="30" customFormat="true" ht="16.5" hidden="false" customHeight="true" outlineLevel="0" collapsed="false">
      <c r="A321" s="26"/>
      <c r="B321" s="27"/>
      <c r="C321" s="263" t="s">
        <v>876</v>
      </c>
      <c r="D321" s="263" t="s">
        <v>288</v>
      </c>
      <c r="E321" s="264" t="s">
        <v>877</v>
      </c>
      <c r="F321" s="265" t="s">
        <v>878</v>
      </c>
      <c r="G321" s="266" t="s">
        <v>332</v>
      </c>
      <c r="H321" s="267" t="n">
        <v>4</v>
      </c>
      <c r="I321" s="268"/>
      <c r="J321" s="269" t="n">
        <f aca="false">ROUND(I321*H321,2)</f>
        <v>0</v>
      </c>
      <c r="K321" s="270"/>
      <c r="L321" s="271"/>
      <c r="M321" s="272"/>
      <c r="N321" s="273" t="s">
        <v>39</v>
      </c>
      <c r="O321" s="76"/>
      <c r="P321" s="256" t="n">
        <f aca="false">O321*H321</f>
        <v>0</v>
      </c>
      <c r="Q321" s="256" t="n">
        <v>0.00054</v>
      </c>
      <c r="R321" s="256" t="n">
        <f aca="false">Q321*H321</f>
        <v>0.00216</v>
      </c>
      <c r="S321" s="256" t="n">
        <v>0</v>
      </c>
      <c r="T321" s="257" t="n">
        <f aca="false"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258" t="s">
        <v>324</v>
      </c>
      <c r="AT321" s="258" t="s">
        <v>288</v>
      </c>
      <c r="AU321" s="258" t="s">
        <v>265</v>
      </c>
      <c r="AY321" s="3" t="s">
        <v>247</v>
      </c>
      <c r="BE321" s="137" t="n">
        <f aca="false">IF(N321="základní",J321,0)</f>
        <v>0</v>
      </c>
      <c r="BF321" s="137" t="n">
        <f aca="false">IF(N321="snížená",J321,0)</f>
        <v>0</v>
      </c>
      <c r="BG321" s="137" t="n">
        <f aca="false">IF(N321="zákl. přenesená",J321,0)</f>
        <v>0</v>
      </c>
      <c r="BH321" s="137" t="n">
        <f aca="false">IF(N321="sníž. přenesená",J321,0)</f>
        <v>0</v>
      </c>
      <c r="BI321" s="137" t="n">
        <f aca="false">IF(N321="nulová",J321,0)</f>
        <v>0</v>
      </c>
      <c r="BJ321" s="3" t="s">
        <v>81</v>
      </c>
      <c r="BK321" s="137" t="n">
        <f aca="false">ROUND(I321*H321,2)</f>
        <v>0</v>
      </c>
      <c r="BL321" s="3" t="s">
        <v>302</v>
      </c>
      <c r="BM321" s="258" t="s">
        <v>879</v>
      </c>
    </row>
    <row r="322" s="30" customFormat="true" ht="10.2" hidden="false" customHeight="false" outlineLevel="0" collapsed="false">
      <c r="A322" s="26"/>
      <c r="B322" s="27"/>
      <c r="C322" s="28"/>
      <c r="D322" s="259" t="s">
        <v>256</v>
      </c>
      <c r="E322" s="28"/>
      <c r="F322" s="260" t="s">
        <v>878</v>
      </c>
      <c r="G322" s="28"/>
      <c r="H322" s="28"/>
      <c r="I322" s="211"/>
      <c r="J322" s="28"/>
      <c r="K322" s="28"/>
      <c r="L322" s="29"/>
      <c r="M322" s="261"/>
      <c r="N322" s="262"/>
      <c r="O322" s="76"/>
      <c r="P322" s="76"/>
      <c r="Q322" s="76"/>
      <c r="R322" s="76"/>
      <c r="S322" s="76"/>
      <c r="T322" s="77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T322" s="3" t="s">
        <v>256</v>
      </c>
      <c r="AU322" s="3" t="s">
        <v>265</v>
      </c>
    </row>
    <row r="323" s="30" customFormat="true" ht="24.15" hidden="false" customHeight="true" outlineLevel="0" collapsed="false">
      <c r="A323" s="26"/>
      <c r="B323" s="27"/>
      <c r="C323" s="263" t="s">
        <v>880</v>
      </c>
      <c r="D323" s="263" t="s">
        <v>288</v>
      </c>
      <c r="E323" s="264" t="s">
        <v>881</v>
      </c>
      <c r="F323" s="265" t="s">
        <v>882</v>
      </c>
      <c r="G323" s="266" t="s">
        <v>291</v>
      </c>
      <c r="H323" s="267" t="n">
        <v>1</v>
      </c>
      <c r="I323" s="268"/>
      <c r="J323" s="269" t="n">
        <f aca="false">ROUND(I323*H323,2)</f>
        <v>0</v>
      </c>
      <c r="K323" s="270"/>
      <c r="L323" s="271"/>
      <c r="M323" s="272"/>
      <c r="N323" s="273" t="s">
        <v>39</v>
      </c>
      <c r="O323" s="76"/>
      <c r="P323" s="256" t="n">
        <f aca="false">O323*H323</f>
        <v>0</v>
      </c>
      <c r="Q323" s="256" t="n">
        <v>1E-005</v>
      </c>
      <c r="R323" s="256" t="n">
        <f aca="false">Q323*H323</f>
        <v>1E-005</v>
      </c>
      <c r="S323" s="256" t="n">
        <v>0</v>
      </c>
      <c r="T323" s="257" t="n">
        <f aca="false">S323*H323</f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258" t="s">
        <v>324</v>
      </c>
      <c r="AT323" s="258" t="s">
        <v>288</v>
      </c>
      <c r="AU323" s="258" t="s">
        <v>265</v>
      </c>
      <c r="AY323" s="3" t="s">
        <v>247</v>
      </c>
      <c r="BE323" s="137" t="n">
        <f aca="false">IF(N323="základní",J323,0)</f>
        <v>0</v>
      </c>
      <c r="BF323" s="137" t="n">
        <f aca="false">IF(N323="snížená",J323,0)</f>
        <v>0</v>
      </c>
      <c r="BG323" s="137" t="n">
        <f aca="false">IF(N323="zákl. přenesená",J323,0)</f>
        <v>0</v>
      </c>
      <c r="BH323" s="137" t="n">
        <f aca="false">IF(N323="sníž. přenesená",J323,0)</f>
        <v>0</v>
      </c>
      <c r="BI323" s="137" t="n">
        <f aca="false">IF(N323="nulová",J323,0)</f>
        <v>0</v>
      </c>
      <c r="BJ323" s="3" t="s">
        <v>81</v>
      </c>
      <c r="BK323" s="137" t="n">
        <f aca="false">ROUND(I323*H323,2)</f>
        <v>0</v>
      </c>
      <c r="BL323" s="3" t="s">
        <v>302</v>
      </c>
      <c r="BM323" s="258" t="s">
        <v>883</v>
      </c>
    </row>
    <row r="324" s="30" customFormat="true" ht="10.2" hidden="false" customHeight="false" outlineLevel="0" collapsed="false">
      <c r="A324" s="26"/>
      <c r="B324" s="27"/>
      <c r="C324" s="28"/>
      <c r="D324" s="259" t="s">
        <v>256</v>
      </c>
      <c r="E324" s="28"/>
      <c r="F324" s="260" t="s">
        <v>882</v>
      </c>
      <c r="G324" s="28"/>
      <c r="H324" s="28"/>
      <c r="I324" s="211"/>
      <c r="J324" s="28"/>
      <c r="K324" s="28"/>
      <c r="L324" s="29"/>
      <c r="M324" s="261"/>
      <c r="N324" s="262"/>
      <c r="O324" s="76"/>
      <c r="P324" s="76"/>
      <c r="Q324" s="76"/>
      <c r="R324" s="76"/>
      <c r="S324" s="76"/>
      <c r="T324" s="77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T324" s="3" t="s">
        <v>256</v>
      </c>
      <c r="AU324" s="3" t="s">
        <v>265</v>
      </c>
    </row>
    <row r="325" s="30" customFormat="true" ht="24.15" hidden="false" customHeight="true" outlineLevel="0" collapsed="false">
      <c r="A325" s="26"/>
      <c r="B325" s="27"/>
      <c r="C325" s="263" t="s">
        <v>884</v>
      </c>
      <c r="D325" s="263" t="s">
        <v>288</v>
      </c>
      <c r="E325" s="264" t="s">
        <v>885</v>
      </c>
      <c r="F325" s="265" t="s">
        <v>886</v>
      </c>
      <c r="G325" s="266" t="s">
        <v>291</v>
      </c>
      <c r="H325" s="267" t="n">
        <v>1</v>
      </c>
      <c r="I325" s="268"/>
      <c r="J325" s="269" t="n">
        <f aca="false">ROUND(I325*H325,2)</f>
        <v>0</v>
      </c>
      <c r="K325" s="270"/>
      <c r="L325" s="271"/>
      <c r="M325" s="272"/>
      <c r="N325" s="273" t="s">
        <v>39</v>
      </c>
      <c r="O325" s="76"/>
      <c r="P325" s="256" t="n">
        <f aca="false">O325*H325</f>
        <v>0</v>
      </c>
      <c r="Q325" s="256" t="n">
        <v>1E-005</v>
      </c>
      <c r="R325" s="256" t="n">
        <f aca="false">Q325*H325</f>
        <v>1E-005</v>
      </c>
      <c r="S325" s="256" t="n">
        <v>0</v>
      </c>
      <c r="T325" s="257" t="n">
        <f aca="false">S325*H325</f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258" t="s">
        <v>324</v>
      </c>
      <c r="AT325" s="258" t="s">
        <v>288</v>
      </c>
      <c r="AU325" s="258" t="s">
        <v>265</v>
      </c>
      <c r="AY325" s="3" t="s">
        <v>247</v>
      </c>
      <c r="BE325" s="137" t="n">
        <f aca="false">IF(N325="základní",J325,0)</f>
        <v>0</v>
      </c>
      <c r="BF325" s="137" t="n">
        <f aca="false">IF(N325="snížená",J325,0)</f>
        <v>0</v>
      </c>
      <c r="BG325" s="137" t="n">
        <f aca="false">IF(N325="zákl. přenesená",J325,0)</f>
        <v>0</v>
      </c>
      <c r="BH325" s="137" t="n">
        <f aca="false">IF(N325="sníž. přenesená",J325,0)</f>
        <v>0</v>
      </c>
      <c r="BI325" s="137" t="n">
        <f aca="false">IF(N325="nulová",J325,0)</f>
        <v>0</v>
      </c>
      <c r="BJ325" s="3" t="s">
        <v>81</v>
      </c>
      <c r="BK325" s="137" t="n">
        <f aca="false">ROUND(I325*H325,2)</f>
        <v>0</v>
      </c>
      <c r="BL325" s="3" t="s">
        <v>302</v>
      </c>
      <c r="BM325" s="258" t="s">
        <v>887</v>
      </c>
    </row>
    <row r="326" s="30" customFormat="true" ht="10.2" hidden="false" customHeight="false" outlineLevel="0" collapsed="false">
      <c r="A326" s="26"/>
      <c r="B326" s="27"/>
      <c r="C326" s="28"/>
      <c r="D326" s="259" t="s">
        <v>256</v>
      </c>
      <c r="E326" s="28"/>
      <c r="F326" s="260" t="s">
        <v>886</v>
      </c>
      <c r="G326" s="28"/>
      <c r="H326" s="28"/>
      <c r="I326" s="211"/>
      <c r="J326" s="28"/>
      <c r="K326" s="28"/>
      <c r="L326" s="29"/>
      <c r="M326" s="261"/>
      <c r="N326" s="262"/>
      <c r="O326" s="76"/>
      <c r="P326" s="76"/>
      <c r="Q326" s="76"/>
      <c r="R326" s="76"/>
      <c r="S326" s="76"/>
      <c r="T326" s="77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T326" s="3" t="s">
        <v>256</v>
      </c>
      <c r="AU326" s="3" t="s">
        <v>265</v>
      </c>
    </row>
    <row r="327" s="30" customFormat="true" ht="24.15" hidden="false" customHeight="true" outlineLevel="0" collapsed="false">
      <c r="A327" s="26"/>
      <c r="B327" s="27"/>
      <c r="C327" s="263" t="s">
        <v>888</v>
      </c>
      <c r="D327" s="263" t="s">
        <v>288</v>
      </c>
      <c r="E327" s="264" t="s">
        <v>889</v>
      </c>
      <c r="F327" s="265" t="s">
        <v>890</v>
      </c>
      <c r="G327" s="266" t="s">
        <v>291</v>
      </c>
      <c r="H327" s="267" t="n">
        <v>1</v>
      </c>
      <c r="I327" s="268"/>
      <c r="J327" s="269" t="n">
        <f aca="false">ROUND(I327*H327,2)</f>
        <v>0</v>
      </c>
      <c r="K327" s="270"/>
      <c r="L327" s="271"/>
      <c r="M327" s="272"/>
      <c r="N327" s="273" t="s">
        <v>39</v>
      </c>
      <c r="O327" s="76"/>
      <c r="P327" s="256" t="n">
        <f aca="false">O327*H327</f>
        <v>0</v>
      </c>
      <c r="Q327" s="256" t="n">
        <v>1E-005</v>
      </c>
      <c r="R327" s="256" t="n">
        <f aca="false">Q327*H327</f>
        <v>1E-005</v>
      </c>
      <c r="S327" s="256" t="n">
        <v>0</v>
      </c>
      <c r="T327" s="257" t="n">
        <f aca="false">S327*H327</f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258" t="s">
        <v>324</v>
      </c>
      <c r="AT327" s="258" t="s">
        <v>288</v>
      </c>
      <c r="AU327" s="258" t="s">
        <v>265</v>
      </c>
      <c r="AY327" s="3" t="s">
        <v>247</v>
      </c>
      <c r="BE327" s="137" t="n">
        <f aca="false">IF(N327="základní",J327,0)</f>
        <v>0</v>
      </c>
      <c r="BF327" s="137" t="n">
        <f aca="false">IF(N327="snížená",J327,0)</f>
        <v>0</v>
      </c>
      <c r="BG327" s="137" t="n">
        <f aca="false">IF(N327="zákl. přenesená",J327,0)</f>
        <v>0</v>
      </c>
      <c r="BH327" s="137" t="n">
        <f aca="false">IF(N327="sníž. přenesená",J327,0)</f>
        <v>0</v>
      </c>
      <c r="BI327" s="137" t="n">
        <f aca="false">IF(N327="nulová",J327,0)</f>
        <v>0</v>
      </c>
      <c r="BJ327" s="3" t="s">
        <v>81</v>
      </c>
      <c r="BK327" s="137" t="n">
        <f aca="false">ROUND(I327*H327,2)</f>
        <v>0</v>
      </c>
      <c r="BL327" s="3" t="s">
        <v>302</v>
      </c>
      <c r="BM327" s="258" t="s">
        <v>891</v>
      </c>
    </row>
    <row r="328" s="30" customFormat="true" ht="10.2" hidden="false" customHeight="false" outlineLevel="0" collapsed="false">
      <c r="A328" s="26"/>
      <c r="B328" s="27"/>
      <c r="C328" s="28"/>
      <c r="D328" s="259" t="s">
        <v>256</v>
      </c>
      <c r="E328" s="28"/>
      <c r="F328" s="260" t="s">
        <v>890</v>
      </c>
      <c r="G328" s="28"/>
      <c r="H328" s="28"/>
      <c r="I328" s="211"/>
      <c r="J328" s="28"/>
      <c r="K328" s="28"/>
      <c r="L328" s="29"/>
      <c r="M328" s="261"/>
      <c r="N328" s="262"/>
      <c r="O328" s="76"/>
      <c r="P328" s="76"/>
      <c r="Q328" s="76"/>
      <c r="R328" s="76"/>
      <c r="S328" s="76"/>
      <c r="T328" s="77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T328" s="3" t="s">
        <v>256</v>
      </c>
      <c r="AU328" s="3" t="s">
        <v>265</v>
      </c>
    </row>
    <row r="329" s="30" customFormat="true" ht="44.25" hidden="false" customHeight="true" outlineLevel="0" collapsed="false">
      <c r="A329" s="26"/>
      <c r="B329" s="27"/>
      <c r="C329" s="246" t="s">
        <v>937</v>
      </c>
      <c r="D329" s="246" t="s">
        <v>250</v>
      </c>
      <c r="E329" s="247" t="s">
        <v>938</v>
      </c>
      <c r="F329" s="248" t="s">
        <v>939</v>
      </c>
      <c r="G329" s="249" t="s">
        <v>332</v>
      </c>
      <c r="H329" s="250" t="n">
        <v>2</v>
      </c>
      <c r="I329" s="251"/>
      <c r="J329" s="252" t="n">
        <f aca="false">ROUND(I329*H329,2)</f>
        <v>0</v>
      </c>
      <c r="K329" s="253"/>
      <c r="L329" s="29"/>
      <c r="M329" s="254"/>
      <c r="N329" s="255" t="s">
        <v>39</v>
      </c>
      <c r="O329" s="76"/>
      <c r="P329" s="256" t="n">
        <f aca="false">O329*H329</f>
        <v>0</v>
      </c>
      <c r="Q329" s="256" t="n">
        <v>0</v>
      </c>
      <c r="R329" s="256" t="n">
        <f aca="false">Q329*H329</f>
        <v>0</v>
      </c>
      <c r="S329" s="256" t="n">
        <v>0</v>
      </c>
      <c r="T329" s="257" t="n">
        <f aca="false">S329*H329</f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258" t="s">
        <v>302</v>
      </c>
      <c r="AT329" s="258" t="s">
        <v>250</v>
      </c>
      <c r="AU329" s="258" t="s">
        <v>265</v>
      </c>
      <c r="AY329" s="3" t="s">
        <v>247</v>
      </c>
      <c r="BE329" s="137" t="n">
        <f aca="false">IF(N329="základní",J329,0)</f>
        <v>0</v>
      </c>
      <c r="BF329" s="137" t="n">
        <f aca="false">IF(N329="snížená",J329,0)</f>
        <v>0</v>
      </c>
      <c r="BG329" s="137" t="n">
        <f aca="false">IF(N329="zákl. přenesená",J329,0)</f>
        <v>0</v>
      </c>
      <c r="BH329" s="137" t="n">
        <f aca="false">IF(N329="sníž. přenesená",J329,0)</f>
        <v>0</v>
      </c>
      <c r="BI329" s="137" t="n">
        <f aca="false">IF(N329="nulová",J329,0)</f>
        <v>0</v>
      </c>
      <c r="BJ329" s="3" t="s">
        <v>81</v>
      </c>
      <c r="BK329" s="137" t="n">
        <f aca="false">ROUND(I329*H329,2)</f>
        <v>0</v>
      </c>
      <c r="BL329" s="3" t="s">
        <v>302</v>
      </c>
      <c r="BM329" s="258" t="s">
        <v>940</v>
      </c>
    </row>
    <row r="330" s="30" customFormat="true" ht="28.8" hidden="false" customHeight="false" outlineLevel="0" collapsed="false">
      <c r="A330" s="26"/>
      <c r="B330" s="27"/>
      <c r="C330" s="28"/>
      <c r="D330" s="259" t="s">
        <v>256</v>
      </c>
      <c r="E330" s="28"/>
      <c r="F330" s="260" t="s">
        <v>941</v>
      </c>
      <c r="G330" s="28"/>
      <c r="H330" s="28"/>
      <c r="I330" s="211"/>
      <c r="J330" s="28"/>
      <c r="K330" s="28"/>
      <c r="L330" s="29"/>
      <c r="M330" s="261"/>
      <c r="N330" s="262"/>
      <c r="O330" s="76"/>
      <c r="P330" s="76"/>
      <c r="Q330" s="76"/>
      <c r="R330" s="76"/>
      <c r="S330" s="76"/>
      <c r="T330" s="77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T330" s="3" t="s">
        <v>256</v>
      </c>
      <c r="AU330" s="3" t="s">
        <v>265</v>
      </c>
    </row>
    <row r="331" s="30" customFormat="true" ht="55.5" hidden="false" customHeight="true" outlineLevel="0" collapsed="false">
      <c r="A331" s="26"/>
      <c r="B331" s="27"/>
      <c r="C331" s="246" t="s">
        <v>1342</v>
      </c>
      <c r="D331" s="246" t="s">
        <v>250</v>
      </c>
      <c r="E331" s="247" t="s">
        <v>1343</v>
      </c>
      <c r="F331" s="248" t="s">
        <v>1344</v>
      </c>
      <c r="G331" s="249" t="s">
        <v>291</v>
      </c>
      <c r="H331" s="250" t="n">
        <v>0.2</v>
      </c>
      <c r="I331" s="251"/>
      <c r="J331" s="252" t="n">
        <f aca="false">ROUND(I331*H331,2)</f>
        <v>0</v>
      </c>
      <c r="K331" s="253"/>
      <c r="L331" s="29"/>
      <c r="M331" s="254"/>
      <c r="N331" s="255" t="s">
        <v>39</v>
      </c>
      <c r="O331" s="76"/>
      <c r="P331" s="256" t="n">
        <f aca="false">O331*H331</f>
        <v>0</v>
      </c>
      <c r="Q331" s="256" t="n">
        <v>0.00064</v>
      </c>
      <c r="R331" s="256" t="n">
        <f aca="false">Q331*H331</f>
        <v>0.000128</v>
      </c>
      <c r="S331" s="256" t="n">
        <v>0</v>
      </c>
      <c r="T331" s="257" t="n">
        <f aca="false">S331*H331</f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258" t="s">
        <v>302</v>
      </c>
      <c r="AT331" s="258" t="s">
        <v>250</v>
      </c>
      <c r="AU331" s="258" t="s">
        <v>265</v>
      </c>
      <c r="AY331" s="3" t="s">
        <v>247</v>
      </c>
      <c r="BE331" s="137" t="n">
        <f aca="false">IF(N331="základní",J331,0)</f>
        <v>0</v>
      </c>
      <c r="BF331" s="137" t="n">
        <f aca="false">IF(N331="snížená",J331,0)</f>
        <v>0</v>
      </c>
      <c r="BG331" s="137" t="n">
        <f aca="false">IF(N331="zákl. přenesená",J331,0)</f>
        <v>0</v>
      </c>
      <c r="BH331" s="137" t="n">
        <f aca="false">IF(N331="sníž. přenesená",J331,0)</f>
        <v>0</v>
      </c>
      <c r="BI331" s="137" t="n">
        <f aca="false">IF(N331="nulová",J331,0)</f>
        <v>0</v>
      </c>
      <c r="BJ331" s="3" t="s">
        <v>81</v>
      </c>
      <c r="BK331" s="137" t="n">
        <f aca="false">ROUND(I331*H331,2)</f>
        <v>0</v>
      </c>
      <c r="BL331" s="3" t="s">
        <v>302</v>
      </c>
      <c r="BM331" s="258" t="s">
        <v>1345</v>
      </c>
    </row>
    <row r="332" s="30" customFormat="true" ht="38.4" hidden="false" customHeight="false" outlineLevel="0" collapsed="false">
      <c r="A332" s="26"/>
      <c r="B332" s="27"/>
      <c r="C332" s="28"/>
      <c r="D332" s="259" t="s">
        <v>256</v>
      </c>
      <c r="E332" s="28"/>
      <c r="F332" s="260" t="s">
        <v>1344</v>
      </c>
      <c r="G332" s="28"/>
      <c r="H332" s="28"/>
      <c r="I332" s="211"/>
      <c r="J332" s="28"/>
      <c r="K332" s="28"/>
      <c r="L332" s="29"/>
      <c r="M332" s="261"/>
      <c r="N332" s="262"/>
      <c r="O332" s="76"/>
      <c r="P332" s="76"/>
      <c r="Q332" s="76"/>
      <c r="R332" s="76"/>
      <c r="S332" s="76"/>
      <c r="T332" s="77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T332" s="3" t="s">
        <v>256</v>
      </c>
      <c r="AU332" s="3" t="s">
        <v>265</v>
      </c>
    </row>
    <row r="333" s="30" customFormat="true" ht="37.8" hidden="false" customHeight="true" outlineLevel="0" collapsed="false">
      <c r="A333" s="26"/>
      <c r="B333" s="27"/>
      <c r="C333" s="263" t="s">
        <v>1346</v>
      </c>
      <c r="D333" s="263" t="s">
        <v>288</v>
      </c>
      <c r="E333" s="264" t="s">
        <v>1347</v>
      </c>
      <c r="F333" s="265" t="s">
        <v>1348</v>
      </c>
      <c r="G333" s="266"/>
      <c r="H333" s="267" t="n">
        <v>0.2</v>
      </c>
      <c r="I333" s="268"/>
      <c r="J333" s="269" t="n">
        <f aca="false">ROUND(I333*H333,2)</f>
        <v>0</v>
      </c>
      <c r="K333" s="270"/>
      <c r="L333" s="271"/>
      <c r="M333" s="272"/>
      <c r="N333" s="273" t="s">
        <v>39</v>
      </c>
      <c r="O333" s="76"/>
      <c r="P333" s="256" t="n">
        <f aca="false">O333*H333</f>
        <v>0</v>
      </c>
      <c r="Q333" s="256" t="n">
        <v>0</v>
      </c>
      <c r="R333" s="256" t="n">
        <f aca="false">Q333*H333</f>
        <v>0</v>
      </c>
      <c r="S333" s="256" t="n">
        <v>0</v>
      </c>
      <c r="T333" s="257" t="n">
        <f aca="false">S333*H333</f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258" t="s">
        <v>324</v>
      </c>
      <c r="AT333" s="258" t="s">
        <v>288</v>
      </c>
      <c r="AU333" s="258" t="s">
        <v>265</v>
      </c>
      <c r="AY333" s="3" t="s">
        <v>247</v>
      </c>
      <c r="BE333" s="137" t="n">
        <f aca="false">IF(N333="základní",J333,0)</f>
        <v>0</v>
      </c>
      <c r="BF333" s="137" t="n">
        <f aca="false">IF(N333="snížená",J333,0)</f>
        <v>0</v>
      </c>
      <c r="BG333" s="137" t="n">
        <f aca="false">IF(N333="zákl. přenesená",J333,0)</f>
        <v>0</v>
      </c>
      <c r="BH333" s="137" t="n">
        <f aca="false">IF(N333="sníž. přenesená",J333,0)</f>
        <v>0</v>
      </c>
      <c r="BI333" s="137" t="n">
        <f aca="false">IF(N333="nulová",J333,0)</f>
        <v>0</v>
      </c>
      <c r="BJ333" s="3" t="s">
        <v>81</v>
      </c>
      <c r="BK333" s="137" t="n">
        <f aca="false">ROUND(I333*H333,2)</f>
        <v>0</v>
      </c>
      <c r="BL333" s="3" t="s">
        <v>302</v>
      </c>
      <c r="BM333" s="258" t="s">
        <v>1349</v>
      </c>
    </row>
    <row r="334" s="30" customFormat="true" ht="19.2" hidden="false" customHeight="false" outlineLevel="0" collapsed="false">
      <c r="A334" s="26"/>
      <c r="B334" s="27"/>
      <c r="C334" s="28"/>
      <c r="D334" s="259" t="s">
        <v>256</v>
      </c>
      <c r="E334" s="28"/>
      <c r="F334" s="260" t="s">
        <v>1348</v>
      </c>
      <c r="G334" s="28"/>
      <c r="H334" s="28"/>
      <c r="I334" s="211"/>
      <c r="J334" s="28"/>
      <c r="K334" s="28"/>
      <c r="L334" s="29"/>
      <c r="M334" s="261"/>
      <c r="N334" s="262"/>
      <c r="O334" s="76"/>
      <c r="P334" s="76"/>
      <c r="Q334" s="76"/>
      <c r="R334" s="76"/>
      <c r="S334" s="76"/>
      <c r="T334" s="77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T334" s="3" t="s">
        <v>256</v>
      </c>
      <c r="AU334" s="3" t="s">
        <v>265</v>
      </c>
    </row>
    <row r="335" s="30" customFormat="true" ht="21.75" hidden="false" customHeight="true" outlineLevel="0" collapsed="false">
      <c r="A335" s="26"/>
      <c r="B335" s="27"/>
      <c r="C335" s="246" t="s">
        <v>942</v>
      </c>
      <c r="D335" s="246" t="s">
        <v>250</v>
      </c>
      <c r="E335" s="247" t="s">
        <v>943</v>
      </c>
      <c r="F335" s="248" t="s">
        <v>944</v>
      </c>
      <c r="G335" s="249" t="s">
        <v>291</v>
      </c>
      <c r="H335" s="250" t="n">
        <v>0.2</v>
      </c>
      <c r="I335" s="251"/>
      <c r="J335" s="252" t="n">
        <f aca="false">ROUND(I335*H335,2)</f>
        <v>0</v>
      </c>
      <c r="K335" s="253"/>
      <c r="L335" s="29"/>
      <c r="M335" s="254"/>
      <c r="N335" s="255" t="s">
        <v>39</v>
      </c>
      <c r="O335" s="76"/>
      <c r="P335" s="256" t="n">
        <f aca="false">O335*H335</f>
        <v>0</v>
      </c>
      <c r="Q335" s="256" t="n">
        <v>0</v>
      </c>
      <c r="R335" s="256" t="n">
        <f aca="false">Q335*H335</f>
        <v>0</v>
      </c>
      <c r="S335" s="256" t="n">
        <v>0</v>
      </c>
      <c r="T335" s="257" t="n">
        <f aca="false">S335*H335</f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258" t="s">
        <v>302</v>
      </c>
      <c r="AT335" s="258" t="s">
        <v>250</v>
      </c>
      <c r="AU335" s="258" t="s">
        <v>265</v>
      </c>
      <c r="AY335" s="3" t="s">
        <v>247</v>
      </c>
      <c r="BE335" s="137" t="n">
        <f aca="false">IF(N335="základní",J335,0)</f>
        <v>0</v>
      </c>
      <c r="BF335" s="137" t="n">
        <f aca="false">IF(N335="snížená",J335,0)</f>
        <v>0</v>
      </c>
      <c r="BG335" s="137" t="n">
        <f aca="false">IF(N335="zákl. přenesená",J335,0)</f>
        <v>0</v>
      </c>
      <c r="BH335" s="137" t="n">
        <f aca="false">IF(N335="sníž. přenesená",J335,0)</f>
        <v>0</v>
      </c>
      <c r="BI335" s="137" t="n">
        <f aca="false">IF(N335="nulová",J335,0)</f>
        <v>0</v>
      </c>
      <c r="BJ335" s="3" t="s">
        <v>81</v>
      </c>
      <c r="BK335" s="137" t="n">
        <f aca="false">ROUND(I335*H335,2)</f>
        <v>0</v>
      </c>
      <c r="BL335" s="3" t="s">
        <v>302</v>
      </c>
      <c r="BM335" s="258" t="s">
        <v>945</v>
      </c>
    </row>
    <row r="336" s="30" customFormat="true" ht="19.2" hidden="false" customHeight="false" outlineLevel="0" collapsed="false">
      <c r="A336" s="26"/>
      <c r="B336" s="27"/>
      <c r="C336" s="28"/>
      <c r="D336" s="259" t="s">
        <v>256</v>
      </c>
      <c r="E336" s="28"/>
      <c r="F336" s="260" t="s">
        <v>946</v>
      </c>
      <c r="G336" s="28"/>
      <c r="H336" s="28"/>
      <c r="I336" s="211"/>
      <c r="J336" s="28"/>
      <c r="K336" s="28"/>
      <c r="L336" s="29"/>
      <c r="M336" s="261"/>
      <c r="N336" s="262"/>
      <c r="O336" s="76"/>
      <c r="P336" s="76"/>
      <c r="Q336" s="76"/>
      <c r="R336" s="76"/>
      <c r="S336" s="76"/>
      <c r="T336" s="77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T336" s="3" t="s">
        <v>256</v>
      </c>
      <c r="AU336" s="3" t="s">
        <v>265</v>
      </c>
    </row>
    <row r="337" s="229" customFormat="true" ht="20.85" hidden="false" customHeight="true" outlineLevel="0" collapsed="false">
      <c r="B337" s="230"/>
      <c r="C337" s="231"/>
      <c r="D337" s="232" t="s">
        <v>73</v>
      </c>
      <c r="E337" s="244" t="s">
        <v>947</v>
      </c>
      <c r="F337" s="244" t="s">
        <v>948</v>
      </c>
      <c r="G337" s="231"/>
      <c r="H337" s="231"/>
      <c r="I337" s="234"/>
      <c r="J337" s="245" t="n">
        <f aca="false">BK337</f>
        <v>0</v>
      </c>
      <c r="K337" s="231"/>
      <c r="L337" s="236"/>
      <c r="M337" s="237"/>
      <c r="N337" s="238"/>
      <c r="O337" s="238"/>
      <c r="P337" s="239" t="n">
        <f aca="false">SUM(P338:P361)</f>
        <v>0</v>
      </c>
      <c r="Q337" s="238"/>
      <c r="R337" s="239" t="n">
        <f aca="false">SUM(R338:R361)</f>
        <v>0.02046</v>
      </c>
      <c r="S337" s="238"/>
      <c r="T337" s="240" t="n">
        <f aca="false">SUM(T338:T361)</f>
        <v>0.009</v>
      </c>
      <c r="AR337" s="241" t="s">
        <v>83</v>
      </c>
      <c r="AT337" s="242" t="s">
        <v>73</v>
      </c>
      <c r="AU337" s="242" t="s">
        <v>83</v>
      </c>
      <c r="AY337" s="241" t="s">
        <v>247</v>
      </c>
      <c r="BK337" s="243" t="n">
        <f aca="false">SUM(BK338:BK361)</f>
        <v>0</v>
      </c>
    </row>
    <row r="338" s="30" customFormat="true" ht="33" hidden="false" customHeight="true" outlineLevel="0" collapsed="false">
      <c r="A338" s="26"/>
      <c r="B338" s="27"/>
      <c r="C338" s="246" t="s">
        <v>949</v>
      </c>
      <c r="D338" s="246" t="s">
        <v>250</v>
      </c>
      <c r="E338" s="247" t="s">
        <v>623</v>
      </c>
      <c r="F338" s="248" t="s">
        <v>624</v>
      </c>
      <c r="G338" s="249" t="s">
        <v>291</v>
      </c>
      <c r="H338" s="250" t="n">
        <v>1</v>
      </c>
      <c r="I338" s="251"/>
      <c r="J338" s="252" t="n">
        <f aca="false">ROUND(I338*H338,2)</f>
        <v>0</v>
      </c>
      <c r="K338" s="253"/>
      <c r="L338" s="29"/>
      <c r="M338" s="254"/>
      <c r="N338" s="255" t="s">
        <v>39</v>
      </c>
      <c r="O338" s="76"/>
      <c r="P338" s="256" t="n">
        <f aca="false">O338*H338</f>
        <v>0</v>
      </c>
      <c r="Q338" s="256" t="n">
        <v>0</v>
      </c>
      <c r="R338" s="256" t="n">
        <f aca="false">Q338*H338</f>
        <v>0</v>
      </c>
      <c r="S338" s="256" t="n">
        <v>0</v>
      </c>
      <c r="T338" s="257" t="n">
        <f aca="false">S338*H338</f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258" t="s">
        <v>302</v>
      </c>
      <c r="AT338" s="258" t="s">
        <v>250</v>
      </c>
      <c r="AU338" s="258" t="s">
        <v>265</v>
      </c>
      <c r="AY338" s="3" t="s">
        <v>247</v>
      </c>
      <c r="BE338" s="137" t="n">
        <f aca="false">IF(N338="základní",J338,0)</f>
        <v>0</v>
      </c>
      <c r="BF338" s="137" t="n">
        <f aca="false">IF(N338="snížená",J338,0)</f>
        <v>0</v>
      </c>
      <c r="BG338" s="137" t="n">
        <f aca="false">IF(N338="zákl. přenesená",J338,0)</f>
        <v>0</v>
      </c>
      <c r="BH338" s="137" t="n">
        <f aca="false">IF(N338="sníž. přenesená",J338,0)</f>
        <v>0</v>
      </c>
      <c r="BI338" s="137" t="n">
        <f aca="false">IF(N338="nulová",J338,0)</f>
        <v>0</v>
      </c>
      <c r="BJ338" s="3" t="s">
        <v>81</v>
      </c>
      <c r="BK338" s="137" t="n">
        <f aca="false">ROUND(I338*H338,2)</f>
        <v>0</v>
      </c>
      <c r="BL338" s="3" t="s">
        <v>302</v>
      </c>
      <c r="BM338" s="258" t="s">
        <v>950</v>
      </c>
    </row>
    <row r="339" s="30" customFormat="true" ht="19.2" hidden="false" customHeight="false" outlineLevel="0" collapsed="false">
      <c r="A339" s="26"/>
      <c r="B339" s="27"/>
      <c r="C339" s="28"/>
      <c r="D339" s="259" t="s">
        <v>256</v>
      </c>
      <c r="E339" s="28"/>
      <c r="F339" s="260" t="s">
        <v>624</v>
      </c>
      <c r="G339" s="28"/>
      <c r="H339" s="28"/>
      <c r="I339" s="211"/>
      <c r="J339" s="28"/>
      <c r="K339" s="28"/>
      <c r="L339" s="29"/>
      <c r="M339" s="261"/>
      <c r="N339" s="262"/>
      <c r="O339" s="76"/>
      <c r="P339" s="76"/>
      <c r="Q339" s="76"/>
      <c r="R339" s="76"/>
      <c r="S339" s="76"/>
      <c r="T339" s="77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T339" s="3" t="s">
        <v>256</v>
      </c>
      <c r="AU339" s="3" t="s">
        <v>265</v>
      </c>
    </row>
    <row r="340" s="30" customFormat="true" ht="24.15" hidden="false" customHeight="true" outlineLevel="0" collapsed="false">
      <c r="A340" s="26"/>
      <c r="B340" s="27"/>
      <c r="C340" s="263" t="s">
        <v>951</v>
      </c>
      <c r="D340" s="263" t="s">
        <v>288</v>
      </c>
      <c r="E340" s="264" t="s">
        <v>952</v>
      </c>
      <c r="F340" s="265" t="s">
        <v>953</v>
      </c>
      <c r="G340" s="266" t="s">
        <v>291</v>
      </c>
      <c r="H340" s="267" t="n">
        <v>1</v>
      </c>
      <c r="I340" s="268"/>
      <c r="J340" s="269" t="n">
        <f aca="false">ROUND(I340*H340,2)</f>
        <v>0</v>
      </c>
      <c r="K340" s="270"/>
      <c r="L340" s="271"/>
      <c r="M340" s="272"/>
      <c r="N340" s="273" t="s">
        <v>39</v>
      </c>
      <c r="O340" s="76"/>
      <c r="P340" s="256" t="n">
        <f aca="false">O340*H340</f>
        <v>0</v>
      </c>
      <c r="Q340" s="256" t="n">
        <v>0</v>
      </c>
      <c r="R340" s="256" t="n">
        <f aca="false">Q340*H340</f>
        <v>0</v>
      </c>
      <c r="S340" s="256" t="n">
        <v>0</v>
      </c>
      <c r="T340" s="257" t="n">
        <f aca="false">S340*H340</f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258" t="s">
        <v>324</v>
      </c>
      <c r="AT340" s="258" t="s">
        <v>288</v>
      </c>
      <c r="AU340" s="258" t="s">
        <v>265</v>
      </c>
      <c r="AY340" s="3" t="s">
        <v>247</v>
      </c>
      <c r="BE340" s="137" t="n">
        <f aca="false">IF(N340="základní",J340,0)</f>
        <v>0</v>
      </c>
      <c r="BF340" s="137" t="n">
        <f aca="false">IF(N340="snížená",J340,0)</f>
        <v>0</v>
      </c>
      <c r="BG340" s="137" t="n">
        <f aca="false">IF(N340="zákl. přenesená",J340,0)</f>
        <v>0</v>
      </c>
      <c r="BH340" s="137" t="n">
        <f aca="false">IF(N340="sníž. přenesená",J340,0)</f>
        <v>0</v>
      </c>
      <c r="BI340" s="137" t="n">
        <f aca="false">IF(N340="nulová",J340,0)</f>
        <v>0</v>
      </c>
      <c r="BJ340" s="3" t="s">
        <v>81</v>
      </c>
      <c r="BK340" s="137" t="n">
        <f aca="false">ROUND(I340*H340,2)</f>
        <v>0</v>
      </c>
      <c r="BL340" s="3" t="s">
        <v>302</v>
      </c>
      <c r="BM340" s="258" t="s">
        <v>954</v>
      </c>
    </row>
    <row r="341" s="30" customFormat="true" ht="19.2" hidden="false" customHeight="false" outlineLevel="0" collapsed="false">
      <c r="A341" s="26"/>
      <c r="B341" s="27"/>
      <c r="C341" s="28"/>
      <c r="D341" s="259" t="s">
        <v>256</v>
      </c>
      <c r="E341" s="28"/>
      <c r="F341" s="260" t="s">
        <v>953</v>
      </c>
      <c r="G341" s="28"/>
      <c r="H341" s="28"/>
      <c r="I341" s="211"/>
      <c r="J341" s="28"/>
      <c r="K341" s="28"/>
      <c r="L341" s="29"/>
      <c r="M341" s="261"/>
      <c r="N341" s="262"/>
      <c r="O341" s="76"/>
      <c r="P341" s="76"/>
      <c r="Q341" s="76"/>
      <c r="R341" s="76"/>
      <c r="S341" s="76"/>
      <c r="T341" s="77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T341" s="3" t="s">
        <v>256</v>
      </c>
      <c r="AU341" s="3" t="s">
        <v>265</v>
      </c>
    </row>
    <row r="342" s="30" customFormat="true" ht="37.8" hidden="false" customHeight="true" outlineLevel="0" collapsed="false">
      <c r="A342" s="26"/>
      <c r="B342" s="27"/>
      <c r="C342" s="246" t="s">
        <v>955</v>
      </c>
      <c r="D342" s="246" t="s">
        <v>250</v>
      </c>
      <c r="E342" s="247" t="s">
        <v>956</v>
      </c>
      <c r="F342" s="248" t="s">
        <v>957</v>
      </c>
      <c r="G342" s="249" t="s">
        <v>291</v>
      </c>
      <c r="H342" s="250" t="n">
        <v>4</v>
      </c>
      <c r="I342" s="251"/>
      <c r="J342" s="252" t="n">
        <f aca="false">ROUND(I342*H342,2)</f>
        <v>0</v>
      </c>
      <c r="K342" s="253"/>
      <c r="L342" s="29"/>
      <c r="M342" s="254"/>
      <c r="N342" s="255" t="s">
        <v>39</v>
      </c>
      <c r="O342" s="76"/>
      <c r="P342" s="256" t="n">
        <f aca="false">O342*H342</f>
        <v>0</v>
      </c>
      <c r="Q342" s="256" t="n">
        <v>0</v>
      </c>
      <c r="R342" s="256" t="n">
        <f aca="false">Q342*H342</f>
        <v>0</v>
      </c>
      <c r="S342" s="256" t="n">
        <v>0</v>
      </c>
      <c r="T342" s="257" t="n">
        <f aca="false">S342*H342</f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258" t="s">
        <v>302</v>
      </c>
      <c r="AT342" s="258" t="s">
        <v>250</v>
      </c>
      <c r="AU342" s="258" t="s">
        <v>265</v>
      </c>
      <c r="AY342" s="3" t="s">
        <v>247</v>
      </c>
      <c r="BE342" s="137" t="n">
        <f aca="false">IF(N342="základní",J342,0)</f>
        <v>0</v>
      </c>
      <c r="BF342" s="137" t="n">
        <f aca="false">IF(N342="snížená",J342,0)</f>
        <v>0</v>
      </c>
      <c r="BG342" s="137" t="n">
        <f aca="false">IF(N342="zákl. přenesená",J342,0)</f>
        <v>0</v>
      </c>
      <c r="BH342" s="137" t="n">
        <f aca="false">IF(N342="sníž. přenesená",J342,0)</f>
        <v>0</v>
      </c>
      <c r="BI342" s="137" t="n">
        <f aca="false">IF(N342="nulová",J342,0)</f>
        <v>0</v>
      </c>
      <c r="BJ342" s="3" t="s">
        <v>81</v>
      </c>
      <c r="BK342" s="137" t="n">
        <f aca="false">ROUND(I342*H342,2)</f>
        <v>0</v>
      </c>
      <c r="BL342" s="3" t="s">
        <v>302</v>
      </c>
      <c r="BM342" s="258" t="s">
        <v>958</v>
      </c>
    </row>
    <row r="343" s="30" customFormat="true" ht="76.8" hidden="false" customHeight="false" outlineLevel="0" collapsed="false">
      <c r="A343" s="26"/>
      <c r="B343" s="27"/>
      <c r="C343" s="28"/>
      <c r="D343" s="259" t="s">
        <v>256</v>
      </c>
      <c r="E343" s="28"/>
      <c r="F343" s="260" t="s">
        <v>959</v>
      </c>
      <c r="G343" s="28"/>
      <c r="H343" s="28"/>
      <c r="I343" s="211"/>
      <c r="J343" s="28"/>
      <c r="K343" s="28"/>
      <c r="L343" s="29"/>
      <c r="M343" s="261"/>
      <c r="N343" s="262"/>
      <c r="O343" s="76"/>
      <c r="P343" s="76"/>
      <c r="Q343" s="76"/>
      <c r="R343" s="76"/>
      <c r="S343" s="76"/>
      <c r="T343" s="77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T343" s="3" t="s">
        <v>256</v>
      </c>
      <c r="AU343" s="3" t="s">
        <v>265</v>
      </c>
    </row>
    <row r="344" s="30" customFormat="true" ht="62.7" hidden="false" customHeight="true" outlineLevel="0" collapsed="false">
      <c r="A344" s="26"/>
      <c r="B344" s="27"/>
      <c r="C344" s="263" t="s">
        <v>1592</v>
      </c>
      <c r="D344" s="263" t="s">
        <v>288</v>
      </c>
      <c r="E344" s="264" t="s">
        <v>1593</v>
      </c>
      <c r="F344" s="265" t="s">
        <v>1594</v>
      </c>
      <c r="G344" s="266" t="s">
        <v>291</v>
      </c>
      <c r="H344" s="267" t="n">
        <v>4</v>
      </c>
      <c r="I344" s="268"/>
      <c r="J344" s="269" t="n">
        <f aca="false">ROUND(I344*H344,2)</f>
        <v>0</v>
      </c>
      <c r="K344" s="270"/>
      <c r="L344" s="271"/>
      <c r="M344" s="272"/>
      <c r="N344" s="273" t="s">
        <v>39</v>
      </c>
      <c r="O344" s="76"/>
      <c r="P344" s="256" t="n">
        <f aca="false">O344*H344</f>
        <v>0</v>
      </c>
      <c r="Q344" s="256" t="n">
        <v>0.00255</v>
      </c>
      <c r="R344" s="256" t="n">
        <f aca="false">Q344*H344</f>
        <v>0.0102</v>
      </c>
      <c r="S344" s="256" t="n">
        <v>0</v>
      </c>
      <c r="T344" s="257" t="n">
        <f aca="false">S344*H344</f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258" t="s">
        <v>324</v>
      </c>
      <c r="AT344" s="258" t="s">
        <v>288</v>
      </c>
      <c r="AU344" s="258" t="s">
        <v>265</v>
      </c>
      <c r="AY344" s="3" t="s">
        <v>247</v>
      </c>
      <c r="BE344" s="137" t="n">
        <f aca="false">IF(N344="základní",J344,0)</f>
        <v>0</v>
      </c>
      <c r="BF344" s="137" t="n">
        <f aca="false">IF(N344="snížená",J344,0)</f>
        <v>0</v>
      </c>
      <c r="BG344" s="137" t="n">
        <f aca="false">IF(N344="zákl. přenesená",J344,0)</f>
        <v>0</v>
      </c>
      <c r="BH344" s="137" t="n">
        <f aca="false">IF(N344="sníž. přenesená",J344,0)</f>
        <v>0</v>
      </c>
      <c r="BI344" s="137" t="n">
        <f aca="false">IF(N344="nulová",J344,0)</f>
        <v>0</v>
      </c>
      <c r="BJ344" s="3" t="s">
        <v>81</v>
      </c>
      <c r="BK344" s="137" t="n">
        <f aca="false">ROUND(I344*H344,2)</f>
        <v>0</v>
      </c>
      <c r="BL344" s="3" t="s">
        <v>302</v>
      </c>
      <c r="BM344" s="258" t="s">
        <v>1595</v>
      </c>
    </row>
    <row r="345" s="30" customFormat="true" ht="86.4" hidden="false" customHeight="false" outlineLevel="0" collapsed="false">
      <c r="A345" s="26"/>
      <c r="B345" s="27"/>
      <c r="C345" s="28"/>
      <c r="D345" s="259" t="s">
        <v>256</v>
      </c>
      <c r="E345" s="28"/>
      <c r="F345" s="260" t="s">
        <v>1596</v>
      </c>
      <c r="G345" s="28"/>
      <c r="H345" s="28"/>
      <c r="I345" s="211"/>
      <c r="J345" s="28"/>
      <c r="K345" s="28"/>
      <c r="L345" s="29"/>
      <c r="M345" s="261"/>
      <c r="N345" s="262"/>
      <c r="O345" s="76"/>
      <c r="P345" s="76"/>
      <c r="Q345" s="76"/>
      <c r="R345" s="76"/>
      <c r="S345" s="76"/>
      <c r="T345" s="77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T345" s="3" t="s">
        <v>256</v>
      </c>
      <c r="AU345" s="3" t="s">
        <v>265</v>
      </c>
    </row>
    <row r="346" s="30" customFormat="true" ht="24.15" hidden="false" customHeight="true" outlineLevel="0" collapsed="false">
      <c r="A346" s="26"/>
      <c r="B346" s="27"/>
      <c r="C346" s="246" t="s">
        <v>960</v>
      </c>
      <c r="D346" s="246" t="s">
        <v>250</v>
      </c>
      <c r="E346" s="247" t="s">
        <v>961</v>
      </c>
      <c r="F346" s="248" t="s">
        <v>962</v>
      </c>
      <c r="G346" s="249" t="s">
        <v>291</v>
      </c>
      <c r="H346" s="250" t="n">
        <v>4</v>
      </c>
      <c r="I346" s="251"/>
      <c r="J346" s="252" t="n">
        <f aca="false">ROUND(I346*H346,2)</f>
        <v>0</v>
      </c>
      <c r="K346" s="253"/>
      <c r="L346" s="29"/>
      <c r="M346" s="254"/>
      <c r="N346" s="255" t="s">
        <v>39</v>
      </c>
      <c r="O346" s="76"/>
      <c r="P346" s="256" t="n">
        <f aca="false">O346*H346</f>
        <v>0</v>
      </c>
      <c r="Q346" s="256" t="n">
        <v>0</v>
      </c>
      <c r="R346" s="256" t="n">
        <f aca="false">Q346*H346</f>
        <v>0</v>
      </c>
      <c r="S346" s="256" t="n">
        <v>0</v>
      </c>
      <c r="T346" s="257" t="n">
        <f aca="false">S346*H346</f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258" t="s">
        <v>302</v>
      </c>
      <c r="AT346" s="258" t="s">
        <v>250</v>
      </c>
      <c r="AU346" s="258" t="s">
        <v>265</v>
      </c>
      <c r="AY346" s="3" t="s">
        <v>247</v>
      </c>
      <c r="BE346" s="137" t="n">
        <f aca="false">IF(N346="základní",J346,0)</f>
        <v>0</v>
      </c>
      <c r="BF346" s="137" t="n">
        <f aca="false">IF(N346="snížená",J346,0)</f>
        <v>0</v>
      </c>
      <c r="BG346" s="137" t="n">
        <f aca="false">IF(N346="zákl. přenesená",J346,0)</f>
        <v>0</v>
      </c>
      <c r="BH346" s="137" t="n">
        <f aca="false">IF(N346="sníž. přenesená",J346,0)</f>
        <v>0</v>
      </c>
      <c r="BI346" s="137" t="n">
        <f aca="false">IF(N346="nulová",J346,0)</f>
        <v>0</v>
      </c>
      <c r="BJ346" s="3" t="s">
        <v>81</v>
      </c>
      <c r="BK346" s="137" t="n">
        <f aca="false">ROUND(I346*H346,2)</f>
        <v>0</v>
      </c>
      <c r="BL346" s="3" t="s">
        <v>302</v>
      </c>
      <c r="BM346" s="258" t="s">
        <v>963</v>
      </c>
    </row>
    <row r="347" s="30" customFormat="true" ht="38.4" hidden="false" customHeight="false" outlineLevel="0" collapsed="false">
      <c r="A347" s="26"/>
      <c r="B347" s="27"/>
      <c r="C347" s="28"/>
      <c r="D347" s="259" t="s">
        <v>256</v>
      </c>
      <c r="E347" s="28"/>
      <c r="F347" s="260" t="s">
        <v>964</v>
      </c>
      <c r="G347" s="28"/>
      <c r="H347" s="28"/>
      <c r="I347" s="211"/>
      <c r="J347" s="28"/>
      <c r="K347" s="28"/>
      <c r="L347" s="29"/>
      <c r="M347" s="261"/>
      <c r="N347" s="262"/>
      <c r="O347" s="76"/>
      <c r="P347" s="76"/>
      <c r="Q347" s="76"/>
      <c r="R347" s="76"/>
      <c r="S347" s="76"/>
      <c r="T347" s="77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T347" s="3" t="s">
        <v>256</v>
      </c>
      <c r="AU347" s="3" t="s">
        <v>265</v>
      </c>
    </row>
    <row r="348" s="30" customFormat="true" ht="24.15" hidden="false" customHeight="true" outlineLevel="0" collapsed="false">
      <c r="A348" s="26"/>
      <c r="B348" s="27"/>
      <c r="C348" s="263" t="s">
        <v>965</v>
      </c>
      <c r="D348" s="263" t="s">
        <v>288</v>
      </c>
      <c r="E348" s="264" t="s">
        <v>966</v>
      </c>
      <c r="F348" s="265" t="s">
        <v>967</v>
      </c>
      <c r="G348" s="266" t="s">
        <v>291</v>
      </c>
      <c r="H348" s="267" t="n">
        <v>4</v>
      </c>
      <c r="I348" s="268"/>
      <c r="J348" s="269" t="n">
        <f aca="false">ROUND(I348*H348,2)</f>
        <v>0</v>
      </c>
      <c r="K348" s="270"/>
      <c r="L348" s="271"/>
      <c r="M348" s="272"/>
      <c r="N348" s="273" t="s">
        <v>39</v>
      </c>
      <c r="O348" s="76"/>
      <c r="P348" s="256" t="n">
        <f aca="false">O348*H348</f>
        <v>0</v>
      </c>
      <c r="Q348" s="256" t="n">
        <v>0.00015</v>
      </c>
      <c r="R348" s="256" t="n">
        <f aca="false">Q348*H348</f>
        <v>0.0006</v>
      </c>
      <c r="S348" s="256" t="n">
        <v>0</v>
      </c>
      <c r="T348" s="257" t="n">
        <f aca="false">S348*H348</f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258" t="s">
        <v>324</v>
      </c>
      <c r="AT348" s="258" t="s">
        <v>288</v>
      </c>
      <c r="AU348" s="258" t="s">
        <v>265</v>
      </c>
      <c r="AY348" s="3" t="s">
        <v>247</v>
      </c>
      <c r="BE348" s="137" t="n">
        <f aca="false">IF(N348="základní",J348,0)</f>
        <v>0</v>
      </c>
      <c r="BF348" s="137" t="n">
        <f aca="false">IF(N348="snížená",J348,0)</f>
        <v>0</v>
      </c>
      <c r="BG348" s="137" t="n">
        <f aca="false">IF(N348="zákl. přenesená",J348,0)</f>
        <v>0</v>
      </c>
      <c r="BH348" s="137" t="n">
        <f aca="false">IF(N348="sníž. přenesená",J348,0)</f>
        <v>0</v>
      </c>
      <c r="BI348" s="137" t="n">
        <f aca="false">IF(N348="nulová",J348,0)</f>
        <v>0</v>
      </c>
      <c r="BJ348" s="3" t="s">
        <v>81</v>
      </c>
      <c r="BK348" s="137" t="n">
        <f aca="false">ROUND(I348*H348,2)</f>
        <v>0</v>
      </c>
      <c r="BL348" s="3" t="s">
        <v>302</v>
      </c>
      <c r="BM348" s="258" t="s">
        <v>968</v>
      </c>
    </row>
    <row r="349" s="30" customFormat="true" ht="19.2" hidden="false" customHeight="false" outlineLevel="0" collapsed="false">
      <c r="A349" s="26"/>
      <c r="B349" s="27"/>
      <c r="C349" s="28"/>
      <c r="D349" s="259" t="s">
        <v>256</v>
      </c>
      <c r="E349" s="28"/>
      <c r="F349" s="260" t="s">
        <v>967</v>
      </c>
      <c r="G349" s="28"/>
      <c r="H349" s="28"/>
      <c r="I349" s="211"/>
      <c r="J349" s="28"/>
      <c r="K349" s="28"/>
      <c r="L349" s="29"/>
      <c r="M349" s="261"/>
      <c r="N349" s="262"/>
      <c r="O349" s="76"/>
      <c r="P349" s="76"/>
      <c r="Q349" s="76"/>
      <c r="R349" s="76"/>
      <c r="S349" s="76"/>
      <c r="T349" s="77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T349" s="3" t="s">
        <v>256</v>
      </c>
      <c r="AU349" s="3" t="s">
        <v>265</v>
      </c>
    </row>
    <row r="350" s="30" customFormat="true" ht="24.15" hidden="false" customHeight="true" outlineLevel="0" collapsed="false">
      <c r="A350" s="26"/>
      <c r="B350" s="27"/>
      <c r="C350" s="246" t="s">
        <v>983</v>
      </c>
      <c r="D350" s="246" t="s">
        <v>250</v>
      </c>
      <c r="E350" s="247" t="s">
        <v>984</v>
      </c>
      <c r="F350" s="248" t="s">
        <v>985</v>
      </c>
      <c r="G350" s="249" t="s">
        <v>291</v>
      </c>
      <c r="H350" s="250" t="n">
        <v>1</v>
      </c>
      <c r="I350" s="251"/>
      <c r="J350" s="252" t="n">
        <f aca="false">ROUND(I350*H350,2)</f>
        <v>0</v>
      </c>
      <c r="K350" s="253"/>
      <c r="L350" s="29"/>
      <c r="M350" s="254"/>
      <c r="N350" s="255" t="s">
        <v>39</v>
      </c>
      <c r="O350" s="76"/>
      <c r="P350" s="256" t="n">
        <f aca="false">O350*H350</f>
        <v>0</v>
      </c>
      <c r="Q350" s="256" t="n">
        <v>0</v>
      </c>
      <c r="R350" s="256" t="n">
        <f aca="false">Q350*H350</f>
        <v>0</v>
      </c>
      <c r="S350" s="256" t="n">
        <v>0</v>
      </c>
      <c r="T350" s="257" t="n">
        <f aca="false">S350*H350</f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258" t="s">
        <v>302</v>
      </c>
      <c r="AT350" s="258" t="s">
        <v>250</v>
      </c>
      <c r="AU350" s="258" t="s">
        <v>265</v>
      </c>
      <c r="AY350" s="3" t="s">
        <v>247</v>
      </c>
      <c r="BE350" s="137" t="n">
        <f aca="false">IF(N350="základní",J350,0)</f>
        <v>0</v>
      </c>
      <c r="BF350" s="137" t="n">
        <f aca="false">IF(N350="snížená",J350,0)</f>
        <v>0</v>
      </c>
      <c r="BG350" s="137" t="n">
        <f aca="false">IF(N350="zákl. přenesená",J350,0)</f>
        <v>0</v>
      </c>
      <c r="BH350" s="137" t="n">
        <f aca="false">IF(N350="sníž. přenesená",J350,0)</f>
        <v>0</v>
      </c>
      <c r="BI350" s="137" t="n">
        <f aca="false">IF(N350="nulová",J350,0)</f>
        <v>0</v>
      </c>
      <c r="BJ350" s="3" t="s">
        <v>81</v>
      </c>
      <c r="BK350" s="137" t="n">
        <f aca="false">ROUND(I350*H350,2)</f>
        <v>0</v>
      </c>
      <c r="BL350" s="3" t="s">
        <v>302</v>
      </c>
      <c r="BM350" s="258" t="s">
        <v>986</v>
      </c>
    </row>
    <row r="351" s="30" customFormat="true" ht="28.8" hidden="false" customHeight="false" outlineLevel="0" collapsed="false">
      <c r="A351" s="26"/>
      <c r="B351" s="27"/>
      <c r="C351" s="28"/>
      <c r="D351" s="259" t="s">
        <v>256</v>
      </c>
      <c r="E351" s="28"/>
      <c r="F351" s="260" t="s">
        <v>987</v>
      </c>
      <c r="G351" s="28"/>
      <c r="H351" s="28"/>
      <c r="I351" s="211"/>
      <c r="J351" s="28"/>
      <c r="K351" s="28"/>
      <c r="L351" s="29"/>
      <c r="M351" s="261"/>
      <c r="N351" s="262"/>
      <c r="O351" s="76"/>
      <c r="P351" s="76"/>
      <c r="Q351" s="76"/>
      <c r="R351" s="76"/>
      <c r="S351" s="76"/>
      <c r="T351" s="77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T351" s="3" t="s">
        <v>256</v>
      </c>
      <c r="AU351" s="3" t="s">
        <v>265</v>
      </c>
    </row>
    <row r="352" s="30" customFormat="true" ht="21.75" hidden="false" customHeight="true" outlineLevel="0" collapsed="false">
      <c r="A352" s="26"/>
      <c r="B352" s="27"/>
      <c r="C352" s="263" t="s">
        <v>988</v>
      </c>
      <c r="D352" s="263" t="s">
        <v>288</v>
      </c>
      <c r="E352" s="264" t="s">
        <v>989</v>
      </c>
      <c r="F352" s="265" t="s">
        <v>990</v>
      </c>
      <c r="G352" s="266" t="s">
        <v>291</v>
      </c>
      <c r="H352" s="267" t="n">
        <v>1</v>
      </c>
      <c r="I352" s="268"/>
      <c r="J352" s="269" t="n">
        <f aca="false">ROUND(I352*H352,2)</f>
        <v>0</v>
      </c>
      <c r="K352" s="270"/>
      <c r="L352" s="271"/>
      <c r="M352" s="272"/>
      <c r="N352" s="273" t="s">
        <v>39</v>
      </c>
      <c r="O352" s="76"/>
      <c r="P352" s="256" t="n">
        <f aca="false">O352*H352</f>
        <v>0</v>
      </c>
      <c r="Q352" s="256" t="n">
        <v>4E-005</v>
      </c>
      <c r="R352" s="256" t="n">
        <f aca="false">Q352*H352</f>
        <v>4E-005</v>
      </c>
      <c r="S352" s="256" t="n">
        <v>0</v>
      </c>
      <c r="T352" s="257" t="n">
        <f aca="false">S352*H352</f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258" t="s">
        <v>324</v>
      </c>
      <c r="AT352" s="258" t="s">
        <v>288</v>
      </c>
      <c r="AU352" s="258" t="s">
        <v>265</v>
      </c>
      <c r="AY352" s="3" t="s">
        <v>247</v>
      </c>
      <c r="BE352" s="137" t="n">
        <f aca="false">IF(N352="základní",J352,0)</f>
        <v>0</v>
      </c>
      <c r="BF352" s="137" t="n">
        <f aca="false">IF(N352="snížená",J352,0)</f>
        <v>0</v>
      </c>
      <c r="BG352" s="137" t="n">
        <f aca="false">IF(N352="zákl. přenesená",J352,0)</f>
        <v>0</v>
      </c>
      <c r="BH352" s="137" t="n">
        <f aca="false">IF(N352="sníž. přenesená",J352,0)</f>
        <v>0</v>
      </c>
      <c r="BI352" s="137" t="n">
        <f aca="false">IF(N352="nulová",J352,0)</f>
        <v>0</v>
      </c>
      <c r="BJ352" s="3" t="s">
        <v>81</v>
      </c>
      <c r="BK352" s="137" t="n">
        <f aca="false">ROUND(I352*H352,2)</f>
        <v>0</v>
      </c>
      <c r="BL352" s="3" t="s">
        <v>302</v>
      </c>
      <c r="BM352" s="258" t="s">
        <v>991</v>
      </c>
    </row>
    <row r="353" s="30" customFormat="true" ht="10.2" hidden="false" customHeight="false" outlineLevel="0" collapsed="false">
      <c r="A353" s="26"/>
      <c r="B353" s="27"/>
      <c r="C353" s="28"/>
      <c r="D353" s="259" t="s">
        <v>256</v>
      </c>
      <c r="E353" s="28"/>
      <c r="F353" s="260" t="s">
        <v>990</v>
      </c>
      <c r="G353" s="28"/>
      <c r="H353" s="28"/>
      <c r="I353" s="211"/>
      <c r="J353" s="28"/>
      <c r="K353" s="28"/>
      <c r="L353" s="29"/>
      <c r="M353" s="261"/>
      <c r="N353" s="262"/>
      <c r="O353" s="76"/>
      <c r="P353" s="76"/>
      <c r="Q353" s="76"/>
      <c r="R353" s="76"/>
      <c r="S353" s="76"/>
      <c r="T353" s="77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T353" s="3" t="s">
        <v>256</v>
      </c>
      <c r="AU353" s="3" t="s">
        <v>265</v>
      </c>
    </row>
    <row r="354" s="30" customFormat="true" ht="24.15" hidden="false" customHeight="true" outlineLevel="0" collapsed="false">
      <c r="A354" s="26"/>
      <c r="B354" s="27"/>
      <c r="C354" s="263" t="s">
        <v>992</v>
      </c>
      <c r="D354" s="263" t="s">
        <v>288</v>
      </c>
      <c r="E354" s="264" t="s">
        <v>993</v>
      </c>
      <c r="F354" s="265" t="s">
        <v>994</v>
      </c>
      <c r="G354" s="266" t="s">
        <v>291</v>
      </c>
      <c r="H354" s="267" t="n">
        <v>1</v>
      </c>
      <c r="I354" s="268"/>
      <c r="J354" s="269" t="n">
        <f aca="false">ROUND(I354*H354,2)</f>
        <v>0</v>
      </c>
      <c r="K354" s="270"/>
      <c r="L354" s="271"/>
      <c r="M354" s="272"/>
      <c r="N354" s="273" t="s">
        <v>39</v>
      </c>
      <c r="O354" s="76"/>
      <c r="P354" s="256" t="n">
        <f aca="false">O354*H354</f>
        <v>0</v>
      </c>
      <c r="Q354" s="256" t="n">
        <v>2E-005</v>
      </c>
      <c r="R354" s="256" t="n">
        <f aca="false">Q354*H354</f>
        <v>2E-005</v>
      </c>
      <c r="S354" s="256" t="n">
        <v>0</v>
      </c>
      <c r="T354" s="257" t="n">
        <f aca="false">S354*H354</f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258" t="s">
        <v>324</v>
      </c>
      <c r="AT354" s="258" t="s">
        <v>288</v>
      </c>
      <c r="AU354" s="258" t="s">
        <v>265</v>
      </c>
      <c r="AY354" s="3" t="s">
        <v>247</v>
      </c>
      <c r="BE354" s="137" t="n">
        <f aca="false">IF(N354="základní",J354,0)</f>
        <v>0</v>
      </c>
      <c r="BF354" s="137" t="n">
        <f aca="false">IF(N354="snížená",J354,0)</f>
        <v>0</v>
      </c>
      <c r="BG354" s="137" t="n">
        <f aca="false">IF(N354="zákl. přenesená",J354,0)</f>
        <v>0</v>
      </c>
      <c r="BH354" s="137" t="n">
        <f aca="false">IF(N354="sníž. přenesená",J354,0)</f>
        <v>0</v>
      </c>
      <c r="BI354" s="137" t="n">
        <f aca="false">IF(N354="nulová",J354,0)</f>
        <v>0</v>
      </c>
      <c r="BJ354" s="3" t="s">
        <v>81</v>
      </c>
      <c r="BK354" s="137" t="n">
        <f aca="false">ROUND(I354*H354,2)</f>
        <v>0</v>
      </c>
      <c r="BL354" s="3" t="s">
        <v>302</v>
      </c>
      <c r="BM354" s="258" t="s">
        <v>995</v>
      </c>
    </row>
    <row r="355" s="30" customFormat="true" ht="10.2" hidden="false" customHeight="false" outlineLevel="0" collapsed="false">
      <c r="A355" s="26"/>
      <c r="B355" s="27"/>
      <c r="C355" s="28"/>
      <c r="D355" s="259" t="s">
        <v>256</v>
      </c>
      <c r="E355" s="28"/>
      <c r="F355" s="260" t="s">
        <v>994</v>
      </c>
      <c r="G355" s="28"/>
      <c r="H355" s="28"/>
      <c r="I355" s="211"/>
      <c r="J355" s="28"/>
      <c r="K355" s="28"/>
      <c r="L355" s="29"/>
      <c r="M355" s="261"/>
      <c r="N355" s="262"/>
      <c r="O355" s="76"/>
      <c r="P355" s="76"/>
      <c r="Q355" s="76"/>
      <c r="R355" s="76"/>
      <c r="S355" s="76"/>
      <c r="T355" s="77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T355" s="3" t="s">
        <v>256</v>
      </c>
      <c r="AU355" s="3" t="s">
        <v>265</v>
      </c>
    </row>
    <row r="356" s="30" customFormat="true" ht="24.15" hidden="false" customHeight="true" outlineLevel="0" collapsed="false">
      <c r="A356" s="26"/>
      <c r="B356" s="27"/>
      <c r="C356" s="246" t="s">
        <v>996</v>
      </c>
      <c r="D356" s="246" t="s">
        <v>250</v>
      </c>
      <c r="E356" s="247" t="s">
        <v>997</v>
      </c>
      <c r="F356" s="248" t="s">
        <v>998</v>
      </c>
      <c r="G356" s="249" t="s">
        <v>332</v>
      </c>
      <c r="H356" s="250" t="n">
        <v>80</v>
      </c>
      <c r="I356" s="251"/>
      <c r="J356" s="252" t="n">
        <f aca="false">ROUND(I356*H356,2)</f>
        <v>0</v>
      </c>
      <c r="K356" s="253"/>
      <c r="L356" s="29"/>
      <c r="M356" s="254"/>
      <c r="N356" s="255" t="s">
        <v>39</v>
      </c>
      <c r="O356" s="76"/>
      <c r="P356" s="256" t="n">
        <f aca="false">O356*H356</f>
        <v>0</v>
      </c>
      <c r="Q356" s="256" t="n">
        <v>0</v>
      </c>
      <c r="R356" s="256" t="n">
        <f aca="false">Q356*H356</f>
        <v>0</v>
      </c>
      <c r="S356" s="256" t="n">
        <v>0</v>
      </c>
      <c r="T356" s="257" t="n">
        <f aca="false">S356*H356</f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258" t="s">
        <v>302</v>
      </c>
      <c r="AT356" s="258" t="s">
        <v>250</v>
      </c>
      <c r="AU356" s="258" t="s">
        <v>265</v>
      </c>
      <c r="AY356" s="3" t="s">
        <v>247</v>
      </c>
      <c r="BE356" s="137" t="n">
        <f aca="false">IF(N356="základní",J356,0)</f>
        <v>0</v>
      </c>
      <c r="BF356" s="137" t="n">
        <f aca="false">IF(N356="snížená",J356,0)</f>
        <v>0</v>
      </c>
      <c r="BG356" s="137" t="n">
        <f aca="false">IF(N356="zákl. přenesená",J356,0)</f>
        <v>0</v>
      </c>
      <c r="BH356" s="137" t="n">
        <f aca="false">IF(N356="sníž. přenesená",J356,0)</f>
        <v>0</v>
      </c>
      <c r="BI356" s="137" t="n">
        <f aca="false">IF(N356="nulová",J356,0)</f>
        <v>0</v>
      </c>
      <c r="BJ356" s="3" t="s">
        <v>81</v>
      </c>
      <c r="BK356" s="137" t="n">
        <f aca="false">ROUND(I356*H356,2)</f>
        <v>0</v>
      </c>
      <c r="BL356" s="3" t="s">
        <v>302</v>
      </c>
      <c r="BM356" s="258" t="s">
        <v>999</v>
      </c>
    </row>
    <row r="357" s="30" customFormat="true" ht="28.8" hidden="false" customHeight="false" outlineLevel="0" collapsed="false">
      <c r="A357" s="26"/>
      <c r="B357" s="27"/>
      <c r="C357" s="28"/>
      <c r="D357" s="259" t="s">
        <v>256</v>
      </c>
      <c r="E357" s="28"/>
      <c r="F357" s="260" t="s">
        <v>1000</v>
      </c>
      <c r="G357" s="28"/>
      <c r="H357" s="28"/>
      <c r="I357" s="211"/>
      <c r="J357" s="28"/>
      <c r="K357" s="28"/>
      <c r="L357" s="29"/>
      <c r="M357" s="261"/>
      <c r="N357" s="262"/>
      <c r="O357" s="76"/>
      <c r="P357" s="76"/>
      <c r="Q357" s="76"/>
      <c r="R357" s="76"/>
      <c r="S357" s="76"/>
      <c r="T357" s="77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T357" s="3" t="s">
        <v>256</v>
      </c>
      <c r="AU357" s="3" t="s">
        <v>265</v>
      </c>
    </row>
    <row r="358" s="30" customFormat="true" ht="24.15" hidden="false" customHeight="true" outlineLevel="0" collapsed="false">
      <c r="A358" s="26"/>
      <c r="B358" s="27"/>
      <c r="C358" s="263" t="s">
        <v>1001</v>
      </c>
      <c r="D358" s="263" t="s">
        <v>288</v>
      </c>
      <c r="E358" s="264" t="s">
        <v>1002</v>
      </c>
      <c r="F358" s="265" t="s">
        <v>1003</v>
      </c>
      <c r="G358" s="266" t="s">
        <v>332</v>
      </c>
      <c r="H358" s="267" t="n">
        <v>80</v>
      </c>
      <c r="I358" s="268"/>
      <c r="J358" s="269" t="n">
        <f aca="false">ROUND(I358*H358,2)</f>
        <v>0</v>
      </c>
      <c r="K358" s="270"/>
      <c r="L358" s="271"/>
      <c r="M358" s="272"/>
      <c r="N358" s="273" t="s">
        <v>39</v>
      </c>
      <c r="O358" s="76"/>
      <c r="P358" s="256" t="n">
        <f aca="false">O358*H358</f>
        <v>0</v>
      </c>
      <c r="Q358" s="256" t="n">
        <v>0.00012</v>
      </c>
      <c r="R358" s="256" t="n">
        <f aca="false">Q358*H358</f>
        <v>0.0096</v>
      </c>
      <c r="S358" s="256" t="n">
        <v>0</v>
      </c>
      <c r="T358" s="257" t="n">
        <f aca="false">S358*H358</f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258" t="s">
        <v>324</v>
      </c>
      <c r="AT358" s="258" t="s">
        <v>288</v>
      </c>
      <c r="AU358" s="258" t="s">
        <v>265</v>
      </c>
      <c r="AY358" s="3" t="s">
        <v>247</v>
      </c>
      <c r="BE358" s="137" t="n">
        <f aca="false">IF(N358="základní",J358,0)</f>
        <v>0</v>
      </c>
      <c r="BF358" s="137" t="n">
        <f aca="false">IF(N358="snížená",J358,0)</f>
        <v>0</v>
      </c>
      <c r="BG358" s="137" t="n">
        <f aca="false">IF(N358="zákl. přenesená",J358,0)</f>
        <v>0</v>
      </c>
      <c r="BH358" s="137" t="n">
        <f aca="false">IF(N358="sníž. přenesená",J358,0)</f>
        <v>0</v>
      </c>
      <c r="BI358" s="137" t="n">
        <f aca="false">IF(N358="nulová",J358,0)</f>
        <v>0</v>
      </c>
      <c r="BJ358" s="3" t="s">
        <v>81</v>
      </c>
      <c r="BK358" s="137" t="n">
        <f aca="false">ROUND(I358*H358,2)</f>
        <v>0</v>
      </c>
      <c r="BL358" s="3" t="s">
        <v>302</v>
      </c>
      <c r="BM358" s="258" t="s">
        <v>1004</v>
      </c>
    </row>
    <row r="359" s="30" customFormat="true" ht="19.2" hidden="false" customHeight="false" outlineLevel="0" collapsed="false">
      <c r="A359" s="26"/>
      <c r="B359" s="27"/>
      <c r="C359" s="28"/>
      <c r="D359" s="259" t="s">
        <v>256</v>
      </c>
      <c r="E359" s="28"/>
      <c r="F359" s="260" t="s">
        <v>1003</v>
      </c>
      <c r="G359" s="28"/>
      <c r="H359" s="28"/>
      <c r="I359" s="211"/>
      <c r="J359" s="28"/>
      <c r="K359" s="28"/>
      <c r="L359" s="29"/>
      <c r="M359" s="261"/>
      <c r="N359" s="262"/>
      <c r="O359" s="76"/>
      <c r="P359" s="76"/>
      <c r="Q359" s="76"/>
      <c r="R359" s="76"/>
      <c r="S359" s="76"/>
      <c r="T359" s="77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T359" s="3" t="s">
        <v>256</v>
      </c>
      <c r="AU359" s="3" t="s">
        <v>265</v>
      </c>
    </row>
    <row r="360" s="30" customFormat="true" ht="24.15" hidden="false" customHeight="true" outlineLevel="0" collapsed="false">
      <c r="A360" s="26"/>
      <c r="B360" s="27"/>
      <c r="C360" s="246" t="s">
        <v>1005</v>
      </c>
      <c r="D360" s="246" t="s">
        <v>250</v>
      </c>
      <c r="E360" s="247" t="s">
        <v>1006</v>
      </c>
      <c r="F360" s="248" t="s">
        <v>1007</v>
      </c>
      <c r="G360" s="249" t="s">
        <v>291</v>
      </c>
      <c r="H360" s="250" t="n">
        <v>3</v>
      </c>
      <c r="I360" s="251"/>
      <c r="J360" s="252" t="n">
        <f aca="false">ROUND(I360*H360,2)</f>
        <v>0</v>
      </c>
      <c r="K360" s="253"/>
      <c r="L360" s="29"/>
      <c r="M360" s="254"/>
      <c r="N360" s="255" t="s">
        <v>39</v>
      </c>
      <c r="O360" s="76"/>
      <c r="P360" s="256" t="n">
        <f aca="false">O360*H360</f>
        <v>0</v>
      </c>
      <c r="Q360" s="256" t="n">
        <v>0</v>
      </c>
      <c r="R360" s="256" t="n">
        <f aca="false">Q360*H360</f>
        <v>0</v>
      </c>
      <c r="S360" s="256" t="n">
        <v>0.003</v>
      </c>
      <c r="T360" s="257" t="n">
        <f aca="false">S360*H360</f>
        <v>0.009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258" t="s">
        <v>302</v>
      </c>
      <c r="AT360" s="258" t="s">
        <v>250</v>
      </c>
      <c r="AU360" s="258" t="s">
        <v>265</v>
      </c>
      <c r="AY360" s="3" t="s">
        <v>247</v>
      </c>
      <c r="BE360" s="137" t="n">
        <f aca="false">IF(N360="základní",J360,0)</f>
        <v>0</v>
      </c>
      <c r="BF360" s="137" t="n">
        <f aca="false">IF(N360="snížená",J360,0)</f>
        <v>0</v>
      </c>
      <c r="BG360" s="137" t="n">
        <f aca="false">IF(N360="zákl. přenesená",J360,0)</f>
        <v>0</v>
      </c>
      <c r="BH360" s="137" t="n">
        <f aca="false">IF(N360="sníž. přenesená",J360,0)</f>
        <v>0</v>
      </c>
      <c r="BI360" s="137" t="n">
        <f aca="false">IF(N360="nulová",J360,0)</f>
        <v>0</v>
      </c>
      <c r="BJ360" s="3" t="s">
        <v>81</v>
      </c>
      <c r="BK360" s="137" t="n">
        <f aca="false">ROUND(I360*H360,2)</f>
        <v>0</v>
      </c>
      <c r="BL360" s="3" t="s">
        <v>302</v>
      </c>
      <c r="BM360" s="258" t="s">
        <v>1008</v>
      </c>
    </row>
    <row r="361" s="30" customFormat="true" ht="48" hidden="false" customHeight="false" outlineLevel="0" collapsed="false">
      <c r="A361" s="26"/>
      <c r="B361" s="27"/>
      <c r="C361" s="28"/>
      <c r="D361" s="259" t="s">
        <v>256</v>
      </c>
      <c r="E361" s="28"/>
      <c r="F361" s="260" t="s">
        <v>1009</v>
      </c>
      <c r="G361" s="28"/>
      <c r="H361" s="28"/>
      <c r="I361" s="211"/>
      <c r="J361" s="28"/>
      <c r="K361" s="28"/>
      <c r="L361" s="29"/>
      <c r="M361" s="261"/>
      <c r="N361" s="262"/>
      <c r="O361" s="76"/>
      <c r="P361" s="76"/>
      <c r="Q361" s="76"/>
      <c r="R361" s="76"/>
      <c r="S361" s="76"/>
      <c r="T361" s="77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T361" s="3" t="s">
        <v>256</v>
      </c>
      <c r="AU361" s="3" t="s">
        <v>265</v>
      </c>
    </row>
    <row r="362" s="229" customFormat="true" ht="22.8" hidden="false" customHeight="true" outlineLevel="0" collapsed="false">
      <c r="B362" s="230"/>
      <c r="C362" s="231"/>
      <c r="D362" s="232" t="s">
        <v>73</v>
      </c>
      <c r="E362" s="244" t="s">
        <v>1010</v>
      </c>
      <c r="F362" s="244" t="s">
        <v>1011</v>
      </c>
      <c r="G362" s="231"/>
      <c r="H362" s="231"/>
      <c r="I362" s="234"/>
      <c r="J362" s="245" t="n">
        <f aca="false">BK362</f>
        <v>0</v>
      </c>
      <c r="K362" s="231"/>
      <c r="L362" s="236"/>
      <c r="M362" s="237"/>
      <c r="N362" s="238"/>
      <c r="O362" s="238"/>
      <c r="P362" s="239" t="n">
        <f aca="false">P363</f>
        <v>0</v>
      </c>
      <c r="Q362" s="238"/>
      <c r="R362" s="239" t="n">
        <f aca="false">R363</f>
        <v>0.00529</v>
      </c>
      <c r="S362" s="238"/>
      <c r="T362" s="240" t="n">
        <f aca="false">T363</f>
        <v>0.0076</v>
      </c>
      <c r="AR362" s="241" t="s">
        <v>83</v>
      </c>
      <c r="AT362" s="242" t="s">
        <v>73</v>
      </c>
      <c r="AU362" s="242" t="s">
        <v>81</v>
      </c>
      <c r="AY362" s="241" t="s">
        <v>247</v>
      </c>
      <c r="BK362" s="243" t="n">
        <f aca="false">BK363</f>
        <v>0</v>
      </c>
    </row>
    <row r="363" s="229" customFormat="true" ht="20.85" hidden="false" customHeight="true" outlineLevel="0" collapsed="false">
      <c r="B363" s="230"/>
      <c r="C363" s="231"/>
      <c r="D363" s="232" t="s">
        <v>73</v>
      </c>
      <c r="E363" s="244" t="s">
        <v>1012</v>
      </c>
      <c r="F363" s="244" t="s">
        <v>1013</v>
      </c>
      <c r="G363" s="231"/>
      <c r="H363" s="231"/>
      <c r="I363" s="234"/>
      <c r="J363" s="245" t="n">
        <f aca="false">BK363</f>
        <v>0</v>
      </c>
      <c r="K363" s="231"/>
      <c r="L363" s="236"/>
      <c r="M363" s="237"/>
      <c r="N363" s="238"/>
      <c r="O363" s="238"/>
      <c r="P363" s="239" t="n">
        <f aca="false">SUM(P364:P415)</f>
        <v>0</v>
      </c>
      <c r="Q363" s="238"/>
      <c r="R363" s="239" t="n">
        <f aca="false">SUM(R364:R415)</f>
        <v>0.00529</v>
      </c>
      <c r="S363" s="238"/>
      <c r="T363" s="240" t="n">
        <f aca="false">SUM(T364:T415)</f>
        <v>0.0076</v>
      </c>
      <c r="AR363" s="241" t="s">
        <v>83</v>
      </c>
      <c r="AT363" s="242" t="s">
        <v>73</v>
      </c>
      <c r="AU363" s="242" t="s">
        <v>83</v>
      </c>
      <c r="AY363" s="241" t="s">
        <v>247</v>
      </c>
      <c r="BK363" s="243" t="n">
        <f aca="false">SUM(BK364:BK415)</f>
        <v>0</v>
      </c>
    </row>
    <row r="364" s="30" customFormat="true" ht="24.15" hidden="false" customHeight="true" outlineLevel="0" collapsed="false">
      <c r="A364" s="26"/>
      <c r="B364" s="27"/>
      <c r="C364" s="246" t="s">
        <v>6</v>
      </c>
      <c r="D364" s="246" t="s">
        <v>250</v>
      </c>
      <c r="E364" s="247" t="s">
        <v>1055</v>
      </c>
      <c r="F364" s="248" t="s">
        <v>1056</v>
      </c>
      <c r="G364" s="249" t="s">
        <v>332</v>
      </c>
      <c r="H364" s="250" t="n">
        <v>120</v>
      </c>
      <c r="I364" s="251"/>
      <c r="J364" s="252" t="n">
        <f aca="false">ROUND(I364*H364,2)</f>
        <v>0</v>
      </c>
      <c r="K364" s="253"/>
      <c r="L364" s="29"/>
      <c r="M364" s="254"/>
      <c r="N364" s="255" t="s">
        <v>39</v>
      </c>
      <c r="O364" s="76"/>
      <c r="P364" s="256" t="n">
        <f aca="false">O364*H364</f>
        <v>0</v>
      </c>
      <c r="Q364" s="256" t="n">
        <v>0</v>
      </c>
      <c r="R364" s="256" t="n">
        <f aca="false">Q364*H364</f>
        <v>0</v>
      </c>
      <c r="S364" s="256" t="n">
        <v>0</v>
      </c>
      <c r="T364" s="257" t="n">
        <f aca="false">S364*H364</f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258" t="s">
        <v>302</v>
      </c>
      <c r="AT364" s="258" t="s">
        <v>250</v>
      </c>
      <c r="AU364" s="258" t="s">
        <v>265</v>
      </c>
      <c r="AY364" s="3" t="s">
        <v>247</v>
      </c>
      <c r="BE364" s="137" t="n">
        <f aca="false">IF(N364="základní",J364,0)</f>
        <v>0</v>
      </c>
      <c r="BF364" s="137" t="n">
        <f aca="false">IF(N364="snížená",J364,0)</f>
        <v>0</v>
      </c>
      <c r="BG364" s="137" t="n">
        <f aca="false">IF(N364="zákl. přenesená",J364,0)</f>
        <v>0</v>
      </c>
      <c r="BH364" s="137" t="n">
        <f aca="false">IF(N364="sníž. přenesená",J364,0)</f>
        <v>0</v>
      </c>
      <c r="BI364" s="137" t="n">
        <f aca="false">IF(N364="nulová",J364,0)</f>
        <v>0</v>
      </c>
      <c r="BJ364" s="3" t="s">
        <v>81</v>
      </c>
      <c r="BK364" s="137" t="n">
        <f aca="false">ROUND(I364*H364,2)</f>
        <v>0</v>
      </c>
      <c r="BL364" s="3" t="s">
        <v>302</v>
      </c>
      <c r="BM364" s="258" t="s">
        <v>1057</v>
      </c>
    </row>
    <row r="365" s="30" customFormat="true" ht="19.2" hidden="false" customHeight="false" outlineLevel="0" collapsed="false">
      <c r="A365" s="26"/>
      <c r="B365" s="27"/>
      <c r="C365" s="28"/>
      <c r="D365" s="259" t="s">
        <v>256</v>
      </c>
      <c r="E365" s="28"/>
      <c r="F365" s="260" t="s">
        <v>1056</v>
      </c>
      <c r="G365" s="28"/>
      <c r="H365" s="28"/>
      <c r="I365" s="211"/>
      <c r="J365" s="28"/>
      <c r="K365" s="28"/>
      <c r="L365" s="29"/>
      <c r="M365" s="261"/>
      <c r="N365" s="262"/>
      <c r="O365" s="76"/>
      <c r="P365" s="76"/>
      <c r="Q365" s="76"/>
      <c r="R365" s="76"/>
      <c r="S365" s="76"/>
      <c r="T365" s="77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T365" s="3" t="s">
        <v>256</v>
      </c>
      <c r="AU365" s="3" t="s">
        <v>265</v>
      </c>
    </row>
    <row r="366" s="30" customFormat="true" ht="24.15" hidden="false" customHeight="true" outlineLevel="0" collapsed="false">
      <c r="A366" s="26"/>
      <c r="B366" s="27"/>
      <c r="C366" s="263" t="s">
        <v>374</v>
      </c>
      <c r="D366" s="263" t="s">
        <v>288</v>
      </c>
      <c r="E366" s="264" t="s">
        <v>1058</v>
      </c>
      <c r="F366" s="265" t="s">
        <v>1059</v>
      </c>
      <c r="G366" s="266" t="s">
        <v>332</v>
      </c>
      <c r="H366" s="267" t="n">
        <v>120</v>
      </c>
      <c r="I366" s="268"/>
      <c r="J366" s="269" t="n">
        <f aca="false">ROUND(I366*H366,2)</f>
        <v>0</v>
      </c>
      <c r="K366" s="270"/>
      <c r="L366" s="271"/>
      <c r="M366" s="272"/>
      <c r="N366" s="273" t="s">
        <v>39</v>
      </c>
      <c r="O366" s="76"/>
      <c r="P366" s="256" t="n">
        <f aca="false">O366*H366</f>
        <v>0</v>
      </c>
      <c r="Q366" s="256" t="n">
        <v>4E-005</v>
      </c>
      <c r="R366" s="256" t="n">
        <f aca="false">Q366*H366</f>
        <v>0.0048</v>
      </c>
      <c r="S366" s="256" t="n">
        <v>0</v>
      </c>
      <c r="T366" s="257" t="n">
        <f aca="false">S366*H366</f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258" t="s">
        <v>324</v>
      </c>
      <c r="AT366" s="258" t="s">
        <v>288</v>
      </c>
      <c r="AU366" s="258" t="s">
        <v>265</v>
      </c>
      <c r="AY366" s="3" t="s">
        <v>247</v>
      </c>
      <c r="BE366" s="137" t="n">
        <f aca="false">IF(N366="základní",J366,0)</f>
        <v>0</v>
      </c>
      <c r="BF366" s="137" t="n">
        <f aca="false">IF(N366="snížená",J366,0)</f>
        <v>0</v>
      </c>
      <c r="BG366" s="137" t="n">
        <f aca="false">IF(N366="zákl. přenesená",J366,0)</f>
        <v>0</v>
      </c>
      <c r="BH366" s="137" t="n">
        <f aca="false">IF(N366="sníž. přenesená",J366,0)</f>
        <v>0</v>
      </c>
      <c r="BI366" s="137" t="n">
        <f aca="false">IF(N366="nulová",J366,0)</f>
        <v>0</v>
      </c>
      <c r="BJ366" s="3" t="s">
        <v>81</v>
      </c>
      <c r="BK366" s="137" t="n">
        <f aca="false">ROUND(I366*H366,2)</f>
        <v>0</v>
      </c>
      <c r="BL366" s="3" t="s">
        <v>302</v>
      </c>
      <c r="BM366" s="258" t="s">
        <v>1060</v>
      </c>
    </row>
    <row r="367" s="30" customFormat="true" ht="19.2" hidden="false" customHeight="false" outlineLevel="0" collapsed="false">
      <c r="A367" s="26"/>
      <c r="B367" s="27"/>
      <c r="C367" s="28"/>
      <c r="D367" s="259" t="s">
        <v>256</v>
      </c>
      <c r="E367" s="28"/>
      <c r="F367" s="260" t="s">
        <v>1059</v>
      </c>
      <c r="G367" s="28"/>
      <c r="H367" s="28"/>
      <c r="I367" s="211"/>
      <c r="J367" s="28"/>
      <c r="K367" s="28"/>
      <c r="L367" s="29"/>
      <c r="M367" s="261"/>
      <c r="N367" s="262"/>
      <c r="O367" s="76"/>
      <c r="P367" s="76"/>
      <c r="Q367" s="76"/>
      <c r="R367" s="76"/>
      <c r="S367" s="76"/>
      <c r="T367" s="77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T367" s="3" t="s">
        <v>256</v>
      </c>
      <c r="AU367" s="3" t="s">
        <v>265</v>
      </c>
    </row>
    <row r="368" s="30" customFormat="true" ht="24.15" hidden="false" customHeight="true" outlineLevel="0" collapsed="false">
      <c r="A368" s="26"/>
      <c r="B368" s="27"/>
      <c r="C368" s="246" t="s">
        <v>258</v>
      </c>
      <c r="D368" s="246" t="s">
        <v>250</v>
      </c>
      <c r="E368" s="247" t="s">
        <v>1061</v>
      </c>
      <c r="F368" s="248" t="s">
        <v>1062</v>
      </c>
      <c r="G368" s="249" t="s">
        <v>291</v>
      </c>
      <c r="H368" s="250" t="n">
        <v>3</v>
      </c>
      <c r="I368" s="251"/>
      <c r="J368" s="252" t="n">
        <f aca="false">ROUND(I368*H368,2)</f>
        <v>0</v>
      </c>
      <c r="K368" s="253"/>
      <c r="L368" s="29"/>
      <c r="M368" s="254"/>
      <c r="N368" s="255" t="s">
        <v>39</v>
      </c>
      <c r="O368" s="76"/>
      <c r="P368" s="256" t="n">
        <f aca="false">O368*H368</f>
        <v>0</v>
      </c>
      <c r="Q368" s="256" t="n">
        <v>0</v>
      </c>
      <c r="R368" s="256" t="n">
        <f aca="false">Q368*H368</f>
        <v>0</v>
      </c>
      <c r="S368" s="256" t="n">
        <v>0</v>
      </c>
      <c r="T368" s="257" t="n">
        <f aca="false">S368*H368</f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258" t="s">
        <v>302</v>
      </c>
      <c r="AT368" s="258" t="s">
        <v>250</v>
      </c>
      <c r="AU368" s="258" t="s">
        <v>265</v>
      </c>
      <c r="AY368" s="3" t="s">
        <v>247</v>
      </c>
      <c r="BE368" s="137" t="n">
        <f aca="false">IF(N368="základní",J368,0)</f>
        <v>0</v>
      </c>
      <c r="BF368" s="137" t="n">
        <f aca="false">IF(N368="snížená",J368,0)</f>
        <v>0</v>
      </c>
      <c r="BG368" s="137" t="n">
        <f aca="false">IF(N368="zákl. přenesená",J368,0)</f>
        <v>0</v>
      </c>
      <c r="BH368" s="137" t="n">
        <f aca="false">IF(N368="sníž. přenesená",J368,0)</f>
        <v>0</v>
      </c>
      <c r="BI368" s="137" t="n">
        <f aca="false">IF(N368="nulová",J368,0)</f>
        <v>0</v>
      </c>
      <c r="BJ368" s="3" t="s">
        <v>81</v>
      </c>
      <c r="BK368" s="137" t="n">
        <f aca="false">ROUND(I368*H368,2)</f>
        <v>0</v>
      </c>
      <c r="BL368" s="3" t="s">
        <v>302</v>
      </c>
      <c r="BM368" s="258" t="s">
        <v>1063</v>
      </c>
    </row>
    <row r="369" s="30" customFormat="true" ht="19.2" hidden="false" customHeight="false" outlineLevel="0" collapsed="false">
      <c r="A369" s="26"/>
      <c r="B369" s="27"/>
      <c r="C369" s="28"/>
      <c r="D369" s="259" t="s">
        <v>256</v>
      </c>
      <c r="E369" s="28"/>
      <c r="F369" s="260" t="s">
        <v>1062</v>
      </c>
      <c r="G369" s="28"/>
      <c r="H369" s="28"/>
      <c r="I369" s="211"/>
      <c r="J369" s="28"/>
      <c r="K369" s="28"/>
      <c r="L369" s="29"/>
      <c r="M369" s="261"/>
      <c r="N369" s="262"/>
      <c r="O369" s="76"/>
      <c r="P369" s="76"/>
      <c r="Q369" s="76"/>
      <c r="R369" s="76"/>
      <c r="S369" s="76"/>
      <c r="T369" s="77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T369" s="3" t="s">
        <v>256</v>
      </c>
      <c r="AU369" s="3" t="s">
        <v>265</v>
      </c>
    </row>
    <row r="370" s="30" customFormat="true" ht="24.15" hidden="false" customHeight="true" outlineLevel="0" collapsed="false">
      <c r="A370" s="26"/>
      <c r="B370" s="27"/>
      <c r="C370" s="263" t="s">
        <v>310</v>
      </c>
      <c r="D370" s="263" t="s">
        <v>288</v>
      </c>
      <c r="E370" s="264" t="s">
        <v>1064</v>
      </c>
      <c r="F370" s="265" t="s">
        <v>1065</v>
      </c>
      <c r="G370" s="266" t="s">
        <v>291</v>
      </c>
      <c r="H370" s="267" t="n">
        <v>3</v>
      </c>
      <c r="I370" s="268"/>
      <c r="J370" s="269" t="n">
        <f aca="false">ROUND(I370*H370,2)</f>
        <v>0</v>
      </c>
      <c r="K370" s="270"/>
      <c r="L370" s="271"/>
      <c r="M370" s="272"/>
      <c r="N370" s="273" t="s">
        <v>39</v>
      </c>
      <c r="O370" s="76"/>
      <c r="P370" s="256" t="n">
        <f aca="false">O370*H370</f>
        <v>0</v>
      </c>
      <c r="Q370" s="256" t="n">
        <v>2E-005</v>
      </c>
      <c r="R370" s="256" t="n">
        <f aca="false">Q370*H370</f>
        <v>6E-005</v>
      </c>
      <c r="S370" s="256" t="n">
        <v>0</v>
      </c>
      <c r="T370" s="257" t="n">
        <f aca="false">S370*H370</f>
        <v>0</v>
      </c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258" t="s">
        <v>324</v>
      </c>
      <c r="AT370" s="258" t="s">
        <v>288</v>
      </c>
      <c r="AU370" s="258" t="s">
        <v>265</v>
      </c>
      <c r="AY370" s="3" t="s">
        <v>247</v>
      </c>
      <c r="BE370" s="137" t="n">
        <f aca="false">IF(N370="základní",J370,0)</f>
        <v>0</v>
      </c>
      <c r="BF370" s="137" t="n">
        <f aca="false">IF(N370="snížená",J370,0)</f>
        <v>0</v>
      </c>
      <c r="BG370" s="137" t="n">
        <f aca="false">IF(N370="zákl. přenesená",J370,0)</f>
        <v>0</v>
      </c>
      <c r="BH370" s="137" t="n">
        <f aca="false">IF(N370="sníž. přenesená",J370,0)</f>
        <v>0</v>
      </c>
      <c r="BI370" s="137" t="n">
        <f aca="false">IF(N370="nulová",J370,0)</f>
        <v>0</v>
      </c>
      <c r="BJ370" s="3" t="s">
        <v>81</v>
      </c>
      <c r="BK370" s="137" t="n">
        <f aca="false">ROUND(I370*H370,2)</f>
        <v>0</v>
      </c>
      <c r="BL370" s="3" t="s">
        <v>302</v>
      </c>
      <c r="BM370" s="258" t="s">
        <v>1066</v>
      </c>
    </row>
    <row r="371" s="30" customFormat="true" ht="19.2" hidden="false" customHeight="false" outlineLevel="0" collapsed="false">
      <c r="A371" s="26"/>
      <c r="B371" s="27"/>
      <c r="C371" s="28"/>
      <c r="D371" s="259" t="s">
        <v>256</v>
      </c>
      <c r="E371" s="28"/>
      <c r="F371" s="260" t="s">
        <v>1065</v>
      </c>
      <c r="G371" s="28"/>
      <c r="H371" s="28"/>
      <c r="I371" s="211"/>
      <c r="J371" s="28"/>
      <c r="K371" s="28"/>
      <c r="L371" s="29"/>
      <c r="M371" s="261"/>
      <c r="N371" s="262"/>
      <c r="O371" s="76"/>
      <c r="P371" s="76"/>
      <c r="Q371" s="76"/>
      <c r="R371" s="76"/>
      <c r="S371" s="76"/>
      <c r="T371" s="77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T371" s="3" t="s">
        <v>256</v>
      </c>
      <c r="AU371" s="3" t="s">
        <v>265</v>
      </c>
    </row>
    <row r="372" s="30" customFormat="true" ht="24.15" hidden="false" customHeight="true" outlineLevel="0" collapsed="false">
      <c r="A372" s="26"/>
      <c r="B372" s="27"/>
      <c r="C372" s="246" t="s">
        <v>365</v>
      </c>
      <c r="D372" s="246" t="s">
        <v>250</v>
      </c>
      <c r="E372" s="247" t="s">
        <v>1067</v>
      </c>
      <c r="F372" s="248" t="s">
        <v>1068</v>
      </c>
      <c r="G372" s="249" t="s">
        <v>291</v>
      </c>
      <c r="H372" s="250" t="n">
        <v>12</v>
      </c>
      <c r="I372" s="251"/>
      <c r="J372" s="252" t="n">
        <f aca="false">ROUND(I372*H372,2)</f>
        <v>0</v>
      </c>
      <c r="K372" s="253"/>
      <c r="L372" s="29"/>
      <c r="M372" s="254"/>
      <c r="N372" s="255" t="s">
        <v>39</v>
      </c>
      <c r="O372" s="76"/>
      <c r="P372" s="256" t="n">
        <f aca="false">O372*H372</f>
        <v>0</v>
      </c>
      <c r="Q372" s="256" t="n">
        <v>0</v>
      </c>
      <c r="R372" s="256" t="n">
        <f aca="false">Q372*H372</f>
        <v>0</v>
      </c>
      <c r="S372" s="256" t="n">
        <v>0</v>
      </c>
      <c r="T372" s="257" t="n">
        <f aca="false">S372*H372</f>
        <v>0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258" t="s">
        <v>302</v>
      </c>
      <c r="AT372" s="258" t="s">
        <v>250</v>
      </c>
      <c r="AU372" s="258" t="s">
        <v>265</v>
      </c>
      <c r="AY372" s="3" t="s">
        <v>247</v>
      </c>
      <c r="BE372" s="137" t="n">
        <f aca="false">IF(N372="základní",J372,0)</f>
        <v>0</v>
      </c>
      <c r="BF372" s="137" t="n">
        <f aca="false">IF(N372="snížená",J372,0)</f>
        <v>0</v>
      </c>
      <c r="BG372" s="137" t="n">
        <f aca="false">IF(N372="zákl. přenesená",J372,0)</f>
        <v>0</v>
      </c>
      <c r="BH372" s="137" t="n">
        <f aca="false">IF(N372="sníž. přenesená",J372,0)</f>
        <v>0</v>
      </c>
      <c r="BI372" s="137" t="n">
        <f aca="false">IF(N372="nulová",J372,0)</f>
        <v>0</v>
      </c>
      <c r="BJ372" s="3" t="s">
        <v>81</v>
      </c>
      <c r="BK372" s="137" t="n">
        <f aca="false">ROUND(I372*H372,2)</f>
        <v>0</v>
      </c>
      <c r="BL372" s="3" t="s">
        <v>302</v>
      </c>
      <c r="BM372" s="258" t="s">
        <v>1069</v>
      </c>
    </row>
    <row r="373" s="30" customFormat="true" ht="19.2" hidden="false" customHeight="false" outlineLevel="0" collapsed="false">
      <c r="A373" s="26"/>
      <c r="B373" s="27"/>
      <c r="C373" s="28"/>
      <c r="D373" s="259" t="s">
        <v>256</v>
      </c>
      <c r="E373" s="28"/>
      <c r="F373" s="260" t="s">
        <v>1068</v>
      </c>
      <c r="G373" s="28"/>
      <c r="H373" s="28"/>
      <c r="I373" s="211"/>
      <c r="J373" s="28"/>
      <c r="K373" s="28"/>
      <c r="L373" s="29"/>
      <c r="M373" s="261"/>
      <c r="N373" s="262"/>
      <c r="O373" s="76"/>
      <c r="P373" s="76"/>
      <c r="Q373" s="76"/>
      <c r="R373" s="76"/>
      <c r="S373" s="76"/>
      <c r="T373" s="77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T373" s="3" t="s">
        <v>256</v>
      </c>
      <c r="AU373" s="3" t="s">
        <v>265</v>
      </c>
    </row>
    <row r="374" s="30" customFormat="true" ht="24.15" hidden="false" customHeight="true" outlineLevel="0" collapsed="false">
      <c r="A374" s="26"/>
      <c r="B374" s="27"/>
      <c r="C374" s="246" t="s">
        <v>1597</v>
      </c>
      <c r="D374" s="246" t="s">
        <v>250</v>
      </c>
      <c r="E374" s="247" t="s">
        <v>1598</v>
      </c>
      <c r="F374" s="248" t="s">
        <v>1599</v>
      </c>
      <c r="G374" s="249" t="s">
        <v>291</v>
      </c>
      <c r="H374" s="250" t="n">
        <v>2</v>
      </c>
      <c r="I374" s="251"/>
      <c r="J374" s="252" t="n">
        <f aca="false">ROUND(I374*H374,2)</f>
        <v>0</v>
      </c>
      <c r="K374" s="253"/>
      <c r="L374" s="29"/>
      <c r="M374" s="254"/>
      <c r="N374" s="255" t="s">
        <v>39</v>
      </c>
      <c r="O374" s="76"/>
      <c r="P374" s="256" t="n">
        <f aca="false">O374*H374</f>
        <v>0</v>
      </c>
      <c r="Q374" s="256" t="n">
        <v>0</v>
      </c>
      <c r="R374" s="256" t="n">
        <f aca="false">Q374*H374</f>
        <v>0</v>
      </c>
      <c r="S374" s="256" t="n">
        <v>0</v>
      </c>
      <c r="T374" s="257" t="n">
        <f aca="false">S374*H374</f>
        <v>0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258" t="s">
        <v>302</v>
      </c>
      <c r="AT374" s="258" t="s">
        <v>250</v>
      </c>
      <c r="AU374" s="258" t="s">
        <v>265</v>
      </c>
      <c r="AY374" s="3" t="s">
        <v>247</v>
      </c>
      <c r="BE374" s="137" t="n">
        <f aca="false">IF(N374="základní",J374,0)</f>
        <v>0</v>
      </c>
      <c r="BF374" s="137" t="n">
        <f aca="false">IF(N374="snížená",J374,0)</f>
        <v>0</v>
      </c>
      <c r="BG374" s="137" t="n">
        <f aca="false">IF(N374="zákl. přenesená",J374,0)</f>
        <v>0</v>
      </c>
      <c r="BH374" s="137" t="n">
        <f aca="false">IF(N374="sníž. přenesená",J374,0)</f>
        <v>0</v>
      </c>
      <c r="BI374" s="137" t="n">
        <f aca="false">IF(N374="nulová",J374,0)</f>
        <v>0</v>
      </c>
      <c r="BJ374" s="3" t="s">
        <v>81</v>
      </c>
      <c r="BK374" s="137" t="n">
        <f aca="false">ROUND(I374*H374,2)</f>
        <v>0</v>
      </c>
      <c r="BL374" s="3" t="s">
        <v>302</v>
      </c>
      <c r="BM374" s="258" t="s">
        <v>1600</v>
      </c>
    </row>
    <row r="375" s="30" customFormat="true" ht="19.2" hidden="false" customHeight="false" outlineLevel="0" collapsed="false">
      <c r="A375" s="26"/>
      <c r="B375" s="27"/>
      <c r="C375" s="28"/>
      <c r="D375" s="259" t="s">
        <v>256</v>
      </c>
      <c r="E375" s="28"/>
      <c r="F375" s="260" t="s">
        <v>1599</v>
      </c>
      <c r="G375" s="28"/>
      <c r="H375" s="28"/>
      <c r="I375" s="211"/>
      <c r="J375" s="28"/>
      <c r="K375" s="28"/>
      <c r="L375" s="29"/>
      <c r="M375" s="261"/>
      <c r="N375" s="262"/>
      <c r="O375" s="76"/>
      <c r="P375" s="76"/>
      <c r="Q375" s="76"/>
      <c r="R375" s="76"/>
      <c r="S375" s="76"/>
      <c r="T375" s="77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T375" s="3" t="s">
        <v>256</v>
      </c>
      <c r="AU375" s="3" t="s">
        <v>265</v>
      </c>
    </row>
    <row r="376" s="30" customFormat="true" ht="33" hidden="false" customHeight="true" outlineLevel="0" collapsed="false">
      <c r="A376" s="26"/>
      <c r="B376" s="27"/>
      <c r="C376" s="263" t="s">
        <v>1601</v>
      </c>
      <c r="D376" s="263" t="s">
        <v>288</v>
      </c>
      <c r="E376" s="264" t="s">
        <v>1602</v>
      </c>
      <c r="F376" s="265" t="s">
        <v>1091</v>
      </c>
      <c r="G376" s="266" t="s">
        <v>291</v>
      </c>
      <c r="H376" s="267" t="n">
        <v>2</v>
      </c>
      <c r="I376" s="268"/>
      <c r="J376" s="269" t="n">
        <f aca="false">ROUND(I376*H376,2)</f>
        <v>0</v>
      </c>
      <c r="K376" s="270"/>
      <c r="L376" s="271"/>
      <c r="M376" s="272"/>
      <c r="N376" s="273" t="s">
        <v>39</v>
      </c>
      <c r="O376" s="76"/>
      <c r="P376" s="256" t="n">
        <f aca="false">O376*H376</f>
        <v>0</v>
      </c>
      <c r="Q376" s="256" t="n">
        <v>0.0001</v>
      </c>
      <c r="R376" s="256" t="n">
        <f aca="false">Q376*H376</f>
        <v>0.0002</v>
      </c>
      <c r="S376" s="256" t="n">
        <v>0</v>
      </c>
      <c r="T376" s="257" t="n">
        <f aca="false">S376*H376</f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258" t="s">
        <v>324</v>
      </c>
      <c r="AT376" s="258" t="s">
        <v>288</v>
      </c>
      <c r="AU376" s="258" t="s">
        <v>265</v>
      </c>
      <c r="AY376" s="3" t="s">
        <v>247</v>
      </c>
      <c r="BE376" s="137" t="n">
        <f aca="false">IF(N376="základní",J376,0)</f>
        <v>0</v>
      </c>
      <c r="BF376" s="137" t="n">
        <f aca="false">IF(N376="snížená",J376,0)</f>
        <v>0</v>
      </c>
      <c r="BG376" s="137" t="n">
        <f aca="false">IF(N376="zákl. přenesená",J376,0)</f>
        <v>0</v>
      </c>
      <c r="BH376" s="137" t="n">
        <f aca="false">IF(N376="sníž. přenesená",J376,0)</f>
        <v>0</v>
      </c>
      <c r="BI376" s="137" t="n">
        <f aca="false">IF(N376="nulová",J376,0)</f>
        <v>0</v>
      </c>
      <c r="BJ376" s="3" t="s">
        <v>81</v>
      </c>
      <c r="BK376" s="137" t="n">
        <f aca="false">ROUND(I376*H376,2)</f>
        <v>0</v>
      </c>
      <c r="BL376" s="3" t="s">
        <v>302</v>
      </c>
      <c r="BM376" s="258" t="s">
        <v>1603</v>
      </c>
    </row>
    <row r="377" s="30" customFormat="true" ht="19.2" hidden="false" customHeight="false" outlineLevel="0" collapsed="false">
      <c r="A377" s="26"/>
      <c r="B377" s="27"/>
      <c r="C377" s="28"/>
      <c r="D377" s="259" t="s">
        <v>256</v>
      </c>
      <c r="E377" s="28"/>
      <c r="F377" s="260" t="s">
        <v>1091</v>
      </c>
      <c r="G377" s="28"/>
      <c r="H377" s="28"/>
      <c r="I377" s="211"/>
      <c r="J377" s="28"/>
      <c r="K377" s="28"/>
      <c r="L377" s="29"/>
      <c r="M377" s="261"/>
      <c r="N377" s="262"/>
      <c r="O377" s="76"/>
      <c r="P377" s="76"/>
      <c r="Q377" s="76"/>
      <c r="R377" s="76"/>
      <c r="S377" s="76"/>
      <c r="T377" s="77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T377" s="3" t="s">
        <v>256</v>
      </c>
      <c r="AU377" s="3" t="s">
        <v>265</v>
      </c>
    </row>
    <row r="378" s="30" customFormat="true" ht="24.15" hidden="false" customHeight="true" outlineLevel="0" collapsed="false">
      <c r="A378" s="26"/>
      <c r="B378" s="27"/>
      <c r="C378" s="263" t="s">
        <v>1690</v>
      </c>
      <c r="D378" s="263" t="s">
        <v>288</v>
      </c>
      <c r="E378" s="264" t="s">
        <v>1542</v>
      </c>
      <c r="F378" s="265" t="s">
        <v>1543</v>
      </c>
      <c r="G378" s="266" t="s">
        <v>291</v>
      </c>
      <c r="H378" s="267" t="n">
        <v>5</v>
      </c>
      <c r="I378" s="268"/>
      <c r="J378" s="269" t="n">
        <f aca="false">ROUND(I378*H378,2)</f>
        <v>0</v>
      </c>
      <c r="K378" s="270"/>
      <c r="L378" s="271"/>
      <c r="M378" s="272"/>
      <c r="N378" s="273" t="s">
        <v>39</v>
      </c>
      <c r="O378" s="76"/>
      <c r="P378" s="256" t="n">
        <f aca="false">O378*H378</f>
        <v>0</v>
      </c>
      <c r="Q378" s="256" t="n">
        <v>1E-005</v>
      </c>
      <c r="R378" s="256" t="n">
        <f aca="false">Q378*H378</f>
        <v>5E-005</v>
      </c>
      <c r="S378" s="256" t="n">
        <v>0</v>
      </c>
      <c r="T378" s="257" t="n">
        <f aca="false">S378*H378</f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258" t="s">
        <v>324</v>
      </c>
      <c r="AT378" s="258" t="s">
        <v>288</v>
      </c>
      <c r="AU378" s="258" t="s">
        <v>265</v>
      </c>
      <c r="AY378" s="3" t="s">
        <v>247</v>
      </c>
      <c r="BE378" s="137" t="n">
        <f aca="false">IF(N378="základní",J378,0)</f>
        <v>0</v>
      </c>
      <c r="BF378" s="137" t="n">
        <f aca="false">IF(N378="snížená",J378,0)</f>
        <v>0</v>
      </c>
      <c r="BG378" s="137" t="n">
        <f aca="false">IF(N378="zákl. přenesená",J378,0)</f>
        <v>0</v>
      </c>
      <c r="BH378" s="137" t="n">
        <f aca="false">IF(N378="sníž. přenesená",J378,0)</f>
        <v>0</v>
      </c>
      <c r="BI378" s="137" t="n">
        <f aca="false">IF(N378="nulová",J378,0)</f>
        <v>0</v>
      </c>
      <c r="BJ378" s="3" t="s">
        <v>81</v>
      </c>
      <c r="BK378" s="137" t="n">
        <f aca="false">ROUND(I378*H378,2)</f>
        <v>0</v>
      </c>
      <c r="BL378" s="3" t="s">
        <v>302</v>
      </c>
      <c r="BM378" s="258" t="s">
        <v>1691</v>
      </c>
    </row>
    <row r="379" s="30" customFormat="true" ht="10.2" hidden="false" customHeight="false" outlineLevel="0" collapsed="false">
      <c r="A379" s="26"/>
      <c r="B379" s="27"/>
      <c r="C379" s="28"/>
      <c r="D379" s="259" t="s">
        <v>256</v>
      </c>
      <c r="E379" s="28"/>
      <c r="F379" s="260" t="s">
        <v>1543</v>
      </c>
      <c r="G379" s="28"/>
      <c r="H379" s="28"/>
      <c r="I379" s="211"/>
      <c r="J379" s="28"/>
      <c r="K379" s="28"/>
      <c r="L379" s="29"/>
      <c r="M379" s="261"/>
      <c r="N379" s="262"/>
      <c r="O379" s="76"/>
      <c r="P379" s="76"/>
      <c r="Q379" s="76"/>
      <c r="R379" s="76"/>
      <c r="S379" s="76"/>
      <c r="T379" s="77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T379" s="3" t="s">
        <v>256</v>
      </c>
      <c r="AU379" s="3" t="s">
        <v>265</v>
      </c>
    </row>
    <row r="380" s="30" customFormat="true" ht="21.75" hidden="false" customHeight="true" outlineLevel="0" collapsed="false">
      <c r="A380" s="26"/>
      <c r="B380" s="27"/>
      <c r="C380" s="246" t="s">
        <v>379</v>
      </c>
      <c r="D380" s="246" t="s">
        <v>250</v>
      </c>
      <c r="E380" s="247" t="s">
        <v>1098</v>
      </c>
      <c r="F380" s="248" t="s">
        <v>1099</v>
      </c>
      <c r="G380" s="249" t="s">
        <v>291</v>
      </c>
      <c r="H380" s="250" t="n">
        <v>3</v>
      </c>
      <c r="I380" s="251"/>
      <c r="J380" s="252" t="n">
        <f aca="false">ROUND(I380*H380,2)</f>
        <v>0</v>
      </c>
      <c r="K380" s="253"/>
      <c r="L380" s="29"/>
      <c r="M380" s="254"/>
      <c r="N380" s="255" t="s">
        <v>39</v>
      </c>
      <c r="O380" s="76"/>
      <c r="P380" s="256" t="n">
        <f aca="false">O380*H380</f>
        <v>0</v>
      </c>
      <c r="Q380" s="256" t="n">
        <v>0</v>
      </c>
      <c r="R380" s="256" t="n">
        <f aca="false">Q380*H380</f>
        <v>0</v>
      </c>
      <c r="S380" s="256" t="n">
        <v>0</v>
      </c>
      <c r="T380" s="257" t="n">
        <f aca="false">S380*H380</f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258" t="s">
        <v>302</v>
      </c>
      <c r="AT380" s="258" t="s">
        <v>250</v>
      </c>
      <c r="AU380" s="258" t="s">
        <v>265</v>
      </c>
      <c r="AY380" s="3" t="s">
        <v>247</v>
      </c>
      <c r="BE380" s="137" t="n">
        <f aca="false">IF(N380="základní",J380,0)</f>
        <v>0</v>
      </c>
      <c r="BF380" s="137" t="n">
        <f aca="false">IF(N380="snížená",J380,0)</f>
        <v>0</v>
      </c>
      <c r="BG380" s="137" t="n">
        <f aca="false">IF(N380="zákl. přenesená",J380,0)</f>
        <v>0</v>
      </c>
      <c r="BH380" s="137" t="n">
        <f aca="false">IF(N380="sníž. přenesená",J380,0)</f>
        <v>0</v>
      </c>
      <c r="BI380" s="137" t="n">
        <f aca="false">IF(N380="nulová",J380,0)</f>
        <v>0</v>
      </c>
      <c r="BJ380" s="3" t="s">
        <v>81</v>
      </c>
      <c r="BK380" s="137" t="n">
        <f aca="false">ROUND(I380*H380,2)</f>
        <v>0</v>
      </c>
      <c r="BL380" s="3" t="s">
        <v>302</v>
      </c>
      <c r="BM380" s="258" t="s">
        <v>1100</v>
      </c>
    </row>
    <row r="381" s="30" customFormat="true" ht="19.2" hidden="false" customHeight="false" outlineLevel="0" collapsed="false">
      <c r="A381" s="26"/>
      <c r="B381" s="27"/>
      <c r="C381" s="28"/>
      <c r="D381" s="259" t="s">
        <v>256</v>
      </c>
      <c r="E381" s="28"/>
      <c r="F381" s="260" t="s">
        <v>1101</v>
      </c>
      <c r="G381" s="28"/>
      <c r="H381" s="28"/>
      <c r="I381" s="211"/>
      <c r="J381" s="28"/>
      <c r="K381" s="28"/>
      <c r="L381" s="29"/>
      <c r="M381" s="261"/>
      <c r="N381" s="262"/>
      <c r="O381" s="76"/>
      <c r="P381" s="76"/>
      <c r="Q381" s="76"/>
      <c r="R381" s="76"/>
      <c r="S381" s="76"/>
      <c r="T381" s="77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T381" s="3" t="s">
        <v>256</v>
      </c>
      <c r="AU381" s="3" t="s">
        <v>265</v>
      </c>
    </row>
    <row r="382" s="30" customFormat="true" ht="24.15" hidden="false" customHeight="true" outlineLevel="0" collapsed="false">
      <c r="A382" s="26"/>
      <c r="B382" s="27"/>
      <c r="C382" s="246" t="s">
        <v>1366</v>
      </c>
      <c r="D382" s="246" t="s">
        <v>250</v>
      </c>
      <c r="E382" s="247" t="s">
        <v>1367</v>
      </c>
      <c r="F382" s="248" t="s">
        <v>1368</v>
      </c>
      <c r="G382" s="249" t="s">
        <v>291</v>
      </c>
      <c r="H382" s="250" t="n">
        <v>1</v>
      </c>
      <c r="I382" s="251"/>
      <c r="J382" s="252" t="n">
        <f aca="false">ROUND(I382*H382,2)</f>
        <v>0</v>
      </c>
      <c r="K382" s="253"/>
      <c r="L382" s="29"/>
      <c r="M382" s="254"/>
      <c r="N382" s="255" t="s">
        <v>39</v>
      </c>
      <c r="O382" s="76"/>
      <c r="P382" s="256" t="n">
        <f aca="false">O382*H382</f>
        <v>0</v>
      </c>
      <c r="Q382" s="256" t="n">
        <v>0</v>
      </c>
      <c r="R382" s="256" t="n">
        <f aca="false">Q382*H382</f>
        <v>0</v>
      </c>
      <c r="S382" s="256" t="n">
        <v>0.0025</v>
      </c>
      <c r="T382" s="257" t="n">
        <f aca="false">S382*H382</f>
        <v>0.0025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258" t="s">
        <v>302</v>
      </c>
      <c r="AT382" s="258" t="s">
        <v>250</v>
      </c>
      <c r="AU382" s="258" t="s">
        <v>265</v>
      </c>
      <c r="AY382" s="3" t="s">
        <v>247</v>
      </c>
      <c r="BE382" s="137" t="n">
        <f aca="false">IF(N382="základní",J382,0)</f>
        <v>0</v>
      </c>
      <c r="BF382" s="137" t="n">
        <f aca="false">IF(N382="snížená",J382,0)</f>
        <v>0</v>
      </c>
      <c r="BG382" s="137" t="n">
        <f aca="false">IF(N382="zákl. přenesená",J382,0)</f>
        <v>0</v>
      </c>
      <c r="BH382" s="137" t="n">
        <f aca="false">IF(N382="sníž. přenesená",J382,0)</f>
        <v>0</v>
      </c>
      <c r="BI382" s="137" t="n">
        <f aca="false">IF(N382="nulová",J382,0)</f>
        <v>0</v>
      </c>
      <c r="BJ382" s="3" t="s">
        <v>81</v>
      </c>
      <c r="BK382" s="137" t="n">
        <f aca="false">ROUND(I382*H382,2)</f>
        <v>0</v>
      </c>
      <c r="BL382" s="3" t="s">
        <v>302</v>
      </c>
      <c r="BM382" s="258" t="s">
        <v>1369</v>
      </c>
    </row>
    <row r="383" s="30" customFormat="true" ht="19.2" hidden="false" customHeight="false" outlineLevel="0" collapsed="false">
      <c r="A383" s="26"/>
      <c r="B383" s="27"/>
      <c r="C383" s="28"/>
      <c r="D383" s="259" t="s">
        <v>256</v>
      </c>
      <c r="E383" s="28"/>
      <c r="F383" s="260" t="s">
        <v>1370</v>
      </c>
      <c r="G383" s="28"/>
      <c r="H383" s="28"/>
      <c r="I383" s="211"/>
      <c r="J383" s="28"/>
      <c r="K383" s="28"/>
      <c r="L383" s="29"/>
      <c r="M383" s="261"/>
      <c r="N383" s="262"/>
      <c r="O383" s="76"/>
      <c r="P383" s="76"/>
      <c r="Q383" s="76"/>
      <c r="R383" s="76"/>
      <c r="S383" s="76"/>
      <c r="T383" s="77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T383" s="3" t="s">
        <v>256</v>
      </c>
      <c r="AU383" s="3" t="s">
        <v>265</v>
      </c>
    </row>
    <row r="384" s="30" customFormat="true" ht="24.15" hidden="false" customHeight="true" outlineLevel="0" collapsed="false">
      <c r="A384" s="26"/>
      <c r="B384" s="27"/>
      <c r="C384" s="246" t="s">
        <v>1371</v>
      </c>
      <c r="D384" s="246" t="s">
        <v>250</v>
      </c>
      <c r="E384" s="247" t="s">
        <v>1372</v>
      </c>
      <c r="F384" s="248" t="s">
        <v>1373</v>
      </c>
      <c r="G384" s="249" t="s">
        <v>291</v>
      </c>
      <c r="H384" s="250" t="n">
        <v>1</v>
      </c>
      <c r="I384" s="251"/>
      <c r="J384" s="252" t="n">
        <f aca="false">ROUND(I384*H384,2)</f>
        <v>0</v>
      </c>
      <c r="K384" s="253"/>
      <c r="L384" s="29"/>
      <c r="M384" s="254"/>
      <c r="N384" s="255" t="s">
        <v>39</v>
      </c>
      <c r="O384" s="76"/>
      <c r="P384" s="256" t="n">
        <f aca="false">O384*H384</f>
        <v>0</v>
      </c>
      <c r="Q384" s="256" t="n">
        <v>0</v>
      </c>
      <c r="R384" s="256" t="n">
        <f aca="false">Q384*H384</f>
        <v>0</v>
      </c>
      <c r="S384" s="256" t="n">
        <v>0.0025</v>
      </c>
      <c r="T384" s="257" t="n">
        <f aca="false">S384*H384</f>
        <v>0.0025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258" t="s">
        <v>302</v>
      </c>
      <c r="AT384" s="258" t="s">
        <v>250</v>
      </c>
      <c r="AU384" s="258" t="s">
        <v>265</v>
      </c>
      <c r="AY384" s="3" t="s">
        <v>247</v>
      </c>
      <c r="BE384" s="137" t="n">
        <f aca="false">IF(N384="základní",J384,0)</f>
        <v>0</v>
      </c>
      <c r="BF384" s="137" t="n">
        <f aca="false">IF(N384="snížená",J384,0)</f>
        <v>0</v>
      </c>
      <c r="BG384" s="137" t="n">
        <f aca="false">IF(N384="zákl. přenesená",J384,0)</f>
        <v>0</v>
      </c>
      <c r="BH384" s="137" t="n">
        <f aca="false">IF(N384="sníž. přenesená",J384,0)</f>
        <v>0</v>
      </c>
      <c r="BI384" s="137" t="n">
        <f aca="false">IF(N384="nulová",J384,0)</f>
        <v>0</v>
      </c>
      <c r="BJ384" s="3" t="s">
        <v>81</v>
      </c>
      <c r="BK384" s="137" t="n">
        <f aca="false">ROUND(I384*H384,2)</f>
        <v>0</v>
      </c>
      <c r="BL384" s="3" t="s">
        <v>302</v>
      </c>
      <c r="BM384" s="258" t="s">
        <v>1374</v>
      </c>
    </row>
    <row r="385" s="30" customFormat="true" ht="19.2" hidden="false" customHeight="false" outlineLevel="0" collapsed="false">
      <c r="A385" s="26"/>
      <c r="B385" s="27"/>
      <c r="C385" s="28"/>
      <c r="D385" s="259" t="s">
        <v>256</v>
      </c>
      <c r="E385" s="28"/>
      <c r="F385" s="260" t="s">
        <v>1373</v>
      </c>
      <c r="G385" s="28"/>
      <c r="H385" s="28"/>
      <c r="I385" s="211"/>
      <c r="J385" s="28"/>
      <c r="K385" s="28"/>
      <c r="L385" s="29"/>
      <c r="M385" s="261"/>
      <c r="N385" s="262"/>
      <c r="O385" s="76"/>
      <c r="P385" s="76"/>
      <c r="Q385" s="76"/>
      <c r="R385" s="76"/>
      <c r="S385" s="76"/>
      <c r="T385" s="77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T385" s="3" t="s">
        <v>256</v>
      </c>
      <c r="AU385" s="3" t="s">
        <v>265</v>
      </c>
    </row>
    <row r="386" s="30" customFormat="true" ht="24.15" hidden="false" customHeight="true" outlineLevel="0" collapsed="false">
      <c r="A386" s="26"/>
      <c r="B386" s="27"/>
      <c r="C386" s="246" t="s">
        <v>1375</v>
      </c>
      <c r="D386" s="246" t="s">
        <v>250</v>
      </c>
      <c r="E386" s="247" t="s">
        <v>1376</v>
      </c>
      <c r="F386" s="248" t="s">
        <v>1377</v>
      </c>
      <c r="G386" s="249" t="s">
        <v>291</v>
      </c>
      <c r="H386" s="250" t="n">
        <v>1</v>
      </c>
      <c r="I386" s="251"/>
      <c r="J386" s="252" t="n">
        <f aca="false">ROUND(I386*H386,2)</f>
        <v>0</v>
      </c>
      <c r="K386" s="253"/>
      <c r="L386" s="29"/>
      <c r="M386" s="254"/>
      <c r="N386" s="255" t="s">
        <v>39</v>
      </c>
      <c r="O386" s="76"/>
      <c r="P386" s="256" t="n">
        <f aca="false">O386*H386</f>
        <v>0</v>
      </c>
      <c r="Q386" s="256" t="n">
        <v>0</v>
      </c>
      <c r="R386" s="256" t="n">
        <f aca="false">Q386*H386</f>
        <v>0</v>
      </c>
      <c r="S386" s="256" t="n">
        <v>0</v>
      </c>
      <c r="T386" s="257" t="n">
        <f aca="false">S386*H386</f>
        <v>0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258" t="s">
        <v>302</v>
      </c>
      <c r="AT386" s="258" t="s">
        <v>250</v>
      </c>
      <c r="AU386" s="258" t="s">
        <v>265</v>
      </c>
      <c r="AY386" s="3" t="s">
        <v>247</v>
      </c>
      <c r="BE386" s="137" t="n">
        <f aca="false">IF(N386="základní",J386,0)</f>
        <v>0</v>
      </c>
      <c r="BF386" s="137" t="n">
        <f aca="false">IF(N386="snížená",J386,0)</f>
        <v>0</v>
      </c>
      <c r="BG386" s="137" t="n">
        <f aca="false">IF(N386="zákl. přenesená",J386,0)</f>
        <v>0</v>
      </c>
      <c r="BH386" s="137" t="n">
        <f aca="false">IF(N386="sníž. přenesená",J386,0)</f>
        <v>0</v>
      </c>
      <c r="BI386" s="137" t="n">
        <f aca="false">IF(N386="nulová",J386,0)</f>
        <v>0</v>
      </c>
      <c r="BJ386" s="3" t="s">
        <v>81</v>
      </c>
      <c r="BK386" s="137" t="n">
        <f aca="false">ROUND(I386*H386,2)</f>
        <v>0</v>
      </c>
      <c r="BL386" s="3" t="s">
        <v>302</v>
      </c>
      <c r="BM386" s="258" t="s">
        <v>1378</v>
      </c>
    </row>
    <row r="387" s="30" customFormat="true" ht="19.2" hidden="false" customHeight="false" outlineLevel="0" collapsed="false">
      <c r="A387" s="26"/>
      <c r="B387" s="27"/>
      <c r="C387" s="28"/>
      <c r="D387" s="259" t="s">
        <v>256</v>
      </c>
      <c r="E387" s="28"/>
      <c r="F387" s="260" t="s">
        <v>1377</v>
      </c>
      <c r="G387" s="28"/>
      <c r="H387" s="28"/>
      <c r="I387" s="211"/>
      <c r="J387" s="28"/>
      <c r="K387" s="28"/>
      <c r="L387" s="29"/>
      <c r="M387" s="261"/>
      <c r="N387" s="262"/>
      <c r="O387" s="76"/>
      <c r="P387" s="76"/>
      <c r="Q387" s="76"/>
      <c r="R387" s="76"/>
      <c r="S387" s="76"/>
      <c r="T387" s="77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T387" s="3" t="s">
        <v>256</v>
      </c>
      <c r="AU387" s="3" t="s">
        <v>265</v>
      </c>
    </row>
    <row r="388" s="30" customFormat="true" ht="16.5" hidden="false" customHeight="true" outlineLevel="0" collapsed="false">
      <c r="A388" s="26"/>
      <c r="B388" s="27"/>
      <c r="C388" s="246" t="s">
        <v>1379</v>
      </c>
      <c r="D388" s="246" t="s">
        <v>250</v>
      </c>
      <c r="E388" s="247" t="s">
        <v>1380</v>
      </c>
      <c r="F388" s="248" t="s">
        <v>1381</v>
      </c>
      <c r="G388" s="249" t="s">
        <v>291</v>
      </c>
      <c r="H388" s="250" t="n">
        <v>1</v>
      </c>
      <c r="I388" s="251"/>
      <c r="J388" s="252" t="n">
        <f aca="false">ROUND(I388*H388,2)</f>
        <v>0</v>
      </c>
      <c r="K388" s="253"/>
      <c r="L388" s="29"/>
      <c r="M388" s="254"/>
      <c r="N388" s="255" t="s">
        <v>39</v>
      </c>
      <c r="O388" s="76"/>
      <c r="P388" s="256" t="n">
        <f aca="false">O388*H388</f>
        <v>0</v>
      </c>
      <c r="Q388" s="256" t="n">
        <v>0</v>
      </c>
      <c r="R388" s="256" t="n">
        <f aca="false">Q388*H388</f>
        <v>0</v>
      </c>
      <c r="S388" s="256" t="n">
        <v>0</v>
      </c>
      <c r="T388" s="257" t="n">
        <f aca="false">S388*H388</f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258" t="s">
        <v>302</v>
      </c>
      <c r="AT388" s="258" t="s">
        <v>250</v>
      </c>
      <c r="AU388" s="258" t="s">
        <v>265</v>
      </c>
      <c r="AY388" s="3" t="s">
        <v>247</v>
      </c>
      <c r="BE388" s="137" t="n">
        <f aca="false">IF(N388="základní",J388,0)</f>
        <v>0</v>
      </c>
      <c r="BF388" s="137" t="n">
        <f aca="false">IF(N388="snížená",J388,0)</f>
        <v>0</v>
      </c>
      <c r="BG388" s="137" t="n">
        <f aca="false">IF(N388="zákl. přenesená",J388,0)</f>
        <v>0</v>
      </c>
      <c r="BH388" s="137" t="n">
        <f aca="false">IF(N388="sníž. přenesená",J388,0)</f>
        <v>0</v>
      </c>
      <c r="BI388" s="137" t="n">
        <f aca="false">IF(N388="nulová",J388,0)</f>
        <v>0</v>
      </c>
      <c r="BJ388" s="3" t="s">
        <v>81</v>
      </c>
      <c r="BK388" s="137" t="n">
        <f aca="false">ROUND(I388*H388,2)</f>
        <v>0</v>
      </c>
      <c r="BL388" s="3" t="s">
        <v>302</v>
      </c>
      <c r="BM388" s="258" t="s">
        <v>1382</v>
      </c>
    </row>
    <row r="389" s="30" customFormat="true" ht="10.2" hidden="false" customHeight="false" outlineLevel="0" collapsed="false">
      <c r="A389" s="26"/>
      <c r="B389" s="27"/>
      <c r="C389" s="28"/>
      <c r="D389" s="259" t="s">
        <v>256</v>
      </c>
      <c r="E389" s="28"/>
      <c r="F389" s="260" t="s">
        <v>1383</v>
      </c>
      <c r="G389" s="28"/>
      <c r="H389" s="28"/>
      <c r="I389" s="211"/>
      <c r="J389" s="28"/>
      <c r="K389" s="28"/>
      <c r="L389" s="29"/>
      <c r="M389" s="261"/>
      <c r="N389" s="262"/>
      <c r="O389" s="76"/>
      <c r="P389" s="76"/>
      <c r="Q389" s="76"/>
      <c r="R389" s="76"/>
      <c r="S389" s="76"/>
      <c r="T389" s="77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T389" s="3" t="s">
        <v>256</v>
      </c>
      <c r="AU389" s="3" t="s">
        <v>265</v>
      </c>
    </row>
    <row r="390" s="30" customFormat="true" ht="21.75" hidden="false" customHeight="true" outlineLevel="0" collapsed="false">
      <c r="A390" s="26"/>
      <c r="B390" s="27"/>
      <c r="C390" s="263" t="s">
        <v>1384</v>
      </c>
      <c r="D390" s="263" t="s">
        <v>288</v>
      </c>
      <c r="E390" s="264" t="s">
        <v>1385</v>
      </c>
      <c r="F390" s="265" t="s">
        <v>1386</v>
      </c>
      <c r="G390" s="266" t="s">
        <v>291</v>
      </c>
      <c r="H390" s="267" t="n">
        <v>1</v>
      </c>
      <c r="I390" s="268"/>
      <c r="J390" s="269" t="n">
        <f aca="false">ROUND(I390*H390,2)</f>
        <v>0</v>
      </c>
      <c r="K390" s="270"/>
      <c r="L390" s="271"/>
      <c r="M390" s="272"/>
      <c r="N390" s="273" t="s">
        <v>39</v>
      </c>
      <c r="O390" s="76"/>
      <c r="P390" s="256" t="n">
        <f aca="false">O390*H390</f>
        <v>0</v>
      </c>
      <c r="Q390" s="256" t="n">
        <v>0</v>
      </c>
      <c r="R390" s="256" t="n">
        <f aca="false">Q390*H390</f>
        <v>0</v>
      </c>
      <c r="S390" s="256" t="n">
        <v>0</v>
      </c>
      <c r="T390" s="257" t="n">
        <f aca="false">S390*H390</f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258" t="s">
        <v>324</v>
      </c>
      <c r="AT390" s="258" t="s">
        <v>288</v>
      </c>
      <c r="AU390" s="258" t="s">
        <v>265</v>
      </c>
      <c r="AY390" s="3" t="s">
        <v>247</v>
      </c>
      <c r="BE390" s="137" t="n">
        <f aca="false">IF(N390="základní",J390,0)</f>
        <v>0</v>
      </c>
      <c r="BF390" s="137" t="n">
        <f aca="false">IF(N390="snížená",J390,0)</f>
        <v>0</v>
      </c>
      <c r="BG390" s="137" t="n">
        <f aca="false">IF(N390="zákl. přenesená",J390,0)</f>
        <v>0</v>
      </c>
      <c r="BH390" s="137" t="n">
        <f aca="false">IF(N390="sníž. přenesená",J390,0)</f>
        <v>0</v>
      </c>
      <c r="BI390" s="137" t="n">
        <f aca="false">IF(N390="nulová",J390,0)</f>
        <v>0</v>
      </c>
      <c r="BJ390" s="3" t="s">
        <v>81</v>
      </c>
      <c r="BK390" s="137" t="n">
        <f aca="false">ROUND(I390*H390,2)</f>
        <v>0</v>
      </c>
      <c r="BL390" s="3" t="s">
        <v>302</v>
      </c>
      <c r="BM390" s="258" t="s">
        <v>1387</v>
      </c>
    </row>
    <row r="391" s="30" customFormat="true" ht="10.2" hidden="false" customHeight="false" outlineLevel="0" collapsed="false">
      <c r="A391" s="26"/>
      <c r="B391" s="27"/>
      <c r="C391" s="28"/>
      <c r="D391" s="259" t="s">
        <v>256</v>
      </c>
      <c r="E391" s="28"/>
      <c r="F391" s="260" t="s">
        <v>1386</v>
      </c>
      <c r="G391" s="28"/>
      <c r="H391" s="28"/>
      <c r="I391" s="211"/>
      <c r="J391" s="28"/>
      <c r="K391" s="28"/>
      <c r="L391" s="29"/>
      <c r="M391" s="261"/>
      <c r="N391" s="262"/>
      <c r="O391" s="76"/>
      <c r="P391" s="76"/>
      <c r="Q391" s="76"/>
      <c r="R391" s="76"/>
      <c r="S391" s="76"/>
      <c r="T391" s="77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T391" s="3" t="s">
        <v>256</v>
      </c>
      <c r="AU391" s="3" t="s">
        <v>265</v>
      </c>
    </row>
    <row r="392" s="30" customFormat="true" ht="16.5" hidden="false" customHeight="true" outlineLevel="0" collapsed="false">
      <c r="A392" s="26"/>
      <c r="B392" s="27"/>
      <c r="C392" s="246" t="s">
        <v>1388</v>
      </c>
      <c r="D392" s="246" t="s">
        <v>250</v>
      </c>
      <c r="E392" s="247" t="s">
        <v>1389</v>
      </c>
      <c r="F392" s="248" t="s">
        <v>1390</v>
      </c>
      <c r="G392" s="249" t="s">
        <v>291</v>
      </c>
      <c r="H392" s="250" t="n">
        <v>1</v>
      </c>
      <c r="I392" s="251"/>
      <c r="J392" s="252" t="n">
        <f aca="false">ROUND(I392*H392,2)</f>
        <v>0</v>
      </c>
      <c r="K392" s="253"/>
      <c r="L392" s="29"/>
      <c r="M392" s="254"/>
      <c r="N392" s="255" t="s">
        <v>39</v>
      </c>
      <c r="O392" s="76"/>
      <c r="P392" s="256" t="n">
        <f aca="false">O392*H392</f>
        <v>0</v>
      </c>
      <c r="Q392" s="256" t="n">
        <v>0</v>
      </c>
      <c r="R392" s="256" t="n">
        <f aca="false">Q392*H392</f>
        <v>0</v>
      </c>
      <c r="S392" s="256" t="n">
        <v>0</v>
      </c>
      <c r="T392" s="257" t="n">
        <f aca="false">S392*H392</f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258" t="s">
        <v>302</v>
      </c>
      <c r="AT392" s="258" t="s">
        <v>250</v>
      </c>
      <c r="AU392" s="258" t="s">
        <v>265</v>
      </c>
      <c r="AY392" s="3" t="s">
        <v>247</v>
      </c>
      <c r="BE392" s="137" t="n">
        <f aca="false">IF(N392="základní",J392,0)</f>
        <v>0</v>
      </c>
      <c r="BF392" s="137" t="n">
        <f aca="false">IF(N392="snížená",J392,0)</f>
        <v>0</v>
      </c>
      <c r="BG392" s="137" t="n">
        <f aca="false">IF(N392="zákl. přenesená",J392,0)</f>
        <v>0</v>
      </c>
      <c r="BH392" s="137" t="n">
        <f aca="false">IF(N392="sníž. přenesená",J392,0)</f>
        <v>0</v>
      </c>
      <c r="BI392" s="137" t="n">
        <f aca="false">IF(N392="nulová",J392,0)</f>
        <v>0</v>
      </c>
      <c r="BJ392" s="3" t="s">
        <v>81</v>
      </c>
      <c r="BK392" s="137" t="n">
        <f aca="false">ROUND(I392*H392,2)</f>
        <v>0</v>
      </c>
      <c r="BL392" s="3" t="s">
        <v>302</v>
      </c>
      <c r="BM392" s="258" t="s">
        <v>1391</v>
      </c>
    </row>
    <row r="393" s="30" customFormat="true" ht="10.2" hidden="false" customHeight="false" outlineLevel="0" collapsed="false">
      <c r="A393" s="26"/>
      <c r="B393" s="27"/>
      <c r="C393" s="28"/>
      <c r="D393" s="259" t="s">
        <v>256</v>
      </c>
      <c r="E393" s="28"/>
      <c r="F393" s="260" t="s">
        <v>1390</v>
      </c>
      <c r="G393" s="28"/>
      <c r="H393" s="28"/>
      <c r="I393" s="211"/>
      <c r="J393" s="28"/>
      <c r="K393" s="28"/>
      <c r="L393" s="29"/>
      <c r="M393" s="261"/>
      <c r="N393" s="262"/>
      <c r="O393" s="76"/>
      <c r="P393" s="76"/>
      <c r="Q393" s="76"/>
      <c r="R393" s="76"/>
      <c r="S393" s="76"/>
      <c r="T393" s="77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T393" s="3" t="s">
        <v>256</v>
      </c>
      <c r="AU393" s="3" t="s">
        <v>265</v>
      </c>
    </row>
    <row r="394" s="30" customFormat="true" ht="16.5" hidden="false" customHeight="true" outlineLevel="0" collapsed="false">
      <c r="A394" s="26"/>
      <c r="B394" s="27"/>
      <c r="C394" s="246" t="s">
        <v>1392</v>
      </c>
      <c r="D394" s="246" t="s">
        <v>250</v>
      </c>
      <c r="E394" s="247" t="s">
        <v>1393</v>
      </c>
      <c r="F394" s="248" t="s">
        <v>1394</v>
      </c>
      <c r="G394" s="249" t="s">
        <v>291</v>
      </c>
      <c r="H394" s="250" t="n">
        <v>1</v>
      </c>
      <c r="I394" s="251"/>
      <c r="J394" s="252" t="n">
        <f aca="false">ROUND(I394*H394,2)</f>
        <v>0</v>
      </c>
      <c r="K394" s="253"/>
      <c r="L394" s="29"/>
      <c r="M394" s="254"/>
      <c r="N394" s="255" t="s">
        <v>39</v>
      </c>
      <c r="O394" s="76"/>
      <c r="P394" s="256" t="n">
        <f aca="false">O394*H394</f>
        <v>0</v>
      </c>
      <c r="Q394" s="256" t="n">
        <v>0</v>
      </c>
      <c r="R394" s="256" t="n">
        <f aca="false">Q394*H394</f>
        <v>0</v>
      </c>
      <c r="S394" s="256" t="n">
        <v>0</v>
      </c>
      <c r="T394" s="257" t="n">
        <f aca="false">S394*H394</f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258" t="s">
        <v>302</v>
      </c>
      <c r="AT394" s="258" t="s">
        <v>250</v>
      </c>
      <c r="AU394" s="258" t="s">
        <v>265</v>
      </c>
      <c r="AY394" s="3" t="s">
        <v>247</v>
      </c>
      <c r="BE394" s="137" t="n">
        <f aca="false">IF(N394="základní",J394,0)</f>
        <v>0</v>
      </c>
      <c r="BF394" s="137" t="n">
        <f aca="false">IF(N394="snížená",J394,0)</f>
        <v>0</v>
      </c>
      <c r="BG394" s="137" t="n">
        <f aca="false">IF(N394="zákl. přenesená",J394,0)</f>
        <v>0</v>
      </c>
      <c r="BH394" s="137" t="n">
        <f aca="false">IF(N394="sníž. přenesená",J394,0)</f>
        <v>0</v>
      </c>
      <c r="BI394" s="137" t="n">
        <f aca="false">IF(N394="nulová",J394,0)</f>
        <v>0</v>
      </c>
      <c r="BJ394" s="3" t="s">
        <v>81</v>
      </c>
      <c r="BK394" s="137" t="n">
        <f aca="false">ROUND(I394*H394,2)</f>
        <v>0</v>
      </c>
      <c r="BL394" s="3" t="s">
        <v>302</v>
      </c>
      <c r="BM394" s="258" t="s">
        <v>1395</v>
      </c>
    </row>
    <row r="395" s="30" customFormat="true" ht="10.2" hidden="false" customHeight="false" outlineLevel="0" collapsed="false">
      <c r="A395" s="26"/>
      <c r="B395" s="27"/>
      <c r="C395" s="28"/>
      <c r="D395" s="259" t="s">
        <v>256</v>
      </c>
      <c r="E395" s="28"/>
      <c r="F395" s="260" t="s">
        <v>1396</v>
      </c>
      <c r="G395" s="28"/>
      <c r="H395" s="28"/>
      <c r="I395" s="211"/>
      <c r="J395" s="28"/>
      <c r="K395" s="28"/>
      <c r="L395" s="29"/>
      <c r="M395" s="261"/>
      <c r="N395" s="262"/>
      <c r="O395" s="76"/>
      <c r="P395" s="76"/>
      <c r="Q395" s="76"/>
      <c r="R395" s="76"/>
      <c r="S395" s="76"/>
      <c r="T395" s="77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T395" s="3" t="s">
        <v>256</v>
      </c>
      <c r="AU395" s="3" t="s">
        <v>265</v>
      </c>
    </row>
    <row r="396" s="30" customFormat="true" ht="24.15" hidden="false" customHeight="true" outlineLevel="0" collapsed="false">
      <c r="A396" s="26"/>
      <c r="B396" s="27"/>
      <c r="C396" s="246" t="s">
        <v>1397</v>
      </c>
      <c r="D396" s="246" t="s">
        <v>250</v>
      </c>
      <c r="E396" s="247" t="s">
        <v>1398</v>
      </c>
      <c r="F396" s="248" t="s">
        <v>1399</v>
      </c>
      <c r="G396" s="249" t="s">
        <v>291</v>
      </c>
      <c r="H396" s="250" t="n">
        <v>1</v>
      </c>
      <c r="I396" s="251"/>
      <c r="J396" s="252" t="n">
        <f aca="false">ROUND(I396*H396,2)</f>
        <v>0</v>
      </c>
      <c r="K396" s="253"/>
      <c r="L396" s="29"/>
      <c r="M396" s="254"/>
      <c r="N396" s="255" t="s">
        <v>39</v>
      </c>
      <c r="O396" s="76"/>
      <c r="P396" s="256" t="n">
        <f aca="false">O396*H396</f>
        <v>0</v>
      </c>
      <c r="Q396" s="256" t="n">
        <v>0</v>
      </c>
      <c r="R396" s="256" t="n">
        <f aca="false">Q396*H396</f>
        <v>0</v>
      </c>
      <c r="S396" s="256" t="n">
        <v>0</v>
      </c>
      <c r="T396" s="257" t="n">
        <f aca="false">S396*H396</f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258" t="s">
        <v>302</v>
      </c>
      <c r="AT396" s="258" t="s">
        <v>250</v>
      </c>
      <c r="AU396" s="258" t="s">
        <v>265</v>
      </c>
      <c r="AY396" s="3" t="s">
        <v>247</v>
      </c>
      <c r="BE396" s="137" t="n">
        <f aca="false">IF(N396="základní",J396,0)</f>
        <v>0</v>
      </c>
      <c r="BF396" s="137" t="n">
        <f aca="false">IF(N396="snížená",J396,0)</f>
        <v>0</v>
      </c>
      <c r="BG396" s="137" t="n">
        <f aca="false">IF(N396="zákl. přenesená",J396,0)</f>
        <v>0</v>
      </c>
      <c r="BH396" s="137" t="n">
        <f aca="false">IF(N396="sníž. přenesená",J396,0)</f>
        <v>0</v>
      </c>
      <c r="BI396" s="137" t="n">
        <f aca="false">IF(N396="nulová",J396,0)</f>
        <v>0</v>
      </c>
      <c r="BJ396" s="3" t="s">
        <v>81</v>
      </c>
      <c r="BK396" s="137" t="n">
        <f aca="false">ROUND(I396*H396,2)</f>
        <v>0</v>
      </c>
      <c r="BL396" s="3" t="s">
        <v>302</v>
      </c>
      <c r="BM396" s="258" t="s">
        <v>1400</v>
      </c>
    </row>
    <row r="397" s="30" customFormat="true" ht="19.2" hidden="false" customHeight="false" outlineLevel="0" collapsed="false">
      <c r="A397" s="26"/>
      <c r="B397" s="27"/>
      <c r="C397" s="28"/>
      <c r="D397" s="259" t="s">
        <v>256</v>
      </c>
      <c r="E397" s="28"/>
      <c r="F397" s="260" t="s">
        <v>1399</v>
      </c>
      <c r="G397" s="28"/>
      <c r="H397" s="28"/>
      <c r="I397" s="211"/>
      <c r="J397" s="28"/>
      <c r="K397" s="28"/>
      <c r="L397" s="29"/>
      <c r="M397" s="261"/>
      <c r="N397" s="262"/>
      <c r="O397" s="76"/>
      <c r="P397" s="76"/>
      <c r="Q397" s="76"/>
      <c r="R397" s="76"/>
      <c r="S397" s="76"/>
      <c r="T397" s="77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T397" s="3" t="s">
        <v>256</v>
      </c>
      <c r="AU397" s="3" t="s">
        <v>265</v>
      </c>
    </row>
    <row r="398" s="30" customFormat="true" ht="37.8" hidden="false" customHeight="true" outlineLevel="0" collapsed="false">
      <c r="A398" s="26"/>
      <c r="B398" s="27"/>
      <c r="C398" s="246" t="s">
        <v>1401</v>
      </c>
      <c r="D398" s="246" t="s">
        <v>250</v>
      </c>
      <c r="E398" s="247" t="s">
        <v>1402</v>
      </c>
      <c r="F398" s="248" t="s">
        <v>1403</v>
      </c>
      <c r="G398" s="249" t="s">
        <v>291</v>
      </c>
      <c r="H398" s="250" t="n">
        <v>1</v>
      </c>
      <c r="I398" s="251"/>
      <c r="J398" s="252" t="n">
        <f aca="false">ROUND(I398*H398,2)</f>
        <v>0</v>
      </c>
      <c r="K398" s="253"/>
      <c r="L398" s="29"/>
      <c r="M398" s="254"/>
      <c r="N398" s="255" t="s">
        <v>39</v>
      </c>
      <c r="O398" s="76"/>
      <c r="P398" s="256" t="n">
        <f aca="false">O398*H398</f>
        <v>0</v>
      </c>
      <c r="Q398" s="256" t="n">
        <v>0</v>
      </c>
      <c r="R398" s="256" t="n">
        <f aca="false">Q398*H398</f>
        <v>0</v>
      </c>
      <c r="S398" s="256" t="n">
        <v>0.0025</v>
      </c>
      <c r="T398" s="257" t="n">
        <f aca="false">S398*H398</f>
        <v>0.0025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258" t="s">
        <v>302</v>
      </c>
      <c r="AT398" s="258" t="s">
        <v>250</v>
      </c>
      <c r="AU398" s="258" t="s">
        <v>265</v>
      </c>
      <c r="AY398" s="3" t="s">
        <v>247</v>
      </c>
      <c r="BE398" s="137" t="n">
        <f aca="false">IF(N398="základní",J398,0)</f>
        <v>0</v>
      </c>
      <c r="BF398" s="137" t="n">
        <f aca="false">IF(N398="snížená",J398,0)</f>
        <v>0</v>
      </c>
      <c r="BG398" s="137" t="n">
        <f aca="false">IF(N398="zákl. přenesená",J398,0)</f>
        <v>0</v>
      </c>
      <c r="BH398" s="137" t="n">
        <f aca="false">IF(N398="sníž. přenesená",J398,0)</f>
        <v>0</v>
      </c>
      <c r="BI398" s="137" t="n">
        <f aca="false">IF(N398="nulová",J398,0)</f>
        <v>0</v>
      </c>
      <c r="BJ398" s="3" t="s">
        <v>81</v>
      </c>
      <c r="BK398" s="137" t="n">
        <f aca="false">ROUND(I398*H398,2)</f>
        <v>0</v>
      </c>
      <c r="BL398" s="3" t="s">
        <v>302</v>
      </c>
      <c r="BM398" s="258" t="s">
        <v>1404</v>
      </c>
    </row>
    <row r="399" s="30" customFormat="true" ht="28.8" hidden="false" customHeight="false" outlineLevel="0" collapsed="false">
      <c r="A399" s="26"/>
      <c r="B399" s="27"/>
      <c r="C399" s="28"/>
      <c r="D399" s="259" t="s">
        <v>256</v>
      </c>
      <c r="E399" s="28"/>
      <c r="F399" s="260" t="s">
        <v>1403</v>
      </c>
      <c r="G399" s="28"/>
      <c r="H399" s="28"/>
      <c r="I399" s="211"/>
      <c r="J399" s="28"/>
      <c r="K399" s="28"/>
      <c r="L399" s="29"/>
      <c r="M399" s="261"/>
      <c r="N399" s="262"/>
      <c r="O399" s="76"/>
      <c r="P399" s="76"/>
      <c r="Q399" s="76"/>
      <c r="R399" s="76"/>
      <c r="S399" s="76"/>
      <c r="T399" s="77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T399" s="3" t="s">
        <v>256</v>
      </c>
      <c r="AU399" s="3" t="s">
        <v>265</v>
      </c>
    </row>
    <row r="400" s="30" customFormat="true" ht="16.5" hidden="false" customHeight="true" outlineLevel="0" collapsed="false">
      <c r="A400" s="26"/>
      <c r="B400" s="27"/>
      <c r="C400" s="246" t="s">
        <v>1692</v>
      </c>
      <c r="D400" s="246" t="s">
        <v>250</v>
      </c>
      <c r="E400" s="247" t="s">
        <v>1693</v>
      </c>
      <c r="F400" s="248" t="s">
        <v>1694</v>
      </c>
      <c r="G400" s="249" t="s">
        <v>291</v>
      </c>
      <c r="H400" s="250" t="n">
        <v>1</v>
      </c>
      <c r="I400" s="251"/>
      <c r="J400" s="252" t="n">
        <f aca="false">ROUND(I400*H400,2)</f>
        <v>0</v>
      </c>
      <c r="K400" s="253"/>
      <c r="L400" s="29"/>
      <c r="M400" s="254"/>
      <c r="N400" s="255" t="s">
        <v>39</v>
      </c>
      <c r="O400" s="76"/>
      <c r="P400" s="256" t="n">
        <f aca="false">O400*H400</f>
        <v>0</v>
      </c>
      <c r="Q400" s="256" t="n">
        <v>0</v>
      </c>
      <c r="R400" s="256" t="n">
        <f aca="false">Q400*H400</f>
        <v>0</v>
      </c>
      <c r="S400" s="256" t="n">
        <v>0</v>
      </c>
      <c r="T400" s="257" t="n">
        <f aca="false">S400*H400</f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258" t="s">
        <v>302</v>
      </c>
      <c r="AT400" s="258" t="s">
        <v>250</v>
      </c>
      <c r="AU400" s="258" t="s">
        <v>265</v>
      </c>
      <c r="AY400" s="3" t="s">
        <v>247</v>
      </c>
      <c r="BE400" s="137" t="n">
        <f aca="false">IF(N400="základní",J400,0)</f>
        <v>0</v>
      </c>
      <c r="BF400" s="137" t="n">
        <f aca="false">IF(N400="snížená",J400,0)</f>
        <v>0</v>
      </c>
      <c r="BG400" s="137" t="n">
        <f aca="false">IF(N400="zákl. přenesená",J400,0)</f>
        <v>0</v>
      </c>
      <c r="BH400" s="137" t="n">
        <f aca="false">IF(N400="sníž. přenesená",J400,0)</f>
        <v>0</v>
      </c>
      <c r="BI400" s="137" t="n">
        <f aca="false">IF(N400="nulová",J400,0)</f>
        <v>0</v>
      </c>
      <c r="BJ400" s="3" t="s">
        <v>81</v>
      </c>
      <c r="BK400" s="137" t="n">
        <f aca="false">ROUND(I400*H400,2)</f>
        <v>0</v>
      </c>
      <c r="BL400" s="3" t="s">
        <v>302</v>
      </c>
      <c r="BM400" s="258" t="s">
        <v>1695</v>
      </c>
    </row>
    <row r="401" s="30" customFormat="true" ht="10.2" hidden="false" customHeight="false" outlineLevel="0" collapsed="false">
      <c r="A401" s="26"/>
      <c r="B401" s="27"/>
      <c r="C401" s="28"/>
      <c r="D401" s="259" t="s">
        <v>256</v>
      </c>
      <c r="E401" s="28"/>
      <c r="F401" s="260" t="s">
        <v>1694</v>
      </c>
      <c r="G401" s="28"/>
      <c r="H401" s="28"/>
      <c r="I401" s="211"/>
      <c r="J401" s="28"/>
      <c r="K401" s="28"/>
      <c r="L401" s="29"/>
      <c r="M401" s="261"/>
      <c r="N401" s="262"/>
      <c r="O401" s="76"/>
      <c r="P401" s="76"/>
      <c r="Q401" s="76"/>
      <c r="R401" s="76"/>
      <c r="S401" s="76"/>
      <c r="T401" s="77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T401" s="3" t="s">
        <v>256</v>
      </c>
      <c r="AU401" s="3" t="s">
        <v>265</v>
      </c>
    </row>
    <row r="402" s="30" customFormat="true" ht="16.5" hidden="false" customHeight="true" outlineLevel="0" collapsed="false">
      <c r="A402" s="26"/>
      <c r="B402" s="27"/>
      <c r="C402" s="246" t="s">
        <v>1696</v>
      </c>
      <c r="D402" s="246" t="s">
        <v>250</v>
      </c>
      <c r="E402" s="247" t="s">
        <v>1697</v>
      </c>
      <c r="F402" s="248" t="s">
        <v>1698</v>
      </c>
      <c r="G402" s="249" t="s">
        <v>291</v>
      </c>
      <c r="H402" s="250" t="n">
        <v>1</v>
      </c>
      <c r="I402" s="251"/>
      <c r="J402" s="252" t="n">
        <f aca="false">ROUND(I402*H402,2)</f>
        <v>0</v>
      </c>
      <c r="K402" s="253"/>
      <c r="L402" s="29"/>
      <c r="M402" s="254"/>
      <c r="N402" s="255" t="s">
        <v>39</v>
      </c>
      <c r="O402" s="76"/>
      <c r="P402" s="256" t="n">
        <f aca="false">O402*H402</f>
        <v>0</v>
      </c>
      <c r="Q402" s="256" t="n">
        <v>0</v>
      </c>
      <c r="R402" s="256" t="n">
        <f aca="false">Q402*H402</f>
        <v>0</v>
      </c>
      <c r="S402" s="256" t="n">
        <v>0</v>
      </c>
      <c r="T402" s="257" t="n">
        <f aca="false">S402*H402</f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258" t="s">
        <v>302</v>
      </c>
      <c r="AT402" s="258" t="s">
        <v>250</v>
      </c>
      <c r="AU402" s="258" t="s">
        <v>265</v>
      </c>
      <c r="AY402" s="3" t="s">
        <v>247</v>
      </c>
      <c r="BE402" s="137" t="n">
        <f aca="false">IF(N402="základní",J402,0)</f>
        <v>0</v>
      </c>
      <c r="BF402" s="137" t="n">
        <f aca="false">IF(N402="snížená",J402,0)</f>
        <v>0</v>
      </c>
      <c r="BG402" s="137" t="n">
        <f aca="false">IF(N402="zákl. přenesená",J402,0)</f>
        <v>0</v>
      </c>
      <c r="BH402" s="137" t="n">
        <f aca="false">IF(N402="sníž. přenesená",J402,0)</f>
        <v>0</v>
      </c>
      <c r="BI402" s="137" t="n">
        <f aca="false">IF(N402="nulová",J402,0)</f>
        <v>0</v>
      </c>
      <c r="BJ402" s="3" t="s">
        <v>81</v>
      </c>
      <c r="BK402" s="137" t="n">
        <f aca="false">ROUND(I402*H402,2)</f>
        <v>0</v>
      </c>
      <c r="BL402" s="3" t="s">
        <v>302</v>
      </c>
      <c r="BM402" s="258" t="s">
        <v>1699</v>
      </c>
    </row>
    <row r="403" s="30" customFormat="true" ht="19.2" hidden="false" customHeight="false" outlineLevel="0" collapsed="false">
      <c r="A403" s="26"/>
      <c r="B403" s="27"/>
      <c r="C403" s="28"/>
      <c r="D403" s="259" t="s">
        <v>256</v>
      </c>
      <c r="E403" s="28"/>
      <c r="F403" s="260" t="s">
        <v>1700</v>
      </c>
      <c r="G403" s="28"/>
      <c r="H403" s="28"/>
      <c r="I403" s="211"/>
      <c r="J403" s="28"/>
      <c r="K403" s="28"/>
      <c r="L403" s="29"/>
      <c r="M403" s="261"/>
      <c r="N403" s="262"/>
      <c r="O403" s="76"/>
      <c r="P403" s="76"/>
      <c r="Q403" s="76"/>
      <c r="R403" s="76"/>
      <c r="S403" s="76"/>
      <c r="T403" s="77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T403" s="3" t="s">
        <v>256</v>
      </c>
      <c r="AU403" s="3" t="s">
        <v>265</v>
      </c>
    </row>
    <row r="404" s="30" customFormat="true" ht="16.5" hidden="false" customHeight="true" outlineLevel="0" collapsed="false">
      <c r="A404" s="26"/>
      <c r="B404" s="27"/>
      <c r="C404" s="263" t="s">
        <v>1701</v>
      </c>
      <c r="D404" s="263" t="s">
        <v>288</v>
      </c>
      <c r="E404" s="264" t="s">
        <v>1702</v>
      </c>
      <c r="F404" s="265" t="s">
        <v>1703</v>
      </c>
      <c r="G404" s="266" t="s">
        <v>291</v>
      </c>
      <c r="H404" s="267" t="n">
        <v>1</v>
      </c>
      <c r="I404" s="268"/>
      <c r="J404" s="269" t="n">
        <f aca="false">ROUND(I404*H404,2)</f>
        <v>0</v>
      </c>
      <c r="K404" s="270"/>
      <c r="L404" s="271"/>
      <c r="M404" s="272"/>
      <c r="N404" s="273" t="s">
        <v>39</v>
      </c>
      <c r="O404" s="76"/>
      <c r="P404" s="256" t="n">
        <f aca="false">O404*H404</f>
        <v>0</v>
      </c>
      <c r="Q404" s="256" t="n">
        <v>9E-005</v>
      </c>
      <c r="R404" s="256" t="n">
        <f aca="false">Q404*H404</f>
        <v>9E-005</v>
      </c>
      <c r="S404" s="256" t="n">
        <v>0</v>
      </c>
      <c r="T404" s="257" t="n">
        <f aca="false">S404*H404</f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258" t="s">
        <v>324</v>
      </c>
      <c r="AT404" s="258" t="s">
        <v>288</v>
      </c>
      <c r="AU404" s="258" t="s">
        <v>265</v>
      </c>
      <c r="AY404" s="3" t="s">
        <v>247</v>
      </c>
      <c r="BE404" s="137" t="n">
        <f aca="false">IF(N404="základní",J404,0)</f>
        <v>0</v>
      </c>
      <c r="BF404" s="137" t="n">
        <f aca="false">IF(N404="snížená",J404,0)</f>
        <v>0</v>
      </c>
      <c r="BG404" s="137" t="n">
        <f aca="false">IF(N404="zákl. přenesená",J404,0)</f>
        <v>0</v>
      </c>
      <c r="BH404" s="137" t="n">
        <f aca="false">IF(N404="sníž. přenesená",J404,0)</f>
        <v>0</v>
      </c>
      <c r="BI404" s="137" t="n">
        <f aca="false">IF(N404="nulová",J404,0)</f>
        <v>0</v>
      </c>
      <c r="BJ404" s="3" t="s">
        <v>81</v>
      </c>
      <c r="BK404" s="137" t="n">
        <f aca="false">ROUND(I404*H404,2)</f>
        <v>0</v>
      </c>
      <c r="BL404" s="3" t="s">
        <v>302</v>
      </c>
      <c r="BM404" s="258" t="s">
        <v>1704</v>
      </c>
    </row>
    <row r="405" s="30" customFormat="true" ht="10.2" hidden="false" customHeight="false" outlineLevel="0" collapsed="false">
      <c r="A405" s="26"/>
      <c r="B405" s="27"/>
      <c r="C405" s="28"/>
      <c r="D405" s="259" t="s">
        <v>256</v>
      </c>
      <c r="E405" s="28"/>
      <c r="F405" s="260" t="s">
        <v>1705</v>
      </c>
      <c r="G405" s="28"/>
      <c r="H405" s="28"/>
      <c r="I405" s="211"/>
      <c r="J405" s="28"/>
      <c r="K405" s="28"/>
      <c r="L405" s="29"/>
      <c r="M405" s="261"/>
      <c r="N405" s="262"/>
      <c r="O405" s="76"/>
      <c r="P405" s="76"/>
      <c r="Q405" s="76"/>
      <c r="R405" s="76"/>
      <c r="S405" s="76"/>
      <c r="T405" s="77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T405" s="3" t="s">
        <v>256</v>
      </c>
      <c r="AU405" s="3" t="s">
        <v>265</v>
      </c>
    </row>
    <row r="406" s="30" customFormat="true" ht="21.75" hidden="false" customHeight="true" outlineLevel="0" collapsed="false">
      <c r="A406" s="26"/>
      <c r="B406" s="27"/>
      <c r="C406" s="246" t="s">
        <v>1706</v>
      </c>
      <c r="D406" s="246" t="s">
        <v>250</v>
      </c>
      <c r="E406" s="247" t="s">
        <v>1707</v>
      </c>
      <c r="F406" s="248" t="s">
        <v>1708</v>
      </c>
      <c r="G406" s="249" t="s">
        <v>291</v>
      </c>
      <c r="H406" s="250" t="n">
        <v>1</v>
      </c>
      <c r="I406" s="251"/>
      <c r="J406" s="252" t="n">
        <f aca="false">ROUND(I406*H406,2)</f>
        <v>0</v>
      </c>
      <c r="K406" s="253"/>
      <c r="L406" s="29"/>
      <c r="M406" s="254"/>
      <c r="N406" s="255" t="s">
        <v>39</v>
      </c>
      <c r="O406" s="76"/>
      <c r="P406" s="256" t="n">
        <f aca="false">O406*H406</f>
        <v>0</v>
      </c>
      <c r="Q406" s="256" t="n">
        <v>0</v>
      </c>
      <c r="R406" s="256" t="n">
        <f aca="false">Q406*H406</f>
        <v>0</v>
      </c>
      <c r="S406" s="256" t="n">
        <v>0</v>
      </c>
      <c r="T406" s="257" t="n">
        <f aca="false">S406*H406</f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258" t="s">
        <v>302</v>
      </c>
      <c r="AT406" s="258" t="s">
        <v>250</v>
      </c>
      <c r="AU406" s="258" t="s">
        <v>265</v>
      </c>
      <c r="AY406" s="3" t="s">
        <v>247</v>
      </c>
      <c r="BE406" s="137" t="n">
        <f aca="false">IF(N406="základní",J406,0)</f>
        <v>0</v>
      </c>
      <c r="BF406" s="137" t="n">
        <f aca="false">IF(N406="snížená",J406,0)</f>
        <v>0</v>
      </c>
      <c r="BG406" s="137" t="n">
        <f aca="false">IF(N406="zákl. přenesená",J406,0)</f>
        <v>0</v>
      </c>
      <c r="BH406" s="137" t="n">
        <f aca="false">IF(N406="sníž. přenesená",J406,0)</f>
        <v>0</v>
      </c>
      <c r="BI406" s="137" t="n">
        <f aca="false">IF(N406="nulová",J406,0)</f>
        <v>0</v>
      </c>
      <c r="BJ406" s="3" t="s">
        <v>81</v>
      </c>
      <c r="BK406" s="137" t="n">
        <f aca="false">ROUND(I406*H406,2)</f>
        <v>0</v>
      </c>
      <c r="BL406" s="3" t="s">
        <v>302</v>
      </c>
      <c r="BM406" s="258" t="s">
        <v>1709</v>
      </c>
    </row>
    <row r="407" s="30" customFormat="true" ht="10.2" hidden="false" customHeight="false" outlineLevel="0" collapsed="false">
      <c r="A407" s="26"/>
      <c r="B407" s="27"/>
      <c r="C407" s="28"/>
      <c r="D407" s="259" t="s">
        <v>256</v>
      </c>
      <c r="E407" s="28"/>
      <c r="F407" s="260" t="s">
        <v>1708</v>
      </c>
      <c r="G407" s="28"/>
      <c r="H407" s="28"/>
      <c r="I407" s="211"/>
      <c r="J407" s="28"/>
      <c r="K407" s="28"/>
      <c r="L407" s="29"/>
      <c r="M407" s="261"/>
      <c r="N407" s="262"/>
      <c r="O407" s="76"/>
      <c r="P407" s="76"/>
      <c r="Q407" s="76"/>
      <c r="R407" s="76"/>
      <c r="S407" s="76"/>
      <c r="T407" s="77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T407" s="3" t="s">
        <v>256</v>
      </c>
      <c r="AU407" s="3" t="s">
        <v>265</v>
      </c>
    </row>
    <row r="408" s="30" customFormat="true" ht="16.5" hidden="false" customHeight="true" outlineLevel="0" collapsed="false">
      <c r="A408" s="26"/>
      <c r="B408" s="27"/>
      <c r="C408" s="246" t="s">
        <v>1710</v>
      </c>
      <c r="D408" s="246" t="s">
        <v>250</v>
      </c>
      <c r="E408" s="247" t="s">
        <v>1697</v>
      </c>
      <c r="F408" s="248" t="s">
        <v>1698</v>
      </c>
      <c r="G408" s="249" t="s">
        <v>291</v>
      </c>
      <c r="H408" s="250" t="n">
        <v>1</v>
      </c>
      <c r="I408" s="251"/>
      <c r="J408" s="252" t="n">
        <f aca="false">ROUND(I408*H408,2)</f>
        <v>0</v>
      </c>
      <c r="K408" s="253"/>
      <c r="L408" s="29"/>
      <c r="M408" s="254"/>
      <c r="N408" s="255" t="s">
        <v>39</v>
      </c>
      <c r="O408" s="76"/>
      <c r="P408" s="256" t="n">
        <f aca="false">O408*H408</f>
        <v>0</v>
      </c>
      <c r="Q408" s="256" t="n">
        <v>0</v>
      </c>
      <c r="R408" s="256" t="n">
        <f aca="false">Q408*H408</f>
        <v>0</v>
      </c>
      <c r="S408" s="256" t="n">
        <v>0</v>
      </c>
      <c r="T408" s="257" t="n">
        <f aca="false">S408*H408</f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258" t="s">
        <v>302</v>
      </c>
      <c r="AT408" s="258" t="s">
        <v>250</v>
      </c>
      <c r="AU408" s="258" t="s">
        <v>265</v>
      </c>
      <c r="AY408" s="3" t="s">
        <v>247</v>
      </c>
      <c r="BE408" s="137" t="n">
        <f aca="false">IF(N408="základní",J408,0)</f>
        <v>0</v>
      </c>
      <c r="BF408" s="137" t="n">
        <f aca="false">IF(N408="snížená",J408,0)</f>
        <v>0</v>
      </c>
      <c r="BG408" s="137" t="n">
        <f aca="false">IF(N408="zákl. přenesená",J408,0)</f>
        <v>0</v>
      </c>
      <c r="BH408" s="137" t="n">
        <f aca="false">IF(N408="sníž. přenesená",J408,0)</f>
        <v>0</v>
      </c>
      <c r="BI408" s="137" t="n">
        <f aca="false">IF(N408="nulová",J408,0)</f>
        <v>0</v>
      </c>
      <c r="BJ408" s="3" t="s">
        <v>81</v>
      </c>
      <c r="BK408" s="137" t="n">
        <f aca="false">ROUND(I408*H408,2)</f>
        <v>0</v>
      </c>
      <c r="BL408" s="3" t="s">
        <v>302</v>
      </c>
      <c r="BM408" s="258" t="s">
        <v>1711</v>
      </c>
    </row>
    <row r="409" s="30" customFormat="true" ht="19.2" hidden="false" customHeight="false" outlineLevel="0" collapsed="false">
      <c r="A409" s="26"/>
      <c r="B409" s="27"/>
      <c r="C409" s="28"/>
      <c r="D409" s="259" t="s">
        <v>256</v>
      </c>
      <c r="E409" s="28"/>
      <c r="F409" s="260" t="s">
        <v>1700</v>
      </c>
      <c r="G409" s="28"/>
      <c r="H409" s="28"/>
      <c r="I409" s="211"/>
      <c r="J409" s="28"/>
      <c r="K409" s="28"/>
      <c r="L409" s="29"/>
      <c r="M409" s="261"/>
      <c r="N409" s="262"/>
      <c r="O409" s="76"/>
      <c r="P409" s="76"/>
      <c r="Q409" s="76"/>
      <c r="R409" s="76"/>
      <c r="S409" s="76"/>
      <c r="T409" s="77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T409" s="3" t="s">
        <v>256</v>
      </c>
      <c r="AU409" s="3" t="s">
        <v>265</v>
      </c>
    </row>
    <row r="410" s="30" customFormat="true" ht="16.5" hidden="false" customHeight="true" outlineLevel="0" collapsed="false">
      <c r="A410" s="26"/>
      <c r="B410" s="27"/>
      <c r="C410" s="263" t="s">
        <v>1712</v>
      </c>
      <c r="D410" s="263" t="s">
        <v>288</v>
      </c>
      <c r="E410" s="264" t="s">
        <v>1713</v>
      </c>
      <c r="F410" s="265" t="s">
        <v>1714</v>
      </c>
      <c r="G410" s="266" t="s">
        <v>291</v>
      </c>
      <c r="H410" s="267" t="n">
        <v>1</v>
      </c>
      <c r="I410" s="268"/>
      <c r="J410" s="269" t="n">
        <f aca="false">ROUND(I410*H410,2)</f>
        <v>0</v>
      </c>
      <c r="K410" s="270"/>
      <c r="L410" s="271"/>
      <c r="M410" s="272"/>
      <c r="N410" s="273" t="s">
        <v>39</v>
      </c>
      <c r="O410" s="76"/>
      <c r="P410" s="256" t="n">
        <f aca="false">O410*H410</f>
        <v>0</v>
      </c>
      <c r="Q410" s="256" t="n">
        <v>9E-005</v>
      </c>
      <c r="R410" s="256" t="n">
        <f aca="false">Q410*H410</f>
        <v>9E-005</v>
      </c>
      <c r="S410" s="256" t="n">
        <v>0</v>
      </c>
      <c r="T410" s="257" t="n">
        <f aca="false">S410*H410</f>
        <v>0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258" t="s">
        <v>324</v>
      </c>
      <c r="AT410" s="258" t="s">
        <v>288</v>
      </c>
      <c r="AU410" s="258" t="s">
        <v>265</v>
      </c>
      <c r="AY410" s="3" t="s">
        <v>247</v>
      </c>
      <c r="BE410" s="137" t="n">
        <f aca="false">IF(N410="základní",J410,0)</f>
        <v>0</v>
      </c>
      <c r="BF410" s="137" t="n">
        <f aca="false">IF(N410="snížená",J410,0)</f>
        <v>0</v>
      </c>
      <c r="BG410" s="137" t="n">
        <f aca="false">IF(N410="zákl. přenesená",J410,0)</f>
        <v>0</v>
      </c>
      <c r="BH410" s="137" t="n">
        <f aca="false">IF(N410="sníž. přenesená",J410,0)</f>
        <v>0</v>
      </c>
      <c r="BI410" s="137" t="n">
        <f aca="false">IF(N410="nulová",J410,0)</f>
        <v>0</v>
      </c>
      <c r="BJ410" s="3" t="s">
        <v>81</v>
      </c>
      <c r="BK410" s="137" t="n">
        <f aca="false">ROUND(I410*H410,2)</f>
        <v>0</v>
      </c>
      <c r="BL410" s="3" t="s">
        <v>302</v>
      </c>
      <c r="BM410" s="258" t="s">
        <v>1715</v>
      </c>
    </row>
    <row r="411" s="30" customFormat="true" ht="10.2" hidden="false" customHeight="false" outlineLevel="0" collapsed="false">
      <c r="A411" s="26"/>
      <c r="B411" s="27"/>
      <c r="C411" s="28"/>
      <c r="D411" s="259" t="s">
        <v>256</v>
      </c>
      <c r="E411" s="28"/>
      <c r="F411" s="260" t="s">
        <v>1705</v>
      </c>
      <c r="G411" s="28"/>
      <c r="H411" s="28"/>
      <c r="I411" s="211"/>
      <c r="J411" s="28"/>
      <c r="K411" s="28"/>
      <c r="L411" s="29"/>
      <c r="M411" s="261"/>
      <c r="N411" s="262"/>
      <c r="O411" s="76"/>
      <c r="P411" s="76"/>
      <c r="Q411" s="76"/>
      <c r="R411" s="76"/>
      <c r="S411" s="76"/>
      <c r="T411" s="77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T411" s="3" t="s">
        <v>256</v>
      </c>
      <c r="AU411" s="3" t="s">
        <v>265</v>
      </c>
    </row>
    <row r="412" s="30" customFormat="true" ht="24.15" hidden="false" customHeight="true" outlineLevel="0" collapsed="false">
      <c r="A412" s="26"/>
      <c r="B412" s="27"/>
      <c r="C412" s="246" t="s">
        <v>1405</v>
      </c>
      <c r="D412" s="246" t="s">
        <v>250</v>
      </c>
      <c r="E412" s="247" t="s">
        <v>1406</v>
      </c>
      <c r="F412" s="248" t="s">
        <v>1407</v>
      </c>
      <c r="G412" s="249" t="s">
        <v>291</v>
      </c>
      <c r="H412" s="250" t="n">
        <v>1</v>
      </c>
      <c r="I412" s="251"/>
      <c r="J412" s="252" t="n">
        <f aca="false">ROUND(I412*H412,2)</f>
        <v>0</v>
      </c>
      <c r="K412" s="253"/>
      <c r="L412" s="29"/>
      <c r="M412" s="254"/>
      <c r="N412" s="255" t="s">
        <v>39</v>
      </c>
      <c r="O412" s="76"/>
      <c r="P412" s="256" t="n">
        <f aca="false">O412*H412</f>
        <v>0</v>
      </c>
      <c r="Q412" s="256" t="n">
        <v>0</v>
      </c>
      <c r="R412" s="256" t="n">
        <f aca="false">Q412*H412</f>
        <v>0</v>
      </c>
      <c r="S412" s="256" t="n">
        <v>5E-005</v>
      </c>
      <c r="T412" s="257" t="n">
        <f aca="false">S412*H412</f>
        <v>5E-005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258" t="s">
        <v>302</v>
      </c>
      <c r="AT412" s="258" t="s">
        <v>250</v>
      </c>
      <c r="AU412" s="258" t="s">
        <v>265</v>
      </c>
      <c r="AY412" s="3" t="s">
        <v>247</v>
      </c>
      <c r="BE412" s="137" t="n">
        <f aca="false">IF(N412="základní",J412,0)</f>
        <v>0</v>
      </c>
      <c r="BF412" s="137" t="n">
        <f aca="false">IF(N412="snížená",J412,0)</f>
        <v>0</v>
      </c>
      <c r="BG412" s="137" t="n">
        <f aca="false">IF(N412="zákl. přenesená",J412,0)</f>
        <v>0</v>
      </c>
      <c r="BH412" s="137" t="n">
        <f aca="false">IF(N412="sníž. přenesená",J412,0)</f>
        <v>0</v>
      </c>
      <c r="BI412" s="137" t="n">
        <f aca="false">IF(N412="nulová",J412,0)</f>
        <v>0</v>
      </c>
      <c r="BJ412" s="3" t="s">
        <v>81</v>
      </c>
      <c r="BK412" s="137" t="n">
        <f aca="false">ROUND(I412*H412,2)</f>
        <v>0</v>
      </c>
      <c r="BL412" s="3" t="s">
        <v>302</v>
      </c>
      <c r="BM412" s="258" t="s">
        <v>1408</v>
      </c>
    </row>
    <row r="413" s="30" customFormat="true" ht="67.2" hidden="false" customHeight="false" outlineLevel="0" collapsed="false">
      <c r="A413" s="26"/>
      <c r="B413" s="27"/>
      <c r="C413" s="28"/>
      <c r="D413" s="259" t="s">
        <v>256</v>
      </c>
      <c r="E413" s="28"/>
      <c r="F413" s="260" t="s">
        <v>1409</v>
      </c>
      <c r="G413" s="28"/>
      <c r="H413" s="28"/>
      <c r="I413" s="211"/>
      <c r="J413" s="28"/>
      <c r="K413" s="28"/>
      <c r="L413" s="29"/>
      <c r="M413" s="261"/>
      <c r="N413" s="262"/>
      <c r="O413" s="76"/>
      <c r="P413" s="76"/>
      <c r="Q413" s="76"/>
      <c r="R413" s="76"/>
      <c r="S413" s="76"/>
      <c r="T413" s="77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T413" s="3" t="s">
        <v>256</v>
      </c>
      <c r="AU413" s="3" t="s">
        <v>265</v>
      </c>
    </row>
    <row r="414" s="30" customFormat="true" ht="37.8" hidden="false" customHeight="true" outlineLevel="0" collapsed="false">
      <c r="A414" s="26"/>
      <c r="B414" s="27"/>
      <c r="C414" s="246" t="s">
        <v>1110</v>
      </c>
      <c r="D414" s="246" t="s">
        <v>250</v>
      </c>
      <c r="E414" s="247" t="s">
        <v>1111</v>
      </c>
      <c r="F414" s="248" t="s">
        <v>1112</v>
      </c>
      <c r="G414" s="249" t="s">
        <v>291</v>
      </c>
      <c r="H414" s="250" t="n">
        <v>1</v>
      </c>
      <c r="I414" s="251"/>
      <c r="J414" s="252" t="n">
        <f aca="false">ROUND(I414*H414,2)</f>
        <v>0</v>
      </c>
      <c r="K414" s="253"/>
      <c r="L414" s="29"/>
      <c r="M414" s="254"/>
      <c r="N414" s="255" t="s">
        <v>39</v>
      </c>
      <c r="O414" s="76"/>
      <c r="P414" s="256" t="n">
        <f aca="false">O414*H414</f>
        <v>0</v>
      </c>
      <c r="Q414" s="256" t="n">
        <v>0</v>
      </c>
      <c r="R414" s="256" t="n">
        <f aca="false">Q414*H414</f>
        <v>0</v>
      </c>
      <c r="S414" s="256" t="n">
        <v>5E-005</v>
      </c>
      <c r="T414" s="257" t="n">
        <f aca="false">S414*H414</f>
        <v>5E-005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258" t="s">
        <v>302</v>
      </c>
      <c r="AT414" s="258" t="s">
        <v>250</v>
      </c>
      <c r="AU414" s="258" t="s">
        <v>265</v>
      </c>
      <c r="AY414" s="3" t="s">
        <v>247</v>
      </c>
      <c r="BE414" s="137" t="n">
        <f aca="false">IF(N414="základní",J414,0)</f>
        <v>0</v>
      </c>
      <c r="BF414" s="137" t="n">
        <f aca="false">IF(N414="snížená",J414,0)</f>
        <v>0</v>
      </c>
      <c r="BG414" s="137" t="n">
        <f aca="false">IF(N414="zákl. přenesená",J414,0)</f>
        <v>0</v>
      </c>
      <c r="BH414" s="137" t="n">
        <f aca="false">IF(N414="sníž. přenesená",J414,0)</f>
        <v>0</v>
      </c>
      <c r="BI414" s="137" t="n">
        <f aca="false">IF(N414="nulová",J414,0)</f>
        <v>0</v>
      </c>
      <c r="BJ414" s="3" t="s">
        <v>81</v>
      </c>
      <c r="BK414" s="137" t="n">
        <f aca="false">ROUND(I414*H414,2)</f>
        <v>0</v>
      </c>
      <c r="BL414" s="3" t="s">
        <v>302</v>
      </c>
      <c r="BM414" s="258" t="s">
        <v>1113</v>
      </c>
    </row>
    <row r="415" s="30" customFormat="true" ht="76.8" hidden="false" customHeight="false" outlineLevel="0" collapsed="false">
      <c r="A415" s="26"/>
      <c r="B415" s="27"/>
      <c r="C415" s="28"/>
      <c r="D415" s="259" t="s">
        <v>256</v>
      </c>
      <c r="E415" s="28"/>
      <c r="F415" s="260" t="s">
        <v>1114</v>
      </c>
      <c r="G415" s="28"/>
      <c r="H415" s="28"/>
      <c r="I415" s="211"/>
      <c r="J415" s="28"/>
      <c r="K415" s="28"/>
      <c r="L415" s="29"/>
      <c r="M415" s="261"/>
      <c r="N415" s="262"/>
      <c r="O415" s="76"/>
      <c r="P415" s="76"/>
      <c r="Q415" s="76"/>
      <c r="R415" s="76"/>
      <c r="S415" s="76"/>
      <c r="T415" s="77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T415" s="3" t="s">
        <v>256</v>
      </c>
      <c r="AU415" s="3" t="s">
        <v>265</v>
      </c>
    </row>
    <row r="416" s="229" customFormat="true" ht="22.8" hidden="false" customHeight="true" outlineLevel="0" collapsed="false">
      <c r="B416" s="230"/>
      <c r="C416" s="231"/>
      <c r="D416" s="232" t="s">
        <v>73</v>
      </c>
      <c r="E416" s="244" t="s">
        <v>1126</v>
      </c>
      <c r="F416" s="244" t="s">
        <v>506</v>
      </c>
      <c r="G416" s="231"/>
      <c r="H416" s="231"/>
      <c r="I416" s="234"/>
      <c r="J416" s="245" t="n">
        <f aca="false">BK416</f>
        <v>0</v>
      </c>
      <c r="K416" s="231"/>
      <c r="L416" s="236"/>
      <c r="M416" s="237"/>
      <c r="N416" s="238"/>
      <c r="O416" s="238"/>
      <c r="P416" s="239" t="n">
        <f aca="false">SUM(P417:P436)</f>
        <v>0</v>
      </c>
      <c r="Q416" s="238"/>
      <c r="R416" s="239" t="n">
        <f aca="false">SUM(R417:R436)</f>
        <v>0</v>
      </c>
      <c r="S416" s="238"/>
      <c r="T416" s="240" t="n">
        <f aca="false">SUM(T417:T436)</f>
        <v>0</v>
      </c>
      <c r="AR416" s="241" t="s">
        <v>83</v>
      </c>
      <c r="AT416" s="242" t="s">
        <v>73</v>
      </c>
      <c r="AU416" s="242" t="s">
        <v>81</v>
      </c>
      <c r="AY416" s="241" t="s">
        <v>247</v>
      </c>
      <c r="BK416" s="243" t="n">
        <f aca="false">SUM(BK417:BK436)</f>
        <v>0</v>
      </c>
    </row>
    <row r="417" s="30" customFormat="true" ht="44.25" hidden="false" customHeight="true" outlineLevel="0" collapsed="false">
      <c r="A417" s="26"/>
      <c r="B417" s="27"/>
      <c r="C417" s="246" t="s">
        <v>1470</v>
      </c>
      <c r="D417" s="246" t="s">
        <v>250</v>
      </c>
      <c r="E417" s="247" t="s">
        <v>1118</v>
      </c>
      <c r="F417" s="248" t="s">
        <v>1119</v>
      </c>
      <c r="G417" s="249" t="s">
        <v>1120</v>
      </c>
      <c r="H417" s="250" t="n">
        <v>1</v>
      </c>
      <c r="I417" s="251"/>
      <c r="J417" s="252" t="n">
        <f aca="false">ROUND(I417*H417,2)</f>
        <v>0</v>
      </c>
      <c r="K417" s="253"/>
      <c r="L417" s="29"/>
      <c r="M417" s="254"/>
      <c r="N417" s="255" t="s">
        <v>39</v>
      </c>
      <c r="O417" s="76"/>
      <c r="P417" s="256" t="n">
        <f aca="false">O417*H417</f>
        <v>0</v>
      </c>
      <c r="Q417" s="256" t="n">
        <v>0</v>
      </c>
      <c r="R417" s="256" t="n">
        <f aca="false">Q417*H417</f>
        <v>0</v>
      </c>
      <c r="S417" s="256" t="n">
        <v>0</v>
      </c>
      <c r="T417" s="257" t="n">
        <f aca="false">S417*H417</f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258" t="s">
        <v>302</v>
      </c>
      <c r="AT417" s="258" t="s">
        <v>250</v>
      </c>
      <c r="AU417" s="258" t="s">
        <v>83</v>
      </c>
      <c r="AY417" s="3" t="s">
        <v>247</v>
      </c>
      <c r="BE417" s="137" t="n">
        <f aca="false">IF(N417="základní",J417,0)</f>
        <v>0</v>
      </c>
      <c r="BF417" s="137" t="n">
        <f aca="false">IF(N417="snížená",J417,0)</f>
        <v>0</v>
      </c>
      <c r="BG417" s="137" t="n">
        <f aca="false">IF(N417="zákl. přenesená",J417,0)</f>
        <v>0</v>
      </c>
      <c r="BH417" s="137" t="n">
        <f aca="false">IF(N417="sníž. přenesená",J417,0)</f>
        <v>0</v>
      </c>
      <c r="BI417" s="137" t="n">
        <f aca="false">IF(N417="nulová",J417,0)</f>
        <v>0</v>
      </c>
      <c r="BJ417" s="3" t="s">
        <v>81</v>
      </c>
      <c r="BK417" s="137" t="n">
        <f aca="false">ROUND(I417*H417,2)</f>
        <v>0</v>
      </c>
      <c r="BL417" s="3" t="s">
        <v>302</v>
      </c>
      <c r="BM417" s="258" t="s">
        <v>1471</v>
      </c>
    </row>
    <row r="418" s="30" customFormat="true" ht="28.8" hidden="false" customHeight="false" outlineLevel="0" collapsed="false">
      <c r="A418" s="26"/>
      <c r="B418" s="27"/>
      <c r="C418" s="28"/>
      <c r="D418" s="259" t="s">
        <v>256</v>
      </c>
      <c r="E418" s="28"/>
      <c r="F418" s="260" t="s">
        <v>1119</v>
      </c>
      <c r="G418" s="28"/>
      <c r="H418" s="28"/>
      <c r="I418" s="211"/>
      <c r="J418" s="28"/>
      <c r="K418" s="28"/>
      <c r="L418" s="29"/>
      <c r="M418" s="261"/>
      <c r="N418" s="262"/>
      <c r="O418" s="76"/>
      <c r="P418" s="76"/>
      <c r="Q418" s="76"/>
      <c r="R418" s="76"/>
      <c r="S418" s="76"/>
      <c r="T418" s="77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T418" s="3" t="s">
        <v>256</v>
      </c>
      <c r="AU418" s="3" t="s">
        <v>83</v>
      </c>
    </row>
    <row r="419" s="30" customFormat="true" ht="44.25" hidden="false" customHeight="true" outlineLevel="0" collapsed="false">
      <c r="A419" s="26"/>
      <c r="B419" s="27"/>
      <c r="C419" s="246" t="s">
        <v>1472</v>
      </c>
      <c r="D419" s="246" t="s">
        <v>250</v>
      </c>
      <c r="E419" s="247" t="s">
        <v>1123</v>
      </c>
      <c r="F419" s="248" t="s">
        <v>1124</v>
      </c>
      <c r="G419" s="249" t="s">
        <v>1120</v>
      </c>
      <c r="H419" s="250" t="n">
        <v>1</v>
      </c>
      <c r="I419" s="251"/>
      <c r="J419" s="252" t="n">
        <f aca="false">ROUND(I419*H419,2)</f>
        <v>0</v>
      </c>
      <c r="K419" s="253"/>
      <c r="L419" s="29"/>
      <c r="M419" s="254"/>
      <c r="N419" s="255" t="s">
        <v>39</v>
      </c>
      <c r="O419" s="76"/>
      <c r="P419" s="256" t="n">
        <f aca="false">O419*H419</f>
        <v>0</v>
      </c>
      <c r="Q419" s="256" t="n">
        <v>0</v>
      </c>
      <c r="R419" s="256" t="n">
        <f aca="false">Q419*H419</f>
        <v>0</v>
      </c>
      <c r="S419" s="256" t="n">
        <v>0</v>
      </c>
      <c r="T419" s="257" t="n">
        <f aca="false">S419*H419</f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258" t="s">
        <v>302</v>
      </c>
      <c r="AT419" s="258" t="s">
        <v>250</v>
      </c>
      <c r="AU419" s="258" t="s">
        <v>83</v>
      </c>
      <c r="AY419" s="3" t="s">
        <v>247</v>
      </c>
      <c r="BE419" s="137" t="n">
        <f aca="false">IF(N419="základní",J419,0)</f>
        <v>0</v>
      </c>
      <c r="BF419" s="137" t="n">
        <f aca="false">IF(N419="snížená",J419,0)</f>
        <v>0</v>
      </c>
      <c r="BG419" s="137" t="n">
        <f aca="false">IF(N419="zákl. přenesená",J419,0)</f>
        <v>0</v>
      </c>
      <c r="BH419" s="137" t="n">
        <f aca="false">IF(N419="sníž. přenesená",J419,0)</f>
        <v>0</v>
      </c>
      <c r="BI419" s="137" t="n">
        <f aca="false">IF(N419="nulová",J419,0)</f>
        <v>0</v>
      </c>
      <c r="BJ419" s="3" t="s">
        <v>81</v>
      </c>
      <c r="BK419" s="137" t="n">
        <f aca="false">ROUND(I419*H419,2)</f>
        <v>0</v>
      </c>
      <c r="BL419" s="3" t="s">
        <v>302</v>
      </c>
      <c r="BM419" s="258" t="s">
        <v>1473</v>
      </c>
    </row>
    <row r="420" s="30" customFormat="true" ht="28.8" hidden="false" customHeight="false" outlineLevel="0" collapsed="false">
      <c r="A420" s="26"/>
      <c r="B420" s="27"/>
      <c r="C420" s="28"/>
      <c r="D420" s="259" t="s">
        <v>256</v>
      </c>
      <c r="E420" s="28"/>
      <c r="F420" s="260" t="s">
        <v>1124</v>
      </c>
      <c r="G420" s="28"/>
      <c r="H420" s="28"/>
      <c r="I420" s="211"/>
      <c r="J420" s="28"/>
      <c r="K420" s="28"/>
      <c r="L420" s="29"/>
      <c r="M420" s="261"/>
      <c r="N420" s="262"/>
      <c r="O420" s="76"/>
      <c r="P420" s="76"/>
      <c r="Q420" s="76"/>
      <c r="R420" s="76"/>
      <c r="S420" s="76"/>
      <c r="T420" s="77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T420" s="3" t="s">
        <v>256</v>
      </c>
      <c r="AU420" s="3" t="s">
        <v>83</v>
      </c>
    </row>
    <row r="421" s="30" customFormat="true" ht="33" hidden="false" customHeight="true" outlineLevel="0" collapsed="false">
      <c r="A421" s="26"/>
      <c r="B421" s="27"/>
      <c r="C421" s="246" t="s">
        <v>1127</v>
      </c>
      <c r="D421" s="246" t="s">
        <v>250</v>
      </c>
      <c r="E421" s="247" t="s">
        <v>1128</v>
      </c>
      <c r="F421" s="248" t="s">
        <v>1129</v>
      </c>
      <c r="G421" s="249" t="s">
        <v>1120</v>
      </c>
      <c r="H421" s="250" t="n">
        <v>0.5</v>
      </c>
      <c r="I421" s="251"/>
      <c r="J421" s="252" t="n">
        <f aca="false">ROUND(I421*H421,2)</f>
        <v>0</v>
      </c>
      <c r="K421" s="253"/>
      <c r="L421" s="29"/>
      <c r="M421" s="254"/>
      <c r="N421" s="255" t="s">
        <v>39</v>
      </c>
      <c r="O421" s="76"/>
      <c r="P421" s="256" t="n">
        <f aca="false">O421*H421</f>
        <v>0</v>
      </c>
      <c r="Q421" s="256" t="n">
        <v>0</v>
      </c>
      <c r="R421" s="256" t="n">
        <f aca="false">Q421*H421</f>
        <v>0</v>
      </c>
      <c r="S421" s="256" t="n">
        <v>0</v>
      </c>
      <c r="T421" s="257" t="n">
        <f aca="false">S421*H421</f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258" t="s">
        <v>302</v>
      </c>
      <c r="AT421" s="258" t="s">
        <v>250</v>
      </c>
      <c r="AU421" s="258" t="s">
        <v>83</v>
      </c>
      <c r="AY421" s="3" t="s">
        <v>247</v>
      </c>
      <c r="BE421" s="137" t="n">
        <f aca="false">IF(N421="základní",J421,0)</f>
        <v>0</v>
      </c>
      <c r="BF421" s="137" t="n">
        <f aca="false">IF(N421="snížená",J421,0)</f>
        <v>0</v>
      </c>
      <c r="BG421" s="137" t="n">
        <f aca="false">IF(N421="zákl. přenesená",J421,0)</f>
        <v>0</v>
      </c>
      <c r="BH421" s="137" t="n">
        <f aca="false">IF(N421="sníž. přenesená",J421,0)</f>
        <v>0</v>
      </c>
      <c r="BI421" s="137" t="n">
        <f aca="false">IF(N421="nulová",J421,0)</f>
        <v>0</v>
      </c>
      <c r="BJ421" s="3" t="s">
        <v>81</v>
      </c>
      <c r="BK421" s="137" t="n">
        <f aca="false">ROUND(I421*H421,2)</f>
        <v>0</v>
      </c>
      <c r="BL421" s="3" t="s">
        <v>302</v>
      </c>
      <c r="BM421" s="258" t="s">
        <v>1130</v>
      </c>
    </row>
    <row r="422" s="30" customFormat="true" ht="38.4" hidden="false" customHeight="false" outlineLevel="0" collapsed="false">
      <c r="A422" s="26"/>
      <c r="B422" s="27"/>
      <c r="C422" s="28"/>
      <c r="D422" s="259" t="s">
        <v>256</v>
      </c>
      <c r="E422" s="28"/>
      <c r="F422" s="260" t="s">
        <v>1131</v>
      </c>
      <c r="G422" s="28"/>
      <c r="H422" s="28"/>
      <c r="I422" s="211"/>
      <c r="J422" s="28"/>
      <c r="K422" s="28"/>
      <c r="L422" s="29"/>
      <c r="M422" s="261"/>
      <c r="N422" s="262"/>
      <c r="O422" s="76"/>
      <c r="P422" s="76"/>
      <c r="Q422" s="76"/>
      <c r="R422" s="76"/>
      <c r="S422" s="76"/>
      <c r="T422" s="77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T422" s="3" t="s">
        <v>256</v>
      </c>
      <c r="AU422" s="3" t="s">
        <v>83</v>
      </c>
    </row>
    <row r="423" s="30" customFormat="true" ht="33" hidden="false" customHeight="true" outlineLevel="0" collapsed="false">
      <c r="A423" s="26"/>
      <c r="B423" s="27"/>
      <c r="C423" s="246" t="s">
        <v>1136</v>
      </c>
      <c r="D423" s="246" t="s">
        <v>250</v>
      </c>
      <c r="E423" s="247" t="s">
        <v>1137</v>
      </c>
      <c r="F423" s="248" t="s">
        <v>1138</v>
      </c>
      <c r="G423" s="249" t="s">
        <v>1120</v>
      </c>
      <c r="H423" s="250" t="n">
        <v>0.5</v>
      </c>
      <c r="I423" s="251"/>
      <c r="J423" s="252" t="n">
        <f aca="false">ROUND(I423*H423,2)</f>
        <v>0</v>
      </c>
      <c r="K423" s="253"/>
      <c r="L423" s="29"/>
      <c r="M423" s="254"/>
      <c r="N423" s="255" t="s">
        <v>39</v>
      </c>
      <c r="O423" s="76"/>
      <c r="P423" s="256" t="n">
        <f aca="false">O423*H423</f>
        <v>0</v>
      </c>
      <c r="Q423" s="256" t="n">
        <v>0</v>
      </c>
      <c r="R423" s="256" t="n">
        <f aca="false">Q423*H423</f>
        <v>0</v>
      </c>
      <c r="S423" s="256" t="n">
        <v>0</v>
      </c>
      <c r="T423" s="257" t="n">
        <f aca="false">S423*H423</f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258" t="s">
        <v>302</v>
      </c>
      <c r="AT423" s="258" t="s">
        <v>250</v>
      </c>
      <c r="AU423" s="258" t="s">
        <v>83</v>
      </c>
      <c r="AY423" s="3" t="s">
        <v>247</v>
      </c>
      <c r="BE423" s="137" t="n">
        <f aca="false">IF(N423="základní",J423,0)</f>
        <v>0</v>
      </c>
      <c r="BF423" s="137" t="n">
        <f aca="false">IF(N423="snížená",J423,0)</f>
        <v>0</v>
      </c>
      <c r="BG423" s="137" t="n">
        <f aca="false">IF(N423="zákl. přenesená",J423,0)</f>
        <v>0</v>
      </c>
      <c r="BH423" s="137" t="n">
        <f aca="false">IF(N423="sníž. přenesená",J423,0)</f>
        <v>0</v>
      </c>
      <c r="BI423" s="137" t="n">
        <f aca="false">IF(N423="nulová",J423,0)</f>
        <v>0</v>
      </c>
      <c r="BJ423" s="3" t="s">
        <v>81</v>
      </c>
      <c r="BK423" s="137" t="n">
        <f aca="false">ROUND(I423*H423,2)</f>
        <v>0</v>
      </c>
      <c r="BL423" s="3" t="s">
        <v>302</v>
      </c>
      <c r="BM423" s="258" t="s">
        <v>1139</v>
      </c>
    </row>
    <row r="424" s="30" customFormat="true" ht="28.8" hidden="false" customHeight="false" outlineLevel="0" collapsed="false">
      <c r="A424" s="26"/>
      <c r="B424" s="27"/>
      <c r="C424" s="28"/>
      <c r="D424" s="259" t="s">
        <v>256</v>
      </c>
      <c r="E424" s="28"/>
      <c r="F424" s="260" t="s">
        <v>1140</v>
      </c>
      <c r="G424" s="28"/>
      <c r="H424" s="28"/>
      <c r="I424" s="211"/>
      <c r="J424" s="28"/>
      <c r="K424" s="28"/>
      <c r="L424" s="29"/>
      <c r="M424" s="261"/>
      <c r="N424" s="262"/>
      <c r="O424" s="76"/>
      <c r="P424" s="76"/>
      <c r="Q424" s="76"/>
      <c r="R424" s="76"/>
      <c r="S424" s="76"/>
      <c r="T424" s="77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T424" s="3" t="s">
        <v>256</v>
      </c>
      <c r="AU424" s="3" t="s">
        <v>83</v>
      </c>
    </row>
    <row r="425" s="30" customFormat="true" ht="24.15" hidden="false" customHeight="true" outlineLevel="0" collapsed="false">
      <c r="A425" s="26"/>
      <c r="B425" s="27"/>
      <c r="C425" s="246" t="s">
        <v>1141</v>
      </c>
      <c r="D425" s="246" t="s">
        <v>250</v>
      </c>
      <c r="E425" s="247" t="s">
        <v>1142</v>
      </c>
      <c r="F425" s="248" t="s">
        <v>1143</v>
      </c>
      <c r="G425" s="249" t="s">
        <v>291</v>
      </c>
      <c r="H425" s="250" t="n">
        <v>1</v>
      </c>
      <c r="I425" s="251"/>
      <c r="J425" s="252" t="n">
        <f aca="false">ROUND(I425*H425,2)</f>
        <v>0</v>
      </c>
      <c r="K425" s="253"/>
      <c r="L425" s="29"/>
      <c r="M425" s="254"/>
      <c r="N425" s="255" t="s">
        <v>39</v>
      </c>
      <c r="O425" s="76"/>
      <c r="P425" s="256" t="n">
        <f aca="false">O425*H425</f>
        <v>0</v>
      </c>
      <c r="Q425" s="256" t="n">
        <v>0</v>
      </c>
      <c r="R425" s="256" t="n">
        <f aca="false">Q425*H425</f>
        <v>0</v>
      </c>
      <c r="S425" s="256" t="n">
        <v>0</v>
      </c>
      <c r="T425" s="257" t="n">
        <f aca="false">S425*H425</f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258" t="s">
        <v>302</v>
      </c>
      <c r="AT425" s="258" t="s">
        <v>250</v>
      </c>
      <c r="AU425" s="258" t="s">
        <v>83</v>
      </c>
      <c r="AY425" s="3" t="s">
        <v>247</v>
      </c>
      <c r="BE425" s="137" t="n">
        <f aca="false">IF(N425="základní",J425,0)</f>
        <v>0</v>
      </c>
      <c r="BF425" s="137" t="n">
        <f aca="false">IF(N425="snížená",J425,0)</f>
        <v>0</v>
      </c>
      <c r="BG425" s="137" t="n">
        <f aca="false">IF(N425="zákl. přenesená",J425,0)</f>
        <v>0</v>
      </c>
      <c r="BH425" s="137" t="n">
        <f aca="false">IF(N425="sníž. přenesená",J425,0)</f>
        <v>0</v>
      </c>
      <c r="BI425" s="137" t="n">
        <f aca="false">IF(N425="nulová",J425,0)</f>
        <v>0</v>
      </c>
      <c r="BJ425" s="3" t="s">
        <v>81</v>
      </c>
      <c r="BK425" s="137" t="n">
        <f aca="false">ROUND(I425*H425,2)</f>
        <v>0</v>
      </c>
      <c r="BL425" s="3" t="s">
        <v>302</v>
      </c>
      <c r="BM425" s="258" t="s">
        <v>1144</v>
      </c>
    </row>
    <row r="426" s="30" customFormat="true" ht="38.4" hidden="false" customHeight="false" outlineLevel="0" collapsed="false">
      <c r="A426" s="26"/>
      <c r="B426" s="27"/>
      <c r="C426" s="28"/>
      <c r="D426" s="259" t="s">
        <v>256</v>
      </c>
      <c r="E426" s="28"/>
      <c r="F426" s="260" t="s">
        <v>1145</v>
      </c>
      <c r="G426" s="28"/>
      <c r="H426" s="28"/>
      <c r="I426" s="211"/>
      <c r="J426" s="28"/>
      <c r="K426" s="28"/>
      <c r="L426" s="29"/>
      <c r="M426" s="261"/>
      <c r="N426" s="262"/>
      <c r="O426" s="76"/>
      <c r="P426" s="76"/>
      <c r="Q426" s="76"/>
      <c r="R426" s="76"/>
      <c r="S426" s="76"/>
      <c r="T426" s="77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T426" s="3" t="s">
        <v>256</v>
      </c>
      <c r="AU426" s="3" t="s">
        <v>83</v>
      </c>
    </row>
    <row r="427" s="30" customFormat="true" ht="16.5" hidden="false" customHeight="true" outlineLevel="0" collapsed="false">
      <c r="A427" s="26"/>
      <c r="B427" s="27"/>
      <c r="C427" s="246" t="s">
        <v>1146</v>
      </c>
      <c r="D427" s="246" t="s">
        <v>250</v>
      </c>
      <c r="E427" s="247" t="s">
        <v>1147</v>
      </c>
      <c r="F427" s="248" t="s">
        <v>1148</v>
      </c>
      <c r="G427" s="249" t="s">
        <v>1120</v>
      </c>
      <c r="H427" s="250" t="n">
        <v>0.7</v>
      </c>
      <c r="I427" s="251"/>
      <c r="J427" s="252" t="n">
        <f aca="false">ROUND(I427*H427,2)</f>
        <v>0</v>
      </c>
      <c r="K427" s="253"/>
      <c r="L427" s="29"/>
      <c r="M427" s="254"/>
      <c r="N427" s="255" t="s">
        <v>39</v>
      </c>
      <c r="O427" s="76"/>
      <c r="P427" s="256" t="n">
        <f aca="false">O427*H427</f>
        <v>0</v>
      </c>
      <c r="Q427" s="256" t="n">
        <v>0</v>
      </c>
      <c r="R427" s="256" t="n">
        <f aca="false">Q427*H427</f>
        <v>0</v>
      </c>
      <c r="S427" s="256" t="n">
        <v>0</v>
      </c>
      <c r="T427" s="257" t="n">
        <f aca="false">S427*H427</f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258" t="s">
        <v>302</v>
      </c>
      <c r="AT427" s="258" t="s">
        <v>250</v>
      </c>
      <c r="AU427" s="258" t="s">
        <v>83</v>
      </c>
      <c r="AY427" s="3" t="s">
        <v>247</v>
      </c>
      <c r="BE427" s="137" t="n">
        <f aca="false">IF(N427="základní",J427,0)</f>
        <v>0</v>
      </c>
      <c r="BF427" s="137" t="n">
        <f aca="false">IF(N427="snížená",J427,0)</f>
        <v>0</v>
      </c>
      <c r="BG427" s="137" t="n">
        <f aca="false">IF(N427="zákl. přenesená",J427,0)</f>
        <v>0</v>
      </c>
      <c r="BH427" s="137" t="n">
        <f aca="false">IF(N427="sníž. přenesená",J427,0)</f>
        <v>0</v>
      </c>
      <c r="BI427" s="137" t="n">
        <f aca="false">IF(N427="nulová",J427,0)</f>
        <v>0</v>
      </c>
      <c r="BJ427" s="3" t="s">
        <v>81</v>
      </c>
      <c r="BK427" s="137" t="n">
        <f aca="false">ROUND(I427*H427,2)</f>
        <v>0</v>
      </c>
      <c r="BL427" s="3" t="s">
        <v>302</v>
      </c>
      <c r="BM427" s="258" t="s">
        <v>1149</v>
      </c>
    </row>
    <row r="428" s="30" customFormat="true" ht="10.2" hidden="false" customHeight="false" outlineLevel="0" collapsed="false">
      <c r="A428" s="26"/>
      <c r="B428" s="27"/>
      <c r="C428" s="28"/>
      <c r="D428" s="259" t="s">
        <v>256</v>
      </c>
      <c r="E428" s="28"/>
      <c r="F428" s="260" t="s">
        <v>1148</v>
      </c>
      <c r="G428" s="28"/>
      <c r="H428" s="28"/>
      <c r="I428" s="211"/>
      <c r="J428" s="28"/>
      <c r="K428" s="28"/>
      <c r="L428" s="29"/>
      <c r="M428" s="261"/>
      <c r="N428" s="262"/>
      <c r="O428" s="76"/>
      <c r="P428" s="76"/>
      <c r="Q428" s="76"/>
      <c r="R428" s="76"/>
      <c r="S428" s="76"/>
      <c r="T428" s="77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T428" s="3" t="s">
        <v>256</v>
      </c>
      <c r="AU428" s="3" t="s">
        <v>83</v>
      </c>
    </row>
    <row r="429" s="30" customFormat="true" ht="24.15" hidden="false" customHeight="true" outlineLevel="0" collapsed="false">
      <c r="A429" s="26"/>
      <c r="B429" s="27"/>
      <c r="C429" s="246" t="s">
        <v>1150</v>
      </c>
      <c r="D429" s="246" t="s">
        <v>250</v>
      </c>
      <c r="E429" s="247" t="s">
        <v>1151</v>
      </c>
      <c r="F429" s="248" t="s">
        <v>1152</v>
      </c>
      <c r="G429" s="249" t="s">
        <v>1120</v>
      </c>
      <c r="H429" s="250" t="n">
        <v>1</v>
      </c>
      <c r="I429" s="251"/>
      <c r="J429" s="252" t="n">
        <f aca="false">ROUND(I429*H429,2)</f>
        <v>0</v>
      </c>
      <c r="K429" s="253"/>
      <c r="L429" s="29"/>
      <c r="M429" s="254"/>
      <c r="N429" s="255" t="s">
        <v>39</v>
      </c>
      <c r="O429" s="76"/>
      <c r="P429" s="256" t="n">
        <f aca="false">O429*H429</f>
        <v>0</v>
      </c>
      <c r="Q429" s="256" t="n">
        <v>0</v>
      </c>
      <c r="R429" s="256" t="n">
        <f aca="false">Q429*H429</f>
        <v>0</v>
      </c>
      <c r="S429" s="256" t="n">
        <v>0</v>
      </c>
      <c r="T429" s="257" t="n">
        <f aca="false">S429*H429</f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258" t="s">
        <v>302</v>
      </c>
      <c r="AT429" s="258" t="s">
        <v>250</v>
      </c>
      <c r="AU429" s="258" t="s">
        <v>83</v>
      </c>
      <c r="AY429" s="3" t="s">
        <v>247</v>
      </c>
      <c r="BE429" s="137" t="n">
        <f aca="false">IF(N429="základní",J429,0)</f>
        <v>0</v>
      </c>
      <c r="BF429" s="137" t="n">
        <f aca="false">IF(N429="snížená",J429,0)</f>
        <v>0</v>
      </c>
      <c r="BG429" s="137" t="n">
        <f aca="false">IF(N429="zákl. přenesená",J429,0)</f>
        <v>0</v>
      </c>
      <c r="BH429" s="137" t="n">
        <f aca="false">IF(N429="sníž. přenesená",J429,0)</f>
        <v>0</v>
      </c>
      <c r="BI429" s="137" t="n">
        <f aca="false">IF(N429="nulová",J429,0)</f>
        <v>0</v>
      </c>
      <c r="BJ429" s="3" t="s">
        <v>81</v>
      </c>
      <c r="BK429" s="137" t="n">
        <f aca="false">ROUND(I429*H429,2)</f>
        <v>0</v>
      </c>
      <c r="BL429" s="3" t="s">
        <v>302</v>
      </c>
      <c r="BM429" s="258" t="s">
        <v>1153</v>
      </c>
    </row>
    <row r="430" s="30" customFormat="true" ht="10.2" hidden="false" customHeight="false" outlineLevel="0" collapsed="false">
      <c r="A430" s="26"/>
      <c r="B430" s="27"/>
      <c r="C430" s="28"/>
      <c r="D430" s="259" t="s">
        <v>256</v>
      </c>
      <c r="E430" s="28"/>
      <c r="F430" s="260" t="s">
        <v>1154</v>
      </c>
      <c r="G430" s="28"/>
      <c r="H430" s="28"/>
      <c r="I430" s="211"/>
      <c r="J430" s="28"/>
      <c r="K430" s="28"/>
      <c r="L430" s="29"/>
      <c r="M430" s="261"/>
      <c r="N430" s="262"/>
      <c r="O430" s="76"/>
      <c r="P430" s="76"/>
      <c r="Q430" s="76"/>
      <c r="R430" s="76"/>
      <c r="S430" s="76"/>
      <c r="T430" s="77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T430" s="3" t="s">
        <v>256</v>
      </c>
      <c r="AU430" s="3" t="s">
        <v>83</v>
      </c>
    </row>
    <row r="431" s="30" customFormat="true" ht="16.5" hidden="false" customHeight="true" outlineLevel="0" collapsed="false">
      <c r="A431" s="26"/>
      <c r="B431" s="27"/>
      <c r="C431" s="246" t="s">
        <v>1155</v>
      </c>
      <c r="D431" s="246" t="s">
        <v>250</v>
      </c>
      <c r="E431" s="247" t="s">
        <v>1156</v>
      </c>
      <c r="F431" s="248" t="s">
        <v>1157</v>
      </c>
      <c r="G431" s="249" t="s">
        <v>1120</v>
      </c>
      <c r="H431" s="250" t="n">
        <v>1</v>
      </c>
      <c r="I431" s="251"/>
      <c r="J431" s="252" t="n">
        <f aca="false">ROUND(I431*H431,2)</f>
        <v>0</v>
      </c>
      <c r="K431" s="253"/>
      <c r="L431" s="29"/>
      <c r="M431" s="254"/>
      <c r="N431" s="255" t="s">
        <v>39</v>
      </c>
      <c r="O431" s="76"/>
      <c r="P431" s="256" t="n">
        <f aca="false">O431*H431</f>
        <v>0</v>
      </c>
      <c r="Q431" s="256" t="n">
        <v>0</v>
      </c>
      <c r="R431" s="256" t="n">
        <f aca="false">Q431*H431</f>
        <v>0</v>
      </c>
      <c r="S431" s="256" t="n">
        <v>0</v>
      </c>
      <c r="T431" s="257" t="n">
        <f aca="false">S431*H431</f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258" t="s">
        <v>302</v>
      </c>
      <c r="AT431" s="258" t="s">
        <v>250</v>
      </c>
      <c r="AU431" s="258" t="s">
        <v>83</v>
      </c>
      <c r="AY431" s="3" t="s">
        <v>247</v>
      </c>
      <c r="BE431" s="137" t="n">
        <f aca="false">IF(N431="základní",J431,0)</f>
        <v>0</v>
      </c>
      <c r="BF431" s="137" t="n">
        <f aca="false">IF(N431="snížená",J431,0)</f>
        <v>0</v>
      </c>
      <c r="BG431" s="137" t="n">
        <f aca="false">IF(N431="zákl. přenesená",J431,0)</f>
        <v>0</v>
      </c>
      <c r="BH431" s="137" t="n">
        <f aca="false">IF(N431="sníž. přenesená",J431,0)</f>
        <v>0</v>
      </c>
      <c r="BI431" s="137" t="n">
        <f aca="false">IF(N431="nulová",J431,0)</f>
        <v>0</v>
      </c>
      <c r="BJ431" s="3" t="s">
        <v>81</v>
      </c>
      <c r="BK431" s="137" t="n">
        <f aca="false">ROUND(I431*H431,2)</f>
        <v>0</v>
      </c>
      <c r="BL431" s="3" t="s">
        <v>302</v>
      </c>
      <c r="BM431" s="258" t="s">
        <v>1158</v>
      </c>
    </row>
    <row r="432" s="30" customFormat="true" ht="10.2" hidden="false" customHeight="false" outlineLevel="0" collapsed="false">
      <c r="A432" s="26"/>
      <c r="B432" s="27"/>
      <c r="C432" s="28"/>
      <c r="D432" s="259" t="s">
        <v>256</v>
      </c>
      <c r="E432" s="28"/>
      <c r="F432" s="260" t="s">
        <v>1157</v>
      </c>
      <c r="G432" s="28"/>
      <c r="H432" s="28"/>
      <c r="I432" s="211"/>
      <c r="J432" s="28"/>
      <c r="K432" s="28"/>
      <c r="L432" s="29"/>
      <c r="M432" s="261"/>
      <c r="N432" s="262"/>
      <c r="O432" s="76"/>
      <c r="P432" s="76"/>
      <c r="Q432" s="76"/>
      <c r="R432" s="76"/>
      <c r="S432" s="76"/>
      <c r="T432" s="77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T432" s="3" t="s">
        <v>256</v>
      </c>
      <c r="AU432" s="3" t="s">
        <v>83</v>
      </c>
    </row>
    <row r="433" s="30" customFormat="true" ht="24.15" hidden="false" customHeight="true" outlineLevel="0" collapsed="false">
      <c r="A433" s="26"/>
      <c r="B433" s="27"/>
      <c r="C433" s="246" t="s">
        <v>1159</v>
      </c>
      <c r="D433" s="246" t="s">
        <v>250</v>
      </c>
      <c r="E433" s="247" t="s">
        <v>1160</v>
      </c>
      <c r="F433" s="248" t="s">
        <v>1161</v>
      </c>
      <c r="G433" s="249" t="s">
        <v>1120</v>
      </c>
      <c r="H433" s="250" t="n">
        <v>1</v>
      </c>
      <c r="I433" s="251"/>
      <c r="J433" s="252" t="n">
        <f aca="false">ROUND(I433*H433,2)</f>
        <v>0</v>
      </c>
      <c r="K433" s="253"/>
      <c r="L433" s="29"/>
      <c r="M433" s="254"/>
      <c r="N433" s="255" t="s">
        <v>39</v>
      </c>
      <c r="O433" s="76"/>
      <c r="P433" s="256" t="n">
        <f aca="false">O433*H433</f>
        <v>0</v>
      </c>
      <c r="Q433" s="256" t="n">
        <v>0</v>
      </c>
      <c r="R433" s="256" t="n">
        <f aca="false">Q433*H433</f>
        <v>0</v>
      </c>
      <c r="S433" s="256" t="n">
        <v>0</v>
      </c>
      <c r="T433" s="257" t="n">
        <f aca="false">S433*H433</f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258" t="s">
        <v>302</v>
      </c>
      <c r="AT433" s="258" t="s">
        <v>250</v>
      </c>
      <c r="AU433" s="258" t="s">
        <v>83</v>
      </c>
      <c r="AY433" s="3" t="s">
        <v>247</v>
      </c>
      <c r="BE433" s="137" t="n">
        <f aca="false">IF(N433="základní",J433,0)</f>
        <v>0</v>
      </c>
      <c r="BF433" s="137" t="n">
        <f aca="false">IF(N433="snížená",J433,0)</f>
        <v>0</v>
      </c>
      <c r="BG433" s="137" t="n">
        <f aca="false">IF(N433="zákl. přenesená",J433,0)</f>
        <v>0</v>
      </c>
      <c r="BH433" s="137" t="n">
        <f aca="false">IF(N433="sníž. přenesená",J433,0)</f>
        <v>0</v>
      </c>
      <c r="BI433" s="137" t="n">
        <f aca="false">IF(N433="nulová",J433,0)</f>
        <v>0</v>
      </c>
      <c r="BJ433" s="3" t="s">
        <v>81</v>
      </c>
      <c r="BK433" s="137" t="n">
        <f aca="false">ROUND(I433*H433,2)</f>
        <v>0</v>
      </c>
      <c r="BL433" s="3" t="s">
        <v>302</v>
      </c>
      <c r="BM433" s="258" t="s">
        <v>1162</v>
      </c>
    </row>
    <row r="434" s="30" customFormat="true" ht="10.2" hidden="false" customHeight="false" outlineLevel="0" collapsed="false">
      <c r="A434" s="26"/>
      <c r="B434" s="27"/>
      <c r="C434" s="28"/>
      <c r="D434" s="259" t="s">
        <v>256</v>
      </c>
      <c r="E434" s="28"/>
      <c r="F434" s="260" t="s">
        <v>1163</v>
      </c>
      <c r="G434" s="28"/>
      <c r="H434" s="28"/>
      <c r="I434" s="211"/>
      <c r="J434" s="28"/>
      <c r="K434" s="28"/>
      <c r="L434" s="29"/>
      <c r="M434" s="261"/>
      <c r="N434" s="262"/>
      <c r="O434" s="76"/>
      <c r="P434" s="76"/>
      <c r="Q434" s="76"/>
      <c r="R434" s="76"/>
      <c r="S434" s="76"/>
      <c r="T434" s="77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T434" s="3" t="s">
        <v>256</v>
      </c>
      <c r="AU434" s="3" t="s">
        <v>83</v>
      </c>
    </row>
    <row r="435" s="30" customFormat="true" ht="55.5" hidden="false" customHeight="true" outlineLevel="0" collapsed="false">
      <c r="A435" s="26"/>
      <c r="B435" s="27"/>
      <c r="C435" s="246" t="s">
        <v>1164</v>
      </c>
      <c r="D435" s="246" t="s">
        <v>250</v>
      </c>
      <c r="E435" s="247" t="s">
        <v>1165</v>
      </c>
      <c r="F435" s="248" t="s">
        <v>1166</v>
      </c>
      <c r="G435" s="249" t="s">
        <v>1120</v>
      </c>
      <c r="H435" s="250" t="n">
        <v>1</v>
      </c>
      <c r="I435" s="251"/>
      <c r="J435" s="252" t="n">
        <f aca="false">ROUND(I435*H435,2)</f>
        <v>0</v>
      </c>
      <c r="K435" s="253"/>
      <c r="L435" s="29"/>
      <c r="M435" s="254"/>
      <c r="N435" s="255" t="s">
        <v>39</v>
      </c>
      <c r="O435" s="76"/>
      <c r="P435" s="256" t="n">
        <f aca="false">O435*H435</f>
        <v>0</v>
      </c>
      <c r="Q435" s="256" t="n">
        <v>0</v>
      </c>
      <c r="R435" s="256" t="n">
        <f aca="false">Q435*H435</f>
        <v>0</v>
      </c>
      <c r="S435" s="256" t="n">
        <v>0</v>
      </c>
      <c r="T435" s="257" t="n">
        <f aca="false">S435*H435</f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258" t="s">
        <v>302</v>
      </c>
      <c r="AT435" s="258" t="s">
        <v>250</v>
      </c>
      <c r="AU435" s="258" t="s">
        <v>83</v>
      </c>
      <c r="AY435" s="3" t="s">
        <v>247</v>
      </c>
      <c r="BE435" s="137" t="n">
        <f aca="false">IF(N435="základní",J435,0)</f>
        <v>0</v>
      </c>
      <c r="BF435" s="137" t="n">
        <f aca="false">IF(N435="snížená",J435,0)</f>
        <v>0</v>
      </c>
      <c r="BG435" s="137" t="n">
        <f aca="false">IF(N435="zákl. přenesená",J435,0)</f>
        <v>0</v>
      </c>
      <c r="BH435" s="137" t="n">
        <f aca="false">IF(N435="sníž. přenesená",J435,0)</f>
        <v>0</v>
      </c>
      <c r="BI435" s="137" t="n">
        <f aca="false">IF(N435="nulová",J435,0)</f>
        <v>0</v>
      </c>
      <c r="BJ435" s="3" t="s">
        <v>81</v>
      </c>
      <c r="BK435" s="137" t="n">
        <f aca="false">ROUND(I435*H435,2)</f>
        <v>0</v>
      </c>
      <c r="BL435" s="3" t="s">
        <v>302</v>
      </c>
      <c r="BM435" s="258" t="s">
        <v>1167</v>
      </c>
    </row>
    <row r="436" s="30" customFormat="true" ht="38.4" hidden="false" customHeight="false" outlineLevel="0" collapsed="false">
      <c r="A436" s="26"/>
      <c r="B436" s="27"/>
      <c r="C436" s="28"/>
      <c r="D436" s="259" t="s">
        <v>256</v>
      </c>
      <c r="E436" s="28"/>
      <c r="F436" s="260" t="s">
        <v>1168</v>
      </c>
      <c r="G436" s="28"/>
      <c r="H436" s="28"/>
      <c r="I436" s="211"/>
      <c r="J436" s="28"/>
      <c r="K436" s="28"/>
      <c r="L436" s="29"/>
      <c r="M436" s="285"/>
      <c r="N436" s="286"/>
      <c r="O436" s="287"/>
      <c r="P436" s="287"/>
      <c r="Q436" s="287"/>
      <c r="R436" s="287"/>
      <c r="S436" s="287"/>
      <c r="T436" s="288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T436" s="3" t="s">
        <v>256</v>
      </c>
      <c r="AU436" s="3" t="s">
        <v>83</v>
      </c>
    </row>
    <row r="437" s="30" customFormat="true" ht="6.9" hidden="false" customHeight="true" outlineLevel="0" collapsed="false">
      <c r="A437" s="26"/>
      <c r="B437" s="54"/>
      <c r="C437" s="55"/>
      <c r="D437" s="55"/>
      <c r="E437" s="55"/>
      <c r="F437" s="55"/>
      <c r="G437" s="55"/>
      <c r="H437" s="55"/>
      <c r="I437" s="55"/>
      <c r="J437" s="55"/>
      <c r="K437" s="55"/>
      <c r="L437" s="29"/>
      <c r="M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</row>
  </sheetData>
  <autoFilter ref="C142:K436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5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169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1727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1728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J113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ROUND((SUM(BE113:BE120) + SUM(BE142:BE258)),  2)</f>
        <v>0</v>
      </c>
      <c r="G37" s="26"/>
      <c r="H37" s="26"/>
      <c r="I37" s="166" t="n">
        <v>0.21</v>
      </c>
      <c r="J37" s="165" t="n">
        <f aca="false">ROUND(((SUM(BE113:BE120) + SUM(BE142:BE258))*I37),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ROUND((SUM(BF113:BF120) + SUM(BF142:BF258)),  2)</f>
        <v>0</v>
      </c>
      <c r="G38" s="26"/>
      <c r="H38" s="26"/>
      <c r="I38" s="166" t="n">
        <v>0.15</v>
      </c>
      <c r="J38" s="165" t="n">
        <f aca="false">ROUND(((SUM(BF113:BF120) + SUM(BF142:BF258))*I38),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ROUND((SUM(BG113:BG120) + SUM(BG142:BG258)),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ROUND((SUM(BH113:BH120) + SUM(BH142:BH258)),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ROUND((SUM(BI113:BI120) + SUM(BI142:BI258)),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1727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51.10.1 - kabinet zeměpis, II.B-6 - stavba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J142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J143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212</v>
      </c>
      <c r="E100" s="202"/>
      <c r="F100" s="202"/>
      <c r="G100" s="202"/>
      <c r="H100" s="202"/>
      <c r="I100" s="202"/>
      <c r="J100" s="203" t="n">
        <f aca="false">J144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J147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J152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J161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217</v>
      </c>
      <c r="E104" s="202"/>
      <c r="F104" s="202"/>
      <c r="G104" s="202"/>
      <c r="H104" s="202"/>
      <c r="I104" s="202"/>
      <c r="J104" s="203" t="n">
        <f aca="false">J162</f>
        <v>0</v>
      </c>
      <c r="K104" s="119"/>
      <c r="L104" s="204"/>
    </row>
    <row r="105" s="199" customFormat="true" ht="19.95" hidden="false" customHeight="true" outlineLevel="0" collapsed="false">
      <c r="B105" s="200"/>
      <c r="C105" s="119"/>
      <c r="D105" s="201" t="s">
        <v>218</v>
      </c>
      <c r="E105" s="202"/>
      <c r="F105" s="202"/>
      <c r="G105" s="202"/>
      <c r="H105" s="202"/>
      <c r="I105" s="202"/>
      <c r="J105" s="203" t="n">
        <f aca="false">J184</f>
        <v>0</v>
      </c>
      <c r="K105" s="119"/>
      <c r="L105" s="204"/>
    </row>
    <row r="106" s="199" customFormat="true" ht="19.95" hidden="false" customHeight="true" outlineLevel="0" collapsed="false">
      <c r="B106" s="200"/>
      <c r="C106" s="119"/>
      <c r="D106" s="201" t="s">
        <v>1172</v>
      </c>
      <c r="E106" s="202"/>
      <c r="F106" s="202"/>
      <c r="G106" s="202"/>
      <c r="H106" s="202"/>
      <c r="I106" s="202"/>
      <c r="J106" s="203" t="n">
        <f aca="false">J212</f>
        <v>0</v>
      </c>
      <c r="K106" s="119"/>
      <c r="L106" s="204"/>
    </row>
    <row r="107" s="199" customFormat="true" ht="19.95" hidden="false" customHeight="true" outlineLevel="0" collapsed="false">
      <c r="B107" s="200"/>
      <c r="C107" s="119"/>
      <c r="D107" s="201" t="s">
        <v>219</v>
      </c>
      <c r="E107" s="202"/>
      <c r="F107" s="202"/>
      <c r="G107" s="202"/>
      <c r="H107" s="202"/>
      <c r="I107" s="202"/>
      <c r="J107" s="203" t="n">
        <f aca="false">J221</f>
        <v>0</v>
      </c>
      <c r="K107" s="119"/>
      <c r="L107" s="204"/>
    </row>
    <row r="108" s="199" customFormat="true" ht="19.95" hidden="false" customHeight="true" outlineLevel="0" collapsed="false">
      <c r="B108" s="200"/>
      <c r="C108" s="119"/>
      <c r="D108" s="201" t="s">
        <v>220</v>
      </c>
      <c r="E108" s="202"/>
      <c r="F108" s="202"/>
      <c r="G108" s="202"/>
      <c r="H108" s="202"/>
      <c r="I108" s="202"/>
      <c r="J108" s="203" t="n">
        <f aca="false">J238</f>
        <v>0</v>
      </c>
      <c r="K108" s="119"/>
      <c r="L108" s="204"/>
    </row>
    <row r="109" s="192" customFormat="true" ht="24.9" hidden="false" customHeight="true" outlineLevel="0" collapsed="false">
      <c r="B109" s="193"/>
      <c r="C109" s="194"/>
      <c r="D109" s="195" t="s">
        <v>1511</v>
      </c>
      <c r="E109" s="196"/>
      <c r="F109" s="196"/>
      <c r="G109" s="196"/>
      <c r="H109" s="196"/>
      <c r="I109" s="196"/>
      <c r="J109" s="197" t="n">
        <f aca="false">J255</f>
        <v>0</v>
      </c>
      <c r="K109" s="194"/>
      <c r="L109" s="198"/>
    </row>
    <row r="110" s="199" customFormat="true" ht="19.95" hidden="false" customHeight="true" outlineLevel="0" collapsed="false">
      <c r="B110" s="200"/>
      <c r="C110" s="119"/>
      <c r="D110" s="201" t="s">
        <v>222</v>
      </c>
      <c r="E110" s="202"/>
      <c r="F110" s="202"/>
      <c r="G110" s="202"/>
      <c r="H110" s="202"/>
      <c r="I110" s="202"/>
      <c r="J110" s="203" t="n">
        <f aca="false">J256</f>
        <v>0</v>
      </c>
      <c r="K110" s="119"/>
      <c r="L110" s="204"/>
    </row>
    <row r="111" s="30" customFormat="true" ht="21.75" hidden="false" customHeight="true" outlineLevel="0" collapsed="false">
      <c r="A111" s="26"/>
      <c r="B111" s="27"/>
      <c r="C111" s="28"/>
      <c r="D111" s="28"/>
      <c r="E111" s="28"/>
      <c r="F111" s="28"/>
      <c r="G111" s="28"/>
      <c r="H111" s="28"/>
      <c r="I111" s="28"/>
      <c r="J111" s="28"/>
      <c r="K111" s="28"/>
      <c r="L111" s="5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="30" customFormat="true" ht="6.9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29.25" hidden="false" customHeight="true" outlineLevel="0" collapsed="false">
      <c r="A113" s="26"/>
      <c r="B113" s="27"/>
      <c r="C113" s="190" t="s">
        <v>223</v>
      </c>
      <c r="D113" s="28"/>
      <c r="E113" s="28"/>
      <c r="F113" s="28"/>
      <c r="G113" s="28"/>
      <c r="H113" s="28"/>
      <c r="I113" s="28"/>
      <c r="J113" s="205" t="n">
        <f aca="false">ROUND(J114 + J115 + J116 + J117 + J118 + J119,2)</f>
        <v>0</v>
      </c>
      <c r="K113" s="28"/>
      <c r="L113" s="51"/>
      <c r="N113" s="206" t="s">
        <v>38</v>
      </c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18" hidden="false" customHeight="true" outlineLevel="0" collapsed="false">
      <c r="A114" s="26"/>
      <c r="B114" s="27"/>
      <c r="C114" s="28"/>
      <c r="D114" s="138" t="s">
        <v>224</v>
      </c>
      <c r="E114" s="138"/>
      <c r="F114" s="138"/>
      <c r="G114" s="28"/>
      <c r="H114" s="28"/>
      <c r="I114" s="28"/>
      <c r="J114" s="207" t="n">
        <v>0</v>
      </c>
      <c r="K114" s="28"/>
      <c r="L114" s="208"/>
      <c r="M114" s="209"/>
      <c r="N114" s="210" t="s">
        <v>39</v>
      </c>
      <c r="O114" s="209"/>
      <c r="P114" s="209"/>
      <c r="Q114" s="209"/>
      <c r="R114" s="209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12" t="s">
        <v>225</v>
      </c>
      <c r="AZ114" s="209"/>
      <c r="BA114" s="209"/>
      <c r="BB114" s="209"/>
      <c r="BC114" s="209"/>
      <c r="BD114" s="209"/>
      <c r="BE114" s="213" t="n">
        <f aca="false">IF(N114="základní",J114,0)</f>
        <v>0</v>
      </c>
      <c r="BF114" s="213" t="n">
        <f aca="false">IF(N114="snížená",J114,0)</f>
        <v>0</v>
      </c>
      <c r="BG114" s="213" t="n">
        <f aca="false">IF(N114="zákl. přenesená",J114,0)</f>
        <v>0</v>
      </c>
      <c r="BH114" s="213" t="n">
        <f aca="false">IF(N114="sníž. přenesená",J114,0)</f>
        <v>0</v>
      </c>
      <c r="BI114" s="213" t="n">
        <f aca="false">IF(N114="nulová",J114,0)</f>
        <v>0</v>
      </c>
      <c r="BJ114" s="212" t="s">
        <v>81</v>
      </c>
      <c r="BK114" s="209"/>
      <c r="BL114" s="209"/>
      <c r="BM114" s="209"/>
    </row>
    <row r="115" s="30" customFormat="true" ht="18" hidden="false" customHeight="true" outlineLevel="0" collapsed="false">
      <c r="A115" s="26"/>
      <c r="B115" s="27"/>
      <c r="C115" s="28"/>
      <c r="D115" s="138" t="s">
        <v>226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227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228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229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214" t="s">
        <v>230</v>
      </c>
      <c r="E119" s="28"/>
      <c r="F119" s="28"/>
      <c r="G119" s="28"/>
      <c r="H119" s="28"/>
      <c r="I119" s="28"/>
      <c r="J119" s="207" t="n">
        <f aca="false">ROUND(J32*T119,2)</f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231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0.2" hidden="false" customHeight="false" outlineLevel="0" collapsed="false">
      <c r="A120" s="26"/>
      <c r="B120" s="27"/>
      <c r="C120" s="28"/>
      <c r="D120" s="28"/>
      <c r="E120" s="28"/>
      <c r="F120" s="28"/>
      <c r="G120" s="28"/>
      <c r="H120" s="28"/>
      <c r="I120" s="28"/>
      <c r="J120" s="28"/>
      <c r="K120" s="28"/>
      <c r="L120" s="51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="30" customFormat="true" ht="29.25" hidden="false" customHeight="true" outlineLevel="0" collapsed="false">
      <c r="A121" s="26"/>
      <c r="B121" s="27"/>
      <c r="C121" s="141" t="s">
        <v>199</v>
      </c>
      <c r="D121" s="142"/>
      <c r="E121" s="142"/>
      <c r="F121" s="142"/>
      <c r="G121" s="142"/>
      <c r="H121" s="142"/>
      <c r="I121" s="142"/>
      <c r="J121" s="215" t="n">
        <f aca="false">ROUND(J98+J113,2)</f>
        <v>0</v>
      </c>
      <c r="K121" s="142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6.9" hidden="false" customHeight="true" outlineLevel="0" collapsed="false">
      <c r="A122" s="26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6" s="30" customFormat="true" ht="6.9" hidden="false" customHeight="true" outlineLevel="0" collapsed="false">
      <c r="A126" s="26"/>
      <c r="B126" s="56"/>
      <c r="C126" s="57"/>
      <c r="D126" s="57"/>
      <c r="E126" s="57"/>
      <c r="F126" s="57"/>
      <c r="G126" s="57"/>
      <c r="H126" s="57"/>
      <c r="I126" s="57"/>
      <c r="J126" s="57"/>
      <c r="K126" s="57"/>
      <c r="L126" s="51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="30" customFormat="true" ht="24.9" hidden="false" customHeight="true" outlineLevel="0" collapsed="false">
      <c r="A127" s="26"/>
      <c r="B127" s="27"/>
      <c r="C127" s="9" t="s">
        <v>232</v>
      </c>
      <c r="D127" s="28"/>
      <c r="E127" s="28"/>
      <c r="F127" s="28"/>
      <c r="G127" s="28"/>
      <c r="H127" s="28"/>
      <c r="I127" s="28"/>
      <c r="J127" s="28"/>
      <c r="K127" s="28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6.9" hidden="false" customHeight="true" outlineLevel="0" collapsed="false">
      <c r="A128" s="26"/>
      <c r="B128" s="27"/>
      <c r="C128" s="28"/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12" hidden="false" customHeight="true" outlineLevel="0" collapsed="false">
      <c r="A129" s="26"/>
      <c r="B129" s="27"/>
      <c r="C129" s="17" t="s">
        <v>15</v>
      </c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6.5" hidden="false" customHeight="true" outlineLevel="0" collapsed="false">
      <c r="A130" s="26"/>
      <c r="B130" s="27"/>
      <c r="C130" s="28"/>
      <c r="D130" s="28"/>
      <c r="E130" s="185" t="str">
        <f aca="false">E7</f>
        <v>Zlepšování kvality a dostupnosti vzdělávání  ZŠ Ivančická 218, Moravský Krumlov</v>
      </c>
      <c r="F130" s="185"/>
      <c r="G130" s="185"/>
      <c r="H130" s="185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customFormat="false" ht="12" hidden="false" customHeight="true" outlineLevel="0" collapsed="false">
      <c r="B131" s="7"/>
      <c r="C131" s="17" t="s">
        <v>201</v>
      </c>
      <c r="D131" s="8"/>
      <c r="E131" s="8"/>
      <c r="F131" s="8"/>
      <c r="G131" s="8"/>
      <c r="H131" s="8"/>
      <c r="I131" s="8"/>
      <c r="J131" s="8"/>
      <c r="K131" s="8"/>
      <c r="L131" s="6"/>
    </row>
    <row r="132" s="30" customFormat="true" ht="16.5" hidden="false" customHeight="true" outlineLevel="0" collapsed="false">
      <c r="A132" s="26"/>
      <c r="B132" s="27"/>
      <c r="C132" s="28"/>
      <c r="D132" s="28"/>
      <c r="E132" s="185" t="s">
        <v>1727</v>
      </c>
      <c r="F132" s="185"/>
      <c r="G132" s="185"/>
      <c r="H132" s="185"/>
      <c r="I132" s="28"/>
      <c r="J132" s="28"/>
      <c r="K132" s="28"/>
      <c r="L132" s="51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="30" customFormat="true" ht="12" hidden="false" customHeight="true" outlineLevel="0" collapsed="false">
      <c r="A133" s="26"/>
      <c r="B133" s="27"/>
      <c r="C133" s="17" t="s">
        <v>203</v>
      </c>
      <c r="D133" s="28"/>
      <c r="E133" s="28"/>
      <c r="F133" s="28"/>
      <c r="G133" s="28"/>
      <c r="H133" s="28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6.5" hidden="false" customHeight="true" outlineLevel="0" collapsed="false">
      <c r="A134" s="26"/>
      <c r="B134" s="27"/>
      <c r="C134" s="28"/>
      <c r="D134" s="28"/>
      <c r="E134" s="66" t="str">
        <f aca="false">E11</f>
        <v>51.10.1 - kabinet zeměpis, II.B-6 - stavba</v>
      </c>
      <c r="F134" s="66"/>
      <c r="G134" s="66"/>
      <c r="H134" s="66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6.9" hidden="false" customHeight="true" outlineLevel="0" collapsed="false">
      <c r="A135" s="26"/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12" hidden="false" customHeight="true" outlineLevel="0" collapsed="false">
      <c r="A136" s="26"/>
      <c r="B136" s="27"/>
      <c r="C136" s="17" t="s">
        <v>19</v>
      </c>
      <c r="D136" s="28"/>
      <c r="E136" s="28"/>
      <c r="F136" s="18" t="str">
        <f aca="false">F14</f>
        <v> </v>
      </c>
      <c r="G136" s="28"/>
      <c r="H136" s="28"/>
      <c r="I136" s="17" t="s">
        <v>21</v>
      </c>
      <c r="J136" s="186" t="str">
        <f aca="false">IF(J14="","",J14)</f>
        <v>14. 8. 2023</v>
      </c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6.9" hidden="false" customHeight="true" outlineLevel="0" collapsed="false">
      <c r="A137" s="26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15.15" hidden="false" customHeight="true" outlineLevel="0" collapsed="false">
      <c r="A138" s="26"/>
      <c r="B138" s="27"/>
      <c r="C138" s="17" t="s">
        <v>23</v>
      </c>
      <c r="D138" s="28"/>
      <c r="E138" s="28"/>
      <c r="F138" s="18" t="str">
        <f aca="false">E17</f>
        <v> </v>
      </c>
      <c r="G138" s="28"/>
      <c r="H138" s="28"/>
      <c r="I138" s="17" t="s">
        <v>28</v>
      </c>
      <c r="J138" s="187" t="str">
        <f aca="false">E23</f>
        <v> </v>
      </c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26</v>
      </c>
      <c r="D139" s="28"/>
      <c r="E139" s="28"/>
      <c r="F139" s="18" t="str">
        <f aca="false">IF(E20="","",E20)</f>
        <v>Vyplň údaj</v>
      </c>
      <c r="G139" s="28"/>
      <c r="H139" s="28"/>
      <c r="I139" s="17" t="s">
        <v>30</v>
      </c>
      <c r="J139" s="187" t="str">
        <f aca="false">E26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0.35" hidden="false" customHeight="true" outlineLevel="0" collapsed="false">
      <c r="A140" s="26"/>
      <c r="B140" s="27"/>
      <c r="C140" s="28"/>
      <c r="D140" s="28"/>
      <c r="E140" s="28"/>
      <c r="F140" s="28"/>
      <c r="G140" s="28"/>
      <c r="H140" s="28"/>
      <c r="I140" s="28"/>
      <c r="J140" s="28"/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223" customFormat="true" ht="29.25" hidden="false" customHeight="true" outlineLevel="0" collapsed="false">
      <c r="A141" s="216"/>
      <c r="B141" s="217"/>
      <c r="C141" s="218" t="s">
        <v>233</v>
      </c>
      <c r="D141" s="219" t="s">
        <v>59</v>
      </c>
      <c r="E141" s="219" t="s">
        <v>55</v>
      </c>
      <c r="F141" s="219" t="s">
        <v>56</v>
      </c>
      <c r="G141" s="219" t="s">
        <v>234</v>
      </c>
      <c r="H141" s="219" t="s">
        <v>235</v>
      </c>
      <c r="I141" s="219" t="s">
        <v>236</v>
      </c>
      <c r="J141" s="220" t="s">
        <v>208</v>
      </c>
      <c r="K141" s="221" t="s">
        <v>237</v>
      </c>
      <c r="L141" s="222"/>
      <c r="M141" s="84"/>
      <c r="N141" s="85" t="s">
        <v>38</v>
      </c>
      <c r="O141" s="85" t="s">
        <v>238</v>
      </c>
      <c r="P141" s="85" t="s">
        <v>239</v>
      </c>
      <c r="Q141" s="85" t="s">
        <v>240</v>
      </c>
      <c r="R141" s="85" t="s">
        <v>241</v>
      </c>
      <c r="S141" s="85" t="s">
        <v>242</v>
      </c>
      <c r="T141" s="86" t="s">
        <v>243</v>
      </c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</row>
    <row r="142" s="30" customFormat="true" ht="22.8" hidden="false" customHeight="true" outlineLevel="0" collapsed="false">
      <c r="A142" s="26"/>
      <c r="B142" s="27"/>
      <c r="C142" s="92" t="s">
        <v>244</v>
      </c>
      <c r="D142" s="28"/>
      <c r="E142" s="28"/>
      <c r="F142" s="28"/>
      <c r="G142" s="28"/>
      <c r="H142" s="28"/>
      <c r="I142" s="28"/>
      <c r="J142" s="224" t="n">
        <f aca="false">BK142</f>
        <v>0</v>
      </c>
      <c r="K142" s="28"/>
      <c r="L142" s="29"/>
      <c r="M142" s="87"/>
      <c r="N142" s="225"/>
      <c r="O142" s="88"/>
      <c r="P142" s="226" t="n">
        <f aca="false">P143+P161+P255</f>
        <v>0</v>
      </c>
      <c r="Q142" s="88"/>
      <c r="R142" s="226" t="n">
        <f aca="false">R143+R161+R255</f>
        <v>0.77886028</v>
      </c>
      <c r="S142" s="88"/>
      <c r="T142" s="227" t="n">
        <f aca="false">T143+T161+T255</f>
        <v>0.08673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3" t="s">
        <v>73</v>
      </c>
      <c r="AU142" s="3" t="s">
        <v>210</v>
      </c>
      <c r="BK142" s="228" t="n">
        <f aca="false">BK143+BK161+BK255</f>
        <v>0</v>
      </c>
    </row>
    <row r="143" s="229" customFormat="true" ht="25.95" hidden="false" customHeight="true" outlineLevel="0" collapsed="false">
      <c r="B143" s="230"/>
      <c r="C143" s="231"/>
      <c r="D143" s="232" t="s">
        <v>73</v>
      </c>
      <c r="E143" s="233" t="s">
        <v>245</v>
      </c>
      <c r="F143" s="233" t="s">
        <v>246</v>
      </c>
      <c r="G143" s="231"/>
      <c r="H143" s="231"/>
      <c r="I143" s="234"/>
      <c r="J143" s="235" t="n">
        <f aca="false">BK143</f>
        <v>0</v>
      </c>
      <c r="K143" s="231"/>
      <c r="L143" s="236"/>
      <c r="M143" s="237"/>
      <c r="N143" s="238"/>
      <c r="O143" s="238"/>
      <c r="P143" s="239" t="n">
        <f aca="false">P144+P147+P152</f>
        <v>0</v>
      </c>
      <c r="Q143" s="238"/>
      <c r="R143" s="239" t="n">
        <f aca="false">R144+R147+R152</f>
        <v>0</v>
      </c>
      <c r="S143" s="238"/>
      <c r="T143" s="240" t="n">
        <f aca="false">T144+T147+T152</f>
        <v>0</v>
      </c>
      <c r="AR143" s="241" t="s">
        <v>81</v>
      </c>
      <c r="AT143" s="242" t="s">
        <v>73</v>
      </c>
      <c r="AU143" s="242" t="s">
        <v>74</v>
      </c>
      <c r="AY143" s="241" t="s">
        <v>247</v>
      </c>
      <c r="BK143" s="243" t="n">
        <f aca="false">BK144+BK147+BK152</f>
        <v>0</v>
      </c>
    </row>
    <row r="144" s="229" customFormat="true" ht="22.8" hidden="false" customHeight="true" outlineLevel="0" collapsed="false">
      <c r="B144" s="230"/>
      <c r="C144" s="231"/>
      <c r="D144" s="232" t="s">
        <v>73</v>
      </c>
      <c r="E144" s="244" t="s">
        <v>248</v>
      </c>
      <c r="F144" s="244" t="s">
        <v>249</v>
      </c>
      <c r="G144" s="231"/>
      <c r="H144" s="231"/>
      <c r="I144" s="234"/>
      <c r="J144" s="245" t="n">
        <f aca="false">BK144</f>
        <v>0</v>
      </c>
      <c r="K144" s="231"/>
      <c r="L144" s="236"/>
      <c r="M144" s="237"/>
      <c r="N144" s="238"/>
      <c r="O144" s="238"/>
      <c r="P144" s="239" t="n">
        <f aca="false">SUM(P145:P146)</f>
        <v>0</v>
      </c>
      <c r="Q144" s="238"/>
      <c r="R144" s="239" t="n">
        <f aca="false">SUM(R145:R146)</f>
        <v>0</v>
      </c>
      <c r="S144" s="238"/>
      <c r="T144" s="240" t="n">
        <f aca="false">SUM(T145:T146)</f>
        <v>0</v>
      </c>
      <c r="AR144" s="241" t="s">
        <v>81</v>
      </c>
      <c r="AT144" s="242" t="s">
        <v>73</v>
      </c>
      <c r="AU144" s="242" t="s">
        <v>81</v>
      </c>
      <c r="AY144" s="241" t="s">
        <v>247</v>
      </c>
      <c r="BK144" s="243" t="n">
        <f aca="false">SUM(BK145:BK146)</f>
        <v>0</v>
      </c>
    </row>
    <row r="145" s="30" customFormat="true" ht="16.5" hidden="false" customHeight="true" outlineLevel="0" collapsed="false">
      <c r="A145" s="26"/>
      <c r="B145" s="27"/>
      <c r="C145" s="246" t="s">
        <v>81</v>
      </c>
      <c r="D145" s="246" t="s">
        <v>250</v>
      </c>
      <c r="E145" s="247" t="s">
        <v>251</v>
      </c>
      <c r="F145" s="248" t="s">
        <v>252</v>
      </c>
      <c r="G145" s="249" t="s">
        <v>253</v>
      </c>
      <c r="H145" s="250" t="n">
        <v>1</v>
      </c>
      <c r="I145" s="251"/>
      <c r="J145" s="252" t="n">
        <f aca="false">ROUND(I145*H145,2)</f>
        <v>0</v>
      </c>
      <c r="K145" s="253"/>
      <c r="L145" s="29"/>
      <c r="M145" s="254"/>
      <c r="N145" s="255" t="s">
        <v>39</v>
      </c>
      <c r="O145" s="76"/>
      <c r="P145" s="256" t="n">
        <f aca="false">O145*H145</f>
        <v>0</v>
      </c>
      <c r="Q145" s="256" t="n">
        <v>0</v>
      </c>
      <c r="R145" s="256" t="n">
        <f aca="false">Q145*H145</f>
        <v>0</v>
      </c>
      <c r="S145" s="256" t="n">
        <v>0</v>
      </c>
      <c r="T145" s="257" t="n">
        <f aca="false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258" t="s">
        <v>254</v>
      </c>
      <c r="AT145" s="258" t="s">
        <v>250</v>
      </c>
      <c r="AU145" s="258" t="s">
        <v>83</v>
      </c>
      <c r="AY145" s="3" t="s">
        <v>247</v>
      </c>
      <c r="BE145" s="137" t="n">
        <f aca="false">IF(N145="základní",J145,0)</f>
        <v>0</v>
      </c>
      <c r="BF145" s="137" t="n">
        <f aca="false">IF(N145="snížená",J145,0)</f>
        <v>0</v>
      </c>
      <c r="BG145" s="137" t="n">
        <f aca="false">IF(N145="zákl. přenesená",J145,0)</f>
        <v>0</v>
      </c>
      <c r="BH145" s="137" t="n">
        <f aca="false">IF(N145="sníž. přenesená",J145,0)</f>
        <v>0</v>
      </c>
      <c r="BI145" s="137" t="n">
        <f aca="false">IF(N145="nulová",J145,0)</f>
        <v>0</v>
      </c>
      <c r="BJ145" s="3" t="s">
        <v>81</v>
      </c>
      <c r="BK145" s="137" t="n">
        <f aca="false">ROUND(I145*H145,2)</f>
        <v>0</v>
      </c>
      <c r="BL145" s="3" t="s">
        <v>254</v>
      </c>
      <c r="BM145" s="258" t="s">
        <v>255</v>
      </c>
    </row>
    <row r="146" s="30" customFormat="true" ht="10.2" hidden="false" customHeight="false" outlineLevel="0" collapsed="false">
      <c r="A146" s="26"/>
      <c r="B146" s="27"/>
      <c r="C146" s="28"/>
      <c r="D146" s="259" t="s">
        <v>256</v>
      </c>
      <c r="E146" s="28"/>
      <c r="F146" s="260" t="s">
        <v>257</v>
      </c>
      <c r="G146" s="28"/>
      <c r="H146" s="28"/>
      <c r="I146" s="211"/>
      <c r="J146" s="28"/>
      <c r="K146" s="28"/>
      <c r="L146" s="29"/>
      <c r="M146" s="261"/>
      <c r="N146" s="262"/>
      <c r="O146" s="76"/>
      <c r="P146" s="76"/>
      <c r="Q146" s="76"/>
      <c r="R146" s="76"/>
      <c r="S146" s="76"/>
      <c r="T146" s="77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3" t="s">
        <v>256</v>
      </c>
      <c r="AU146" s="3" t="s">
        <v>83</v>
      </c>
    </row>
    <row r="147" s="229" customFormat="true" ht="22.8" hidden="false" customHeight="true" outlineLevel="0" collapsed="false">
      <c r="B147" s="230"/>
      <c r="C147" s="231"/>
      <c r="D147" s="232" t="s">
        <v>73</v>
      </c>
      <c r="E147" s="244" t="s">
        <v>258</v>
      </c>
      <c r="F147" s="244" t="s">
        <v>259</v>
      </c>
      <c r="G147" s="231"/>
      <c r="H147" s="231"/>
      <c r="I147" s="234"/>
      <c r="J147" s="245" t="n">
        <f aca="false">BK147</f>
        <v>0</v>
      </c>
      <c r="K147" s="231"/>
      <c r="L147" s="236"/>
      <c r="M147" s="237"/>
      <c r="N147" s="238"/>
      <c r="O147" s="238"/>
      <c r="P147" s="239" t="n">
        <f aca="false">SUM(P148:P151)</f>
        <v>0</v>
      </c>
      <c r="Q147" s="238"/>
      <c r="R147" s="239" t="n">
        <f aca="false">SUM(R148:R151)</f>
        <v>0</v>
      </c>
      <c r="S147" s="238"/>
      <c r="T147" s="240" t="n">
        <f aca="false">SUM(T148:T151)</f>
        <v>0</v>
      </c>
      <c r="AR147" s="241" t="s">
        <v>81</v>
      </c>
      <c r="AT147" s="242" t="s">
        <v>73</v>
      </c>
      <c r="AU147" s="242" t="s">
        <v>81</v>
      </c>
      <c r="AY147" s="241" t="s">
        <v>247</v>
      </c>
      <c r="BK147" s="243" t="n">
        <f aca="false">SUM(BK148:BK151)</f>
        <v>0</v>
      </c>
    </row>
    <row r="148" s="30" customFormat="true" ht="16.5" hidden="false" customHeight="true" outlineLevel="0" collapsed="false">
      <c r="A148" s="26"/>
      <c r="B148" s="27"/>
      <c r="C148" s="246" t="s">
        <v>83</v>
      </c>
      <c r="D148" s="246" t="s">
        <v>250</v>
      </c>
      <c r="E148" s="247" t="s">
        <v>260</v>
      </c>
      <c r="F148" s="248" t="s">
        <v>261</v>
      </c>
      <c r="G148" s="249" t="s">
        <v>262</v>
      </c>
      <c r="H148" s="250" t="n">
        <v>1</v>
      </c>
      <c r="I148" s="251"/>
      <c r="J148" s="252" t="n">
        <f aca="false">ROUND(I148*H148,2)</f>
        <v>0</v>
      </c>
      <c r="K148" s="253"/>
      <c r="L148" s="29"/>
      <c r="M148" s="254"/>
      <c r="N148" s="255" t="s">
        <v>39</v>
      </c>
      <c r="O148" s="76"/>
      <c r="P148" s="256" t="n">
        <f aca="false">O148*H148</f>
        <v>0</v>
      </c>
      <c r="Q148" s="256" t="n">
        <v>0</v>
      </c>
      <c r="R148" s="256" t="n">
        <f aca="false">Q148*H148</f>
        <v>0</v>
      </c>
      <c r="S148" s="256" t="n">
        <v>0</v>
      </c>
      <c r="T148" s="257" t="n">
        <f aca="false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258" t="s">
        <v>254</v>
      </c>
      <c r="AT148" s="258" t="s">
        <v>250</v>
      </c>
      <c r="AU148" s="258" t="s">
        <v>83</v>
      </c>
      <c r="AY148" s="3" t="s">
        <v>247</v>
      </c>
      <c r="BE148" s="137" t="n">
        <f aca="false">IF(N148="základní",J148,0)</f>
        <v>0</v>
      </c>
      <c r="BF148" s="137" t="n">
        <f aca="false">IF(N148="snížená",J148,0)</f>
        <v>0</v>
      </c>
      <c r="BG148" s="137" t="n">
        <f aca="false">IF(N148="zákl. přenesená",J148,0)</f>
        <v>0</v>
      </c>
      <c r="BH148" s="137" t="n">
        <f aca="false">IF(N148="sníž. přenesená",J148,0)</f>
        <v>0</v>
      </c>
      <c r="BI148" s="137" t="n">
        <f aca="false">IF(N148="nulová",J148,0)</f>
        <v>0</v>
      </c>
      <c r="BJ148" s="3" t="s">
        <v>81</v>
      </c>
      <c r="BK148" s="137" t="n">
        <f aca="false">ROUND(I148*H148,2)</f>
        <v>0</v>
      </c>
      <c r="BL148" s="3" t="s">
        <v>254</v>
      </c>
      <c r="BM148" s="258" t="s">
        <v>263</v>
      </c>
    </row>
    <row r="149" s="30" customFormat="true" ht="10.2" hidden="false" customHeight="false" outlineLevel="0" collapsed="false">
      <c r="A149" s="26"/>
      <c r="B149" s="27"/>
      <c r="C149" s="28"/>
      <c r="D149" s="259" t="s">
        <v>256</v>
      </c>
      <c r="E149" s="28"/>
      <c r="F149" s="260" t="s">
        <v>264</v>
      </c>
      <c r="G149" s="28"/>
      <c r="H149" s="28"/>
      <c r="I149" s="211"/>
      <c r="J149" s="28"/>
      <c r="K149" s="28"/>
      <c r="L149" s="29"/>
      <c r="M149" s="261"/>
      <c r="N149" s="262"/>
      <c r="O149" s="76"/>
      <c r="P149" s="76"/>
      <c r="Q149" s="76"/>
      <c r="R149" s="76"/>
      <c r="S149" s="76"/>
      <c r="T149" s="77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3" t="s">
        <v>256</v>
      </c>
      <c r="AU149" s="3" t="s">
        <v>83</v>
      </c>
    </row>
    <row r="150" s="30" customFormat="true" ht="16.5" hidden="false" customHeight="true" outlineLevel="0" collapsed="false">
      <c r="A150" s="26"/>
      <c r="B150" s="27"/>
      <c r="C150" s="246" t="s">
        <v>265</v>
      </c>
      <c r="D150" s="246" t="s">
        <v>250</v>
      </c>
      <c r="E150" s="247" t="s">
        <v>266</v>
      </c>
      <c r="F150" s="248" t="s">
        <v>267</v>
      </c>
      <c r="G150" s="249" t="s">
        <v>253</v>
      </c>
      <c r="H150" s="250" t="n">
        <v>1</v>
      </c>
      <c r="I150" s="251"/>
      <c r="J150" s="252" t="n">
        <f aca="false">ROUND(I150*H150,2)</f>
        <v>0</v>
      </c>
      <c r="K150" s="253"/>
      <c r="L150" s="29"/>
      <c r="M150" s="254"/>
      <c r="N150" s="255" t="s">
        <v>39</v>
      </c>
      <c r="O150" s="76"/>
      <c r="P150" s="256" t="n">
        <f aca="false">O150*H150</f>
        <v>0</v>
      </c>
      <c r="Q150" s="256" t="n">
        <v>0</v>
      </c>
      <c r="R150" s="256" t="n">
        <f aca="false">Q150*H150</f>
        <v>0</v>
      </c>
      <c r="S150" s="256" t="n">
        <v>0</v>
      </c>
      <c r="T150" s="257" t="n">
        <f aca="false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258" t="s">
        <v>254</v>
      </c>
      <c r="AT150" s="258" t="s">
        <v>250</v>
      </c>
      <c r="AU150" s="258" t="s">
        <v>83</v>
      </c>
      <c r="AY150" s="3" t="s">
        <v>247</v>
      </c>
      <c r="BE150" s="137" t="n">
        <f aca="false">IF(N150="základní",J150,0)</f>
        <v>0</v>
      </c>
      <c r="BF150" s="137" t="n">
        <f aca="false">IF(N150="snížená",J150,0)</f>
        <v>0</v>
      </c>
      <c r="BG150" s="137" t="n">
        <f aca="false">IF(N150="zákl. přenesená",J150,0)</f>
        <v>0</v>
      </c>
      <c r="BH150" s="137" t="n">
        <f aca="false">IF(N150="sníž. přenesená",J150,0)</f>
        <v>0</v>
      </c>
      <c r="BI150" s="137" t="n">
        <f aca="false">IF(N150="nulová",J150,0)</f>
        <v>0</v>
      </c>
      <c r="BJ150" s="3" t="s">
        <v>81</v>
      </c>
      <c r="BK150" s="137" t="n">
        <f aca="false">ROUND(I150*H150,2)</f>
        <v>0</v>
      </c>
      <c r="BL150" s="3" t="s">
        <v>254</v>
      </c>
      <c r="BM150" s="258" t="s">
        <v>268</v>
      </c>
    </row>
    <row r="151" s="30" customFormat="true" ht="10.2" hidden="false" customHeight="false" outlineLevel="0" collapsed="false">
      <c r="A151" s="26"/>
      <c r="B151" s="27"/>
      <c r="C151" s="28"/>
      <c r="D151" s="259" t="s">
        <v>256</v>
      </c>
      <c r="E151" s="28"/>
      <c r="F151" s="260" t="s">
        <v>269</v>
      </c>
      <c r="G151" s="28"/>
      <c r="H151" s="28"/>
      <c r="I151" s="211"/>
      <c r="J151" s="28"/>
      <c r="K151" s="28"/>
      <c r="L151" s="29"/>
      <c r="M151" s="261"/>
      <c r="N151" s="262"/>
      <c r="O151" s="76"/>
      <c r="P151" s="76"/>
      <c r="Q151" s="76"/>
      <c r="R151" s="76"/>
      <c r="S151" s="76"/>
      <c r="T151" s="77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T151" s="3" t="s">
        <v>256</v>
      </c>
      <c r="AU151" s="3" t="s">
        <v>83</v>
      </c>
    </row>
    <row r="152" s="229" customFormat="true" ht="22.8" hidden="false" customHeight="true" outlineLevel="0" collapsed="false">
      <c r="B152" s="230"/>
      <c r="C152" s="231"/>
      <c r="D152" s="232" t="s">
        <v>73</v>
      </c>
      <c r="E152" s="244" t="s">
        <v>270</v>
      </c>
      <c r="F152" s="244" t="s">
        <v>271</v>
      </c>
      <c r="G152" s="231"/>
      <c r="H152" s="231"/>
      <c r="I152" s="234"/>
      <c r="J152" s="245" t="n">
        <f aca="false">BK152</f>
        <v>0</v>
      </c>
      <c r="K152" s="231"/>
      <c r="L152" s="236"/>
      <c r="M152" s="237"/>
      <c r="N152" s="238"/>
      <c r="O152" s="238"/>
      <c r="P152" s="239" t="n">
        <f aca="false">SUM(P153:P160)</f>
        <v>0</v>
      </c>
      <c r="Q152" s="238"/>
      <c r="R152" s="239" t="n">
        <f aca="false">SUM(R153:R160)</f>
        <v>0</v>
      </c>
      <c r="S152" s="238"/>
      <c r="T152" s="240" t="n">
        <f aca="false">SUM(T153:T160)</f>
        <v>0</v>
      </c>
      <c r="AR152" s="241" t="s">
        <v>81</v>
      </c>
      <c r="AT152" s="242" t="s">
        <v>73</v>
      </c>
      <c r="AU152" s="242" t="s">
        <v>81</v>
      </c>
      <c r="AY152" s="241" t="s">
        <v>247</v>
      </c>
      <c r="BK152" s="243" t="n">
        <f aca="false">SUM(BK153:BK160)</f>
        <v>0</v>
      </c>
    </row>
    <row r="153" s="30" customFormat="true" ht="24.15" hidden="false" customHeight="true" outlineLevel="0" collapsed="false">
      <c r="A153" s="26"/>
      <c r="B153" s="27"/>
      <c r="C153" s="246" t="s">
        <v>272</v>
      </c>
      <c r="D153" s="246" t="s">
        <v>250</v>
      </c>
      <c r="E153" s="247" t="s">
        <v>273</v>
      </c>
      <c r="F153" s="248" t="s">
        <v>274</v>
      </c>
      <c r="G153" s="249" t="s">
        <v>275</v>
      </c>
      <c r="H153" s="250" t="n">
        <v>0.3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272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272</v>
      </c>
      <c r="BM153" s="258" t="s">
        <v>276</v>
      </c>
    </row>
    <row r="154" s="30" customFormat="true" ht="28.8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277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30" customFormat="true" ht="24.15" hidden="false" customHeight="true" outlineLevel="0" collapsed="false">
      <c r="A155" s="26"/>
      <c r="B155" s="27"/>
      <c r="C155" s="246" t="s">
        <v>278</v>
      </c>
      <c r="D155" s="246" t="s">
        <v>250</v>
      </c>
      <c r="E155" s="247" t="s">
        <v>279</v>
      </c>
      <c r="F155" s="248" t="s">
        <v>280</v>
      </c>
      <c r="G155" s="249" t="s">
        <v>275</v>
      </c>
      <c r="H155" s="250" t="n">
        <v>0.3</v>
      </c>
      <c r="I155" s="251"/>
      <c r="J155" s="252" t="n">
        <f aca="false">ROUND(I155*H155,2)</f>
        <v>0</v>
      </c>
      <c r="K155" s="253"/>
      <c r="L155" s="29"/>
      <c r="M155" s="254"/>
      <c r="N155" s="255" t="s">
        <v>39</v>
      </c>
      <c r="O155" s="76"/>
      <c r="P155" s="256" t="n">
        <f aca="false">O155*H155</f>
        <v>0</v>
      </c>
      <c r="Q155" s="256" t="n">
        <v>0</v>
      </c>
      <c r="R155" s="256" t="n">
        <f aca="false">Q155*H155</f>
        <v>0</v>
      </c>
      <c r="S155" s="256" t="n">
        <v>0</v>
      </c>
      <c r="T155" s="257" t="n">
        <f aca="false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258" t="s">
        <v>272</v>
      </c>
      <c r="AT155" s="258" t="s">
        <v>250</v>
      </c>
      <c r="AU155" s="258" t="s">
        <v>83</v>
      </c>
      <c r="AY155" s="3" t="s">
        <v>247</v>
      </c>
      <c r="BE155" s="137" t="n">
        <f aca="false">IF(N155="základní",J155,0)</f>
        <v>0</v>
      </c>
      <c r="BF155" s="137" t="n">
        <f aca="false">IF(N155="snížená",J155,0)</f>
        <v>0</v>
      </c>
      <c r="BG155" s="137" t="n">
        <f aca="false">IF(N155="zákl. přenesená",J155,0)</f>
        <v>0</v>
      </c>
      <c r="BH155" s="137" t="n">
        <f aca="false">IF(N155="sníž. přenesená",J155,0)</f>
        <v>0</v>
      </c>
      <c r="BI155" s="137" t="n">
        <f aca="false">IF(N155="nulová",J155,0)</f>
        <v>0</v>
      </c>
      <c r="BJ155" s="3" t="s">
        <v>81</v>
      </c>
      <c r="BK155" s="137" t="n">
        <f aca="false">ROUND(I155*H155,2)</f>
        <v>0</v>
      </c>
      <c r="BL155" s="3" t="s">
        <v>272</v>
      </c>
      <c r="BM155" s="258" t="s">
        <v>281</v>
      </c>
    </row>
    <row r="156" s="30" customFormat="true" ht="19.2" hidden="false" customHeight="false" outlineLevel="0" collapsed="false">
      <c r="A156" s="26"/>
      <c r="B156" s="27"/>
      <c r="C156" s="28"/>
      <c r="D156" s="259" t="s">
        <v>256</v>
      </c>
      <c r="E156" s="28"/>
      <c r="F156" s="260" t="s">
        <v>282</v>
      </c>
      <c r="G156" s="28"/>
      <c r="H156" s="28"/>
      <c r="I156" s="211"/>
      <c r="J156" s="28"/>
      <c r="K156" s="28"/>
      <c r="L156" s="29"/>
      <c r="M156" s="261"/>
      <c r="N156" s="262"/>
      <c r="O156" s="76"/>
      <c r="P156" s="76"/>
      <c r="Q156" s="76"/>
      <c r="R156" s="76"/>
      <c r="S156" s="76"/>
      <c r="T156" s="77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T156" s="3" t="s">
        <v>256</v>
      </c>
      <c r="AU156" s="3" t="s">
        <v>83</v>
      </c>
    </row>
    <row r="157" s="30" customFormat="true" ht="16.5" hidden="false" customHeight="true" outlineLevel="0" collapsed="false">
      <c r="A157" s="26"/>
      <c r="B157" s="27"/>
      <c r="C157" s="246" t="s">
        <v>248</v>
      </c>
      <c r="D157" s="246" t="s">
        <v>250</v>
      </c>
      <c r="E157" s="247" t="s">
        <v>283</v>
      </c>
      <c r="F157" s="248" t="s">
        <v>284</v>
      </c>
      <c r="G157" s="249" t="s">
        <v>275</v>
      </c>
      <c r="H157" s="250" t="n">
        <v>0.3</v>
      </c>
      <c r="I157" s="251"/>
      <c r="J157" s="252" t="n">
        <f aca="false">ROUND(I157*H157,2)</f>
        <v>0</v>
      </c>
      <c r="K157" s="253"/>
      <c r="L157" s="29"/>
      <c r="M157" s="254"/>
      <c r="N157" s="255" t="s">
        <v>39</v>
      </c>
      <c r="O157" s="76"/>
      <c r="P157" s="256" t="n">
        <f aca="false">O157*H157</f>
        <v>0</v>
      </c>
      <c r="Q157" s="256" t="n">
        <v>0</v>
      </c>
      <c r="R157" s="256" t="n">
        <f aca="false">Q157*H157</f>
        <v>0</v>
      </c>
      <c r="S157" s="256" t="n">
        <v>0</v>
      </c>
      <c r="T157" s="257" t="n">
        <f aca="false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258" t="s">
        <v>272</v>
      </c>
      <c r="AT157" s="258" t="s">
        <v>250</v>
      </c>
      <c r="AU157" s="258" t="s">
        <v>83</v>
      </c>
      <c r="AY157" s="3" t="s">
        <v>247</v>
      </c>
      <c r="BE157" s="137" t="n">
        <f aca="false">IF(N157="základní",J157,0)</f>
        <v>0</v>
      </c>
      <c r="BF157" s="137" t="n">
        <f aca="false">IF(N157="snížená",J157,0)</f>
        <v>0</v>
      </c>
      <c r="BG157" s="137" t="n">
        <f aca="false">IF(N157="zákl. přenesená",J157,0)</f>
        <v>0</v>
      </c>
      <c r="BH157" s="137" t="n">
        <f aca="false">IF(N157="sníž. přenesená",J157,0)</f>
        <v>0</v>
      </c>
      <c r="BI157" s="137" t="n">
        <f aca="false">IF(N157="nulová",J157,0)</f>
        <v>0</v>
      </c>
      <c r="BJ157" s="3" t="s">
        <v>81</v>
      </c>
      <c r="BK157" s="137" t="n">
        <f aca="false">ROUND(I157*H157,2)</f>
        <v>0</v>
      </c>
      <c r="BL157" s="3" t="s">
        <v>272</v>
      </c>
      <c r="BM157" s="258" t="s">
        <v>285</v>
      </c>
    </row>
    <row r="158" s="30" customFormat="true" ht="19.2" hidden="false" customHeight="false" outlineLevel="0" collapsed="false">
      <c r="A158" s="26"/>
      <c r="B158" s="27"/>
      <c r="C158" s="28"/>
      <c r="D158" s="259" t="s">
        <v>256</v>
      </c>
      <c r="E158" s="28"/>
      <c r="F158" s="260" t="s">
        <v>286</v>
      </c>
      <c r="G158" s="28"/>
      <c r="H158" s="28"/>
      <c r="I158" s="211"/>
      <c r="J158" s="28"/>
      <c r="K158" s="28"/>
      <c r="L158" s="29"/>
      <c r="M158" s="261"/>
      <c r="N158" s="262"/>
      <c r="O158" s="76"/>
      <c r="P158" s="76"/>
      <c r="Q158" s="76"/>
      <c r="R158" s="76"/>
      <c r="S158" s="76"/>
      <c r="T158" s="7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3" t="s">
        <v>256</v>
      </c>
      <c r="AU158" s="3" t="s">
        <v>83</v>
      </c>
    </row>
    <row r="159" s="30" customFormat="true" ht="24.15" hidden="false" customHeight="true" outlineLevel="0" collapsed="false">
      <c r="A159" s="26"/>
      <c r="B159" s="27"/>
      <c r="C159" s="263" t="s">
        <v>287</v>
      </c>
      <c r="D159" s="263" t="s">
        <v>288</v>
      </c>
      <c r="E159" s="264" t="s">
        <v>289</v>
      </c>
      <c r="F159" s="265" t="s">
        <v>290</v>
      </c>
      <c r="G159" s="266" t="s">
        <v>291</v>
      </c>
      <c r="H159" s="267" t="n">
        <v>1</v>
      </c>
      <c r="I159" s="268"/>
      <c r="J159" s="269" t="n">
        <f aca="false">ROUND(I159*H159,2)</f>
        <v>0</v>
      </c>
      <c r="K159" s="270"/>
      <c r="L159" s="271"/>
      <c r="M159" s="272"/>
      <c r="N159" s="273" t="s">
        <v>39</v>
      </c>
      <c r="O159" s="76"/>
      <c r="P159" s="256" t="n">
        <f aca="false">O159*H159</f>
        <v>0</v>
      </c>
      <c r="Q159" s="256" t="n">
        <v>0</v>
      </c>
      <c r="R159" s="256" t="n">
        <f aca="false">Q159*H159</f>
        <v>0</v>
      </c>
      <c r="S159" s="256" t="n">
        <v>0</v>
      </c>
      <c r="T159" s="257" t="n">
        <f aca="false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258" t="s">
        <v>292</v>
      </c>
      <c r="AT159" s="258" t="s">
        <v>288</v>
      </c>
      <c r="AU159" s="258" t="s">
        <v>83</v>
      </c>
      <c r="AY159" s="3" t="s">
        <v>247</v>
      </c>
      <c r="BE159" s="137" t="n">
        <f aca="false">IF(N159="základní",J159,0)</f>
        <v>0</v>
      </c>
      <c r="BF159" s="137" t="n">
        <f aca="false">IF(N159="snížená",J159,0)</f>
        <v>0</v>
      </c>
      <c r="BG159" s="137" t="n">
        <f aca="false">IF(N159="zákl. přenesená",J159,0)</f>
        <v>0</v>
      </c>
      <c r="BH159" s="137" t="n">
        <f aca="false">IF(N159="sníž. přenesená",J159,0)</f>
        <v>0</v>
      </c>
      <c r="BI159" s="137" t="n">
        <f aca="false">IF(N159="nulová",J159,0)</f>
        <v>0</v>
      </c>
      <c r="BJ159" s="3" t="s">
        <v>81</v>
      </c>
      <c r="BK159" s="137" t="n">
        <f aca="false">ROUND(I159*H159,2)</f>
        <v>0</v>
      </c>
      <c r="BL159" s="3" t="s">
        <v>272</v>
      </c>
      <c r="BM159" s="258" t="s">
        <v>293</v>
      </c>
    </row>
    <row r="160" s="30" customFormat="true" ht="28.8" hidden="false" customHeight="false" outlineLevel="0" collapsed="false">
      <c r="A160" s="26"/>
      <c r="B160" s="27"/>
      <c r="C160" s="28"/>
      <c r="D160" s="259" t="s">
        <v>256</v>
      </c>
      <c r="E160" s="28"/>
      <c r="F160" s="260" t="s">
        <v>294</v>
      </c>
      <c r="G160" s="28"/>
      <c r="H160" s="28"/>
      <c r="I160" s="211"/>
      <c r="J160" s="28"/>
      <c r="K160" s="28"/>
      <c r="L160" s="29"/>
      <c r="M160" s="261"/>
      <c r="N160" s="262"/>
      <c r="O160" s="76"/>
      <c r="P160" s="76"/>
      <c r="Q160" s="76"/>
      <c r="R160" s="76"/>
      <c r="S160" s="76"/>
      <c r="T160" s="7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3" t="s">
        <v>256</v>
      </c>
      <c r="AU160" s="3" t="s">
        <v>83</v>
      </c>
    </row>
    <row r="161" s="229" customFormat="true" ht="25.95" hidden="false" customHeight="true" outlineLevel="0" collapsed="false">
      <c r="B161" s="230"/>
      <c r="C161" s="231"/>
      <c r="D161" s="232" t="s">
        <v>73</v>
      </c>
      <c r="E161" s="233" t="s">
        <v>295</v>
      </c>
      <c r="F161" s="233" t="s">
        <v>296</v>
      </c>
      <c r="G161" s="231"/>
      <c r="H161" s="231"/>
      <c r="I161" s="234"/>
      <c r="J161" s="235" t="n">
        <f aca="false">BK161</f>
        <v>0</v>
      </c>
      <c r="K161" s="231"/>
      <c r="L161" s="236"/>
      <c r="M161" s="237"/>
      <c r="N161" s="238"/>
      <c r="O161" s="238"/>
      <c r="P161" s="239" t="n">
        <f aca="false">P162+P184+P212+P221+P238</f>
        <v>0</v>
      </c>
      <c r="Q161" s="238"/>
      <c r="R161" s="239" t="n">
        <f aca="false">R162+R184+R212+R221+R238</f>
        <v>0.77886028</v>
      </c>
      <c r="S161" s="238"/>
      <c r="T161" s="240" t="n">
        <f aca="false">T162+T184+T212+T221+T238</f>
        <v>0.08673</v>
      </c>
      <c r="AR161" s="241" t="s">
        <v>83</v>
      </c>
      <c r="AT161" s="242" t="s">
        <v>73</v>
      </c>
      <c r="AU161" s="242" t="s">
        <v>74</v>
      </c>
      <c r="AY161" s="241" t="s">
        <v>247</v>
      </c>
      <c r="BK161" s="243" t="n">
        <f aca="false">BK162+BK184+BK212+BK221+BK238</f>
        <v>0</v>
      </c>
    </row>
    <row r="162" s="229" customFormat="true" ht="22.8" hidden="false" customHeight="true" outlineLevel="0" collapsed="false">
      <c r="B162" s="230"/>
      <c r="C162" s="231"/>
      <c r="D162" s="232" t="s">
        <v>73</v>
      </c>
      <c r="E162" s="244" t="s">
        <v>314</v>
      </c>
      <c r="F162" s="244" t="s">
        <v>315</v>
      </c>
      <c r="G162" s="231"/>
      <c r="H162" s="231"/>
      <c r="I162" s="234"/>
      <c r="J162" s="245" t="n">
        <f aca="false">BK162</f>
        <v>0</v>
      </c>
      <c r="K162" s="231"/>
      <c r="L162" s="236"/>
      <c r="M162" s="237"/>
      <c r="N162" s="238"/>
      <c r="O162" s="238"/>
      <c r="P162" s="239" t="n">
        <f aca="false">SUM(P163:P183)</f>
        <v>0</v>
      </c>
      <c r="Q162" s="238"/>
      <c r="R162" s="239" t="n">
        <f aca="false">SUM(R163:R183)</f>
        <v>0.25674028</v>
      </c>
      <c r="S162" s="238"/>
      <c r="T162" s="240" t="n">
        <f aca="false">SUM(T163:T183)</f>
        <v>0</v>
      </c>
      <c r="AR162" s="241" t="s">
        <v>83</v>
      </c>
      <c r="AT162" s="242" t="s">
        <v>73</v>
      </c>
      <c r="AU162" s="242" t="s">
        <v>81</v>
      </c>
      <c r="AY162" s="241" t="s">
        <v>247</v>
      </c>
      <c r="BK162" s="243" t="n">
        <f aca="false">SUM(BK163:BK183)</f>
        <v>0</v>
      </c>
    </row>
    <row r="163" s="30" customFormat="true" ht="33" hidden="false" customHeight="true" outlineLevel="0" collapsed="false">
      <c r="A163" s="26"/>
      <c r="B163" s="27"/>
      <c r="C163" s="246" t="s">
        <v>292</v>
      </c>
      <c r="D163" s="246" t="s">
        <v>250</v>
      </c>
      <c r="E163" s="247" t="s">
        <v>317</v>
      </c>
      <c r="F163" s="248" t="s">
        <v>318</v>
      </c>
      <c r="G163" s="249" t="s">
        <v>301</v>
      </c>
      <c r="H163" s="250" t="n">
        <v>23</v>
      </c>
      <c r="I163" s="251"/>
      <c r="J163" s="252" t="n">
        <f aca="false">ROUND(I163*H163,2)</f>
        <v>0</v>
      </c>
      <c r="K163" s="253"/>
      <c r="L163" s="29"/>
      <c r="M163" s="254"/>
      <c r="N163" s="255" t="s">
        <v>39</v>
      </c>
      <c r="O163" s="76"/>
      <c r="P163" s="256" t="n">
        <f aca="false">O163*H163</f>
        <v>0</v>
      </c>
      <c r="Q163" s="256" t="n">
        <v>0.00125</v>
      </c>
      <c r="R163" s="256" t="n">
        <f aca="false">Q163*H163</f>
        <v>0.02875</v>
      </c>
      <c r="S163" s="256" t="n">
        <v>0</v>
      </c>
      <c r="T163" s="257" t="n">
        <f aca="false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258" t="s">
        <v>302</v>
      </c>
      <c r="AT163" s="258" t="s">
        <v>250</v>
      </c>
      <c r="AU163" s="258" t="s">
        <v>83</v>
      </c>
      <c r="AY163" s="3" t="s">
        <v>247</v>
      </c>
      <c r="BE163" s="137" t="n">
        <f aca="false">IF(N163="základní",J163,0)</f>
        <v>0</v>
      </c>
      <c r="BF163" s="137" t="n">
        <f aca="false">IF(N163="snížená",J163,0)</f>
        <v>0</v>
      </c>
      <c r="BG163" s="137" t="n">
        <f aca="false">IF(N163="zákl. přenesená",J163,0)</f>
        <v>0</v>
      </c>
      <c r="BH163" s="137" t="n">
        <f aca="false">IF(N163="sníž. přenesená",J163,0)</f>
        <v>0</v>
      </c>
      <c r="BI163" s="137" t="n">
        <f aca="false">IF(N163="nulová",J163,0)</f>
        <v>0</v>
      </c>
      <c r="BJ163" s="3" t="s">
        <v>81</v>
      </c>
      <c r="BK163" s="137" t="n">
        <f aca="false">ROUND(I163*H163,2)</f>
        <v>0</v>
      </c>
      <c r="BL163" s="3" t="s">
        <v>302</v>
      </c>
      <c r="BM163" s="258" t="s">
        <v>319</v>
      </c>
    </row>
    <row r="164" s="30" customFormat="true" ht="28.8" hidden="false" customHeight="false" outlineLevel="0" collapsed="false">
      <c r="A164" s="26"/>
      <c r="B164" s="27"/>
      <c r="C164" s="28"/>
      <c r="D164" s="259" t="s">
        <v>256</v>
      </c>
      <c r="E164" s="28"/>
      <c r="F164" s="260" t="s">
        <v>320</v>
      </c>
      <c r="G164" s="28"/>
      <c r="H164" s="28"/>
      <c r="I164" s="211"/>
      <c r="J164" s="28"/>
      <c r="K164" s="28"/>
      <c r="L164" s="29"/>
      <c r="M164" s="261"/>
      <c r="N164" s="262"/>
      <c r="O164" s="76"/>
      <c r="P164" s="76"/>
      <c r="Q164" s="76"/>
      <c r="R164" s="76"/>
      <c r="S164" s="76"/>
      <c r="T164" s="77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3" t="s">
        <v>256</v>
      </c>
      <c r="AU164" s="3" t="s">
        <v>83</v>
      </c>
    </row>
    <row r="165" s="30" customFormat="true" ht="16.5" hidden="false" customHeight="true" outlineLevel="0" collapsed="false">
      <c r="A165" s="26"/>
      <c r="B165" s="27"/>
      <c r="C165" s="263" t="s">
        <v>258</v>
      </c>
      <c r="D165" s="263" t="s">
        <v>288</v>
      </c>
      <c r="E165" s="264" t="s">
        <v>322</v>
      </c>
      <c r="F165" s="265" t="s">
        <v>323</v>
      </c>
      <c r="G165" s="266" t="s">
        <v>301</v>
      </c>
      <c r="H165" s="267" t="n">
        <v>30.84</v>
      </c>
      <c r="I165" s="268"/>
      <c r="J165" s="269" t="n">
        <f aca="false">ROUND(I165*H165,2)</f>
        <v>0</v>
      </c>
      <c r="K165" s="270"/>
      <c r="L165" s="271"/>
      <c r="M165" s="272"/>
      <c r="N165" s="273" t="s">
        <v>39</v>
      </c>
      <c r="O165" s="76"/>
      <c r="P165" s="256" t="n">
        <f aca="false">O165*H165</f>
        <v>0</v>
      </c>
      <c r="Q165" s="256" t="n">
        <v>0.006</v>
      </c>
      <c r="R165" s="256" t="n">
        <f aca="false">Q165*H165</f>
        <v>0.18504</v>
      </c>
      <c r="S165" s="256" t="n">
        <v>0</v>
      </c>
      <c r="T165" s="257" t="n">
        <f aca="false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258" t="s">
        <v>324</v>
      </c>
      <c r="AT165" s="258" t="s">
        <v>288</v>
      </c>
      <c r="AU165" s="258" t="s">
        <v>83</v>
      </c>
      <c r="AY165" s="3" t="s">
        <v>247</v>
      </c>
      <c r="BE165" s="137" t="n">
        <f aca="false">IF(N165="základní",J165,0)</f>
        <v>0</v>
      </c>
      <c r="BF165" s="137" t="n">
        <f aca="false">IF(N165="snížená",J165,0)</f>
        <v>0</v>
      </c>
      <c r="BG165" s="137" t="n">
        <f aca="false">IF(N165="zákl. přenesená",J165,0)</f>
        <v>0</v>
      </c>
      <c r="BH165" s="137" t="n">
        <f aca="false">IF(N165="sníž. přenesená",J165,0)</f>
        <v>0</v>
      </c>
      <c r="BI165" s="137" t="n">
        <f aca="false">IF(N165="nulová",J165,0)</f>
        <v>0</v>
      </c>
      <c r="BJ165" s="3" t="s">
        <v>81</v>
      </c>
      <c r="BK165" s="137" t="n">
        <f aca="false">ROUND(I165*H165,2)</f>
        <v>0</v>
      </c>
      <c r="BL165" s="3" t="s">
        <v>302</v>
      </c>
      <c r="BM165" s="258" t="s">
        <v>325</v>
      </c>
    </row>
    <row r="166" s="30" customFormat="true" ht="10.2" hidden="false" customHeight="false" outlineLevel="0" collapsed="false">
      <c r="A166" s="26"/>
      <c r="B166" s="27"/>
      <c r="C166" s="28"/>
      <c r="D166" s="259" t="s">
        <v>256</v>
      </c>
      <c r="E166" s="28"/>
      <c r="F166" s="260" t="s">
        <v>326</v>
      </c>
      <c r="G166" s="28"/>
      <c r="H166" s="28"/>
      <c r="I166" s="211"/>
      <c r="J166" s="28"/>
      <c r="K166" s="28"/>
      <c r="L166" s="29"/>
      <c r="M166" s="261"/>
      <c r="N166" s="262"/>
      <c r="O166" s="76"/>
      <c r="P166" s="76"/>
      <c r="Q166" s="76"/>
      <c r="R166" s="76"/>
      <c r="S166" s="76"/>
      <c r="T166" s="77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T166" s="3" t="s">
        <v>256</v>
      </c>
      <c r="AU166" s="3" t="s">
        <v>83</v>
      </c>
    </row>
    <row r="167" s="274" customFormat="true" ht="20.4" hidden="false" customHeight="false" outlineLevel="0" collapsed="false">
      <c r="B167" s="275"/>
      <c r="C167" s="276"/>
      <c r="D167" s="259" t="s">
        <v>327</v>
      </c>
      <c r="E167" s="276"/>
      <c r="F167" s="277" t="s">
        <v>1729</v>
      </c>
      <c r="G167" s="276"/>
      <c r="H167" s="278" t="n">
        <v>30.84</v>
      </c>
      <c r="I167" s="279"/>
      <c r="J167" s="276"/>
      <c r="K167" s="276"/>
      <c r="L167" s="280"/>
      <c r="M167" s="281"/>
      <c r="N167" s="282"/>
      <c r="O167" s="282"/>
      <c r="P167" s="282"/>
      <c r="Q167" s="282"/>
      <c r="R167" s="282"/>
      <c r="S167" s="282"/>
      <c r="T167" s="283"/>
      <c r="AT167" s="284" t="s">
        <v>327</v>
      </c>
      <c r="AU167" s="284" t="s">
        <v>83</v>
      </c>
      <c r="AV167" s="274" t="s">
        <v>83</v>
      </c>
      <c r="AW167" s="274" t="s">
        <v>3</v>
      </c>
      <c r="AX167" s="274" t="s">
        <v>81</v>
      </c>
      <c r="AY167" s="284" t="s">
        <v>247</v>
      </c>
    </row>
    <row r="168" s="30" customFormat="true" ht="16.5" hidden="false" customHeight="true" outlineLevel="0" collapsed="false">
      <c r="A168" s="26"/>
      <c r="B168" s="27"/>
      <c r="C168" s="263" t="s">
        <v>310</v>
      </c>
      <c r="D168" s="263" t="s">
        <v>288</v>
      </c>
      <c r="E168" s="264" t="s">
        <v>330</v>
      </c>
      <c r="F168" s="265" t="s">
        <v>331</v>
      </c>
      <c r="G168" s="266" t="s">
        <v>332</v>
      </c>
      <c r="H168" s="267" t="n">
        <v>23.302</v>
      </c>
      <c r="I168" s="268"/>
      <c r="J168" s="269" t="n">
        <f aca="false">ROUND(I168*H168,2)</f>
        <v>0</v>
      </c>
      <c r="K168" s="270"/>
      <c r="L168" s="271"/>
      <c r="M168" s="272"/>
      <c r="N168" s="273" t="s">
        <v>39</v>
      </c>
      <c r="O168" s="76"/>
      <c r="P168" s="256" t="n">
        <f aca="false">O168*H168</f>
        <v>0</v>
      </c>
      <c r="Q168" s="256" t="n">
        <v>0.00038</v>
      </c>
      <c r="R168" s="256" t="n">
        <f aca="false">Q168*H168</f>
        <v>0.00885476</v>
      </c>
      <c r="S168" s="256" t="n">
        <v>0</v>
      </c>
      <c r="T168" s="257" t="n">
        <f aca="false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324</v>
      </c>
      <c r="AT168" s="258" t="s">
        <v>288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302</v>
      </c>
      <c r="BM168" s="258" t="s">
        <v>333</v>
      </c>
    </row>
    <row r="169" s="30" customFormat="true" ht="10.2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334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274" customFormat="true" ht="20.4" hidden="false" customHeight="false" outlineLevel="0" collapsed="false">
      <c r="B170" s="275"/>
      <c r="C170" s="276"/>
      <c r="D170" s="259" t="s">
        <v>327</v>
      </c>
      <c r="E170" s="276"/>
      <c r="F170" s="277" t="s">
        <v>1730</v>
      </c>
      <c r="G170" s="276"/>
      <c r="H170" s="278" t="n">
        <v>23.302</v>
      </c>
      <c r="I170" s="279"/>
      <c r="J170" s="276"/>
      <c r="K170" s="276"/>
      <c r="L170" s="280"/>
      <c r="M170" s="281"/>
      <c r="N170" s="282"/>
      <c r="O170" s="282"/>
      <c r="P170" s="282"/>
      <c r="Q170" s="282"/>
      <c r="R170" s="282"/>
      <c r="S170" s="282"/>
      <c r="T170" s="283"/>
      <c r="AT170" s="284" t="s">
        <v>327</v>
      </c>
      <c r="AU170" s="284" t="s">
        <v>83</v>
      </c>
      <c r="AV170" s="274" t="s">
        <v>83</v>
      </c>
      <c r="AW170" s="274" t="s">
        <v>3</v>
      </c>
      <c r="AX170" s="274" t="s">
        <v>81</v>
      </c>
      <c r="AY170" s="284" t="s">
        <v>247</v>
      </c>
    </row>
    <row r="171" s="30" customFormat="true" ht="16.5" hidden="false" customHeight="true" outlineLevel="0" collapsed="false">
      <c r="A171" s="26"/>
      <c r="B171" s="27"/>
      <c r="C171" s="263" t="s">
        <v>316</v>
      </c>
      <c r="D171" s="263" t="s">
        <v>288</v>
      </c>
      <c r="E171" s="264" t="s">
        <v>337</v>
      </c>
      <c r="F171" s="265" t="s">
        <v>338</v>
      </c>
      <c r="G171" s="266" t="s">
        <v>332</v>
      </c>
      <c r="H171" s="267" t="n">
        <v>47.973</v>
      </c>
      <c r="I171" s="268"/>
      <c r="J171" s="269" t="n">
        <f aca="false">ROUND(I171*H171,2)</f>
        <v>0</v>
      </c>
      <c r="K171" s="270"/>
      <c r="L171" s="271"/>
      <c r="M171" s="272"/>
      <c r="N171" s="273" t="s">
        <v>39</v>
      </c>
      <c r="O171" s="76"/>
      <c r="P171" s="256" t="n">
        <f aca="false">O171*H171</f>
        <v>0</v>
      </c>
      <c r="Q171" s="256" t="n">
        <v>0.00035</v>
      </c>
      <c r="R171" s="256" t="n">
        <f aca="false">Q171*H171</f>
        <v>0.01679055</v>
      </c>
      <c r="S171" s="256" t="n">
        <v>0</v>
      </c>
      <c r="T171" s="257" t="n">
        <f aca="false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258" t="s">
        <v>324</v>
      </c>
      <c r="AT171" s="258" t="s">
        <v>288</v>
      </c>
      <c r="AU171" s="258" t="s">
        <v>83</v>
      </c>
      <c r="AY171" s="3" t="s">
        <v>247</v>
      </c>
      <c r="BE171" s="137" t="n">
        <f aca="false">IF(N171="základní",J171,0)</f>
        <v>0</v>
      </c>
      <c r="BF171" s="137" t="n">
        <f aca="false">IF(N171="snížená",J171,0)</f>
        <v>0</v>
      </c>
      <c r="BG171" s="137" t="n">
        <f aca="false">IF(N171="zákl. přenesená",J171,0)</f>
        <v>0</v>
      </c>
      <c r="BH171" s="137" t="n">
        <f aca="false">IF(N171="sníž. přenesená",J171,0)</f>
        <v>0</v>
      </c>
      <c r="BI171" s="137" t="n">
        <f aca="false">IF(N171="nulová",J171,0)</f>
        <v>0</v>
      </c>
      <c r="BJ171" s="3" t="s">
        <v>81</v>
      </c>
      <c r="BK171" s="137" t="n">
        <f aca="false">ROUND(I171*H171,2)</f>
        <v>0</v>
      </c>
      <c r="BL171" s="3" t="s">
        <v>302</v>
      </c>
      <c r="BM171" s="258" t="s">
        <v>339</v>
      </c>
    </row>
    <row r="172" s="30" customFormat="true" ht="10.2" hidden="false" customHeight="false" outlineLevel="0" collapsed="false">
      <c r="A172" s="26"/>
      <c r="B172" s="27"/>
      <c r="C172" s="28"/>
      <c r="D172" s="259" t="s">
        <v>256</v>
      </c>
      <c r="E172" s="28"/>
      <c r="F172" s="260" t="s">
        <v>340</v>
      </c>
      <c r="G172" s="28"/>
      <c r="H172" s="28"/>
      <c r="I172" s="211"/>
      <c r="J172" s="28"/>
      <c r="K172" s="28"/>
      <c r="L172" s="29"/>
      <c r="M172" s="261"/>
      <c r="N172" s="262"/>
      <c r="O172" s="76"/>
      <c r="P172" s="76"/>
      <c r="Q172" s="76"/>
      <c r="R172" s="76"/>
      <c r="S172" s="76"/>
      <c r="T172" s="77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T172" s="3" t="s">
        <v>256</v>
      </c>
      <c r="AU172" s="3" t="s">
        <v>83</v>
      </c>
    </row>
    <row r="173" s="274" customFormat="true" ht="10.2" hidden="false" customHeight="false" outlineLevel="0" collapsed="false">
      <c r="B173" s="275"/>
      <c r="C173" s="276"/>
      <c r="D173" s="259" t="s">
        <v>327</v>
      </c>
      <c r="E173" s="276"/>
      <c r="F173" s="277" t="s">
        <v>1731</v>
      </c>
      <c r="G173" s="276"/>
      <c r="H173" s="278" t="n">
        <v>47.973</v>
      </c>
      <c r="I173" s="279"/>
      <c r="J173" s="276"/>
      <c r="K173" s="276"/>
      <c r="L173" s="280"/>
      <c r="M173" s="281"/>
      <c r="N173" s="282"/>
      <c r="O173" s="282"/>
      <c r="P173" s="282"/>
      <c r="Q173" s="282"/>
      <c r="R173" s="282"/>
      <c r="S173" s="282"/>
      <c r="T173" s="283"/>
      <c r="AT173" s="284" t="s">
        <v>327</v>
      </c>
      <c r="AU173" s="284" t="s">
        <v>83</v>
      </c>
      <c r="AV173" s="274" t="s">
        <v>83</v>
      </c>
      <c r="AW173" s="274" t="s">
        <v>3</v>
      </c>
      <c r="AX173" s="274" t="s">
        <v>81</v>
      </c>
      <c r="AY173" s="284" t="s">
        <v>247</v>
      </c>
    </row>
    <row r="174" s="30" customFormat="true" ht="16.5" hidden="false" customHeight="true" outlineLevel="0" collapsed="false">
      <c r="A174" s="26"/>
      <c r="B174" s="27"/>
      <c r="C174" s="263" t="s">
        <v>321</v>
      </c>
      <c r="D174" s="263" t="s">
        <v>288</v>
      </c>
      <c r="E174" s="264" t="s">
        <v>342</v>
      </c>
      <c r="F174" s="265" t="s">
        <v>343</v>
      </c>
      <c r="G174" s="266" t="s">
        <v>332</v>
      </c>
      <c r="H174" s="267" t="n">
        <v>23.987</v>
      </c>
      <c r="I174" s="268"/>
      <c r="J174" s="269" t="n">
        <f aca="false">ROUND(I174*H174,2)</f>
        <v>0</v>
      </c>
      <c r="K174" s="270"/>
      <c r="L174" s="271"/>
      <c r="M174" s="272"/>
      <c r="N174" s="273" t="s">
        <v>39</v>
      </c>
      <c r="O174" s="76"/>
      <c r="P174" s="256" t="n">
        <f aca="false">O174*H174</f>
        <v>0</v>
      </c>
      <c r="Q174" s="256" t="n">
        <v>0.00035</v>
      </c>
      <c r="R174" s="256" t="n">
        <f aca="false">Q174*H174</f>
        <v>0.00839545</v>
      </c>
      <c r="S174" s="256" t="n">
        <v>0</v>
      </c>
      <c r="T174" s="257" t="n">
        <f aca="false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258" t="s">
        <v>324</v>
      </c>
      <c r="AT174" s="258" t="s">
        <v>288</v>
      </c>
      <c r="AU174" s="258" t="s">
        <v>83</v>
      </c>
      <c r="AY174" s="3" t="s">
        <v>247</v>
      </c>
      <c r="BE174" s="137" t="n">
        <f aca="false">IF(N174="základní",J174,0)</f>
        <v>0</v>
      </c>
      <c r="BF174" s="137" t="n">
        <f aca="false">IF(N174="snížená",J174,0)</f>
        <v>0</v>
      </c>
      <c r="BG174" s="137" t="n">
        <f aca="false">IF(N174="zákl. přenesená",J174,0)</f>
        <v>0</v>
      </c>
      <c r="BH174" s="137" t="n">
        <f aca="false">IF(N174="sníž. přenesená",J174,0)</f>
        <v>0</v>
      </c>
      <c r="BI174" s="137" t="n">
        <f aca="false">IF(N174="nulová",J174,0)</f>
        <v>0</v>
      </c>
      <c r="BJ174" s="3" t="s">
        <v>81</v>
      </c>
      <c r="BK174" s="137" t="n">
        <f aca="false">ROUND(I174*H174,2)</f>
        <v>0</v>
      </c>
      <c r="BL174" s="3" t="s">
        <v>302</v>
      </c>
      <c r="BM174" s="258" t="s">
        <v>344</v>
      </c>
    </row>
    <row r="175" s="274" customFormat="true" ht="20.4" hidden="false" customHeight="false" outlineLevel="0" collapsed="false">
      <c r="B175" s="275"/>
      <c r="C175" s="276"/>
      <c r="D175" s="259" t="s">
        <v>327</v>
      </c>
      <c r="E175" s="276"/>
      <c r="F175" s="277" t="s">
        <v>1732</v>
      </c>
      <c r="G175" s="276"/>
      <c r="H175" s="278" t="n">
        <v>23.987</v>
      </c>
      <c r="I175" s="279"/>
      <c r="J175" s="276"/>
      <c r="K175" s="276"/>
      <c r="L175" s="280"/>
      <c r="M175" s="281"/>
      <c r="N175" s="282"/>
      <c r="O175" s="282"/>
      <c r="P175" s="282"/>
      <c r="Q175" s="282"/>
      <c r="R175" s="282"/>
      <c r="S175" s="282"/>
      <c r="T175" s="283"/>
      <c r="AT175" s="284" t="s">
        <v>327</v>
      </c>
      <c r="AU175" s="284" t="s">
        <v>83</v>
      </c>
      <c r="AV175" s="274" t="s">
        <v>83</v>
      </c>
      <c r="AW175" s="274" t="s">
        <v>3</v>
      </c>
      <c r="AX175" s="274" t="s">
        <v>81</v>
      </c>
      <c r="AY175" s="284" t="s">
        <v>247</v>
      </c>
    </row>
    <row r="176" s="30" customFormat="true" ht="16.5" hidden="false" customHeight="true" outlineLevel="0" collapsed="false">
      <c r="A176" s="26"/>
      <c r="B176" s="27"/>
      <c r="C176" s="263" t="s">
        <v>329</v>
      </c>
      <c r="D176" s="263" t="s">
        <v>288</v>
      </c>
      <c r="E176" s="264" t="s">
        <v>346</v>
      </c>
      <c r="F176" s="265" t="s">
        <v>347</v>
      </c>
      <c r="G176" s="266" t="s">
        <v>332</v>
      </c>
      <c r="H176" s="267" t="n">
        <v>13.707</v>
      </c>
      <c r="I176" s="268"/>
      <c r="J176" s="269" t="n">
        <f aca="false">ROUND(I176*H176,2)</f>
        <v>0</v>
      </c>
      <c r="K176" s="270"/>
      <c r="L176" s="271"/>
      <c r="M176" s="272"/>
      <c r="N176" s="273" t="s">
        <v>39</v>
      </c>
      <c r="O176" s="76"/>
      <c r="P176" s="256" t="n">
        <f aca="false">O176*H176</f>
        <v>0</v>
      </c>
      <c r="Q176" s="256" t="n">
        <v>0.0005</v>
      </c>
      <c r="R176" s="256" t="n">
        <f aca="false">Q176*H176</f>
        <v>0.0068535</v>
      </c>
      <c r="S176" s="256" t="n">
        <v>0</v>
      </c>
      <c r="T176" s="257" t="n">
        <f aca="false"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258" t="s">
        <v>324</v>
      </c>
      <c r="AT176" s="258" t="s">
        <v>288</v>
      </c>
      <c r="AU176" s="258" t="s">
        <v>83</v>
      </c>
      <c r="AY176" s="3" t="s">
        <v>247</v>
      </c>
      <c r="BE176" s="137" t="n">
        <f aca="false">IF(N176="základní",J176,0)</f>
        <v>0</v>
      </c>
      <c r="BF176" s="137" t="n">
        <f aca="false">IF(N176="snížená",J176,0)</f>
        <v>0</v>
      </c>
      <c r="BG176" s="137" t="n">
        <f aca="false">IF(N176="zákl. přenesená",J176,0)</f>
        <v>0</v>
      </c>
      <c r="BH176" s="137" t="n">
        <f aca="false">IF(N176="sníž. přenesená",J176,0)</f>
        <v>0</v>
      </c>
      <c r="BI176" s="137" t="n">
        <f aca="false">IF(N176="nulová",J176,0)</f>
        <v>0</v>
      </c>
      <c r="BJ176" s="3" t="s">
        <v>81</v>
      </c>
      <c r="BK176" s="137" t="n">
        <f aca="false">ROUND(I176*H176,2)</f>
        <v>0</v>
      </c>
      <c r="BL176" s="3" t="s">
        <v>302</v>
      </c>
      <c r="BM176" s="258" t="s">
        <v>348</v>
      </c>
    </row>
    <row r="177" s="30" customFormat="true" ht="10.2" hidden="false" customHeight="false" outlineLevel="0" collapsed="false">
      <c r="A177" s="26"/>
      <c r="B177" s="27"/>
      <c r="C177" s="28"/>
      <c r="D177" s="259" t="s">
        <v>256</v>
      </c>
      <c r="E177" s="28"/>
      <c r="F177" s="260" t="s">
        <v>347</v>
      </c>
      <c r="G177" s="28"/>
      <c r="H177" s="28"/>
      <c r="I177" s="211"/>
      <c r="J177" s="28"/>
      <c r="K177" s="28"/>
      <c r="L177" s="29"/>
      <c r="M177" s="261"/>
      <c r="N177" s="262"/>
      <c r="O177" s="76"/>
      <c r="P177" s="76"/>
      <c r="Q177" s="76"/>
      <c r="R177" s="76"/>
      <c r="S177" s="76"/>
      <c r="T177" s="77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T177" s="3" t="s">
        <v>256</v>
      </c>
      <c r="AU177" s="3" t="s">
        <v>83</v>
      </c>
    </row>
    <row r="178" s="274" customFormat="true" ht="10.2" hidden="false" customHeight="false" outlineLevel="0" collapsed="false">
      <c r="B178" s="275"/>
      <c r="C178" s="276"/>
      <c r="D178" s="259" t="s">
        <v>327</v>
      </c>
      <c r="E178" s="276"/>
      <c r="F178" s="277" t="s">
        <v>1630</v>
      </c>
      <c r="G178" s="276"/>
      <c r="H178" s="278" t="n">
        <v>13.707</v>
      </c>
      <c r="I178" s="279"/>
      <c r="J178" s="276"/>
      <c r="K178" s="276"/>
      <c r="L178" s="280"/>
      <c r="M178" s="281"/>
      <c r="N178" s="282"/>
      <c r="O178" s="282"/>
      <c r="P178" s="282"/>
      <c r="Q178" s="282"/>
      <c r="R178" s="282"/>
      <c r="S178" s="282"/>
      <c r="T178" s="283"/>
      <c r="AT178" s="284" t="s">
        <v>327</v>
      </c>
      <c r="AU178" s="284" t="s">
        <v>83</v>
      </c>
      <c r="AV178" s="274" t="s">
        <v>83</v>
      </c>
      <c r="AW178" s="274" t="s">
        <v>3</v>
      </c>
      <c r="AX178" s="274" t="s">
        <v>81</v>
      </c>
      <c r="AY178" s="284" t="s">
        <v>247</v>
      </c>
    </row>
    <row r="179" s="30" customFormat="true" ht="16.5" hidden="false" customHeight="true" outlineLevel="0" collapsed="false">
      <c r="A179" s="26"/>
      <c r="B179" s="27"/>
      <c r="C179" s="263" t="s">
        <v>336</v>
      </c>
      <c r="D179" s="263" t="s">
        <v>288</v>
      </c>
      <c r="E179" s="264" t="s">
        <v>351</v>
      </c>
      <c r="F179" s="265" t="s">
        <v>352</v>
      </c>
      <c r="G179" s="266" t="s">
        <v>291</v>
      </c>
      <c r="H179" s="267" t="n">
        <v>34.267</v>
      </c>
      <c r="I179" s="268"/>
      <c r="J179" s="269" t="n">
        <f aca="false">ROUND(I179*H179,2)</f>
        <v>0</v>
      </c>
      <c r="K179" s="270"/>
      <c r="L179" s="271"/>
      <c r="M179" s="272"/>
      <c r="N179" s="273" t="s">
        <v>39</v>
      </c>
      <c r="O179" s="76"/>
      <c r="P179" s="256" t="n">
        <f aca="false">O179*H179</f>
        <v>0</v>
      </c>
      <c r="Q179" s="256" t="n">
        <v>4E-005</v>
      </c>
      <c r="R179" s="256" t="n">
        <f aca="false">Q179*H179</f>
        <v>0.00137068</v>
      </c>
      <c r="S179" s="256" t="n">
        <v>0</v>
      </c>
      <c r="T179" s="257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258" t="s">
        <v>324</v>
      </c>
      <c r="AT179" s="258" t="s">
        <v>288</v>
      </c>
      <c r="AU179" s="258" t="s">
        <v>83</v>
      </c>
      <c r="AY179" s="3" t="s">
        <v>247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81</v>
      </c>
      <c r="BK179" s="137" t="n">
        <f aca="false">ROUND(I179*H179,2)</f>
        <v>0</v>
      </c>
      <c r="BL179" s="3" t="s">
        <v>302</v>
      </c>
      <c r="BM179" s="258" t="s">
        <v>353</v>
      </c>
    </row>
    <row r="180" s="274" customFormat="true" ht="10.2" hidden="false" customHeight="false" outlineLevel="0" collapsed="false">
      <c r="B180" s="275"/>
      <c r="C180" s="276"/>
      <c r="D180" s="259" t="s">
        <v>327</v>
      </c>
      <c r="E180" s="276"/>
      <c r="F180" s="277" t="s">
        <v>1631</v>
      </c>
      <c r="G180" s="276"/>
      <c r="H180" s="278" t="n">
        <v>34.267</v>
      </c>
      <c r="I180" s="279"/>
      <c r="J180" s="276"/>
      <c r="K180" s="276"/>
      <c r="L180" s="280"/>
      <c r="M180" s="281"/>
      <c r="N180" s="282"/>
      <c r="O180" s="282"/>
      <c r="P180" s="282"/>
      <c r="Q180" s="282"/>
      <c r="R180" s="282"/>
      <c r="S180" s="282"/>
      <c r="T180" s="283"/>
      <c r="AT180" s="284" t="s">
        <v>327</v>
      </c>
      <c r="AU180" s="284" t="s">
        <v>83</v>
      </c>
      <c r="AV180" s="274" t="s">
        <v>83</v>
      </c>
      <c r="AW180" s="274" t="s">
        <v>3</v>
      </c>
      <c r="AX180" s="274" t="s">
        <v>81</v>
      </c>
      <c r="AY180" s="284" t="s">
        <v>247</v>
      </c>
    </row>
    <row r="181" s="30" customFormat="true" ht="16.5" hidden="false" customHeight="true" outlineLevel="0" collapsed="false">
      <c r="A181" s="26"/>
      <c r="B181" s="27"/>
      <c r="C181" s="263" t="s">
        <v>7</v>
      </c>
      <c r="D181" s="263" t="s">
        <v>288</v>
      </c>
      <c r="E181" s="264" t="s">
        <v>356</v>
      </c>
      <c r="F181" s="265" t="s">
        <v>357</v>
      </c>
      <c r="G181" s="266" t="s">
        <v>291</v>
      </c>
      <c r="H181" s="267" t="n">
        <v>34.267</v>
      </c>
      <c r="I181" s="268"/>
      <c r="J181" s="269" t="n">
        <f aca="false">ROUND(I181*H181,2)</f>
        <v>0</v>
      </c>
      <c r="K181" s="270"/>
      <c r="L181" s="271"/>
      <c r="M181" s="272"/>
      <c r="N181" s="273" t="s">
        <v>39</v>
      </c>
      <c r="O181" s="76"/>
      <c r="P181" s="256" t="n">
        <f aca="false">O181*H181</f>
        <v>0</v>
      </c>
      <c r="Q181" s="256" t="n">
        <v>2E-005</v>
      </c>
      <c r="R181" s="256" t="n">
        <f aca="false">Q181*H181</f>
        <v>0.00068534</v>
      </c>
      <c r="S181" s="256" t="n">
        <v>0</v>
      </c>
      <c r="T181" s="257" t="n">
        <f aca="false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258" t="s">
        <v>324</v>
      </c>
      <c r="AT181" s="258" t="s">
        <v>288</v>
      </c>
      <c r="AU181" s="258" t="s">
        <v>83</v>
      </c>
      <c r="AY181" s="3" t="s">
        <v>247</v>
      </c>
      <c r="BE181" s="137" t="n">
        <f aca="false">IF(N181="základní",J181,0)</f>
        <v>0</v>
      </c>
      <c r="BF181" s="137" t="n">
        <f aca="false">IF(N181="snížená",J181,0)</f>
        <v>0</v>
      </c>
      <c r="BG181" s="137" t="n">
        <f aca="false">IF(N181="zákl. přenesená",J181,0)</f>
        <v>0</v>
      </c>
      <c r="BH181" s="137" t="n">
        <f aca="false">IF(N181="sníž. přenesená",J181,0)</f>
        <v>0</v>
      </c>
      <c r="BI181" s="137" t="n">
        <f aca="false">IF(N181="nulová",J181,0)</f>
        <v>0</v>
      </c>
      <c r="BJ181" s="3" t="s">
        <v>81</v>
      </c>
      <c r="BK181" s="137" t="n">
        <f aca="false">ROUND(I181*H181,2)</f>
        <v>0</v>
      </c>
      <c r="BL181" s="3" t="s">
        <v>302</v>
      </c>
      <c r="BM181" s="258" t="s">
        <v>358</v>
      </c>
    </row>
    <row r="182" s="30" customFormat="true" ht="10.2" hidden="false" customHeight="false" outlineLevel="0" collapsed="false">
      <c r="A182" s="26"/>
      <c r="B182" s="27"/>
      <c r="C182" s="28"/>
      <c r="D182" s="259" t="s">
        <v>256</v>
      </c>
      <c r="E182" s="28"/>
      <c r="F182" s="260" t="s">
        <v>357</v>
      </c>
      <c r="G182" s="28"/>
      <c r="H182" s="28"/>
      <c r="I182" s="211"/>
      <c r="J182" s="28"/>
      <c r="K182" s="28"/>
      <c r="L182" s="29"/>
      <c r="M182" s="261"/>
      <c r="N182" s="262"/>
      <c r="O182" s="76"/>
      <c r="P182" s="76"/>
      <c r="Q182" s="76"/>
      <c r="R182" s="76"/>
      <c r="S182" s="76"/>
      <c r="T182" s="77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T182" s="3" t="s">
        <v>256</v>
      </c>
      <c r="AU182" s="3" t="s">
        <v>83</v>
      </c>
    </row>
    <row r="183" s="274" customFormat="true" ht="10.2" hidden="false" customHeight="false" outlineLevel="0" collapsed="false">
      <c r="B183" s="275"/>
      <c r="C183" s="276"/>
      <c r="D183" s="259" t="s">
        <v>327</v>
      </c>
      <c r="E183" s="276"/>
      <c r="F183" s="277" t="s">
        <v>1631</v>
      </c>
      <c r="G183" s="276"/>
      <c r="H183" s="278" t="n">
        <v>34.267</v>
      </c>
      <c r="I183" s="279"/>
      <c r="J183" s="276"/>
      <c r="K183" s="276"/>
      <c r="L183" s="280"/>
      <c r="M183" s="281"/>
      <c r="N183" s="282"/>
      <c r="O183" s="282"/>
      <c r="P183" s="282"/>
      <c r="Q183" s="282"/>
      <c r="R183" s="282"/>
      <c r="S183" s="282"/>
      <c r="T183" s="283"/>
      <c r="AT183" s="284" t="s">
        <v>327</v>
      </c>
      <c r="AU183" s="284" t="s">
        <v>83</v>
      </c>
      <c r="AV183" s="274" t="s">
        <v>83</v>
      </c>
      <c r="AW183" s="274" t="s">
        <v>3</v>
      </c>
      <c r="AX183" s="274" t="s">
        <v>81</v>
      </c>
      <c r="AY183" s="284" t="s">
        <v>247</v>
      </c>
    </row>
    <row r="184" s="229" customFormat="true" ht="22.8" hidden="false" customHeight="true" outlineLevel="0" collapsed="false">
      <c r="B184" s="230"/>
      <c r="C184" s="231"/>
      <c r="D184" s="232" t="s">
        <v>73</v>
      </c>
      <c r="E184" s="244" t="s">
        <v>363</v>
      </c>
      <c r="F184" s="244" t="s">
        <v>364</v>
      </c>
      <c r="G184" s="231"/>
      <c r="H184" s="231"/>
      <c r="I184" s="234"/>
      <c r="J184" s="245" t="n">
        <f aca="false">BK184</f>
        <v>0</v>
      </c>
      <c r="K184" s="231"/>
      <c r="L184" s="236"/>
      <c r="M184" s="237"/>
      <c r="N184" s="238"/>
      <c r="O184" s="238"/>
      <c r="P184" s="239" t="n">
        <f aca="false">SUM(P185:P211)</f>
        <v>0</v>
      </c>
      <c r="Q184" s="238"/>
      <c r="R184" s="239" t="n">
        <f aca="false">SUM(R185:R211)</f>
        <v>0.36156</v>
      </c>
      <c r="S184" s="238"/>
      <c r="T184" s="240" t="n">
        <f aca="false">SUM(T185:T211)</f>
        <v>0.0641</v>
      </c>
      <c r="AR184" s="241" t="s">
        <v>83</v>
      </c>
      <c r="AT184" s="242" t="s">
        <v>73</v>
      </c>
      <c r="AU184" s="242" t="s">
        <v>81</v>
      </c>
      <c r="AY184" s="241" t="s">
        <v>247</v>
      </c>
      <c r="BK184" s="243" t="n">
        <f aca="false">SUM(BK185:BK211)</f>
        <v>0</v>
      </c>
    </row>
    <row r="185" s="30" customFormat="true" ht="24.15" hidden="false" customHeight="true" outlineLevel="0" collapsed="false">
      <c r="A185" s="26"/>
      <c r="B185" s="27"/>
      <c r="C185" s="246" t="s">
        <v>302</v>
      </c>
      <c r="D185" s="246" t="s">
        <v>250</v>
      </c>
      <c r="E185" s="247" t="s">
        <v>366</v>
      </c>
      <c r="F185" s="248" t="s">
        <v>367</v>
      </c>
      <c r="G185" s="249" t="s">
        <v>301</v>
      </c>
      <c r="H185" s="250" t="n">
        <v>23</v>
      </c>
      <c r="I185" s="251"/>
      <c r="J185" s="252" t="n">
        <f aca="false">ROUND(I185*H185,2)</f>
        <v>0</v>
      </c>
      <c r="K185" s="253"/>
      <c r="L185" s="29"/>
      <c r="M185" s="254"/>
      <c r="N185" s="255" t="s">
        <v>39</v>
      </c>
      <c r="O185" s="76"/>
      <c r="P185" s="256" t="n">
        <f aca="false">O185*H185</f>
        <v>0</v>
      </c>
      <c r="Q185" s="256" t="n">
        <v>0</v>
      </c>
      <c r="R185" s="256" t="n">
        <f aca="false">Q185*H185</f>
        <v>0</v>
      </c>
      <c r="S185" s="256" t="n">
        <v>0</v>
      </c>
      <c r="T185" s="257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258" t="s">
        <v>302</v>
      </c>
      <c r="AT185" s="258" t="s">
        <v>250</v>
      </c>
      <c r="AU185" s="258" t="s">
        <v>83</v>
      </c>
      <c r="AY185" s="3" t="s">
        <v>247</v>
      </c>
      <c r="BE185" s="137" t="n">
        <f aca="false">IF(N185="základní",J185,0)</f>
        <v>0</v>
      </c>
      <c r="BF185" s="137" t="n">
        <f aca="false">IF(N185="snížená",J185,0)</f>
        <v>0</v>
      </c>
      <c r="BG185" s="137" t="n">
        <f aca="false">IF(N185="zákl. přenesená",J185,0)</f>
        <v>0</v>
      </c>
      <c r="BH185" s="137" t="n">
        <f aca="false">IF(N185="sníž. přenesená",J185,0)</f>
        <v>0</v>
      </c>
      <c r="BI185" s="137" t="n">
        <f aca="false">IF(N185="nulová",J185,0)</f>
        <v>0</v>
      </c>
      <c r="BJ185" s="3" t="s">
        <v>81</v>
      </c>
      <c r="BK185" s="137" t="n">
        <f aca="false">ROUND(I185*H185,2)</f>
        <v>0</v>
      </c>
      <c r="BL185" s="3" t="s">
        <v>302</v>
      </c>
      <c r="BM185" s="258" t="s">
        <v>368</v>
      </c>
    </row>
    <row r="186" s="30" customFormat="true" ht="19.2" hidden="false" customHeight="false" outlineLevel="0" collapsed="false">
      <c r="A186" s="26"/>
      <c r="B186" s="27"/>
      <c r="C186" s="28"/>
      <c r="D186" s="259" t="s">
        <v>256</v>
      </c>
      <c r="E186" s="28"/>
      <c r="F186" s="260" t="s">
        <v>369</v>
      </c>
      <c r="G186" s="28"/>
      <c r="H186" s="28"/>
      <c r="I186" s="211"/>
      <c r="J186" s="28"/>
      <c r="K186" s="28"/>
      <c r="L186" s="29"/>
      <c r="M186" s="261"/>
      <c r="N186" s="262"/>
      <c r="O186" s="76"/>
      <c r="P186" s="76"/>
      <c r="Q186" s="76"/>
      <c r="R186" s="76"/>
      <c r="S186" s="76"/>
      <c r="T186" s="7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T186" s="3" t="s">
        <v>256</v>
      </c>
      <c r="AU186" s="3" t="s">
        <v>83</v>
      </c>
    </row>
    <row r="187" s="30" customFormat="true" ht="16.5" hidden="false" customHeight="true" outlineLevel="0" collapsed="false">
      <c r="A187" s="26"/>
      <c r="B187" s="27"/>
      <c r="C187" s="246" t="s">
        <v>350</v>
      </c>
      <c r="D187" s="246" t="s">
        <v>250</v>
      </c>
      <c r="E187" s="247" t="s">
        <v>370</v>
      </c>
      <c r="F187" s="248" t="s">
        <v>371</v>
      </c>
      <c r="G187" s="249" t="s">
        <v>301</v>
      </c>
      <c r="H187" s="250" t="n">
        <v>23</v>
      </c>
      <c r="I187" s="251"/>
      <c r="J187" s="252" t="n">
        <f aca="false">ROUND(I187*H187,2)</f>
        <v>0</v>
      </c>
      <c r="K187" s="253"/>
      <c r="L187" s="29"/>
      <c r="M187" s="254"/>
      <c r="N187" s="255" t="s">
        <v>39</v>
      </c>
      <c r="O187" s="76"/>
      <c r="P187" s="256" t="n">
        <f aca="false">O187*H187</f>
        <v>0</v>
      </c>
      <c r="Q187" s="256" t="n">
        <v>0</v>
      </c>
      <c r="R187" s="256" t="n">
        <f aca="false">Q187*H187</f>
        <v>0</v>
      </c>
      <c r="S187" s="256" t="n">
        <v>0</v>
      </c>
      <c r="T187" s="257" t="n">
        <f aca="false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258" t="s">
        <v>302</v>
      </c>
      <c r="AT187" s="258" t="s">
        <v>250</v>
      </c>
      <c r="AU187" s="258" t="s">
        <v>83</v>
      </c>
      <c r="AY187" s="3" t="s">
        <v>247</v>
      </c>
      <c r="BE187" s="137" t="n">
        <f aca="false">IF(N187="základní",J187,0)</f>
        <v>0</v>
      </c>
      <c r="BF187" s="137" t="n">
        <f aca="false">IF(N187="snížená",J187,0)</f>
        <v>0</v>
      </c>
      <c r="BG187" s="137" t="n">
        <f aca="false">IF(N187="zákl. přenesená",J187,0)</f>
        <v>0</v>
      </c>
      <c r="BH187" s="137" t="n">
        <f aca="false">IF(N187="sníž. přenesená",J187,0)</f>
        <v>0</v>
      </c>
      <c r="BI187" s="137" t="n">
        <f aca="false">IF(N187="nulová",J187,0)</f>
        <v>0</v>
      </c>
      <c r="BJ187" s="3" t="s">
        <v>81</v>
      </c>
      <c r="BK187" s="137" t="n">
        <f aca="false">ROUND(I187*H187,2)</f>
        <v>0</v>
      </c>
      <c r="BL187" s="3" t="s">
        <v>302</v>
      </c>
      <c r="BM187" s="258" t="s">
        <v>372</v>
      </c>
    </row>
    <row r="188" s="30" customFormat="true" ht="10.2" hidden="false" customHeight="false" outlineLevel="0" collapsed="false">
      <c r="A188" s="26"/>
      <c r="B188" s="27"/>
      <c r="C188" s="28"/>
      <c r="D188" s="259" t="s">
        <v>256</v>
      </c>
      <c r="E188" s="28"/>
      <c r="F188" s="260" t="s">
        <v>373</v>
      </c>
      <c r="G188" s="28"/>
      <c r="H188" s="28"/>
      <c r="I188" s="211"/>
      <c r="J188" s="28"/>
      <c r="K188" s="28"/>
      <c r="L188" s="29"/>
      <c r="M188" s="261"/>
      <c r="N188" s="262"/>
      <c r="O188" s="76"/>
      <c r="P188" s="76"/>
      <c r="Q188" s="76"/>
      <c r="R188" s="76"/>
      <c r="S188" s="76"/>
      <c r="T188" s="77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T188" s="3" t="s">
        <v>256</v>
      </c>
      <c r="AU188" s="3" t="s">
        <v>83</v>
      </c>
    </row>
    <row r="189" s="30" customFormat="true" ht="24.15" hidden="false" customHeight="true" outlineLevel="0" collapsed="false">
      <c r="A189" s="26"/>
      <c r="B189" s="27"/>
      <c r="C189" s="246" t="s">
        <v>355</v>
      </c>
      <c r="D189" s="246" t="s">
        <v>250</v>
      </c>
      <c r="E189" s="247" t="s">
        <v>375</v>
      </c>
      <c r="F189" s="248" t="s">
        <v>376</v>
      </c>
      <c r="G189" s="249" t="s">
        <v>301</v>
      </c>
      <c r="H189" s="250" t="n">
        <v>23</v>
      </c>
      <c r="I189" s="251"/>
      <c r="J189" s="252" t="n">
        <f aca="false">ROUND(I189*H189,2)</f>
        <v>0</v>
      </c>
      <c r="K189" s="253"/>
      <c r="L189" s="29"/>
      <c r="M189" s="254"/>
      <c r="N189" s="255" t="s">
        <v>39</v>
      </c>
      <c r="O189" s="76"/>
      <c r="P189" s="256" t="n">
        <f aca="false">O189*H189</f>
        <v>0</v>
      </c>
      <c r="Q189" s="256" t="n">
        <v>0.0002</v>
      </c>
      <c r="R189" s="256" t="n">
        <f aca="false">Q189*H189</f>
        <v>0.0046</v>
      </c>
      <c r="S189" s="256" t="n">
        <v>0</v>
      </c>
      <c r="T189" s="257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258" t="s">
        <v>302</v>
      </c>
      <c r="AT189" s="258" t="s">
        <v>250</v>
      </c>
      <c r="AU189" s="258" t="s">
        <v>83</v>
      </c>
      <c r="AY189" s="3" t="s">
        <v>247</v>
      </c>
      <c r="BE189" s="137" t="n">
        <f aca="false">IF(N189="základní",J189,0)</f>
        <v>0</v>
      </c>
      <c r="BF189" s="137" t="n">
        <f aca="false">IF(N189="snížená",J189,0)</f>
        <v>0</v>
      </c>
      <c r="BG189" s="137" t="n">
        <f aca="false">IF(N189="zákl. přenesená",J189,0)</f>
        <v>0</v>
      </c>
      <c r="BH189" s="137" t="n">
        <f aca="false">IF(N189="sníž. přenesená",J189,0)</f>
        <v>0</v>
      </c>
      <c r="BI189" s="137" t="n">
        <f aca="false">IF(N189="nulová",J189,0)</f>
        <v>0</v>
      </c>
      <c r="BJ189" s="3" t="s">
        <v>81</v>
      </c>
      <c r="BK189" s="137" t="n">
        <f aca="false">ROUND(I189*H189,2)</f>
        <v>0</v>
      </c>
      <c r="BL189" s="3" t="s">
        <v>302</v>
      </c>
      <c r="BM189" s="258" t="s">
        <v>377</v>
      </c>
    </row>
    <row r="190" s="30" customFormat="true" ht="10.2" hidden="false" customHeight="false" outlineLevel="0" collapsed="false">
      <c r="A190" s="26"/>
      <c r="B190" s="27"/>
      <c r="C190" s="28"/>
      <c r="D190" s="259" t="s">
        <v>256</v>
      </c>
      <c r="E190" s="28"/>
      <c r="F190" s="260" t="s">
        <v>378</v>
      </c>
      <c r="G190" s="28"/>
      <c r="H190" s="28"/>
      <c r="I190" s="211"/>
      <c r="J190" s="28"/>
      <c r="K190" s="28"/>
      <c r="L190" s="29"/>
      <c r="M190" s="261"/>
      <c r="N190" s="262"/>
      <c r="O190" s="76"/>
      <c r="P190" s="76"/>
      <c r="Q190" s="76"/>
      <c r="R190" s="76"/>
      <c r="S190" s="76"/>
      <c r="T190" s="7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T190" s="3" t="s">
        <v>256</v>
      </c>
      <c r="AU190" s="3" t="s">
        <v>83</v>
      </c>
    </row>
    <row r="191" s="30" customFormat="true" ht="16.5" hidden="false" customHeight="true" outlineLevel="0" collapsed="false">
      <c r="A191" s="26"/>
      <c r="B191" s="27"/>
      <c r="C191" s="246" t="s">
        <v>359</v>
      </c>
      <c r="D191" s="246" t="s">
        <v>250</v>
      </c>
      <c r="E191" s="247" t="s">
        <v>380</v>
      </c>
      <c r="F191" s="248" t="s">
        <v>1499</v>
      </c>
      <c r="G191" s="249" t="s">
        <v>301</v>
      </c>
      <c r="H191" s="250" t="n">
        <v>23</v>
      </c>
      <c r="I191" s="251"/>
      <c r="J191" s="252" t="n">
        <f aca="false">ROUND(I191*H191,2)</f>
        <v>0</v>
      </c>
      <c r="K191" s="253"/>
      <c r="L191" s="29"/>
      <c r="M191" s="254"/>
      <c r="N191" s="255" t="s">
        <v>39</v>
      </c>
      <c r="O191" s="76"/>
      <c r="P191" s="256" t="n">
        <f aca="false">O191*H191</f>
        <v>0</v>
      </c>
      <c r="Q191" s="256" t="n">
        <v>0.015</v>
      </c>
      <c r="R191" s="256" t="n">
        <f aca="false">Q191*H191</f>
        <v>0.345</v>
      </c>
      <c r="S191" s="256" t="n">
        <v>0</v>
      </c>
      <c r="T191" s="257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258" t="s">
        <v>302</v>
      </c>
      <c r="AT191" s="258" t="s">
        <v>250</v>
      </c>
      <c r="AU191" s="258" t="s">
        <v>83</v>
      </c>
      <c r="AY191" s="3" t="s">
        <v>247</v>
      </c>
      <c r="BE191" s="137" t="n">
        <f aca="false">IF(N191="základní",J191,0)</f>
        <v>0</v>
      </c>
      <c r="BF191" s="137" t="n">
        <f aca="false">IF(N191="snížená",J191,0)</f>
        <v>0</v>
      </c>
      <c r="BG191" s="137" t="n">
        <f aca="false">IF(N191="zákl. přenesená",J191,0)</f>
        <v>0</v>
      </c>
      <c r="BH191" s="137" t="n">
        <f aca="false">IF(N191="sníž. přenesená",J191,0)</f>
        <v>0</v>
      </c>
      <c r="BI191" s="137" t="n">
        <f aca="false">IF(N191="nulová",J191,0)</f>
        <v>0</v>
      </c>
      <c r="BJ191" s="3" t="s">
        <v>81</v>
      </c>
      <c r="BK191" s="137" t="n">
        <f aca="false">ROUND(I191*H191,2)</f>
        <v>0</v>
      </c>
      <c r="BL191" s="3" t="s">
        <v>302</v>
      </c>
      <c r="BM191" s="258" t="s">
        <v>382</v>
      </c>
    </row>
    <row r="192" s="30" customFormat="true" ht="10.2" hidden="false" customHeight="false" outlineLevel="0" collapsed="false">
      <c r="A192" s="26"/>
      <c r="B192" s="27"/>
      <c r="C192" s="28"/>
      <c r="D192" s="259" t="s">
        <v>256</v>
      </c>
      <c r="E192" s="28"/>
      <c r="F192" s="260" t="s">
        <v>1499</v>
      </c>
      <c r="G192" s="28"/>
      <c r="H192" s="28"/>
      <c r="I192" s="211"/>
      <c r="J192" s="28"/>
      <c r="K192" s="28"/>
      <c r="L192" s="29"/>
      <c r="M192" s="261"/>
      <c r="N192" s="262"/>
      <c r="O192" s="76"/>
      <c r="P192" s="76"/>
      <c r="Q192" s="76"/>
      <c r="R192" s="76"/>
      <c r="S192" s="76"/>
      <c r="T192" s="77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T192" s="3" t="s">
        <v>256</v>
      </c>
      <c r="AU192" s="3" t="s">
        <v>83</v>
      </c>
    </row>
    <row r="193" s="30" customFormat="true" ht="21.75" hidden="false" customHeight="true" outlineLevel="0" collapsed="false">
      <c r="A193" s="26"/>
      <c r="B193" s="27"/>
      <c r="C193" s="246" t="s">
        <v>365</v>
      </c>
      <c r="D193" s="246" t="s">
        <v>250</v>
      </c>
      <c r="E193" s="247" t="s">
        <v>384</v>
      </c>
      <c r="F193" s="248" t="s">
        <v>385</v>
      </c>
      <c r="G193" s="249" t="s">
        <v>332</v>
      </c>
      <c r="H193" s="250" t="n">
        <v>22</v>
      </c>
      <c r="I193" s="251"/>
      <c r="J193" s="252" t="n">
        <f aca="false">ROUND(I193*H193,2)</f>
        <v>0</v>
      </c>
      <c r="K193" s="253"/>
      <c r="L193" s="29"/>
      <c r="M193" s="254"/>
      <c r="N193" s="255" t="s">
        <v>39</v>
      </c>
      <c r="O193" s="76"/>
      <c r="P193" s="256" t="n">
        <f aca="false">O193*H193</f>
        <v>0</v>
      </c>
      <c r="Q193" s="256" t="n">
        <v>0</v>
      </c>
      <c r="R193" s="256" t="n">
        <f aca="false">Q193*H193</f>
        <v>0</v>
      </c>
      <c r="S193" s="256" t="n">
        <v>0.0003</v>
      </c>
      <c r="T193" s="257" t="n">
        <f aca="false">S193*H193</f>
        <v>0.0066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302</v>
      </c>
      <c r="AT193" s="258" t="s">
        <v>250</v>
      </c>
      <c r="AU193" s="258" t="s">
        <v>83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386</v>
      </c>
    </row>
    <row r="194" s="30" customFormat="true" ht="10.2" hidden="false" customHeight="false" outlineLevel="0" collapsed="false">
      <c r="A194" s="26"/>
      <c r="B194" s="27"/>
      <c r="C194" s="28"/>
      <c r="D194" s="259" t="s">
        <v>256</v>
      </c>
      <c r="E194" s="28"/>
      <c r="F194" s="260" t="s">
        <v>387</v>
      </c>
      <c r="G194" s="28"/>
      <c r="H194" s="28"/>
      <c r="I194" s="211"/>
      <c r="J194" s="28"/>
      <c r="K194" s="28"/>
      <c r="L194" s="29"/>
      <c r="M194" s="261"/>
      <c r="N194" s="262"/>
      <c r="O194" s="76"/>
      <c r="P194" s="76"/>
      <c r="Q194" s="76"/>
      <c r="R194" s="76"/>
      <c r="S194" s="76"/>
      <c r="T194" s="77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T194" s="3" t="s">
        <v>256</v>
      </c>
      <c r="AU194" s="3" t="s">
        <v>83</v>
      </c>
    </row>
    <row r="195" s="30" customFormat="true" ht="66.75" hidden="false" customHeight="true" outlineLevel="0" collapsed="false">
      <c r="A195" s="26"/>
      <c r="B195" s="27"/>
      <c r="C195" s="263" t="s">
        <v>6</v>
      </c>
      <c r="D195" s="263" t="s">
        <v>288</v>
      </c>
      <c r="E195" s="264" t="s">
        <v>389</v>
      </c>
      <c r="F195" s="265" t="s">
        <v>390</v>
      </c>
      <c r="G195" s="266" t="s">
        <v>301</v>
      </c>
      <c r="H195" s="267" t="n">
        <v>25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0</v>
      </c>
      <c r="R195" s="256" t="n">
        <f aca="false">Q195*H195</f>
        <v>0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254</v>
      </c>
      <c r="AT195" s="258" t="s">
        <v>288</v>
      </c>
      <c r="AU195" s="258" t="s">
        <v>83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254</v>
      </c>
      <c r="BM195" s="258" t="s">
        <v>391</v>
      </c>
    </row>
    <row r="196" s="30" customFormat="true" ht="48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390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83</v>
      </c>
    </row>
    <row r="197" s="30" customFormat="true" ht="24.15" hidden="false" customHeight="true" outlineLevel="0" collapsed="false">
      <c r="A197" s="26"/>
      <c r="B197" s="27"/>
      <c r="C197" s="246" t="s">
        <v>374</v>
      </c>
      <c r="D197" s="246" t="s">
        <v>250</v>
      </c>
      <c r="E197" s="247" t="s">
        <v>393</v>
      </c>
      <c r="F197" s="248" t="s">
        <v>394</v>
      </c>
      <c r="G197" s="249" t="s">
        <v>301</v>
      </c>
      <c r="H197" s="250" t="n">
        <v>23</v>
      </c>
      <c r="I197" s="251"/>
      <c r="J197" s="252" t="n">
        <f aca="false">ROUND(I197*H197,2)</f>
        <v>0</v>
      </c>
      <c r="K197" s="253"/>
      <c r="L197" s="29"/>
      <c r="M197" s="254"/>
      <c r="N197" s="255" t="s">
        <v>39</v>
      </c>
      <c r="O197" s="76"/>
      <c r="P197" s="256" t="n">
        <f aca="false">O197*H197</f>
        <v>0</v>
      </c>
      <c r="Q197" s="256" t="n">
        <v>0</v>
      </c>
      <c r="R197" s="256" t="n">
        <f aca="false">Q197*H197</f>
        <v>0</v>
      </c>
      <c r="S197" s="256" t="n">
        <v>0.0025</v>
      </c>
      <c r="T197" s="257" t="n">
        <f aca="false">S197*H197</f>
        <v>0.0575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258" t="s">
        <v>302</v>
      </c>
      <c r="AT197" s="258" t="s">
        <v>250</v>
      </c>
      <c r="AU197" s="258" t="s">
        <v>83</v>
      </c>
      <c r="AY197" s="3" t="s">
        <v>247</v>
      </c>
      <c r="BE197" s="137" t="n">
        <f aca="false">IF(N197="základní",J197,0)</f>
        <v>0</v>
      </c>
      <c r="BF197" s="137" t="n">
        <f aca="false">IF(N197="snížená",J197,0)</f>
        <v>0</v>
      </c>
      <c r="BG197" s="137" t="n">
        <f aca="false">IF(N197="zákl. přenesená",J197,0)</f>
        <v>0</v>
      </c>
      <c r="BH197" s="137" t="n">
        <f aca="false">IF(N197="sníž. přenesená",J197,0)</f>
        <v>0</v>
      </c>
      <c r="BI197" s="137" t="n">
        <f aca="false">IF(N197="nulová",J197,0)</f>
        <v>0</v>
      </c>
      <c r="BJ197" s="3" t="s">
        <v>81</v>
      </c>
      <c r="BK197" s="137" t="n">
        <f aca="false">ROUND(I197*H197,2)</f>
        <v>0</v>
      </c>
      <c r="BL197" s="3" t="s">
        <v>302</v>
      </c>
      <c r="BM197" s="258" t="s">
        <v>395</v>
      </c>
    </row>
    <row r="198" s="30" customFormat="true" ht="19.2" hidden="false" customHeight="false" outlineLevel="0" collapsed="false">
      <c r="A198" s="26"/>
      <c r="B198" s="27"/>
      <c r="C198" s="28"/>
      <c r="D198" s="259" t="s">
        <v>256</v>
      </c>
      <c r="E198" s="28"/>
      <c r="F198" s="260" t="s">
        <v>396</v>
      </c>
      <c r="G198" s="28"/>
      <c r="H198" s="28"/>
      <c r="I198" s="211"/>
      <c r="J198" s="28"/>
      <c r="K198" s="28"/>
      <c r="L198" s="29"/>
      <c r="M198" s="261"/>
      <c r="N198" s="262"/>
      <c r="O198" s="76"/>
      <c r="P198" s="76"/>
      <c r="Q198" s="76"/>
      <c r="R198" s="76"/>
      <c r="S198" s="76"/>
      <c r="T198" s="7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3" t="s">
        <v>256</v>
      </c>
      <c r="AU198" s="3" t="s">
        <v>83</v>
      </c>
    </row>
    <row r="199" s="30" customFormat="true" ht="16.5" hidden="false" customHeight="true" outlineLevel="0" collapsed="false">
      <c r="A199" s="26"/>
      <c r="B199" s="27"/>
      <c r="C199" s="246" t="s">
        <v>379</v>
      </c>
      <c r="D199" s="246" t="s">
        <v>250</v>
      </c>
      <c r="E199" s="247" t="s">
        <v>398</v>
      </c>
      <c r="F199" s="248" t="s">
        <v>399</v>
      </c>
      <c r="G199" s="249" t="s">
        <v>301</v>
      </c>
      <c r="H199" s="250" t="n">
        <v>23</v>
      </c>
      <c r="I199" s="251"/>
      <c r="J199" s="252" t="n">
        <f aca="false">ROUND(I199*H199,2)</f>
        <v>0</v>
      </c>
      <c r="K199" s="253"/>
      <c r="L199" s="29"/>
      <c r="M199" s="254"/>
      <c r="N199" s="255" t="s">
        <v>39</v>
      </c>
      <c r="O199" s="76"/>
      <c r="P199" s="256" t="n">
        <f aca="false">O199*H199</f>
        <v>0</v>
      </c>
      <c r="Q199" s="256" t="n">
        <v>0.0003</v>
      </c>
      <c r="R199" s="256" t="n">
        <f aca="false">Q199*H199</f>
        <v>0.0069</v>
      </c>
      <c r="S199" s="256" t="n">
        <v>0</v>
      </c>
      <c r="T199" s="257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258" t="s">
        <v>302</v>
      </c>
      <c r="AT199" s="258" t="s">
        <v>250</v>
      </c>
      <c r="AU199" s="258" t="s">
        <v>83</v>
      </c>
      <c r="AY199" s="3" t="s">
        <v>247</v>
      </c>
      <c r="BE199" s="137" t="n">
        <f aca="false">IF(N199="základní",J199,0)</f>
        <v>0</v>
      </c>
      <c r="BF199" s="137" t="n">
        <f aca="false">IF(N199="snížená",J199,0)</f>
        <v>0</v>
      </c>
      <c r="BG199" s="137" t="n">
        <f aca="false">IF(N199="zákl. přenesená",J199,0)</f>
        <v>0</v>
      </c>
      <c r="BH199" s="137" t="n">
        <f aca="false">IF(N199="sníž. přenesená",J199,0)</f>
        <v>0</v>
      </c>
      <c r="BI199" s="137" t="n">
        <f aca="false">IF(N199="nulová",J199,0)</f>
        <v>0</v>
      </c>
      <c r="BJ199" s="3" t="s">
        <v>81</v>
      </c>
      <c r="BK199" s="137" t="n">
        <f aca="false">ROUND(I199*H199,2)</f>
        <v>0</v>
      </c>
      <c r="BL199" s="3" t="s">
        <v>302</v>
      </c>
      <c r="BM199" s="258" t="s">
        <v>400</v>
      </c>
    </row>
    <row r="200" s="30" customFormat="true" ht="19.2" hidden="false" customHeight="false" outlineLevel="0" collapsed="false">
      <c r="A200" s="26"/>
      <c r="B200" s="27"/>
      <c r="C200" s="28"/>
      <c r="D200" s="259" t="s">
        <v>256</v>
      </c>
      <c r="E200" s="28"/>
      <c r="F200" s="260" t="s">
        <v>401</v>
      </c>
      <c r="G200" s="28"/>
      <c r="H200" s="28"/>
      <c r="I200" s="211"/>
      <c r="J200" s="28"/>
      <c r="K200" s="28"/>
      <c r="L200" s="29"/>
      <c r="M200" s="261"/>
      <c r="N200" s="262"/>
      <c r="O200" s="76"/>
      <c r="P200" s="76"/>
      <c r="Q200" s="76"/>
      <c r="R200" s="76"/>
      <c r="S200" s="76"/>
      <c r="T200" s="7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3" t="s">
        <v>256</v>
      </c>
      <c r="AU200" s="3" t="s">
        <v>83</v>
      </c>
    </row>
    <row r="201" s="30" customFormat="true" ht="16.5" hidden="false" customHeight="true" outlineLevel="0" collapsed="false">
      <c r="A201" s="26"/>
      <c r="B201" s="27"/>
      <c r="C201" s="263" t="s">
        <v>383</v>
      </c>
      <c r="D201" s="263" t="s">
        <v>288</v>
      </c>
      <c r="E201" s="264" t="s">
        <v>403</v>
      </c>
      <c r="F201" s="265" t="s">
        <v>1206</v>
      </c>
      <c r="G201" s="266" t="s">
        <v>332</v>
      </c>
      <c r="H201" s="267" t="n">
        <v>22</v>
      </c>
      <c r="I201" s="268"/>
      <c r="J201" s="269" t="n">
        <f aca="false">ROUND(I201*H201,2)</f>
        <v>0</v>
      </c>
      <c r="K201" s="270"/>
      <c r="L201" s="271"/>
      <c r="M201" s="272"/>
      <c r="N201" s="273" t="s">
        <v>39</v>
      </c>
      <c r="O201" s="76"/>
      <c r="P201" s="256" t="n">
        <f aca="false">O201*H201</f>
        <v>0</v>
      </c>
      <c r="Q201" s="256" t="n">
        <v>0.00022</v>
      </c>
      <c r="R201" s="256" t="n">
        <f aca="false">Q201*H201</f>
        <v>0.00484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324</v>
      </c>
      <c r="AT201" s="258" t="s">
        <v>288</v>
      </c>
      <c r="AU201" s="258" t="s">
        <v>83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405</v>
      </c>
    </row>
    <row r="202" s="30" customFormat="true" ht="10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1206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83</v>
      </c>
    </row>
    <row r="203" s="274" customFormat="true" ht="10.2" hidden="false" customHeight="false" outlineLevel="0" collapsed="false">
      <c r="B203" s="275"/>
      <c r="C203" s="276"/>
      <c r="D203" s="259" t="s">
        <v>327</v>
      </c>
      <c r="E203" s="276"/>
      <c r="F203" s="277" t="s">
        <v>1520</v>
      </c>
      <c r="G203" s="276"/>
      <c r="H203" s="278" t="n">
        <v>22</v>
      </c>
      <c r="I203" s="279"/>
      <c r="J203" s="276"/>
      <c r="K203" s="276"/>
      <c r="L203" s="280"/>
      <c r="M203" s="281"/>
      <c r="N203" s="282"/>
      <c r="O203" s="282"/>
      <c r="P203" s="282"/>
      <c r="Q203" s="282"/>
      <c r="R203" s="282"/>
      <c r="S203" s="282"/>
      <c r="T203" s="283"/>
      <c r="AT203" s="284" t="s">
        <v>327</v>
      </c>
      <c r="AU203" s="284" t="s">
        <v>83</v>
      </c>
      <c r="AV203" s="274" t="s">
        <v>83</v>
      </c>
      <c r="AW203" s="274" t="s">
        <v>3</v>
      </c>
      <c r="AX203" s="274" t="s">
        <v>81</v>
      </c>
      <c r="AY203" s="284" t="s">
        <v>247</v>
      </c>
    </row>
    <row r="204" s="30" customFormat="true" ht="24.15" hidden="false" customHeight="true" outlineLevel="0" collapsed="false">
      <c r="A204" s="26"/>
      <c r="B204" s="27"/>
      <c r="C204" s="246" t="s">
        <v>388</v>
      </c>
      <c r="D204" s="246" t="s">
        <v>250</v>
      </c>
      <c r="E204" s="247" t="s">
        <v>409</v>
      </c>
      <c r="F204" s="248" t="s">
        <v>410</v>
      </c>
      <c r="G204" s="249" t="s">
        <v>332</v>
      </c>
      <c r="H204" s="250" t="n">
        <v>8</v>
      </c>
      <c r="I204" s="251"/>
      <c r="J204" s="252" t="n">
        <f aca="false">ROUND(I204*H204,2)</f>
        <v>0</v>
      </c>
      <c r="K204" s="253"/>
      <c r="L204" s="29"/>
      <c r="M204" s="254"/>
      <c r="N204" s="255" t="s">
        <v>39</v>
      </c>
      <c r="O204" s="76"/>
      <c r="P204" s="256" t="n">
        <f aca="false">O204*H204</f>
        <v>0</v>
      </c>
      <c r="Q204" s="256" t="n">
        <v>0</v>
      </c>
      <c r="R204" s="256" t="n">
        <f aca="false">Q204*H204</f>
        <v>0</v>
      </c>
      <c r="S204" s="256" t="n">
        <v>0</v>
      </c>
      <c r="T204" s="257" t="n">
        <f aca="false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258" t="s">
        <v>302</v>
      </c>
      <c r="AT204" s="258" t="s">
        <v>250</v>
      </c>
      <c r="AU204" s="258" t="s">
        <v>83</v>
      </c>
      <c r="AY204" s="3" t="s">
        <v>247</v>
      </c>
      <c r="BE204" s="137" t="n">
        <f aca="false">IF(N204="základní",J204,0)</f>
        <v>0</v>
      </c>
      <c r="BF204" s="137" t="n">
        <f aca="false">IF(N204="snížená",J204,0)</f>
        <v>0</v>
      </c>
      <c r="BG204" s="137" t="n">
        <f aca="false">IF(N204="zákl. přenesená",J204,0)</f>
        <v>0</v>
      </c>
      <c r="BH204" s="137" t="n">
        <f aca="false">IF(N204="sníž. přenesená",J204,0)</f>
        <v>0</v>
      </c>
      <c r="BI204" s="137" t="n">
        <f aca="false">IF(N204="nulová",J204,0)</f>
        <v>0</v>
      </c>
      <c r="BJ204" s="3" t="s">
        <v>81</v>
      </c>
      <c r="BK204" s="137" t="n">
        <f aca="false">ROUND(I204*H204,2)</f>
        <v>0</v>
      </c>
      <c r="BL204" s="3" t="s">
        <v>302</v>
      </c>
      <c r="BM204" s="258" t="s">
        <v>411</v>
      </c>
    </row>
    <row r="205" s="30" customFormat="true" ht="10.2" hidden="false" customHeight="false" outlineLevel="0" collapsed="false">
      <c r="A205" s="26"/>
      <c r="B205" s="27"/>
      <c r="C205" s="28"/>
      <c r="D205" s="259" t="s">
        <v>256</v>
      </c>
      <c r="E205" s="28"/>
      <c r="F205" s="260" t="s">
        <v>412</v>
      </c>
      <c r="G205" s="28"/>
      <c r="H205" s="28"/>
      <c r="I205" s="211"/>
      <c r="J205" s="28"/>
      <c r="K205" s="28"/>
      <c r="L205" s="29"/>
      <c r="M205" s="261"/>
      <c r="N205" s="262"/>
      <c r="O205" s="76"/>
      <c r="P205" s="76"/>
      <c r="Q205" s="76"/>
      <c r="R205" s="76"/>
      <c r="S205" s="76"/>
      <c r="T205" s="77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T205" s="3" t="s">
        <v>256</v>
      </c>
      <c r="AU205" s="3" t="s">
        <v>83</v>
      </c>
    </row>
    <row r="206" s="30" customFormat="true" ht="16.5" hidden="false" customHeight="true" outlineLevel="0" collapsed="false">
      <c r="A206" s="26"/>
      <c r="B206" s="27"/>
      <c r="C206" s="246" t="s">
        <v>392</v>
      </c>
      <c r="D206" s="246" t="s">
        <v>250</v>
      </c>
      <c r="E206" s="247" t="s">
        <v>414</v>
      </c>
      <c r="F206" s="248" t="s">
        <v>415</v>
      </c>
      <c r="G206" s="249" t="s">
        <v>332</v>
      </c>
      <c r="H206" s="250" t="n">
        <v>22</v>
      </c>
      <c r="I206" s="251"/>
      <c r="J206" s="252" t="n">
        <f aca="false">ROUND(I206*H206,2)</f>
        <v>0</v>
      </c>
      <c r="K206" s="253"/>
      <c r="L206" s="29"/>
      <c r="M206" s="254"/>
      <c r="N206" s="255" t="s">
        <v>39</v>
      </c>
      <c r="O206" s="76"/>
      <c r="P206" s="256" t="n">
        <f aca="false">O206*H206</f>
        <v>0</v>
      </c>
      <c r="Q206" s="256" t="n">
        <v>1E-005</v>
      </c>
      <c r="R206" s="256" t="n">
        <f aca="false">Q206*H206</f>
        <v>0.00022</v>
      </c>
      <c r="S206" s="256" t="n">
        <v>0</v>
      </c>
      <c r="T206" s="257" t="n">
        <f aca="false"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258" t="s">
        <v>302</v>
      </c>
      <c r="AT206" s="258" t="s">
        <v>250</v>
      </c>
      <c r="AU206" s="258" t="s">
        <v>83</v>
      </c>
      <c r="AY206" s="3" t="s">
        <v>247</v>
      </c>
      <c r="BE206" s="137" t="n">
        <f aca="false">IF(N206="základní",J206,0)</f>
        <v>0</v>
      </c>
      <c r="BF206" s="137" t="n">
        <f aca="false">IF(N206="snížená",J206,0)</f>
        <v>0</v>
      </c>
      <c r="BG206" s="137" t="n">
        <f aca="false">IF(N206="zákl. přenesená",J206,0)</f>
        <v>0</v>
      </c>
      <c r="BH206" s="137" t="n">
        <f aca="false">IF(N206="sníž. přenesená",J206,0)</f>
        <v>0</v>
      </c>
      <c r="BI206" s="137" t="n">
        <f aca="false">IF(N206="nulová",J206,0)</f>
        <v>0</v>
      </c>
      <c r="BJ206" s="3" t="s">
        <v>81</v>
      </c>
      <c r="BK206" s="137" t="n">
        <f aca="false">ROUND(I206*H206,2)</f>
        <v>0</v>
      </c>
      <c r="BL206" s="3" t="s">
        <v>302</v>
      </c>
      <c r="BM206" s="258" t="s">
        <v>416</v>
      </c>
    </row>
    <row r="207" s="30" customFormat="true" ht="10.2" hidden="false" customHeight="false" outlineLevel="0" collapsed="false">
      <c r="A207" s="26"/>
      <c r="B207" s="27"/>
      <c r="C207" s="28"/>
      <c r="D207" s="259" t="s">
        <v>256</v>
      </c>
      <c r="E207" s="28"/>
      <c r="F207" s="260" t="s">
        <v>417</v>
      </c>
      <c r="G207" s="28"/>
      <c r="H207" s="28"/>
      <c r="I207" s="211"/>
      <c r="J207" s="28"/>
      <c r="K207" s="28"/>
      <c r="L207" s="29"/>
      <c r="M207" s="261"/>
      <c r="N207" s="262"/>
      <c r="O207" s="76"/>
      <c r="P207" s="76"/>
      <c r="Q207" s="76"/>
      <c r="R207" s="76"/>
      <c r="S207" s="76"/>
      <c r="T207" s="77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T207" s="3" t="s">
        <v>256</v>
      </c>
      <c r="AU207" s="3" t="s">
        <v>83</v>
      </c>
    </row>
    <row r="208" s="30" customFormat="true" ht="24.15" hidden="false" customHeight="true" outlineLevel="0" collapsed="false">
      <c r="A208" s="26"/>
      <c r="B208" s="27"/>
      <c r="C208" s="246" t="s">
        <v>397</v>
      </c>
      <c r="D208" s="246" t="s">
        <v>250</v>
      </c>
      <c r="E208" s="247" t="s">
        <v>419</v>
      </c>
      <c r="F208" s="248" t="s">
        <v>420</v>
      </c>
      <c r="G208" s="249" t="s">
        <v>301</v>
      </c>
      <c r="H208" s="250" t="n">
        <v>23</v>
      </c>
      <c r="I208" s="251"/>
      <c r="J208" s="252" t="n">
        <f aca="false">ROUND(I208*H208,2)</f>
        <v>0</v>
      </c>
      <c r="K208" s="253"/>
      <c r="L208" s="29"/>
      <c r="M208" s="254"/>
      <c r="N208" s="255" t="s">
        <v>39</v>
      </c>
      <c r="O208" s="76"/>
      <c r="P208" s="256" t="n">
        <f aca="false">O208*H208</f>
        <v>0</v>
      </c>
      <c r="Q208" s="256" t="n">
        <v>0</v>
      </c>
      <c r="R208" s="256" t="n">
        <f aca="false">Q208*H208</f>
        <v>0</v>
      </c>
      <c r="S208" s="256" t="n">
        <v>0</v>
      </c>
      <c r="T208" s="257" t="n">
        <f aca="false"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258" t="s">
        <v>302</v>
      </c>
      <c r="AT208" s="258" t="s">
        <v>250</v>
      </c>
      <c r="AU208" s="258" t="s">
        <v>83</v>
      </c>
      <c r="AY208" s="3" t="s">
        <v>247</v>
      </c>
      <c r="BE208" s="137" t="n">
        <f aca="false">IF(N208="základní",J208,0)</f>
        <v>0</v>
      </c>
      <c r="BF208" s="137" t="n">
        <f aca="false">IF(N208="snížená",J208,0)</f>
        <v>0</v>
      </c>
      <c r="BG208" s="137" t="n">
        <f aca="false">IF(N208="zákl. přenesená",J208,0)</f>
        <v>0</v>
      </c>
      <c r="BH208" s="137" t="n">
        <f aca="false">IF(N208="sníž. přenesená",J208,0)</f>
        <v>0</v>
      </c>
      <c r="BI208" s="137" t="n">
        <f aca="false">IF(N208="nulová",J208,0)</f>
        <v>0</v>
      </c>
      <c r="BJ208" s="3" t="s">
        <v>81</v>
      </c>
      <c r="BK208" s="137" t="n">
        <f aca="false">ROUND(I208*H208,2)</f>
        <v>0</v>
      </c>
      <c r="BL208" s="3" t="s">
        <v>302</v>
      </c>
      <c r="BM208" s="258" t="s">
        <v>421</v>
      </c>
    </row>
    <row r="209" s="30" customFormat="true" ht="19.2" hidden="false" customHeight="false" outlineLevel="0" collapsed="false">
      <c r="A209" s="26"/>
      <c r="B209" s="27"/>
      <c r="C209" s="28"/>
      <c r="D209" s="259" t="s">
        <v>256</v>
      </c>
      <c r="E209" s="28"/>
      <c r="F209" s="260" t="s">
        <v>422</v>
      </c>
      <c r="G209" s="28"/>
      <c r="H209" s="28"/>
      <c r="I209" s="211"/>
      <c r="J209" s="28"/>
      <c r="K209" s="28"/>
      <c r="L209" s="29"/>
      <c r="M209" s="261"/>
      <c r="N209" s="262"/>
      <c r="O209" s="76"/>
      <c r="P209" s="76"/>
      <c r="Q209" s="76"/>
      <c r="R209" s="76"/>
      <c r="S209" s="76"/>
      <c r="T209" s="77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T209" s="3" t="s">
        <v>256</v>
      </c>
      <c r="AU209" s="3" t="s">
        <v>83</v>
      </c>
    </row>
    <row r="210" s="30" customFormat="true" ht="16.5" hidden="false" customHeight="true" outlineLevel="0" collapsed="false">
      <c r="A210" s="26"/>
      <c r="B210" s="27"/>
      <c r="C210" s="246" t="s">
        <v>511</v>
      </c>
      <c r="D210" s="246" t="s">
        <v>250</v>
      </c>
      <c r="E210" s="247" t="s">
        <v>424</v>
      </c>
      <c r="F210" s="248" t="s">
        <v>425</v>
      </c>
      <c r="G210" s="249" t="s">
        <v>253</v>
      </c>
      <c r="H210" s="250" t="n">
        <v>1</v>
      </c>
      <c r="I210" s="251"/>
      <c r="J210" s="252" t="n">
        <f aca="false">ROUND(I210*H210,2)</f>
        <v>0</v>
      </c>
      <c r="K210" s="253"/>
      <c r="L210" s="29"/>
      <c r="M210" s="254"/>
      <c r="N210" s="255" t="s">
        <v>39</v>
      </c>
      <c r="O210" s="76"/>
      <c r="P210" s="256" t="n">
        <f aca="false">O210*H210</f>
        <v>0</v>
      </c>
      <c r="Q210" s="256" t="n">
        <v>0</v>
      </c>
      <c r="R210" s="256" t="n">
        <f aca="false">Q210*H210</f>
        <v>0</v>
      </c>
      <c r="S210" s="256" t="n">
        <v>0</v>
      </c>
      <c r="T210" s="257" t="n">
        <f aca="false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258" t="s">
        <v>254</v>
      </c>
      <c r="AT210" s="258" t="s">
        <v>250</v>
      </c>
      <c r="AU210" s="258" t="s">
        <v>83</v>
      </c>
      <c r="AY210" s="3" t="s">
        <v>247</v>
      </c>
      <c r="BE210" s="137" t="n">
        <f aca="false">IF(N210="základní",J210,0)</f>
        <v>0</v>
      </c>
      <c r="BF210" s="137" t="n">
        <f aca="false">IF(N210="snížená",J210,0)</f>
        <v>0</v>
      </c>
      <c r="BG210" s="137" t="n">
        <f aca="false">IF(N210="zákl. přenesená",J210,0)</f>
        <v>0</v>
      </c>
      <c r="BH210" s="137" t="n">
        <f aca="false">IF(N210="sníž. přenesená",J210,0)</f>
        <v>0</v>
      </c>
      <c r="BI210" s="137" t="n">
        <f aca="false">IF(N210="nulová",J210,0)</f>
        <v>0</v>
      </c>
      <c r="BJ210" s="3" t="s">
        <v>81</v>
      </c>
      <c r="BK210" s="137" t="n">
        <f aca="false">ROUND(I210*H210,2)</f>
        <v>0</v>
      </c>
      <c r="BL210" s="3" t="s">
        <v>254</v>
      </c>
      <c r="BM210" s="258" t="s">
        <v>1733</v>
      </c>
    </row>
    <row r="211" s="30" customFormat="true" ht="10.2" hidden="false" customHeight="false" outlineLevel="0" collapsed="false">
      <c r="A211" s="26"/>
      <c r="B211" s="27"/>
      <c r="C211" s="28"/>
      <c r="D211" s="259" t="s">
        <v>256</v>
      </c>
      <c r="E211" s="28"/>
      <c r="F211" s="260" t="s">
        <v>425</v>
      </c>
      <c r="G211" s="28"/>
      <c r="H211" s="28"/>
      <c r="I211" s="211"/>
      <c r="J211" s="28"/>
      <c r="K211" s="28"/>
      <c r="L211" s="29"/>
      <c r="M211" s="261"/>
      <c r="N211" s="262"/>
      <c r="O211" s="76"/>
      <c r="P211" s="76"/>
      <c r="Q211" s="76"/>
      <c r="R211" s="76"/>
      <c r="S211" s="76"/>
      <c r="T211" s="77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T211" s="3" t="s">
        <v>256</v>
      </c>
      <c r="AU211" s="3" t="s">
        <v>83</v>
      </c>
    </row>
    <row r="212" s="229" customFormat="true" ht="22.8" hidden="false" customHeight="true" outlineLevel="0" collapsed="false">
      <c r="B212" s="230"/>
      <c r="C212" s="231"/>
      <c r="D212" s="232" t="s">
        <v>73</v>
      </c>
      <c r="E212" s="244" t="s">
        <v>1210</v>
      </c>
      <c r="F212" s="244" t="s">
        <v>1211</v>
      </c>
      <c r="G212" s="231"/>
      <c r="H212" s="231"/>
      <c r="I212" s="234"/>
      <c r="J212" s="245" t="n">
        <f aca="false">BK212</f>
        <v>0</v>
      </c>
      <c r="K212" s="231"/>
      <c r="L212" s="236"/>
      <c r="M212" s="237"/>
      <c r="N212" s="238"/>
      <c r="O212" s="238"/>
      <c r="P212" s="239" t="n">
        <f aca="false">SUM(P213:P220)</f>
        <v>0</v>
      </c>
      <c r="Q212" s="238"/>
      <c r="R212" s="239" t="n">
        <f aca="false">SUM(R213:R220)</f>
        <v>0.02786</v>
      </c>
      <c r="S212" s="238"/>
      <c r="T212" s="240" t="n">
        <f aca="false">SUM(T213:T220)</f>
        <v>0</v>
      </c>
      <c r="AR212" s="241" t="s">
        <v>83</v>
      </c>
      <c r="AT212" s="242" t="s">
        <v>73</v>
      </c>
      <c r="AU212" s="242" t="s">
        <v>81</v>
      </c>
      <c r="AY212" s="241" t="s">
        <v>247</v>
      </c>
      <c r="BK212" s="243" t="n">
        <f aca="false">SUM(BK213:BK220)</f>
        <v>0</v>
      </c>
    </row>
    <row r="213" s="30" customFormat="true" ht="16.5" hidden="false" customHeight="true" outlineLevel="0" collapsed="false">
      <c r="A213" s="26"/>
      <c r="B213" s="27"/>
      <c r="C213" s="246" t="s">
        <v>402</v>
      </c>
      <c r="D213" s="246" t="s">
        <v>250</v>
      </c>
      <c r="E213" s="247" t="s">
        <v>1212</v>
      </c>
      <c r="F213" s="248" t="s">
        <v>1213</v>
      </c>
      <c r="G213" s="249" t="s">
        <v>301</v>
      </c>
      <c r="H213" s="250" t="n">
        <v>1.5</v>
      </c>
      <c r="I213" s="251"/>
      <c r="J213" s="252" t="n">
        <f aca="false">ROUND(I213*H213,2)</f>
        <v>0</v>
      </c>
      <c r="K213" s="253"/>
      <c r="L213" s="29"/>
      <c r="M213" s="254"/>
      <c r="N213" s="255" t="s">
        <v>39</v>
      </c>
      <c r="O213" s="76"/>
      <c r="P213" s="256" t="n">
        <f aca="false">O213*H213</f>
        <v>0</v>
      </c>
      <c r="Q213" s="256" t="n">
        <v>0.0003</v>
      </c>
      <c r="R213" s="256" t="n">
        <f aca="false">Q213*H213</f>
        <v>0.00045</v>
      </c>
      <c r="S213" s="256" t="n">
        <v>0</v>
      </c>
      <c r="T213" s="257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302</v>
      </c>
      <c r="AT213" s="258" t="s">
        <v>250</v>
      </c>
      <c r="AU213" s="258" t="s">
        <v>83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1214</v>
      </c>
    </row>
    <row r="214" s="30" customFormat="true" ht="19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1215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83</v>
      </c>
    </row>
    <row r="215" s="30" customFormat="true" ht="24.15" hidden="false" customHeight="true" outlineLevel="0" collapsed="false">
      <c r="A215" s="26"/>
      <c r="B215" s="27"/>
      <c r="C215" s="246" t="s">
        <v>408</v>
      </c>
      <c r="D215" s="246" t="s">
        <v>250</v>
      </c>
      <c r="E215" s="247" t="s">
        <v>1220</v>
      </c>
      <c r="F215" s="248" t="s">
        <v>1221</v>
      </c>
      <c r="G215" s="249" t="s">
        <v>301</v>
      </c>
      <c r="H215" s="250" t="n">
        <v>1.5</v>
      </c>
      <c r="I215" s="251"/>
      <c r="J215" s="252" t="n">
        <f aca="false">ROUND(I215*H215,2)</f>
        <v>0</v>
      </c>
      <c r="K215" s="253"/>
      <c r="L215" s="29"/>
      <c r="M215" s="254"/>
      <c r="N215" s="255" t="s">
        <v>39</v>
      </c>
      <c r="O215" s="76"/>
      <c r="P215" s="256" t="n">
        <f aca="false">O215*H215</f>
        <v>0</v>
      </c>
      <c r="Q215" s="256" t="n">
        <v>0.0049</v>
      </c>
      <c r="R215" s="256" t="n">
        <f aca="false">Q215*H215</f>
        <v>0.00735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302</v>
      </c>
      <c r="AT215" s="258" t="s">
        <v>250</v>
      </c>
      <c r="AU215" s="258" t="s">
        <v>83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1222</v>
      </c>
    </row>
    <row r="216" s="30" customFormat="true" ht="28.8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1223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83</v>
      </c>
    </row>
    <row r="217" s="30" customFormat="true" ht="16.5" hidden="false" customHeight="true" outlineLevel="0" collapsed="false">
      <c r="A217" s="26"/>
      <c r="B217" s="27"/>
      <c r="C217" s="263" t="s">
        <v>413</v>
      </c>
      <c r="D217" s="263" t="s">
        <v>288</v>
      </c>
      <c r="E217" s="264" t="s">
        <v>1224</v>
      </c>
      <c r="F217" s="265" t="s">
        <v>1225</v>
      </c>
      <c r="G217" s="266" t="s">
        <v>301</v>
      </c>
      <c r="H217" s="267" t="n">
        <v>1.7</v>
      </c>
      <c r="I217" s="268"/>
      <c r="J217" s="269" t="n">
        <f aca="false">ROUND(I217*H217,2)</f>
        <v>0</v>
      </c>
      <c r="K217" s="270"/>
      <c r="L217" s="271"/>
      <c r="M217" s="272"/>
      <c r="N217" s="273" t="s">
        <v>39</v>
      </c>
      <c r="O217" s="76"/>
      <c r="P217" s="256" t="n">
        <f aca="false">O217*H217</f>
        <v>0</v>
      </c>
      <c r="Q217" s="256" t="n">
        <v>0.0118</v>
      </c>
      <c r="R217" s="256" t="n">
        <f aca="false">Q217*H217</f>
        <v>0.02006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324</v>
      </c>
      <c r="AT217" s="258" t="s">
        <v>288</v>
      </c>
      <c r="AU217" s="258" t="s">
        <v>83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1226</v>
      </c>
    </row>
    <row r="218" s="30" customFormat="true" ht="10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1225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83</v>
      </c>
    </row>
    <row r="219" s="30" customFormat="true" ht="24.15" hidden="false" customHeight="true" outlineLevel="0" collapsed="false">
      <c r="A219" s="26"/>
      <c r="B219" s="27"/>
      <c r="C219" s="246" t="s">
        <v>418</v>
      </c>
      <c r="D219" s="246" t="s">
        <v>250</v>
      </c>
      <c r="E219" s="247" t="s">
        <v>1227</v>
      </c>
      <c r="F219" s="248" t="s">
        <v>1228</v>
      </c>
      <c r="G219" s="249" t="s">
        <v>301</v>
      </c>
      <c r="H219" s="250" t="n">
        <v>1.5</v>
      </c>
      <c r="I219" s="251"/>
      <c r="J219" s="252" t="n">
        <f aca="false">ROUND(I219*H219,2)</f>
        <v>0</v>
      </c>
      <c r="K219" s="253"/>
      <c r="L219" s="29"/>
      <c r="M219" s="254"/>
      <c r="N219" s="255" t="s">
        <v>39</v>
      </c>
      <c r="O219" s="76"/>
      <c r="P219" s="256" t="n">
        <f aca="false">O219*H219</f>
        <v>0</v>
      </c>
      <c r="Q219" s="256" t="n">
        <v>0</v>
      </c>
      <c r="R219" s="256" t="n">
        <f aca="false">Q219*H219</f>
        <v>0</v>
      </c>
      <c r="S219" s="256" t="n">
        <v>0</v>
      </c>
      <c r="T219" s="257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258" t="s">
        <v>302</v>
      </c>
      <c r="AT219" s="258" t="s">
        <v>250</v>
      </c>
      <c r="AU219" s="258" t="s">
        <v>83</v>
      </c>
      <c r="AY219" s="3" t="s">
        <v>247</v>
      </c>
      <c r="BE219" s="137" t="n">
        <f aca="false">IF(N219="základní",J219,0)</f>
        <v>0</v>
      </c>
      <c r="BF219" s="137" t="n">
        <f aca="false">IF(N219="snížená",J219,0)</f>
        <v>0</v>
      </c>
      <c r="BG219" s="137" t="n">
        <f aca="false">IF(N219="zákl. přenesená",J219,0)</f>
        <v>0</v>
      </c>
      <c r="BH219" s="137" t="n">
        <f aca="false">IF(N219="sníž. přenesená",J219,0)</f>
        <v>0</v>
      </c>
      <c r="BI219" s="137" t="n">
        <f aca="false">IF(N219="nulová",J219,0)</f>
        <v>0</v>
      </c>
      <c r="BJ219" s="3" t="s">
        <v>81</v>
      </c>
      <c r="BK219" s="137" t="n">
        <f aca="false">ROUND(I219*H219,2)</f>
        <v>0</v>
      </c>
      <c r="BL219" s="3" t="s">
        <v>302</v>
      </c>
      <c r="BM219" s="258" t="s">
        <v>1229</v>
      </c>
    </row>
    <row r="220" s="30" customFormat="true" ht="19.2" hidden="false" customHeight="false" outlineLevel="0" collapsed="false">
      <c r="A220" s="26"/>
      <c r="B220" s="27"/>
      <c r="C220" s="28"/>
      <c r="D220" s="259" t="s">
        <v>256</v>
      </c>
      <c r="E220" s="28"/>
      <c r="F220" s="260" t="s">
        <v>1230</v>
      </c>
      <c r="G220" s="28"/>
      <c r="H220" s="28"/>
      <c r="I220" s="211"/>
      <c r="J220" s="28"/>
      <c r="K220" s="28"/>
      <c r="L220" s="29"/>
      <c r="M220" s="261"/>
      <c r="N220" s="262"/>
      <c r="O220" s="76"/>
      <c r="P220" s="76"/>
      <c r="Q220" s="76"/>
      <c r="R220" s="76"/>
      <c r="S220" s="76"/>
      <c r="T220" s="77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T220" s="3" t="s">
        <v>256</v>
      </c>
      <c r="AU220" s="3" t="s">
        <v>83</v>
      </c>
    </row>
    <row r="221" s="229" customFormat="true" ht="22.8" hidden="false" customHeight="true" outlineLevel="0" collapsed="false">
      <c r="B221" s="230"/>
      <c r="C221" s="231"/>
      <c r="D221" s="232" t="s">
        <v>73</v>
      </c>
      <c r="E221" s="244" t="s">
        <v>427</v>
      </c>
      <c r="F221" s="244" t="s">
        <v>428</v>
      </c>
      <c r="G221" s="231"/>
      <c r="H221" s="231"/>
      <c r="I221" s="234"/>
      <c r="J221" s="245" t="n">
        <f aca="false">BK221</f>
        <v>0</v>
      </c>
      <c r="K221" s="231"/>
      <c r="L221" s="236"/>
      <c r="M221" s="237"/>
      <c r="N221" s="238"/>
      <c r="O221" s="238"/>
      <c r="P221" s="239" t="n">
        <f aca="false">SUM(P222:P237)</f>
        <v>0</v>
      </c>
      <c r="Q221" s="238"/>
      <c r="R221" s="239" t="n">
        <f aca="false">SUM(R222:R237)</f>
        <v>0.00933</v>
      </c>
      <c r="S221" s="238"/>
      <c r="T221" s="240" t="n">
        <f aca="false">SUM(T222:T237)</f>
        <v>0</v>
      </c>
      <c r="AR221" s="241" t="s">
        <v>83</v>
      </c>
      <c r="AT221" s="242" t="s">
        <v>73</v>
      </c>
      <c r="AU221" s="242" t="s">
        <v>81</v>
      </c>
      <c r="AY221" s="241" t="s">
        <v>247</v>
      </c>
      <c r="BK221" s="243" t="n">
        <f aca="false">SUM(BK222:BK237)</f>
        <v>0</v>
      </c>
    </row>
    <row r="222" s="30" customFormat="true" ht="33" hidden="false" customHeight="true" outlineLevel="0" collapsed="false">
      <c r="A222" s="26"/>
      <c r="B222" s="27"/>
      <c r="C222" s="246" t="s">
        <v>324</v>
      </c>
      <c r="D222" s="246" t="s">
        <v>250</v>
      </c>
      <c r="E222" s="247" t="s">
        <v>429</v>
      </c>
      <c r="F222" s="248" t="s">
        <v>430</v>
      </c>
      <c r="G222" s="249" t="s">
        <v>301</v>
      </c>
      <c r="H222" s="250" t="n">
        <v>9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0.00023</v>
      </c>
      <c r="R222" s="256" t="n">
        <f aca="false">Q222*H222</f>
        <v>0.00207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302</v>
      </c>
      <c r="AT222" s="258" t="s">
        <v>250</v>
      </c>
      <c r="AU222" s="258" t="s">
        <v>83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302</v>
      </c>
      <c r="BM222" s="258" t="s">
        <v>431</v>
      </c>
    </row>
    <row r="223" s="30" customFormat="true" ht="19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432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83</v>
      </c>
    </row>
    <row r="224" s="30" customFormat="true" ht="24.15" hidden="false" customHeight="true" outlineLevel="0" collapsed="false">
      <c r="A224" s="26"/>
      <c r="B224" s="27"/>
      <c r="C224" s="246" t="s">
        <v>433</v>
      </c>
      <c r="D224" s="246" t="s">
        <v>250</v>
      </c>
      <c r="E224" s="247" t="s">
        <v>434</v>
      </c>
      <c r="F224" s="248" t="s">
        <v>435</v>
      </c>
      <c r="G224" s="249" t="s">
        <v>301</v>
      </c>
      <c r="H224" s="250" t="n">
        <v>9</v>
      </c>
      <c r="I224" s="251"/>
      <c r="J224" s="252" t="n">
        <f aca="false">ROUND(I224*H224,2)</f>
        <v>0</v>
      </c>
      <c r="K224" s="253"/>
      <c r="L224" s="29"/>
      <c r="M224" s="254"/>
      <c r="N224" s="255" t="s">
        <v>39</v>
      </c>
      <c r="O224" s="76"/>
      <c r="P224" s="256" t="n">
        <f aca="false">O224*H224</f>
        <v>0</v>
      </c>
      <c r="Q224" s="256" t="n">
        <v>0</v>
      </c>
      <c r="R224" s="256" t="n">
        <f aca="false">Q224*H224</f>
        <v>0</v>
      </c>
      <c r="S224" s="256" t="n">
        <v>0</v>
      </c>
      <c r="T224" s="257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258" t="s">
        <v>302</v>
      </c>
      <c r="AT224" s="258" t="s">
        <v>250</v>
      </c>
      <c r="AU224" s="258" t="s">
        <v>83</v>
      </c>
      <c r="AY224" s="3" t="s">
        <v>247</v>
      </c>
      <c r="BE224" s="137" t="n">
        <f aca="false">IF(N224="základní",J224,0)</f>
        <v>0</v>
      </c>
      <c r="BF224" s="137" t="n">
        <f aca="false">IF(N224="snížená",J224,0)</f>
        <v>0</v>
      </c>
      <c r="BG224" s="137" t="n">
        <f aca="false">IF(N224="zákl. přenesená",J224,0)</f>
        <v>0</v>
      </c>
      <c r="BH224" s="137" t="n">
        <f aca="false">IF(N224="sníž. přenesená",J224,0)</f>
        <v>0</v>
      </c>
      <c r="BI224" s="137" t="n">
        <f aca="false">IF(N224="nulová",J224,0)</f>
        <v>0</v>
      </c>
      <c r="BJ224" s="3" t="s">
        <v>81</v>
      </c>
      <c r="BK224" s="137" t="n">
        <f aca="false">ROUND(I224*H224,2)</f>
        <v>0</v>
      </c>
      <c r="BL224" s="3" t="s">
        <v>302</v>
      </c>
      <c r="BM224" s="258" t="s">
        <v>436</v>
      </c>
    </row>
    <row r="225" s="30" customFormat="true" ht="19.2" hidden="false" customHeight="false" outlineLevel="0" collapsed="false">
      <c r="A225" s="26"/>
      <c r="B225" s="27"/>
      <c r="C225" s="28"/>
      <c r="D225" s="259" t="s">
        <v>256</v>
      </c>
      <c r="E225" s="28"/>
      <c r="F225" s="260" t="s">
        <v>437</v>
      </c>
      <c r="G225" s="28"/>
      <c r="H225" s="28"/>
      <c r="I225" s="211"/>
      <c r="J225" s="28"/>
      <c r="K225" s="28"/>
      <c r="L225" s="29"/>
      <c r="M225" s="261"/>
      <c r="N225" s="262"/>
      <c r="O225" s="76"/>
      <c r="P225" s="76"/>
      <c r="Q225" s="76"/>
      <c r="R225" s="76"/>
      <c r="S225" s="76"/>
      <c r="T225" s="7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T225" s="3" t="s">
        <v>256</v>
      </c>
      <c r="AU225" s="3" t="s">
        <v>83</v>
      </c>
    </row>
    <row r="226" s="30" customFormat="true" ht="24.15" hidden="false" customHeight="true" outlineLevel="0" collapsed="false">
      <c r="A226" s="26"/>
      <c r="B226" s="27"/>
      <c r="C226" s="246" t="s">
        <v>438</v>
      </c>
      <c r="D226" s="246" t="s">
        <v>250</v>
      </c>
      <c r="E226" s="247" t="s">
        <v>439</v>
      </c>
      <c r="F226" s="248" t="s">
        <v>440</v>
      </c>
      <c r="G226" s="249" t="s">
        <v>332</v>
      </c>
      <c r="H226" s="250" t="n">
        <v>8</v>
      </c>
      <c r="I226" s="251"/>
      <c r="J226" s="252" t="n">
        <f aca="false">ROUND(I226*H226,2)</f>
        <v>0</v>
      </c>
      <c r="K226" s="253"/>
      <c r="L226" s="29"/>
      <c r="M226" s="254"/>
      <c r="N226" s="255" t="s">
        <v>39</v>
      </c>
      <c r="O226" s="76"/>
      <c r="P226" s="256" t="n">
        <f aca="false">O226*H226</f>
        <v>0</v>
      </c>
      <c r="Q226" s="256" t="n">
        <v>2E-005</v>
      </c>
      <c r="R226" s="256" t="n">
        <f aca="false">Q226*H226</f>
        <v>0.00016</v>
      </c>
      <c r="S226" s="256" t="n">
        <v>0</v>
      </c>
      <c r="T226" s="257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258" t="s">
        <v>302</v>
      </c>
      <c r="AT226" s="258" t="s">
        <v>250</v>
      </c>
      <c r="AU226" s="258" t="s">
        <v>83</v>
      </c>
      <c r="AY226" s="3" t="s">
        <v>247</v>
      </c>
      <c r="BE226" s="137" t="n">
        <f aca="false">IF(N226="základní",J226,0)</f>
        <v>0</v>
      </c>
      <c r="BF226" s="137" t="n">
        <f aca="false">IF(N226="snížená",J226,0)</f>
        <v>0</v>
      </c>
      <c r="BG226" s="137" t="n">
        <f aca="false">IF(N226="zákl. přenesená",J226,0)</f>
        <v>0</v>
      </c>
      <c r="BH226" s="137" t="n">
        <f aca="false">IF(N226="sníž. přenesená",J226,0)</f>
        <v>0</v>
      </c>
      <c r="BI226" s="137" t="n">
        <f aca="false">IF(N226="nulová",J226,0)</f>
        <v>0</v>
      </c>
      <c r="BJ226" s="3" t="s">
        <v>81</v>
      </c>
      <c r="BK226" s="137" t="n">
        <f aca="false">ROUND(I226*H226,2)</f>
        <v>0</v>
      </c>
      <c r="BL226" s="3" t="s">
        <v>302</v>
      </c>
      <c r="BM226" s="258" t="s">
        <v>441</v>
      </c>
    </row>
    <row r="227" s="30" customFormat="true" ht="28.8" hidden="false" customHeight="false" outlineLevel="0" collapsed="false">
      <c r="A227" s="26"/>
      <c r="B227" s="27"/>
      <c r="C227" s="28"/>
      <c r="D227" s="259" t="s">
        <v>256</v>
      </c>
      <c r="E227" s="28"/>
      <c r="F227" s="260" t="s">
        <v>442</v>
      </c>
      <c r="G227" s="28"/>
      <c r="H227" s="28"/>
      <c r="I227" s="211"/>
      <c r="J227" s="28"/>
      <c r="K227" s="28"/>
      <c r="L227" s="29"/>
      <c r="M227" s="261"/>
      <c r="N227" s="262"/>
      <c r="O227" s="76"/>
      <c r="P227" s="76"/>
      <c r="Q227" s="76"/>
      <c r="R227" s="76"/>
      <c r="S227" s="76"/>
      <c r="T227" s="7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T227" s="3" t="s">
        <v>256</v>
      </c>
      <c r="AU227" s="3" t="s">
        <v>83</v>
      </c>
    </row>
    <row r="228" s="30" customFormat="true" ht="24.15" hidden="false" customHeight="true" outlineLevel="0" collapsed="false">
      <c r="A228" s="26"/>
      <c r="B228" s="27"/>
      <c r="C228" s="246" t="s">
        <v>443</v>
      </c>
      <c r="D228" s="246" t="s">
        <v>250</v>
      </c>
      <c r="E228" s="247" t="s">
        <v>444</v>
      </c>
      <c r="F228" s="248" t="s">
        <v>445</v>
      </c>
      <c r="G228" s="249" t="s">
        <v>301</v>
      </c>
      <c r="H228" s="250" t="n">
        <v>9</v>
      </c>
      <c r="I228" s="251"/>
      <c r="J228" s="252" t="n">
        <f aca="false">ROUND(I228*H228,2)</f>
        <v>0</v>
      </c>
      <c r="K228" s="253"/>
      <c r="L228" s="29"/>
      <c r="M228" s="254"/>
      <c r="N228" s="255" t="s">
        <v>39</v>
      </c>
      <c r="O228" s="76"/>
      <c r="P228" s="256" t="n">
        <f aca="false">O228*H228</f>
        <v>0</v>
      </c>
      <c r="Q228" s="256" t="n">
        <v>0.00041</v>
      </c>
      <c r="R228" s="256" t="n">
        <f aca="false">Q228*H228</f>
        <v>0.00369</v>
      </c>
      <c r="S228" s="256" t="n">
        <v>0</v>
      </c>
      <c r="T228" s="257" t="n">
        <f aca="false"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258" t="s">
        <v>302</v>
      </c>
      <c r="AT228" s="258" t="s">
        <v>250</v>
      </c>
      <c r="AU228" s="258" t="s">
        <v>83</v>
      </c>
      <c r="AY228" s="3" t="s">
        <v>247</v>
      </c>
      <c r="BE228" s="137" t="n">
        <f aca="false">IF(N228="základní",J228,0)</f>
        <v>0</v>
      </c>
      <c r="BF228" s="137" t="n">
        <f aca="false">IF(N228="snížená",J228,0)</f>
        <v>0</v>
      </c>
      <c r="BG228" s="137" t="n">
        <f aca="false">IF(N228="zákl. přenesená",J228,0)</f>
        <v>0</v>
      </c>
      <c r="BH228" s="137" t="n">
        <f aca="false">IF(N228="sníž. přenesená",J228,0)</f>
        <v>0</v>
      </c>
      <c r="BI228" s="137" t="n">
        <f aca="false">IF(N228="nulová",J228,0)</f>
        <v>0</v>
      </c>
      <c r="BJ228" s="3" t="s">
        <v>81</v>
      </c>
      <c r="BK228" s="137" t="n">
        <f aca="false">ROUND(I228*H228,2)</f>
        <v>0</v>
      </c>
      <c r="BL228" s="3" t="s">
        <v>302</v>
      </c>
      <c r="BM228" s="258" t="s">
        <v>446</v>
      </c>
    </row>
    <row r="229" s="30" customFormat="true" ht="19.2" hidden="false" customHeight="false" outlineLevel="0" collapsed="false">
      <c r="A229" s="26"/>
      <c r="B229" s="27"/>
      <c r="C229" s="28"/>
      <c r="D229" s="259" t="s">
        <v>256</v>
      </c>
      <c r="E229" s="28"/>
      <c r="F229" s="260" t="s">
        <v>447</v>
      </c>
      <c r="G229" s="28"/>
      <c r="H229" s="28"/>
      <c r="I229" s="211"/>
      <c r="J229" s="28"/>
      <c r="K229" s="28"/>
      <c r="L229" s="29"/>
      <c r="M229" s="261"/>
      <c r="N229" s="262"/>
      <c r="O229" s="76"/>
      <c r="P229" s="76"/>
      <c r="Q229" s="76"/>
      <c r="R229" s="76"/>
      <c r="S229" s="76"/>
      <c r="T229" s="77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T229" s="3" t="s">
        <v>256</v>
      </c>
      <c r="AU229" s="3" t="s">
        <v>83</v>
      </c>
    </row>
    <row r="230" s="30" customFormat="true" ht="24.15" hidden="false" customHeight="true" outlineLevel="0" collapsed="false">
      <c r="A230" s="26"/>
      <c r="B230" s="27"/>
      <c r="C230" s="246" t="s">
        <v>448</v>
      </c>
      <c r="D230" s="246" t="s">
        <v>250</v>
      </c>
      <c r="E230" s="247" t="s">
        <v>449</v>
      </c>
      <c r="F230" s="248" t="s">
        <v>450</v>
      </c>
      <c r="G230" s="249" t="s">
        <v>301</v>
      </c>
      <c r="H230" s="250" t="n">
        <v>9</v>
      </c>
      <c r="I230" s="251"/>
      <c r="J230" s="252" t="n">
        <f aca="false">ROUND(I230*H230,2)</f>
        <v>0</v>
      </c>
      <c r="K230" s="253"/>
      <c r="L230" s="29"/>
      <c r="M230" s="254"/>
      <c r="N230" s="255" t="s">
        <v>39</v>
      </c>
      <c r="O230" s="76"/>
      <c r="P230" s="256" t="n">
        <f aca="false">O230*H230</f>
        <v>0</v>
      </c>
      <c r="Q230" s="256" t="n">
        <v>0.00029</v>
      </c>
      <c r="R230" s="256" t="n">
        <f aca="false">Q230*H230</f>
        <v>0.00261</v>
      </c>
      <c r="S230" s="256" t="n">
        <v>0</v>
      </c>
      <c r="T230" s="257" t="n">
        <f aca="false"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258" t="s">
        <v>302</v>
      </c>
      <c r="AT230" s="258" t="s">
        <v>250</v>
      </c>
      <c r="AU230" s="258" t="s">
        <v>83</v>
      </c>
      <c r="AY230" s="3" t="s">
        <v>247</v>
      </c>
      <c r="BE230" s="137" t="n">
        <f aca="false">IF(N230="základní",J230,0)</f>
        <v>0</v>
      </c>
      <c r="BF230" s="137" t="n">
        <f aca="false">IF(N230="snížená",J230,0)</f>
        <v>0</v>
      </c>
      <c r="BG230" s="137" t="n">
        <f aca="false">IF(N230="zákl. přenesená",J230,0)</f>
        <v>0</v>
      </c>
      <c r="BH230" s="137" t="n">
        <f aca="false">IF(N230="sníž. přenesená",J230,0)</f>
        <v>0</v>
      </c>
      <c r="BI230" s="137" t="n">
        <f aca="false">IF(N230="nulová",J230,0)</f>
        <v>0</v>
      </c>
      <c r="BJ230" s="3" t="s">
        <v>81</v>
      </c>
      <c r="BK230" s="137" t="n">
        <f aca="false">ROUND(I230*H230,2)</f>
        <v>0</v>
      </c>
      <c r="BL230" s="3" t="s">
        <v>302</v>
      </c>
      <c r="BM230" s="258" t="s">
        <v>451</v>
      </c>
    </row>
    <row r="231" s="30" customFormat="true" ht="19.2" hidden="false" customHeight="false" outlineLevel="0" collapsed="false">
      <c r="A231" s="26"/>
      <c r="B231" s="27"/>
      <c r="C231" s="28"/>
      <c r="D231" s="259" t="s">
        <v>256</v>
      </c>
      <c r="E231" s="28"/>
      <c r="F231" s="260" t="s">
        <v>452</v>
      </c>
      <c r="G231" s="28"/>
      <c r="H231" s="28"/>
      <c r="I231" s="211"/>
      <c r="J231" s="28"/>
      <c r="K231" s="28"/>
      <c r="L231" s="29"/>
      <c r="M231" s="261"/>
      <c r="N231" s="262"/>
      <c r="O231" s="76"/>
      <c r="P231" s="76"/>
      <c r="Q231" s="76"/>
      <c r="R231" s="76"/>
      <c r="S231" s="76"/>
      <c r="T231" s="77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T231" s="3" t="s">
        <v>256</v>
      </c>
      <c r="AU231" s="3" t="s">
        <v>83</v>
      </c>
    </row>
    <row r="232" s="30" customFormat="true" ht="24.15" hidden="false" customHeight="true" outlineLevel="0" collapsed="false">
      <c r="A232" s="26"/>
      <c r="B232" s="27"/>
      <c r="C232" s="246" t="s">
        <v>453</v>
      </c>
      <c r="D232" s="246" t="s">
        <v>250</v>
      </c>
      <c r="E232" s="247" t="s">
        <v>454</v>
      </c>
      <c r="F232" s="248" t="s">
        <v>455</v>
      </c>
      <c r="G232" s="249" t="s">
        <v>332</v>
      </c>
      <c r="H232" s="250" t="n">
        <v>8</v>
      </c>
      <c r="I232" s="251"/>
      <c r="J232" s="252" t="n">
        <f aca="false">ROUND(I232*H232,2)</f>
        <v>0</v>
      </c>
      <c r="K232" s="253"/>
      <c r="L232" s="29"/>
      <c r="M232" s="254"/>
      <c r="N232" s="255" t="s">
        <v>39</v>
      </c>
      <c r="O232" s="76"/>
      <c r="P232" s="256" t="n">
        <f aca="false">O232*H232</f>
        <v>0</v>
      </c>
      <c r="Q232" s="256" t="n">
        <v>4E-005</v>
      </c>
      <c r="R232" s="256" t="n">
        <f aca="false">Q232*H232</f>
        <v>0.00032</v>
      </c>
      <c r="S232" s="256" t="n">
        <v>0</v>
      </c>
      <c r="T232" s="257" t="n">
        <f aca="false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258" t="s">
        <v>302</v>
      </c>
      <c r="AT232" s="258" t="s">
        <v>250</v>
      </c>
      <c r="AU232" s="258" t="s">
        <v>83</v>
      </c>
      <c r="AY232" s="3" t="s">
        <v>247</v>
      </c>
      <c r="BE232" s="137" t="n">
        <f aca="false">IF(N232="základní",J232,0)</f>
        <v>0</v>
      </c>
      <c r="BF232" s="137" t="n">
        <f aca="false">IF(N232="snížená",J232,0)</f>
        <v>0</v>
      </c>
      <c r="BG232" s="137" t="n">
        <f aca="false">IF(N232="zákl. přenesená",J232,0)</f>
        <v>0</v>
      </c>
      <c r="BH232" s="137" t="n">
        <f aca="false">IF(N232="sníž. přenesená",J232,0)</f>
        <v>0</v>
      </c>
      <c r="BI232" s="137" t="n">
        <f aca="false">IF(N232="nulová",J232,0)</f>
        <v>0</v>
      </c>
      <c r="BJ232" s="3" t="s">
        <v>81</v>
      </c>
      <c r="BK232" s="137" t="n">
        <f aca="false">ROUND(I232*H232,2)</f>
        <v>0</v>
      </c>
      <c r="BL232" s="3" t="s">
        <v>302</v>
      </c>
      <c r="BM232" s="258" t="s">
        <v>456</v>
      </c>
    </row>
    <row r="233" s="30" customFormat="true" ht="19.2" hidden="false" customHeight="false" outlineLevel="0" collapsed="false">
      <c r="A233" s="26"/>
      <c r="B233" s="27"/>
      <c r="C233" s="28"/>
      <c r="D233" s="259" t="s">
        <v>256</v>
      </c>
      <c r="E233" s="28"/>
      <c r="F233" s="260" t="s">
        <v>457</v>
      </c>
      <c r="G233" s="28"/>
      <c r="H233" s="28"/>
      <c r="I233" s="211"/>
      <c r="J233" s="28"/>
      <c r="K233" s="28"/>
      <c r="L233" s="29"/>
      <c r="M233" s="261"/>
      <c r="N233" s="262"/>
      <c r="O233" s="76"/>
      <c r="P233" s="76"/>
      <c r="Q233" s="76"/>
      <c r="R233" s="76"/>
      <c r="S233" s="76"/>
      <c r="T233" s="77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T233" s="3" t="s">
        <v>256</v>
      </c>
      <c r="AU233" s="3" t="s">
        <v>83</v>
      </c>
    </row>
    <row r="234" s="30" customFormat="true" ht="21.75" hidden="false" customHeight="true" outlineLevel="0" collapsed="false">
      <c r="A234" s="26"/>
      <c r="B234" s="27"/>
      <c r="C234" s="246" t="s">
        <v>458</v>
      </c>
      <c r="D234" s="246" t="s">
        <v>250</v>
      </c>
      <c r="E234" s="247" t="s">
        <v>459</v>
      </c>
      <c r="F234" s="248" t="s">
        <v>460</v>
      </c>
      <c r="G234" s="249" t="s">
        <v>332</v>
      </c>
      <c r="H234" s="250" t="n">
        <v>8</v>
      </c>
      <c r="I234" s="251"/>
      <c r="J234" s="252" t="n">
        <f aca="false">ROUND(I234*H234,2)</f>
        <v>0</v>
      </c>
      <c r="K234" s="253"/>
      <c r="L234" s="29"/>
      <c r="M234" s="254"/>
      <c r="N234" s="255" t="s">
        <v>39</v>
      </c>
      <c r="O234" s="76"/>
      <c r="P234" s="256" t="n">
        <f aca="false">O234*H234</f>
        <v>0</v>
      </c>
      <c r="Q234" s="256" t="n">
        <v>6E-005</v>
      </c>
      <c r="R234" s="256" t="n">
        <f aca="false">Q234*H234</f>
        <v>0.00048</v>
      </c>
      <c r="S234" s="256" t="n">
        <v>0</v>
      </c>
      <c r="T234" s="257" t="n">
        <f aca="false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258" t="s">
        <v>302</v>
      </c>
      <c r="AT234" s="258" t="s">
        <v>250</v>
      </c>
      <c r="AU234" s="258" t="s">
        <v>83</v>
      </c>
      <c r="AY234" s="3" t="s">
        <v>247</v>
      </c>
      <c r="BE234" s="137" t="n">
        <f aca="false">IF(N234="základní",J234,0)</f>
        <v>0</v>
      </c>
      <c r="BF234" s="137" t="n">
        <f aca="false">IF(N234="snížená",J234,0)</f>
        <v>0</v>
      </c>
      <c r="BG234" s="137" t="n">
        <f aca="false">IF(N234="zákl. přenesená",J234,0)</f>
        <v>0</v>
      </c>
      <c r="BH234" s="137" t="n">
        <f aca="false">IF(N234="sníž. přenesená",J234,0)</f>
        <v>0</v>
      </c>
      <c r="BI234" s="137" t="n">
        <f aca="false">IF(N234="nulová",J234,0)</f>
        <v>0</v>
      </c>
      <c r="BJ234" s="3" t="s">
        <v>81</v>
      </c>
      <c r="BK234" s="137" t="n">
        <f aca="false">ROUND(I234*H234,2)</f>
        <v>0</v>
      </c>
      <c r="BL234" s="3" t="s">
        <v>302</v>
      </c>
      <c r="BM234" s="258" t="s">
        <v>461</v>
      </c>
    </row>
    <row r="235" s="30" customFormat="true" ht="19.2" hidden="false" customHeight="false" outlineLevel="0" collapsed="false">
      <c r="A235" s="26"/>
      <c r="B235" s="27"/>
      <c r="C235" s="28"/>
      <c r="D235" s="259" t="s">
        <v>256</v>
      </c>
      <c r="E235" s="28"/>
      <c r="F235" s="260" t="s">
        <v>462</v>
      </c>
      <c r="G235" s="28"/>
      <c r="H235" s="28"/>
      <c r="I235" s="211"/>
      <c r="J235" s="28"/>
      <c r="K235" s="28"/>
      <c r="L235" s="29"/>
      <c r="M235" s="261"/>
      <c r="N235" s="262"/>
      <c r="O235" s="76"/>
      <c r="P235" s="76"/>
      <c r="Q235" s="76"/>
      <c r="R235" s="76"/>
      <c r="S235" s="76"/>
      <c r="T235" s="77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T235" s="3" t="s">
        <v>256</v>
      </c>
      <c r="AU235" s="3" t="s">
        <v>83</v>
      </c>
    </row>
    <row r="236" s="30" customFormat="true" ht="16.5" hidden="false" customHeight="true" outlineLevel="0" collapsed="false">
      <c r="A236" s="26"/>
      <c r="B236" s="27"/>
      <c r="C236" s="246" t="s">
        <v>463</v>
      </c>
      <c r="D236" s="246" t="s">
        <v>250</v>
      </c>
      <c r="E236" s="247" t="s">
        <v>464</v>
      </c>
      <c r="F236" s="248" t="s">
        <v>465</v>
      </c>
      <c r="G236" s="249" t="s">
        <v>307</v>
      </c>
      <c r="H236" s="250" t="n">
        <v>1</v>
      </c>
      <c r="I236" s="251"/>
      <c r="J236" s="252" t="n">
        <f aca="false">ROUND(I236*H236,2)</f>
        <v>0</v>
      </c>
      <c r="K236" s="253"/>
      <c r="L236" s="29"/>
      <c r="M236" s="254"/>
      <c r="N236" s="255" t="s">
        <v>39</v>
      </c>
      <c r="O236" s="76"/>
      <c r="P236" s="256" t="n">
        <f aca="false">O236*H236</f>
        <v>0</v>
      </c>
      <c r="Q236" s="256" t="n">
        <v>0</v>
      </c>
      <c r="R236" s="256" t="n">
        <f aca="false">Q236*H236</f>
        <v>0</v>
      </c>
      <c r="S236" s="256" t="n">
        <v>0</v>
      </c>
      <c r="T236" s="257" t="n">
        <f aca="false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258" t="s">
        <v>254</v>
      </c>
      <c r="AT236" s="258" t="s">
        <v>250</v>
      </c>
      <c r="AU236" s="258" t="s">
        <v>83</v>
      </c>
      <c r="AY236" s="3" t="s">
        <v>247</v>
      </c>
      <c r="BE236" s="137" t="n">
        <f aca="false">IF(N236="základní",J236,0)</f>
        <v>0</v>
      </c>
      <c r="BF236" s="137" t="n">
        <f aca="false">IF(N236="snížená",J236,0)</f>
        <v>0</v>
      </c>
      <c r="BG236" s="137" t="n">
        <f aca="false">IF(N236="zákl. přenesená",J236,0)</f>
        <v>0</v>
      </c>
      <c r="BH236" s="137" t="n">
        <f aca="false">IF(N236="sníž. přenesená",J236,0)</f>
        <v>0</v>
      </c>
      <c r="BI236" s="137" t="n">
        <f aca="false">IF(N236="nulová",J236,0)</f>
        <v>0</v>
      </c>
      <c r="BJ236" s="3" t="s">
        <v>81</v>
      </c>
      <c r="BK236" s="137" t="n">
        <f aca="false">ROUND(I236*H236,2)</f>
        <v>0</v>
      </c>
      <c r="BL236" s="3" t="s">
        <v>254</v>
      </c>
      <c r="BM236" s="258" t="s">
        <v>466</v>
      </c>
    </row>
    <row r="237" s="30" customFormat="true" ht="10.2" hidden="false" customHeight="false" outlineLevel="0" collapsed="false">
      <c r="A237" s="26"/>
      <c r="B237" s="27"/>
      <c r="C237" s="28"/>
      <c r="D237" s="259" t="s">
        <v>256</v>
      </c>
      <c r="E237" s="28"/>
      <c r="F237" s="260" t="s">
        <v>465</v>
      </c>
      <c r="G237" s="28"/>
      <c r="H237" s="28"/>
      <c r="I237" s="211"/>
      <c r="J237" s="28"/>
      <c r="K237" s="28"/>
      <c r="L237" s="29"/>
      <c r="M237" s="261"/>
      <c r="N237" s="262"/>
      <c r="O237" s="76"/>
      <c r="P237" s="76"/>
      <c r="Q237" s="76"/>
      <c r="R237" s="76"/>
      <c r="S237" s="76"/>
      <c r="T237" s="77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T237" s="3" t="s">
        <v>256</v>
      </c>
      <c r="AU237" s="3" t="s">
        <v>83</v>
      </c>
    </row>
    <row r="238" s="229" customFormat="true" ht="22.8" hidden="false" customHeight="true" outlineLevel="0" collapsed="false">
      <c r="B238" s="230"/>
      <c r="C238" s="231"/>
      <c r="D238" s="232" t="s">
        <v>73</v>
      </c>
      <c r="E238" s="244" t="s">
        <v>467</v>
      </c>
      <c r="F238" s="244" t="s">
        <v>468</v>
      </c>
      <c r="G238" s="231"/>
      <c r="H238" s="231"/>
      <c r="I238" s="234"/>
      <c r="J238" s="245" t="n">
        <f aca="false">BK238</f>
        <v>0</v>
      </c>
      <c r="K238" s="231"/>
      <c r="L238" s="236"/>
      <c r="M238" s="237"/>
      <c r="N238" s="238"/>
      <c r="O238" s="238"/>
      <c r="P238" s="239" t="n">
        <f aca="false">SUM(P239:P254)</f>
        <v>0</v>
      </c>
      <c r="Q238" s="238"/>
      <c r="R238" s="239" t="n">
        <f aca="false">SUM(R239:R254)</f>
        <v>0.12337</v>
      </c>
      <c r="S238" s="238"/>
      <c r="T238" s="240" t="n">
        <f aca="false">SUM(T239:T254)</f>
        <v>0.02263</v>
      </c>
      <c r="AR238" s="241" t="s">
        <v>83</v>
      </c>
      <c r="AT238" s="242" t="s">
        <v>73</v>
      </c>
      <c r="AU238" s="242" t="s">
        <v>81</v>
      </c>
      <c r="AY238" s="241" t="s">
        <v>247</v>
      </c>
      <c r="BK238" s="243" t="n">
        <f aca="false">SUM(BK239:BK254)</f>
        <v>0</v>
      </c>
    </row>
    <row r="239" s="30" customFormat="true" ht="24.15" hidden="false" customHeight="true" outlineLevel="0" collapsed="false">
      <c r="A239" s="26"/>
      <c r="B239" s="27"/>
      <c r="C239" s="246" t="s">
        <v>469</v>
      </c>
      <c r="D239" s="246" t="s">
        <v>250</v>
      </c>
      <c r="E239" s="247" t="s">
        <v>470</v>
      </c>
      <c r="F239" s="248" t="s">
        <v>471</v>
      </c>
      <c r="G239" s="249" t="s">
        <v>301</v>
      </c>
      <c r="H239" s="250" t="n">
        <v>73</v>
      </c>
      <c r="I239" s="251"/>
      <c r="J239" s="252" t="n">
        <f aca="false">ROUND(I239*H239,2)</f>
        <v>0</v>
      </c>
      <c r="K239" s="253"/>
      <c r="L239" s="29"/>
      <c r="M239" s="254"/>
      <c r="N239" s="255" t="s">
        <v>39</v>
      </c>
      <c r="O239" s="76"/>
      <c r="P239" s="256" t="n">
        <f aca="false">O239*H239</f>
        <v>0</v>
      </c>
      <c r="Q239" s="256" t="n">
        <v>0</v>
      </c>
      <c r="R239" s="256" t="n">
        <f aca="false">Q239*H239</f>
        <v>0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302</v>
      </c>
      <c r="AT239" s="258" t="s">
        <v>250</v>
      </c>
      <c r="AU239" s="258" t="s">
        <v>83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302</v>
      </c>
      <c r="BM239" s="258" t="s">
        <v>472</v>
      </c>
    </row>
    <row r="240" s="30" customFormat="true" ht="10.2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473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83</v>
      </c>
    </row>
    <row r="241" s="30" customFormat="true" ht="16.5" hidden="false" customHeight="true" outlineLevel="0" collapsed="false">
      <c r="A241" s="26"/>
      <c r="B241" s="27"/>
      <c r="C241" s="246" t="s">
        <v>474</v>
      </c>
      <c r="D241" s="246" t="s">
        <v>250</v>
      </c>
      <c r="E241" s="247" t="s">
        <v>475</v>
      </c>
      <c r="F241" s="248" t="s">
        <v>476</v>
      </c>
      <c r="G241" s="249" t="s">
        <v>301</v>
      </c>
      <c r="H241" s="250" t="n">
        <v>73</v>
      </c>
      <c r="I241" s="251"/>
      <c r="J241" s="252" t="n">
        <f aca="false">ROUND(I241*H241,2)</f>
        <v>0</v>
      </c>
      <c r="K241" s="253"/>
      <c r="L241" s="29"/>
      <c r="M241" s="254"/>
      <c r="N241" s="255" t="s">
        <v>39</v>
      </c>
      <c r="O241" s="76"/>
      <c r="P241" s="256" t="n">
        <f aca="false">O241*H241</f>
        <v>0</v>
      </c>
      <c r="Q241" s="256" t="n">
        <v>0</v>
      </c>
      <c r="R241" s="256" t="n">
        <f aca="false">Q241*H241</f>
        <v>0</v>
      </c>
      <c r="S241" s="256" t="n">
        <v>0</v>
      </c>
      <c r="T241" s="257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258" t="s">
        <v>302</v>
      </c>
      <c r="AT241" s="258" t="s">
        <v>250</v>
      </c>
      <c r="AU241" s="258" t="s">
        <v>83</v>
      </c>
      <c r="AY241" s="3" t="s">
        <v>247</v>
      </c>
      <c r="BE241" s="137" t="n">
        <f aca="false">IF(N241="základní",J241,0)</f>
        <v>0</v>
      </c>
      <c r="BF241" s="137" t="n">
        <f aca="false">IF(N241="snížená",J241,0)</f>
        <v>0</v>
      </c>
      <c r="BG241" s="137" t="n">
        <f aca="false">IF(N241="zákl. přenesená",J241,0)</f>
        <v>0</v>
      </c>
      <c r="BH241" s="137" t="n">
        <f aca="false">IF(N241="sníž. přenesená",J241,0)</f>
        <v>0</v>
      </c>
      <c r="BI241" s="137" t="n">
        <f aca="false">IF(N241="nulová",J241,0)</f>
        <v>0</v>
      </c>
      <c r="BJ241" s="3" t="s">
        <v>81</v>
      </c>
      <c r="BK241" s="137" t="n">
        <f aca="false">ROUND(I241*H241,2)</f>
        <v>0</v>
      </c>
      <c r="BL241" s="3" t="s">
        <v>302</v>
      </c>
      <c r="BM241" s="258" t="s">
        <v>477</v>
      </c>
    </row>
    <row r="242" s="30" customFormat="true" ht="10.2" hidden="false" customHeight="false" outlineLevel="0" collapsed="false">
      <c r="A242" s="26"/>
      <c r="B242" s="27"/>
      <c r="C242" s="28"/>
      <c r="D242" s="259" t="s">
        <v>256</v>
      </c>
      <c r="E242" s="28"/>
      <c r="F242" s="260" t="s">
        <v>476</v>
      </c>
      <c r="G242" s="28"/>
      <c r="H242" s="28"/>
      <c r="I242" s="211"/>
      <c r="J242" s="28"/>
      <c r="K242" s="28"/>
      <c r="L242" s="29"/>
      <c r="M242" s="261"/>
      <c r="N242" s="262"/>
      <c r="O242" s="76"/>
      <c r="P242" s="76"/>
      <c r="Q242" s="76"/>
      <c r="R242" s="76"/>
      <c r="S242" s="76"/>
      <c r="T242" s="77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T242" s="3" t="s">
        <v>256</v>
      </c>
      <c r="AU242" s="3" t="s">
        <v>83</v>
      </c>
    </row>
    <row r="243" s="30" customFormat="true" ht="16.5" hidden="false" customHeight="true" outlineLevel="0" collapsed="false">
      <c r="A243" s="26"/>
      <c r="B243" s="27"/>
      <c r="C243" s="246" t="s">
        <v>478</v>
      </c>
      <c r="D243" s="246" t="s">
        <v>250</v>
      </c>
      <c r="E243" s="247" t="s">
        <v>479</v>
      </c>
      <c r="F243" s="248" t="s">
        <v>480</v>
      </c>
      <c r="G243" s="249" t="s">
        <v>301</v>
      </c>
      <c r="H243" s="250" t="n">
        <v>73</v>
      </c>
      <c r="I243" s="251"/>
      <c r="J243" s="252" t="n">
        <f aca="false">ROUND(I243*H243,2)</f>
        <v>0</v>
      </c>
      <c r="K243" s="253"/>
      <c r="L243" s="29"/>
      <c r="M243" s="254"/>
      <c r="N243" s="255" t="s">
        <v>39</v>
      </c>
      <c r="O243" s="76"/>
      <c r="P243" s="256" t="n">
        <f aca="false">O243*H243</f>
        <v>0</v>
      </c>
      <c r="Q243" s="256" t="n">
        <v>0.001</v>
      </c>
      <c r="R243" s="256" t="n">
        <f aca="false">Q243*H243</f>
        <v>0.073</v>
      </c>
      <c r="S243" s="256" t="n">
        <v>0.00031</v>
      </c>
      <c r="T243" s="257" t="n">
        <f aca="false">S243*H243</f>
        <v>0.02263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258" t="s">
        <v>302</v>
      </c>
      <c r="AT243" s="258" t="s">
        <v>250</v>
      </c>
      <c r="AU243" s="258" t="s">
        <v>83</v>
      </c>
      <c r="AY243" s="3" t="s">
        <v>247</v>
      </c>
      <c r="BE243" s="137" t="n">
        <f aca="false">IF(N243="základní",J243,0)</f>
        <v>0</v>
      </c>
      <c r="BF243" s="137" t="n">
        <f aca="false">IF(N243="snížená",J243,0)</f>
        <v>0</v>
      </c>
      <c r="BG243" s="137" t="n">
        <f aca="false">IF(N243="zákl. přenesená",J243,0)</f>
        <v>0</v>
      </c>
      <c r="BH243" s="137" t="n">
        <f aca="false">IF(N243="sníž. přenesená",J243,0)</f>
        <v>0</v>
      </c>
      <c r="BI243" s="137" t="n">
        <f aca="false">IF(N243="nulová",J243,0)</f>
        <v>0</v>
      </c>
      <c r="BJ243" s="3" t="s">
        <v>81</v>
      </c>
      <c r="BK243" s="137" t="n">
        <f aca="false">ROUND(I243*H243,2)</f>
        <v>0</v>
      </c>
      <c r="BL243" s="3" t="s">
        <v>302</v>
      </c>
      <c r="BM243" s="258" t="s">
        <v>481</v>
      </c>
    </row>
    <row r="244" s="30" customFormat="true" ht="10.2" hidden="false" customHeight="false" outlineLevel="0" collapsed="false">
      <c r="A244" s="26"/>
      <c r="B244" s="27"/>
      <c r="C244" s="28"/>
      <c r="D244" s="259" t="s">
        <v>256</v>
      </c>
      <c r="E244" s="28"/>
      <c r="F244" s="260" t="s">
        <v>482</v>
      </c>
      <c r="G244" s="28"/>
      <c r="H244" s="28"/>
      <c r="I244" s="211"/>
      <c r="J244" s="28"/>
      <c r="K244" s="28"/>
      <c r="L244" s="29"/>
      <c r="M244" s="261"/>
      <c r="N244" s="262"/>
      <c r="O244" s="76"/>
      <c r="P244" s="76"/>
      <c r="Q244" s="76"/>
      <c r="R244" s="76"/>
      <c r="S244" s="76"/>
      <c r="T244" s="77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T244" s="3" t="s">
        <v>256</v>
      </c>
      <c r="AU244" s="3" t="s">
        <v>83</v>
      </c>
    </row>
    <row r="245" s="30" customFormat="true" ht="24.15" hidden="false" customHeight="true" outlineLevel="0" collapsed="false">
      <c r="A245" s="26"/>
      <c r="B245" s="27"/>
      <c r="C245" s="246" t="s">
        <v>483</v>
      </c>
      <c r="D245" s="246" t="s">
        <v>250</v>
      </c>
      <c r="E245" s="247" t="s">
        <v>484</v>
      </c>
      <c r="F245" s="248" t="s">
        <v>485</v>
      </c>
      <c r="G245" s="249" t="s">
        <v>301</v>
      </c>
      <c r="H245" s="250" t="n">
        <v>73</v>
      </c>
      <c r="I245" s="251"/>
      <c r="J245" s="252" t="n">
        <f aca="false">ROUND(I245*H245,2)</f>
        <v>0</v>
      </c>
      <c r="K245" s="253"/>
      <c r="L245" s="29"/>
      <c r="M245" s="254"/>
      <c r="N245" s="255" t="s">
        <v>39</v>
      </c>
      <c r="O245" s="76"/>
      <c r="P245" s="256" t="n">
        <f aca="false">O245*H245</f>
        <v>0</v>
      </c>
      <c r="Q245" s="256" t="n">
        <v>0.0002</v>
      </c>
      <c r="R245" s="256" t="n">
        <f aca="false">Q245*H245</f>
        <v>0.0146</v>
      </c>
      <c r="S245" s="256" t="n">
        <v>0</v>
      </c>
      <c r="T245" s="257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258" t="s">
        <v>302</v>
      </c>
      <c r="AT245" s="258" t="s">
        <v>250</v>
      </c>
      <c r="AU245" s="258" t="s">
        <v>83</v>
      </c>
      <c r="AY245" s="3" t="s">
        <v>247</v>
      </c>
      <c r="BE245" s="137" t="n">
        <f aca="false">IF(N245="základní",J245,0)</f>
        <v>0</v>
      </c>
      <c r="BF245" s="137" t="n">
        <f aca="false">IF(N245="snížená",J245,0)</f>
        <v>0</v>
      </c>
      <c r="BG245" s="137" t="n">
        <f aca="false">IF(N245="zákl. přenesená",J245,0)</f>
        <v>0</v>
      </c>
      <c r="BH245" s="137" t="n">
        <f aca="false">IF(N245="sníž. přenesená",J245,0)</f>
        <v>0</v>
      </c>
      <c r="BI245" s="137" t="n">
        <f aca="false">IF(N245="nulová",J245,0)</f>
        <v>0</v>
      </c>
      <c r="BJ245" s="3" t="s">
        <v>81</v>
      </c>
      <c r="BK245" s="137" t="n">
        <f aca="false">ROUND(I245*H245,2)</f>
        <v>0</v>
      </c>
      <c r="BL245" s="3" t="s">
        <v>302</v>
      </c>
      <c r="BM245" s="258" t="s">
        <v>486</v>
      </c>
    </row>
    <row r="246" s="30" customFormat="true" ht="19.2" hidden="false" customHeight="false" outlineLevel="0" collapsed="false">
      <c r="A246" s="26"/>
      <c r="B246" s="27"/>
      <c r="C246" s="28"/>
      <c r="D246" s="259" t="s">
        <v>256</v>
      </c>
      <c r="E246" s="28"/>
      <c r="F246" s="260" t="s">
        <v>487</v>
      </c>
      <c r="G246" s="28"/>
      <c r="H246" s="28"/>
      <c r="I246" s="211"/>
      <c r="J246" s="28"/>
      <c r="K246" s="28"/>
      <c r="L246" s="29"/>
      <c r="M246" s="261"/>
      <c r="N246" s="262"/>
      <c r="O246" s="76"/>
      <c r="P246" s="76"/>
      <c r="Q246" s="76"/>
      <c r="R246" s="76"/>
      <c r="S246" s="76"/>
      <c r="T246" s="77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T246" s="3" t="s">
        <v>256</v>
      </c>
      <c r="AU246" s="3" t="s">
        <v>83</v>
      </c>
    </row>
    <row r="247" s="30" customFormat="true" ht="16.5" hidden="false" customHeight="true" outlineLevel="0" collapsed="false">
      <c r="A247" s="26"/>
      <c r="B247" s="27"/>
      <c r="C247" s="246" t="s">
        <v>488</v>
      </c>
      <c r="D247" s="246" t="s">
        <v>250</v>
      </c>
      <c r="E247" s="247" t="s">
        <v>489</v>
      </c>
      <c r="F247" s="248" t="s">
        <v>490</v>
      </c>
      <c r="G247" s="249" t="s">
        <v>301</v>
      </c>
      <c r="H247" s="250" t="n">
        <v>73</v>
      </c>
      <c r="I247" s="251"/>
      <c r="J247" s="252" t="n">
        <f aca="false">ROUND(I247*H247,2)</f>
        <v>0</v>
      </c>
      <c r="K247" s="253"/>
      <c r="L247" s="29"/>
      <c r="M247" s="254"/>
      <c r="N247" s="255" t="s">
        <v>39</v>
      </c>
      <c r="O247" s="76"/>
      <c r="P247" s="256" t="n">
        <f aca="false">O247*H247</f>
        <v>0</v>
      </c>
      <c r="Q247" s="256" t="n">
        <v>0</v>
      </c>
      <c r="R247" s="256" t="n">
        <f aca="false">Q247*H247</f>
        <v>0</v>
      </c>
      <c r="S247" s="256" t="n">
        <v>0</v>
      </c>
      <c r="T247" s="257" t="n">
        <f aca="false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258" t="s">
        <v>254</v>
      </c>
      <c r="AT247" s="258" t="s">
        <v>250</v>
      </c>
      <c r="AU247" s="258" t="s">
        <v>83</v>
      </c>
      <c r="AY247" s="3" t="s">
        <v>247</v>
      </c>
      <c r="BE247" s="137" t="n">
        <f aca="false">IF(N247="základní",J247,0)</f>
        <v>0</v>
      </c>
      <c r="BF247" s="137" t="n">
        <f aca="false">IF(N247="snížená",J247,0)</f>
        <v>0</v>
      </c>
      <c r="BG247" s="137" t="n">
        <f aca="false">IF(N247="zákl. přenesená",J247,0)</f>
        <v>0</v>
      </c>
      <c r="BH247" s="137" t="n">
        <f aca="false">IF(N247="sníž. přenesená",J247,0)</f>
        <v>0</v>
      </c>
      <c r="BI247" s="137" t="n">
        <f aca="false">IF(N247="nulová",J247,0)</f>
        <v>0</v>
      </c>
      <c r="BJ247" s="3" t="s">
        <v>81</v>
      </c>
      <c r="BK247" s="137" t="n">
        <f aca="false">ROUND(I247*H247,2)</f>
        <v>0</v>
      </c>
      <c r="BL247" s="3" t="s">
        <v>254</v>
      </c>
      <c r="BM247" s="258" t="s">
        <v>491</v>
      </c>
    </row>
    <row r="248" s="30" customFormat="true" ht="10.2" hidden="false" customHeight="false" outlineLevel="0" collapsed="false">
      <c r="A248" s="26"/>
      <c r="B248" s="27"/>
      <c r="C248" s="28"/>
      <c r="D248" s="259" t="s">
        <v>256</v>
      </c>
      <c r="E248" s="28"/>
      <c r="F248" s="260" t="s">
        <v>490</v>
      </c>
      <c r="G248" s="28"/>
      <c r="H248" s="28"/>
      <c r="I248" s="211"/>
      <c r="J248" s="28"/>
      <c r="K248" s="28"/>
      <c r="L248" s="29"/>
      <c r="M248" s="261"/>
      <c r="N248" s="262"/>
      <c r="O248" s="76"/>
      <c r="P248" s="76"/>
      <c r="Q248" s="76"/>
      <c r="R248" s="76"/>
      <c r="S248" s="76"/>
      <c r="T248" s="77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T248" s="3" t="s">
        <v>256</v>
      </c>
      <c r="AU248" s="3" t="s">
        <v>83</v>
      </c>
    </row>
    <row r="249" s="30" customFormat="true" ht="24.15" hidden="false" customHeight="true" outlineLevel="0" collapsed="false">
      <c r="A249" s="26"/>
      <c r="B249" s="27"/>
      <c r="C249" s="246" t="s">
        <v>492</v>
      </c>
      <c r="D249" s="246" t="s">
        <v>250</v>
      </c>
      <c r="E249" s="247" t="s">
        <v>484</v>
      </c>
      <c r="F249" s="248" t="s">
        <v>485</v>
      </c>
      <c r="G249" s="249" t="s">
        <v>301</v>
      </c>
      <c r="H249" s="250" t="n">
        <v>73</v>
      </c>
      <c r="I249" s="251"/>
      <c r="J249" s="252" t="n">
        <f aca="false">ROUND(I249*H249,2)</f>
        <v>0</v>
      </c>
      <c r="K249" s="253"/>
      <c r="L249" s="29"/>
      <c r="M249" s="254"/>
      <c r="N249" s="255" t="s">
        <v>39</v>
      </c>
      <c r="O249" s="76"/>
      <c r="P249" s="256" t="n">
        <f aca="false">O249*H249</f>
        <v>0</v>
      </c>
      <c r="Q249" s="256" t="n">
        <v>0.0002</v>
      </c>
      <c r="R249" s="256" t="n">
        <f aca="false">Q249*H249</f>
        <v>0.0146</v>
      </c>
      <c r="S249" s="256" t="n">
        <v>0</v>
      </c>
      <c r="T249" s="257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258" t="s">
        <v>302</v>
      </c>
      <c r="AT249" s="258" t="s">
        <v>250</v>
      </c>
      <c r="AU249" s="258" t="s">
        <v>83</v>
      </c>
      <c r="AY249" s="3" t="s">
        <v>247</v>
      </c>
      <c r="BE249" s="137" t="n">
        <f aca="false">IF(N249="základní",J249,0)</f>
        <v>0</v>
      </c>
      <c r="BF249" s="137" t="n">
        <f aca="false">IF(N249="snížená",J249,0)</f>
        <v>0</v>
      </c>
      <c r="BG249" s="137" t="n">
        <f aca="false">IF(N249="zákl. přenesená",J249,0)</f>
        <v>0</v>
      </c>
      <c r="BH249" s="137" t="n">
        <f aca="false">IF(N249="sníž. přenesená",J249,0)</f>
        <v>0</v>
      </c>
      <c r="BI249" s="137" t="n">
        <f aca="false">IF(N249="nulová",J249,0)</f>
        <v>0</v>
      </c>
      <c r="BJ249" s="3" t="s">
        <v>81</v>
      </c>
      <c r="BK249" s="137" t="n">
        <f aca="false">ROUND(I249*H249,2)</f>
        <v>0</v>
      </c>
      <c r="BL249" s="3" t="s">
        <v>302</v>
      </c>
      <c r="BM249" s="258" t="s">
        <v>493</v>
      </c>
    </row>
    <row r="250" s="30" customFormat="true" ht="19.2" hidden="false" customHeight="false" outlineLevel="0" collapsed="false">
      <c r="A250" s="26"/>
      <c r="B250" s="27"/>
      <c r="C250" s="28"/>
      <c r="D250" s="259" t="s">
        <v>256</v>
      </c>
      <c r="E250" s="28"/>
      <c r="F250" s="260" t="s">
        <v>487</v>
      </c>
      <c r="G250" s="28"/>
      <c r="H250" s="28"/>
      <c r="I250" s="211"/>
      <c r="J250" s="28"/>
      <c r="K250" s="28"/>
      <c r="L250" s="29"/>
      <c r="M250" s="261"/>
      <c r="N250" s="262"/>
      <c r="O250" s="76"/>
      <c r="P250" s="76"/>
      <c r="Q250" s="76"/>
      <c r="R250" s="76"/>
      <c r="S250" s="76"/>
      <c r="T250" s="77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T250" s="3" t="s">
        <v>256</v>
      </c>
      <c r="AU250" s="3" t="s">
        <v>83</v>
      </c>
    </row>
    <row r="251" s="30" customFormat="true" ht="24.15" hidden="false" customHeight="true" outlineLevel="0" collapsed="false">
      <c r="A251" s="26"/>
      <c r="B251" s="27"/>
      <c r="C251" s="246" t="s">
        <v>494</v>
      </c>
      <c r="D251" s="246" t="s">
        <v>250</v>
      </c>
      <c r="E251" s="247" t="s">
        <v>495</v>
      </c>
      <c r="F251" s="248" t="s">
        <v>496</v>
      </c>
      <c r="G251" s="249" t="s">
        <v>301</v>
      </c>
      <c r="H251" s="250" t="n">
        <v>73</v>
      </c>
      <c r="I251" s="251"/>
      <c r="J251" s="252" t="n">
        <f aca="false">ROUND(I251*H251,2)</f>
        <v>0</v>
      </c>
      <c r="K251" s="253"/>
      <c r="L251" s="29"/>
      <c r="M251" s="254"/>
      <c r="N251" s="255" t="s">
        <v>39</v>
      </c>
      <c r="O251" s="76"/>
      <c r="P251" s="256" t="n">
        <f aca="false">O251*H251</f>
        <v>0</v>
      </c>
      <c r="Q251" s="256" t="n">
        <v>0.00029</v>
      </c>
      <c r="R251" s="256" t="n">
        <f aca="false">Q251*H251</f>
        <v>0.02117</v>
      </c>
      <c r="S251" s="256" t="n">
        <v>0</v>
      </c>
      <c r="T251" s="257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258" t="s">
        <v>302</v>
      </c>
      <c r="AT251" s="258" t="s">
        <v>250</v>
      </c>
      <c r="AU251" s="258" t="s">
        <v>83</v>
      </c>
      <c r="AY251" s="3" t="s">
        <v>247</v>
      </c>
      <c r="BE251" s="137" t="n">
        <f aca="false">IF(N251="základní",J251,0)</f>
        <v>0</v>
      </c>
      <c r="BF251" s="137" t="n">
        <f aca="false">IF(N251="snížená",J251,0)</f>
        <v>0</v>
      </c>
      <c r="BG251" s="137" t="n">
        <f aca="false">IF(N251="zákl. přenesená",J251,0)</f>
        <v>0</v>
      </c>
      <c r="BH251" s="137" t="n">
        <f aca="false">IF(N251="sníž. přenesená",J251,0)</f>
        <v>0</v>
      </c>
      <c r="BI251" s="137" t="n">
        <f aca="false">IF(N251="nulová",J251,0)</f>
        <v>0</v>
      </c>
      <c r="BJ251" s="3" t="s">
        <v>81</v>
      </c>
      <c r="BK251" s="137" t="n">
        <f aca="false">ROUND(I251*H251,2)</f>
        <v>0</v>
      </c>
      <c r="BL251" s="3" t="s">
        <v>302</v>
      </c>
      <c r="BM251" s="258" t="s">
        <v>497</v>
      </c>
    </row>
    <row r="252" s="30" customFormat="true" ht="28.8" hidden="false" customHeight="false" outlineLevel="0" collapsed="false">
      <c r="A252" s="26"/>
      <c r="B252" s="27"/>
      <c r="C252" s="28"/>
      <c r="D252" s="259" t="s">
        <v>256</v>
      </c>
      <c r="E252" s="28"/>
      <c r="F252" s="260" t="s">
        <v>498</v>
      </c>
      <c r="G252" s="28"/>
      <c r="H252" s="28"/>
      <c r="I252" s="211"/>
      <c r="J252" s="28"/>
      <c r="K252" s="28"/>
      <c r="L252" s="29"/>
      <c r="M252" s="261"/>
      <c r="N252" s="262"/>
      <c r="O252" s="76"/>
      <c r="P252" s="76"/>
      <c r="Q252" s="76"/>
      <c r="R252" s="76"/>
      <c r="S252" s="76"/>
      <c r="T252" s="7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T252" s="3" t="s">
        <v>256</v>
      </c>
      <c r="AU252" s="3" t="s">
        <v>83</v>
      </c>
    </row>
    <row r="253" s="30" customFormat="true" ht="16.5" hidden="false" customHeight="true" outlineLevel="0" collapsed="false">
      <c r="A253" s="26"/>
      <c r="B253" s="27"/>
      <c r="C253" s="246" t="s">
        <v>499</v>
      </c>
      <c r="D253" s="246" t="s">
        <v>250</v>
      </c>
      <c r="E253" s="247" t="s">
        <v>500</v>
      </c>
      <c r="F253" s="248" t="s">
        <v>501</v>
      </c>
      <c r="G253" s="249" t="s">
        <v>253</v>
      </c>
      <c r="H253" s="250" t="n">
        <v>1</v>
      </c>
      <c r="I253" s="251"/>
      <c r="J253" s="252" t="n">
        <f aca="false">ROUND(I253*H253,2)</f>
        <v>0</v>
      </c>
      <c r="K253" s="253"/>
      <c r="L253" s="29"/>
      <c r="M253" s="254"/>
      <c r="N253" s="255" t="s">
        <v>39</v>
      </c>
      <c r="O253" s="76"/>
      <c r="P253" s="256" t="n">
        <f aca="false">O253*H253</f>
        <v>0</v>
      </c>
      <c r="Q253" s="256" t="n">
        <v>0</v>
      </c>
      <c r="R253" s="256" t="n">
        <f aca="false">Q253*H253</f>
        <v>0</v>
      </c>
      <c r="S253" s="256" t="n">
        <v>0</v>
      </c>
      <c r="T253" s="257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258" t="s">
        <v>254</v>
      </c>
      <c r="AT253" s="258" t="s">
        <v>250</v>
      </c>
      <c r="AU253" s="258" t="s">
        <v>83</v>
      </c>
      <c r="AY253" s="3" t="s">
        <v>247</v>
      </c>
      <c r="BE253" s="137" t="n">
        <f aca="false">IF(N253="základní",J253,0)</f>
        <v>0</v>
      </c>
      <c r="BF253" s="137" t="n">
        <f aca="false">IF(N253="snížená",J253,0)</f>
        <v>0</v>
      </c>
      <c r="BG253" s="137" t="n">
        <f aca="false">IF(N253="zákl. přenesená",J253,0)</f>
        <v>0</v>
      </c>
      <c r="BH253" s="137" t="n">
        <f aca="false">IF(N253="sníž. přenesená",J253,0)</f>
        <v>0</v>
      </c>
      <c r="BI253" s="137" t="n">
        <f aca="false">IF(N253="nulová",J253,0)</f>
        <v>0</v>
      </c>
      <c r="BJ253" s="3" t="s">
        <v>81</v>
      </c>
      <c r="BK253" s="137" t="n">
        <f aca="false">ROUND(I253*H253,2)</f>
        <v>0</v>
      </c>
      <c r="BL253" s="3" t="s">
        <v>254</v>
      </c>
      <c r="BM253" s="258" t="s">
        <v>502</v>
      </c>
    </row>
    <row r="254" s="30" customFormat="true" ht="10.2" hidden="false" customHeight="false" outlineLevel="0" collapsed="false">
      <c r="A254" s="26"/>
      <c r="B254" s="27"/>
      <c r="C254" s="28"/>
      <c r="D254" s="259" t="s">
        <v>256</v>
      </c>
      <c r="E254" s="28"/>
      <c r="F254" s="260" t="s">
        <v>501</v>
      </c>
      <c r="G254" s="28"/>
      <c r="H254" s="28"/>
      <c r="I254" s="211"/>
      <c r="J254" s="28"/>
      <c r="K254" s="28"/>
      <c r="L254" s="29"/>
      <c r="M254" s="261"/>
      <c r="N254" s="262"/>
      <c r="O254" s="76"/>
      <c r="P254" s="76"/>
      <c r="Q254" s="76"/>
      <c r="R254" s="76"/>
      <c r="S254" s="76"/>
      <c r="T254" s="77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T254" s="3" t="s">
        <v>256</v>
      </c>
      <c r="AU254" s="3" t="s">
        <v>83</v>
      </c>
    </row>
    <row r="255" s="229" customFormat="true" ht="25.95" hidden="false" customHeight="true" outlineLevel="0" collapsed="false">
      <c r="B255" s="230"/>
      <c r="C255" s="231"/>
      <c r="D255" s="232" t="s">
        <v>73</v>
      </c>
      <c r="E255" s="233" t="s">
        <v>503</v>
      </c>
      <c r="F255" s="233" t="s">
        <v>506</v>
      </c>
      <c r="G255" s="231"/>
      <c r="H255" s="231"/>
      <c r="I255" s="234"/>
      <c r="J255" s="235" t="n">
        <f aca="false">BK255</f>
        <v>0</v>
      </c>
      <c r="K255" s="231"/>
      <c r="L255" s="236"/>
      <c r="M255" s="237"/>
      <c r="N255" s="238"/>
      <c r="O255" s="238"/>
      <c r="P255" s="239" t="n">
        <f aca="false">P256</f>
        <v>0</v>
      </c>
      <c r="Q255" s="238"/>
      <c r="R255" s="239" t="n">
        <f aca="false">R256</f>
        <v>0</v>
      </c>
      <c r="S255" s="238"/>
      <c r="T255" s="240" t="n">
        <f aca="false">T256</f>
        <v>0</v>
      </c>
      <c r="AR255" s="241" t="s">
        <v>272</v>
      </c>
      <c r="AT255" s="242" t="s">
        <v>73</v>
      </c>
      <c r="AU255" s="242" t="s">
        <v>74</v>
      </c>
      <c r="AY255" s="241" t="s">
        <v>247</v>
      </c>
      <c r="BK255" s="243" t="n">
        <f aca="false">BK256</f>
        <v>0</v>
      </c>
    </row>
    <row r="256" s="229" customFormat="true" ht="22.8" hidden="false" customHeight="true" outlineLevel="0" collapsed="false">
      <c r="B256" s="230"/>
      <c r="C256" s="231"/>
      <c r="D256" s="232" t="s">
        <v>73</v>
      </c>
      <c r="E256" s="244" t="s">
        <v>505</v>
      </c>
      <c r="F256" s="244" t="s">
        <v>506</v>
      </c>
      <c r="G256" s="231"/>
      <c r="H256" s="231"/>
      <c r="I256" s="234"/>
      <c r="J256" s="245" t="n">
        <f aca="false">BK256</f>
        <v>0</v>
      </c>
      <c r="K256" s="231"/>
      <c r="L256" s="236"/>
      <c r="M256" s="237"/>
      <c r="N256" s="238"/>
      <c r="O256" s="238"/>
      <c r="P256" s="239" t="n">
        <f aca="false">SUM(P257:P258)</f>
        <v>0</v>
      </c>
      <c r="Q256" s="238"/>
      <c r="R256" s="239" t="n">
        <f aca="false">SUM(R257:R258)</f>
        <v>0</v>
      </c>
      <c r="S256" s="238"/>
      <c r="T256" s="240" t="n">
        <f aca="false">SUM(T257:T258)</f>
        <v>0</v>
      </c>
      <c r="AR256" s="241" t="s">
        <v>272</v>
      </c>
      <c r="AT256" s="242" t="s">
        <v>73</v>
      </c>
      <c r="AU256" s="242" t="s">
        <v>81</v>
      </c>
      <c r="AY256" s="241" t="s">
        <v>247</v>
      </c>
      <c r="BK256" s="243" t="n">
        <f aca="false">SUM(BK257:BK258)</f>
        <v>0</v>
      </c>
    </row>
    <row r="257" s="30" customFormat="true" ht="16.5" hidden="false" customHeight="true" outlineLevel="0" collapsed="false">
      <c r="A257" s="26"/>
      <c r="B257" s="27"/>
      <c r="C257" s="246" t="s">
        <v>507</v>
      </c>
      <c r="D257" s="246" t="s">
        <v>250</v>
      </c>
      <c r="E257" s="247" t="s">
        <v>508</v>
      </c>
      <c r="F257" s="248" t="s">
        <v>509</v>
      </c>
      <c r="G257" s="249" t="s">
        <v>253</v>
      </c>
      <c r="H257" s="250" t="n">
        <v>1</v>
      </c>
      <c r="I257" s="251"/>
      <c r="J257" s="252" t="n">
        <f aca="false">ROUND(I257*H257,2)</f>
        <v>0</v>
      </c>
      <c r="K257" s="253"/>
      <c r="L257" s="29"/>
      <c r="M257" s="254"/>
      <c r="N257" s="255" t="s">
        <v>39</v>
      </c>
      <c r="O257" s="76"/>
      <c r="P257" s="256" t="n">
        <f aca="false">O257*H257</f>
        <v>0</v>
      </c>
      <c r="Q257" s="256" t="n">
        <v>0</v>
      </c>
      <c r="R257" s="256" t="n">
        <f aca="false">Q257*H257</f>
        <v>0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254</v>
      </c>
      <c r="AT257" s="258" t="s">
        <v>250</v>
      </c>
      <c r="AU257" s="258" t="s">
        <v>83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254</v>
      </c>
      <c r="BM257" s="258" t="s">
        <v>1734</v>
      </c>
    </row>
    <row r="258" s="30" customFormat="true" ht="10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509</v>
      </c>
      <c r="G258" s="28"/>
      <c r="H258" s="28"/>
      <c r="I258" s="211"/>
      <c r="J258" s="28"/>
      <c r="K258" s="28"/>
      <c r="L258" s="29"/>
      <c r="M258" s="285"/>
      <c r="N258" s="286"/>
      <c r="O258" s="287"/>
      <c r="P258" s="287"/>
      <c r="Q258" s="287"/>
      <c r="R258" s="287"/>
      <c r="S258" s="287"/>
      <c r="T258" s="288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83</v>
      </c>
    </row>
    <row r="259" s="30" customFormat="true" ht="6.9" hidden="false" customHeight="true" outlineLevel="0" collapsed="false">
      <c r="A259" s="26"/>
      <c r="B259" s="54"/>
      <c r="C259" s="55"/>
      <c r="D259" s="55"/>
      <c r="E259" s="55"/>
      <c r="F259" s="55"/>
      <c r="G259" s="55"/>
      <c r="H259" s="55"/>
      <c r="I259" s="55"/>
      <c r="J259" s="55"/>
      <c r="K259" s="55"/>
      <c r="L259" s="29"/>
      <c r="M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</row>
  </sheetData>
  <autoFilter ref="C141:K258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4:F114"/>
    <mergeCell ref="D115:F115"/>
    <mergeCell ref="D116:F116"/>
    <mergeCell ref="D117:F117"/>
    <mergeCell ref="D118:F118"/>
    <mergeCell ref="E130:H130"/>
    <mergeCell ref="E132:H132"/>
    <mergeCell ref="E134:H134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4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172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1727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1735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J114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ROUND((SUM(BE114:BE121) + SUM(BE143:BE436)),  2)</f>
        <v>0</v>
      </c>
      <c r="G37" s="26"/>
      <c r="H37" s="26"/>
      <c r="I37" s="166" t="n">
        <v>0.21</v>
      </c>
      <c r="J37" s="165" t="n">
        <f aca="false">ROUND(((SUM(BE114:BE121) + SUM(BE143:BE436))*I37),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ROUND((SUM(BF114:BF121) + SUM(BF143:BF436)),  2)</f>
        <v>0</v>
      </c>
      <c r="G38" s="26"/>
      <c r="H38" s="26"/>
      <c r="I38" s="166" t="n">
        <v>0.15</v>
      </c>
      <c r="J38" s="165" t="n">
        <f aca="false">ROUND(((SUM(BF114:BF121) + SUM(BF143:BF436))*I38),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ROUND((SUM(BG114:BG121) + SUM(BG143:BG436)),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ROUND((SUM(BH114:BH121) + SUM(BH143:BH436)),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ROUND((SUM(BI114:BI121) + SUM(BI143:BI436)),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1727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51.10.2 - kabinet zeměpis, II.B-6 - elektro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J143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J144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525</v>
      </c>
      <c r="E100" s="202"/>
      <c r="F100" s="202"/>
      <c r="G100" s="202"/>
      <c r="H100" s="202"/>
      <c r="I100" s="202"/>
      <c r="J100" s="203" t="n">
        <f aca="false">J145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J150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J161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J170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526</v>
      </c>
      <c r="E104" s="202"/>
      <c r="F104" s="202"/>
      <c r="G104" s="202"/>
      <c r="H104" s="202"/>
      <c r="I104" s="202"/>
      <c r="J104" s="203" t="n">
        <f aca="false">J171</f>
        <v>0</v>
      </c>
      <c r="K104" s="119"/>
      <c r="L104" s="204"/>
    </row>
    <row r="105" s="199" customFormat="true" ht="14.85" hidden="false" customHeight="true" outlineLevel="0" collapsed="false">
      <c r="B105" s="200"/>
      <c r="C105" s="119"/>
      <c r="D105" s="201" t="s">
        <v>527</v>
      </c>
      <c r="E105" s="202"/>
      <c r="F105" s="202"/>
      <c r="G105" s="202"/>
      <c r="H105" s="202"/>
      <c r="I105" s="202"/>
      <c r="J105" s="203" t="n">
        <f aca="false">J172</f>
        <v>0</v>
      </c>
      <c r="K105" s="119"/>
      <c r="L105" s="204"/>
    </row>
    <row r="106" s="199" customFormat="true" ht="14.85" hidden="false" customHeight="true" outlineLevel="0" collapsed="false">
      <c r="B106" s="200"/>
      <c r="C106" s="119"/>
      <c r="D106" s="201" t="s">
        <v>528</v>
      </c>
      <c r="E106" s="202"/>
      <c r="F106" s="202"/>
      <c r="G106" s="202"/>
      <c r="H106" s="202"/>
      <c r="I106" s="202"/>
      <c r="J106" s="203" t="n">
        <f aca="false">J271</f>
        <v>0</v>
      </c>
      <c r="K106" s="119"/>
      <c r="L106" s="204"/>
    </row>
    <row r="107" s="199" customFormat="true" ht="14.85" hidden="false" customHeight="true" outlineLevel="0" collapsed="false">
      <c r="B107" s="200"/>
      <c r="C107" s="119"/>
      <c r="D107" s="201" t="s">
        <v>1258</v>
      </c>
      <c r="E107" s="202"/>
      <c r="F107" s="202"/>
      <c r="G107" s="202"/>
      <c r="H107" s="202"/>
      <c r="I107" s="202"/>
      <c r="J107" s="203" t="n">
        <f aca="false">J290</f>
        <v>0</v>
      </c>
      <c r="K107" s="119"/>
      <c r="L107" s="204"/>
    </row>
    <row r="108" s="199" customFormat="true" ht="14.85" hidden="false" customHeight="true" outlineLevel="0" collapsed="false">
      <c r="B108" s="200"/>
      <c r="C108" s="119"/>
      <c r="D108" s="201" t="s">
        <v>530</v>
      </c>
      <c r="E108" s="202"/>
      <c r="F108" s="202"/>
      <c r="G108" s="202"/>
      <c r="H108" s="202"/>
      <c r="I108" s="202"/>
      <c r="J108" s="203" t="n">
        <f aca="false">J337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531</v>
      </c>
      <c r="E109" s="202"/>
      <c r="F109" s="202"/>
      <c r="G109" s="202"/>
      <c r="H109" s="202"/>
      <c r="I109" s="202"/>
      <c r="J109" s="203" t="n">
        <f aca="false">J362</f>
        <v>0</v>
      </c>
      <c r="K109" s="119"/>
      <c r="L109" s="204"/>
    </row>
    <row r="110" s="199" customFormat="true" ht="14.85" hidden="false" customHeight="true" outlineLevel="0" collapsed="false">
      <c r="B110" s="200"/>
      <c r="C110" s="119"/>
      <c r="D110" s="201" t="s">
        <v>532</v>
      </c>
      <c r="E110" s="202"/>
      <c r="F110" s="202"/>
      <c r="G110" s="202"/>
      <c r="H110" s="202"/>
      <c r="I110" s="202"/>
      <c r="J110" s="203" t="n">
        <f aca="false">J363</f>
        <v>0</v>
      </c>
      <c r="K110" s="119"/>
      <c r="L110" s="204"/>
    </row>
    <row r="111" s="199" customFormat="true" ht="19.95" hidden="false" customHeight="true" outlineLevel="0" collapsed="false">
      <c r="B111" s="200"/>
      <c r="C111" s="119"/>
      <c r="D111" s="201" t="s">
        <v>534</v>
      </c>
      <c r="E111" s="202"/>
      <c r="F111" s="202"/>
      <c r="G111" s="202"/>
      <c r="H111" s="202"/>
      <c r="I111" s="202"/>
      <c r="J111" s="203" t="n">
        <f aca="false">J416</f>
        <v>0</v>
      </c>
      <c r="K111" s="119"/>
      <c r="L111" s="204"/>
    </row>
    <row r="112" s="30" customFormat="true" ht="21.75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6.9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29.25" hidden="false" customHeight="true" outlineLevel="0" collapsed="false">
      <c r="A114" s="26"/>
      <c r="B114" s="27"/>
      <c r="C114" s="190" t="s">
        <v>223</v>
      </c>
      <c r="D114" s="28"/>
      <c r="E114" s="28"/>
      <c r="F114" s="28"/>
      <c r="G114" s="28"/>
      <c r="H114" s="28"/>
      <c r="I114" s="28"/>
      <c r="J114" s="205" t="n">
        <f aca="false">ROUND(J115 + J116 + J117 + J118 + J119 + J120,2)</f>
        <v>0</v>
      </c>
      <c r="K114" s="28"/>
      <c r="L114" s="51"/>
      <c r="N114" s="206" t="s">
        <v>38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18" hidden="false" customHeight="true" outlineLevel="0" collapsed="false">
      <c r="A115" s="26"/>
      <c r="B115" s="27"/>
      <c r="C115" s="28"/>
      <c r="D115" s="138" t="s">
        <v>224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226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227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228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229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214" t="s">
        <v>230</v>
      </c>
      <c r="E120" s="28"/>
      <c r="F120" s="28"/>
      <c r="G120" s="28"/>
      <c r="H120" s="28"/>
      <c r="I120" s="28"/>
      <c r="J120" s="207" t="n">
        <f aca="false">ROUND(J32*T120,2)</f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231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0.2" hidden="false" customHeight="false" outlineLevel="0" collapsed="false">
      <c r="A121" s="26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29.25" hidden="false" customHeight="true" outlineLevel="0" collapsed="false">
      <c r="A122" s="26"/>
      <c r="B122" s="27"/>
      <c r="C122" s="141" t="s">
        <v>199</v>
      </c>
      <c r="D122" s="142"/>
      <c r="E122" s="142"/>
      <c r="F122" s="142"/>
      <c r="G122" s="142"/>
      <c r="H122" s="142"/>
      <c r="I122" s="142"/>
      <c r="J122" s="215" t="n">
        <f aca="false">ROUND(J98+J114,2)</f>
        <v>0</v>
      </c>
      <c r="K122" s="142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6.9" hidden="false" customHeight="true" outlineLevel="0" collapsed="false">
      <c r="A123" s="26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="30" customFormat="true" ht="6.9" hidden="false" customHeight="true" outlineLevel="0" collapsed="false">
      <c r="A127" s="2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24.9" hidden="false" customHeight="true" outlineLevel="0" collapsed="false">
      <c r="A128" s="26"/>
      <c r="B128" s="27"/>
      <c r="C128" s="9" t="s">
        <v>232</v>
      </c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2" hidden="false" customHeight="true" outlineLevel="0" collapsed="false">
      <c r="A130" s="26"/>
      <c r="B130" s="27"/>
      <c r="C130" s="17" t="s">
        <v>15</v>
      </c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6.5" hidden="false" customHeight="true" outlineLevel="0" collapsed="false">
      <c r="A131" s="26"/>
      <c r="B131" s="27"/>
      <c r="C131" s="28"/>
      <c r="D131" s="28"/>
      <c r="E131" s="185" t="str">
        <f aca="false">E7</f>
        <v>Zlepšování kvality a dostupnosti vzdělávání  ZŠ Ivančická 218, Moravský Krumlov</v>
      </c>
      <c r="F131" s="185"/>
      <c r="G131" s="185"/>
      <c r="H131" s="185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customFormat="false" ht="12" hidden="false" customHeight="true" outlineLevel="0" collapsed="false">
      <c r="B132" s="7"/>
      <c r="C132" s="17" t="s">
        <v>201</v>
      </c>
      <c r="D132" s="8"/>
      <c r="E132" s="8"/>
      <c r="F132" s="8"/>
      <c r="G132" s="8"/>
      <c r="H132" s="8"/>
      <c r="I132" s="8"/>
      <c r="J132" s="8"/>
      <c r="K132" s="8"/>
      <c r="L132" s="6"/>
    </row>
    <row r="133" s="30" customFormat="true" ht="16.5" hidden="false" customHeight="true" outlineLevel="0" collapsed="false">
      <c r="A133" s="26"/>
      <c r="B133" s="27"/>
      <c r="C133" s="28"/>
      <c r="D133" s="28"/>
      <c r="E133" s="185" t="s">
        <v>1727</v>
      </c>
      <c r="F133" s="185"/>
      <c r="G133" s="185"/>
      <c r="H133" s="185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2" hidden="false" customHeight="true" outlineLevel="0" collapsed="false">
      <c r="A134" s="26"/>
      <c r="B134" s="27"/>
      <c r="C134" s="17" t="s">
        <v>203</v>
      </c>
      <c r="D134" s="28"/>
      <c r="E134" s="28"/>
      <c r="F134" s="28"/>
      <c r="G134" s="28"/>
      <c r="H134" s="28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6.5" hidden="false" customHeight="true" outlineLevel="0" collapsed="false">
      <c r="A135" s="26"/>
      <c r="B135" s="27"/>
      <c r="C135" s="28"/>
      <c r="D135" s="28"/>
      <c r="E135" s="66" t="str">
        <f aca="false">E11</f>
        <v>51.10.2 - kabinet zeměpis, II.B-6 - elektro</v>
      </c>
      <c r="F135" s="66"/>
      <c r="G135" s="66"/>
      <c r="H135" s="66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6.9" hidden="false" customHeight="true" outlineLevel="0" collapsed="false">
      <c r="A136" s="26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12" hidden="false" customHeight="true" outlineLevel="0" collapsed="false">
      <c r="A137" s="26"/>
      <c r="B137" s="27"/>
      <c r="C137" s="17" t="s">
        <v>19</v>
      </c>
      <c r="D137" s="28"/>
      <c r="E137" s="28"/>
      <c r="F137" s="18" t="str">
        <f aca="false">F14</f>
        <v> </v>
      </c>
      <c r="G137" s="28"/>
      <c r="H137" s="28"/>
      <c r="I137" s="17" t="s">
        <v>21</v>
      </c>
      <c r="J137" s="186" t="str">
        <f aca="false">IF(J14="","",J14)</f>
        <v>14. 8. 2023</v>
      </c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6.9" hidden="false" customHeight="true" outlineLevel="0" collapsed="false">
      <c r="A138" s="26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23</v>
      </c>
      <c r="D139" s="28"/>
      <c r="E139" s="28"/>
      <c r="F139" s="18" t="str">
        <f aca="false">E17</f>
        <v> </v>
      </c>
      <c r="G139" s="28"/>
      <c r="H139" s="28"/>
      <c r="I139" s="17" t="s">
        <v>28</v>
      </c>
      <c r="J139" s="187" t="str">
        <f aca="false">E23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26</v>
      </c>
      <c r="D140" s="28"/>
      <c r="E140" s="28"/>
      <c r="F140" s="18" t="str">
        <f aca="false">IF(E20="","",E20)</f>
        <v>Vyplň údaj</v>
      </c>
      <c r="G140" s="28"/>
      <c r="H140" s="28"/>
      <c r="I140" s="17" t="s">
        <v>30</v>
      </c>
      <c r="J140" s="187" t="str">
        <f aca="false">E26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0.35" hidden="false" customHeight="true" outlineLevel="0" collapsed="false">
      <c r="A141" s="26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223" customFormat="true" ht="29.25" hidden="false" customHeight="true" outlineLevel="0" collapsed="false">
      <c r="A142" s="216"/>
      <c r="B142" s="217"/>
      <c r="C142" s="218" t="s">
        <v>233</v>
      </c>
      <c r="D142" s="219" t="s">
        <v>59</v>
      </c>
      <c r="E142" s="219" t="s">
        <v>55</v>
      </c>
      <c r="F142" s="219" t="s">
        <v>56</v>
      </c>
      <c r="G142" s="219" t="s">
        <v>234</v>
      </c>
      <c r="H142" s="219" t="s">
        <v>235</v>
      </c>
      <c r="I142" s="219" t="s">
        <v>236</v>
      </c>
      <c r="J142" s="220" t="s">
        <v>208</v>
      </c>
      <c r="K142" s="221" t="s">
        <v>237</v>
      </c>
      <c r="L142" s="222"/>
      <c r="M142" s="84"/>
      <c r="N142" s="85" t="s">
        <v>38</v>
      </c>
      <c r="O142" s="85" t="s">
        <v>238</v>
      </c>
      <c r="P142" s="85" t="s">
        <v>239</v>
      </c>
      <c r="Q142" s="85" t="s">
        <v>240</v>
      </c>
      <c r="R142" s="85" t="s">
        <v>241</v>
      </c>
      <c r="S142" s="85" t="s">
        <v>242</v>
      </c>
      <c r="T142" s="86" t="s">
        <v>243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30" customFormat="true" ht="22.8" hidden="false" customHeight="true" outlineLevel="0" collapsed="false">
      <c r="A143" s="26"/>
      <c r="B143" s="27"/>
      <c r="C143" s="92" t="s">
        <v>244</v>
      </c>
      <c r="D143" s="28"/>
      <c r="E143" s="28"/>
      <c r="F143" s="28"/>
      <c r="G143" s="28"/>
      <c r="H143" s="28"/>
      <c r="I143" s="28"/>
      <c r="J143" s="224" t="n">
        <f aca="false">BK143</f>
        <v>0</v>
      </c>
      <c r="K143" s="28"/>
      <c r="L143" s="29"/>
      <c r="M143" s="87"/>
      <c r="N143" s="225"/>
      <c r="O143" s="88"/>
      <c r="P143" s="226" t="n">
        <f aca="false">P144+P170</f>
        <v>0</v>
      </c>
      <c r="Q143" s="88"/>
      <c r="R143" s="226" t="n">
        <f aca="false">R144+R170</f>
        <v>0.07289</v>
      </c>
      <c r="S143" s="88"/>
      <c r="T143" s="227" t="n">
        <f aca="false">T144+T170</f>
        <v>0.10795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3" t="s">
        <v>73</v>
      </c>
      <c r="AU143" s="3" t="s">
        <v>210</v>
      </c>
      <c r="BK143" s="228" t="n">
        <f aca="false">BK144+BK170</f>
        <v>0</v>
      </c>
    </row>
    <row r="144" s="229" customFormat="true" ht="25.95" hidden="false" customHeight="true" outlineLevel="0" collapsed="false">
      <c r="B144" s="230"/>
      <c r="C144" s="231"/>
      <c r="D144" s="232" t="s">
        <v>73</v>
      </c>
      <c r="E144" s="233" t="s">
        <v>245</v>
      </c>
      <c r="F144" s="233" t="s">
        <v>246</v>
      </c>
      <c r="G144" s="231"/>
      <c r="H144" s="231"/>
      <c r="I144" s="234"/>
      <c r="J144" s="235" t="n">
        <f aca="false">BK144</f>
        <v>0</v>
      </c>
      <c r="K144" s="231"/>
      <c r="L144" s="236"/>
      <c r="M144" s="237"/>
      <c r="N144" s="238"/>
      <c r="O144" s="238"/>
      <c r="P144" s="239" t="n">
        <f aca="false">P145+P150+P161</f>
        <v>0</v>
      </c>
      <c r="Q144" s="238"/>
      <c r="R144" s="239" t="n">
        <f aca="false">R145+R150+R161</f>
        <v>0</v>
      </c>
      <c r="S144" s="238"/>
      <c r="T144" s="240" t="n">
        <f aca="false">T145+T150+T161</f>
        <v>0.068</v>
      </c>
      <c r="AR144" s="241" t="s">
        <v>81</v>
      </c>
      <c r="AT144" s="242" t="s">
        <v>73</v>
      </c>
      <c r="AU144" s="242" t="s">
        <v>74</v>
      </c>
      <c r="AY144" s="241" t="s">
        <v>247</v>
      </c>
      <c r="BK144" s="243" t="n">
        <f aca="false">BK145+BK150+BK161</f>
        <v>0</v>
      </c>
    </row>
    <row r="145" s="229" customFormat="true" ht="22.8" hidden="false" customHeight="true" outlineLevel="0" collapsed="false">
      <c r="B145" s="230"/>
      <c r="C145" s="231"/>
      <c r="D145" s="232" t="s">
        <v>73</v>
      </c>
      <c r="E145" s="244" t="s">
        <v>265</v>
      </c>
      <c r="F145" s="244" t="s">
        <v>535</v>
      </c>
      <c r="G145" s="231"/>
      <c r="H145" s="231"/>
      <c r="I145" s="234"/>
      <c r="J145" s="245" t="n">
        <f aca="false">BK145</f>
        <v>0</v>
      </c>
      <c r="K145" s="231"/>
      <c r="L145" s="236"/>
      <c r="M145" s="237"/>
      <c r="N145" s="238"/>
      <c r="O145" s="238"/>
      <c r="P145" s="239" t="n">
        <f aca="false">SUM(P146:P149)</f>
        <v>0</v>
      </c>
      <c r="Q145" s="238"/>
      <c r="R145" s="239" t="n">
        <f aca="false">SUM(R146:R149)</f>
        <v>0</v>
      </c>
      <c r="S145" s="238"/>
      <c r="T145" s="240" t="n">
        <f aca="false">SUM(T146:T149)</f>
        <v>0</v>
      </c>
      <c r="AR145" s="241" t="s">
        <v>81</v>
      </c>
      <c r="AT145" s="242" t="s">
        <v>73</v>
      </c>
      <c r="AU145" s="242" t="s">
        <v>81</v>
      </c>
      <c r="AY145" s="241" t="s">
        <v>247</v>
      </c>
      <c r="BK145" s="243" t="n">
        <f aca="false">SUM(BK146:BK149)</f>
        <v>0</v>
      </c>
    </row>
    <row r="146" s="30" customFormat="true" ht="24.15" hidden="false" customHeight="true" outlineLevel="0" collapsed="false">
      <c r="A146" s="26"/>
      <c r="B146" s="27"/>
      <c r="C146" s="246" t="s">
        <v>536</v>
      </c>
      <c r="D146" s="246" t="s">
        <v>250</v>
      </c>
      <c r="E146" s="247" t="s">
        <v>537</v>
      </c>
      <c r="F146" s="248" t="s">
        <v>538</v>
      </c>
      <c r="G146" s="249" t="s">
        <v>539</v>
      </c>
      <c r="H146" s="250" t="n">
        <v>10</v>
      </c>
      <c r="I146" s="251"/>
      <c r="J146" s="252" t="n">
        <f aca="false">ROUND(I146*H146,2)</f>
        <v>0</v>
      </c>
      <c r="K146" s="253"/>
      <c r="L146" s="29"/>
      <c r="M146" s="254"/>
      <c r="N146" s="255" t="s">
        <v>39</v>
      </c>
      <c r="O146" s="76"/>
      <c r="P146" s="256" t="n">
        <f aca="false">O146*H146</f>
        <v>0</v>
      </c>
      <c r="Q146" s="256" t="n">
        <v>0</v>
      </c>
      <c r="R146" s="256" t="n">
        <f aca="false">Q146*H146</f>
        <v>0</v>
      </c>
      <c r="S146" s="256" t="n">
        <v>0</v>
      </c>
      <c r="T146" s="257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58" t="s">
        <v>272</v>
      </c>
      <c r="AT146" s="258" t="s">
        <v>250</v>
      </c>
      <c r="AU146" s="258" t="s">
        <v>83</v>
      </c>
      <c r="AY146" s="3" t="s">
        <v>247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81</v>
      </c>
      <c r="BK146" s="137" t="n">
        <f aca="false">ROUND(I146*H146,2)</f>
        <v>0</v>
      </c>
      <c r="BL146" s="3" t="s">
        <v>272</v>
      </c>
      <c r="BM146" s="258" t="s">
        <v>540</v>
      </c>
    </row>
    <row r="147" s="30" customFormat="true" ht="19.2" hidden="false" customHeight="false" outlineLevel="0" collapsed="false">
      <c r="A147" s="26"/>
      <c r="B147" s="27"/>
      <c r="C147" s="28"/>
      <c r="D147" s="259" t="s">
        <v>256</v>
      </c>
      <c r="E147" s="28"/>
      <c r="F147" s="260" t="s">
        <v>541</v>
      </c>
      <c r="G147" s="28"/>
      <c r="H147" s="28"/>
      <c r="I147" s="211"/>
      <c r="J147" s="28"/>
      <c r="K147" s="28"/>
      <c r="L147" s="29"/>
      <c r="M147" s="261"/>
      <c r="N147" s="262"/>
      <c r="O147" s="76"/>
      <c r="P147" s="76"/>
      <c r="Q147" s="76"/>
      <c r="R147" s="76"/>
      <c r="S147" s="76"/>
      <c r="T147" s="7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3" t="s">
        <v>256</v>
      </c>
      <c r="AU147" s="3" t="s">
        <v>83</v>
      </c>
    </row>
    <row r="148" s="30" customFormat="true" ht="24.15" hidden="false" customHeight="true" outlineLevel="0" collapsed="false">
      <c r="A148" s="26"/>
      <c r="B148" s="27"/>
      <c r="C148" s="246" t="s">
        <v>542</v>
      </c>
      <c r="D148" s="246" t="s">
        <v>250</v>
      </c>
      <c r="E148" s="247" t="s">
        <v>543</v>
      </c>
      <c r="F148" s="248" t="s">
        <v>544</v>
      </c>
      <c r="G148" s="249" t="s">
        <v>539</v>
      </c>
      <c r="H148" s="250" t="n">
        <v>90</v>
      </c>
      <c r="I148" s="251"/>
      <c r="J148" s="252" t="n">
        <f aca="false">ROUND(I148*H148,2)</f>
        <v>0</v>
      </c>
      <c r="K148" s="253"/>
      <c r="L148" s="29"/>
      <c r="M148" s="254"/>
      <c r="N148" s="255" t="s">
        <v>39</v>
      </c>
      <c r="O148" s="76"/>
      <c r="P148" s="256" t="n">
        <f aca="false">O148*H148</f>
        <v>0</v>
      </c>
      <c r="Q148" s="256" t="n">
        <v>0</v>
      </c>
      <c r="R148" s="256" t="n">
        <f aca="false">Q148*H148</f>
        <v>0</v>
      </c>
      <c r="S148" s="256" t="n">
        <v>0</v>
      </c>
      <c r="T148" s="257" t="n">
        <f aca="false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258" t="s">
        <v>272</v>
      </c>
      <c r="AT148" s="258" t="s">
        <v>250</v>
      </c>
      <c r="AU148" s="258" t="s">
        <v>83</v>
      </c>
      <c r="AY148" s="3" t="s">
        <v>247</v>
      </c>
      <c r="BE148" s="137" t="n">
        <f aca="false">IF(N148="základní",J148,0)</f>
        <v>0</v>
      </c>
      <c r="BF148" s="137" t="n">
        <f aca="false">IF(N148="snížená",J148,0)</f>
        <v>0</v>
      </c>
      <c r="BG148" s="137" t="n">
        <f aca="false">IF(N148="zákl. přenesená",J148,0)</f>
        <v>0</v>
      </c>
      <c r="BH148" s="137" t="n">
        <f aca="false">IF(N148="sníž. přenesená",J148,0)</f>
        <v>0</v>
      </c>
      <c r="BI148" s="137" t="n">
        <f aca="false">IF(N148="nulová",J148,0)</f>
        <v>0</v>
      </c>
      <c r="BJ148" s="3" t="s">
        <v>81</v>
      </c>
      <c r="BK148" s="137" t="n">
        <f aca="false">ROUND(I148*H148,2)</f>
        <v>0</v>
      </c>
      <c r="BL148" s="3" t="s">
        <v>272</v>
      </c>
      <c r="BM148" s="258" t="s">
        <v>545</v>
      </c>
    </row>
    <row r="149" s="30" customFormat="true" ht="28.8" hidden="false" customHeight="false" outlineLevel="0" collapsed="false">
      <c r="A149" s="26"/>
      <c r="B149" s="27"/>
      <c r="C149" s="28"/>
      <c r="D149" s="259" t="s">
        <v>256</v>
      </c>
      <c r="E149" s="28"/>
      <c r="F149" s="260" t="s">
        <v>546</v>
      </c>
      <c r="G149" s="28"/>
      <c r="H149" s="28"/>
      <c r="I149" s="211"/>
      <c r="J149" s="28"/>
      <c r="K149" s="28"/>
      <c r="L149" s="29"/>
      <c r="M149" s="261"/>
      <c r="N149" s="262"/>
      <c r="O149" s="76"/>
      <c r="P149" s="76"/>
      <c r="Q149" s="76"/>
      <c r="R149" s="76"/>
      <c r="S149" s="76"/>
      <c r="T149" s="77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3" t="s">
        <v>256</v>
      </c>
      <c r="AU149" s="3" t="s">
        <v>83</v>
      </c>
    </row>
    <row r="150" s="229" customFormat="true" ht="22.8" hidden="false" customHeight="true" outlineLevel="0" collapsed="false">
      <c r="B150" s="230"/>
      <c r="C150" s="231"/>
      <c r="D150" s="232" t="s">
        <v>73</v>
      </c>
      <c r="E150" s="244" t="s">
        <v>258</v>
      </c>
      <c r="F150" s="244" t="s">
        <v>259</v>
      </c>
      <c r="G150" s="231"/>
      <c r="H150" s="231"/>
      <c r="I150" s="234"/>
      <c r="J150" s="245" t="n">
        <f aca="false">BK150</f>
        <v>0</v>
      </c>
      <c r="K150" s="231"/>
      <c r="L150" s="236"/>
      <c r="M150" s="237"/>
      <c r="N150" s="238"/>
      <c r="O150" s="238"/>
      <c r="P150" s="239" t="n">
        <f aca="false">SUM(P151:P160)</f>
        <v>0</v>
      </c>
      <c r="Q150" s="238"/>
      <c r="R150" s="239" t="n">
        <f aca="false">SUM(R151:R160)</f>
        <v>0</v>
      </c>
      <c r="S150" s="238"/>
      <c r="T150" s="240" t="n">
        <f aca="false">SUM(T151:T160)</f>
        <v>0.068</v>
      </c>
      <c r="AR150" s="241" t="s">
        <v>81</v>
      </c>
      <c r="AT150" s="242" t="s">
        <v>73</v>
      </c>
      <c r="AU150" s="242" t="s">
        <v>81</v>
      </c>
      <c r="AY150" s="241" t="s">
        <v>247</v>
      </c>
      <c r="BK150" s="243" t="n">
        <f aca="false">SUM(BK151:BK160)</f>
        <v>0</v>
      </c>
    </row>
    <row r="151" s="30" customFormat="true" ht="33" hidden="false" customHeight="true" outlineLevel="0" collapsed="false">
      <c r="A151" s="26"/>
      <c r="B151" s="27"/>
      <c r="C151" s="246" t="s">
        <v>547</v>
      </c>
      <c r="D151" s="246" t="s">
        <v>250</v>
      </c>
      <c r="E151" s="247" t="s">
        <v>548</v>
      </c>
      <c r="F151" s="248" t="s">
        <v>549</v>
      </c>
      <c r="G151" s="249" t="s">
        <v>291</v>
      </c>
      <c r="H151" s="250" t="n">
        <v>1</v>
      </c>
      <c r="I151" s="251"/>
      <c r="J151" s="252" t="n">
        <f aca="false">ROUND(I151*H151,2)</f>
        <v>0</v>
      </c>
      <c r="K151" s="253"/>
      <c r="L151" s="29"/>
      <c r="M151" s="254"/>
      <c r="N151" s="255" t="s">
        <v>39</v>
      </c>
      <c r="O151" s="76"/>
      <c r="P151" s="256" t="n">
        <f aca="false">O151*H151</f>
        <v>0</v>
      </c>
      <c r="Q151" s="256" t="n">
        <v>0</v>
      </c>
      <c r="R151" s="256" t="n">
        <f aca="false">Q151*H151</f>
        <v>0</v>
      </c>
      <c r="S151" s="256" t="n">
        <v>0</v>
      </c>
      <c r="T151" s="257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58" t="s">
        <v>272</v>
      </c>
      <c r="AT151" s="258" t="s">
        <v>250</v>
      </c>
      <c r="AU151" s="258" t="s">
        <v>83</v>
      </c>
      <c r="AY151" s="3" t="s">
        <v>247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81</v>
      </c>
      <c r="BK151" s="137" t="n">
        <f aca="false">ROUND(I151*H151,2)</f>
        <v>0</v>
      </c>
      <c r="BL151" s="3" t="s">
        <v>272</v>
      </c>
      <c r="BM151" s="258" t="s">
        <v>550</v>
      </c>
    </row>
    <row r="152" s="30" customFormat="true" ht="28.8" hidden="false" customHeight="false" outlineLevel="0" collapsed="false">
      <c r="A152" s="26"/>
      <c r="B152" s="27"/>
      <c r="C152" s="28"/>
      <c r="D152" s="259" t="s">
        <v>256</v>
      </c>
      <c r="E152" s="28"/>
      <c r="F152" s="260" t="s">
        <v>551</v>
      </c>
      <c r="G152" s="28"/>
      <c r="H152" s="28"/>
      <c r="I152" s="211"/>
      <c r="J152" s="28"/>
      <c r="K152" s="28"/>
      <c r="L152" s="29"/>
      <c r="M152" s="261"/>
      <c r="N152" s="262"/>
      <c r="O152" s="76"/>
      <c r="P152" s="76"/>
      <c r="Q152" s="76"/>
      <c r="R152" s="76"/>
      <c r="S152" s="76"/>
      <c r="T152" s="7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3" t="s">
        <v>256</v>
      </c>
      <c r="AU152" s="3" t="s">
        <v>83</v>
      </c>
    </row>
    <row r="153" s="30" customFormat="true" ht="33" hidden="false" customHeight="true" outlineLevel="0" collapsed="false">
      <c r="A153" s="26"/>
      <c r="B153" s="27"/>
      <c r="C153" s="246" t="s">
        <v>552</v>
      </c>
      <c r="D153" s="246" t="s">
        <v>250</v>
      </c>
      <c r="E153" s="247" t="s">
        <v>553</v>
      </c>
      <c r="F153" s="248" t="s">
        <v>554</v>
      </c>
      <c r="G153" s="249" t="s">
        <v>291</v>
      </c>
      <c r="H153" s="250" t="n">
        <v>3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272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272</v>
      </c>
      <c r="BM153" s="258" t="s">
        <v>555</v>
      </c>
    </row>
    <row r="154" s="30" customFormat="true" ht="28.8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556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30" customFormat="true" ht="33" hidden="false" customHeight="true" outlineLevel="0" collapsed="false">
      <c r="A155" s="26"/>
      <c r="B155" s="27"/>
      <c r="C155" s="246" t="s">
        <v>557</v>
      </c>
      <c r="D155" s="246" t="s">
        <v>250</v>
      </c>
      <c r="E155" s="247" t="s">
        <v>558</v>
      </c>
      <c r="F155" s="248" t="s">
        <v>559</v>
      </c>
      <c r="G155" s="249" t="s">
        <v>291</v>
      </c>
      <c r="H155" s="250" t="n">
        <v>1</v>
      </c>
      <c r="I155" s="251"/>
      <c r="J155" s="252" t="n">
        <f aca="false">ROUND(I155*H155,2)</f>
        <v>0</v>
      </c>
      <c r="K155" s="253"/>
      <c r="L155" s="29"/>
      <c r="M155" s="254"/>
      <c r="N155" s="255" t="s">
        <v>39</v>
      </c>
      <c r="O155" s="76"/>
      <c r="P155" s="256" t="n">
        <f aca="false">O155*H155</f>
        <v>0</v>
      </c>
      <c r="Q155" s="256" t="n">
        <v>0</v>
      </c>
      <c r="R155" s="256" t="n">
        <f aca="false">Q155*H155</f>
        <v>0</v>
      </c>
      <c r="S155" s="256" t="n">
        <v>0</v>
      </c>
      <c r="T155" s="257" t="n">
        <f aca="false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258" t="s">
        <v>272</v>
      </c>
      <c r="AT155" s="258" t="s">
        <v>250</v>
      </c>
      <c r="AU155" s="258" t="s">
        <v>83</v>
      </c>
      <c r="AY155" s="3" t="s">
        <v>247</v>
      </c>
      <c r="BE155" s="137" t="n">
        <f aca="false">IF(N155="základní",J155,0)</f>
        <v>0</v>
      </c>
      <c r="BF155" s="137" t="n">
        <f aca="false">IF(N155="snížená",J155,0)</f>
        <v>0</v>
      </c>
      <c r="BG155" s="137" t="n">
        <f aca="false">IF(N155="zákl. přenesená",J155,0)</f>
        <v>0</v>
      </c>
      <c r="BH155" s="137" t="n">
        <f aca="false">IF(N155="sníž. přenesená",J155,0)</f>
        <v>0</v>
      </c>
      <c r="BI155" s="137" t="n">
        <f aca="false">IF(N155="nulová",J155,0)</f>
        <v>0</v>
      </c>
      <c r="BJ155" s="3" t="s">
        <v>81</v>
      </c>
      <c r="BK155" s="137" t="n">
        <f aca="false">ROUND(I155*H155,2)</f>
        <v>0</v>
      </c>
      <c r="BL155" s="3" t="s">
        <v>272</v>
      </c>
      <c r="BM155" s="258" t="s">
        <v>560</v>
      </c>
    </row>
    <row r="156" s="30" customFormat="true" ht="28.8" hidden="false" customHeight="false" outlineLevel="0" collapsed="false">
      <c r="A156" s="26"/>
      <c r="B156" s="27"/>
      <c r="C156" s="28"/>
      <c r="D156" s="259" t="s">
        <v>256</v>
      </c>
      <c r="E156" s="28"/>
      <c r="F156" s="260" t="s">
        <v>561</v>
      </c>
      <c r="G156" s="28"/>
      <c r="H156" s="28"/>
      <c r="I156" s="211"/>
      <c r="J156" s="28"/>
      <c r="K156" s="28"/>
      <c r="L156" s="29"/>
      <c r="M156" s="261"/>
      <c r="N156" s="262"/>
      <c r="O156" s="76"/>
      <c r="P156" s="76"/>
      <c r="Q156" s="76"/>
      <c r="R156" s="76"/>
      <c r="S156" s="76"/>
      <c r="T156" s="77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T156" s="3" t="s">
        <v>256</v>
      </c>
      <c r="AU156" s="3" t="s">
        <v>83</v>
      </c>
    </row>
    <row r="157" s="30" customFormat="true" ht="24.15" hidden="false" customHeight="true" outlineLevel="0" collapsed="false">
      <c r="A157" s="26"/>
      <c r="B157" s="27"/>
      <c r="C157" s="246" t="s">
        <v>272</v>
      </c>
      <c r="D157" s="246" t="s">
        <v>250</v>
      </c>
      <c r="E157" s="247" t="s">
        <v>575</v>
      </c>
      <c r="F157" s="248" t="s">
        <v>576</v>
      </c>
      <c r="G157" s="249" t="s">
        <v>291</v>
      </c>
      <c r="H157" s="250" t="n">
        <v>4</v>
      </c>
      <c r="I157" s="251"/>
      <c r="J157" s="252" t="n">
        <f aca="false">ROUND(I157*H157,2)</f>
        <v>0</v>
      </c>
      <c r="K157" s="253"/>
      <c r="L157" s="29"/>
      <c r="M157" s="254"/>
      <c r="N157" s="255" t="s">
        <v>39</v>
      </c>
      <c r="O157" s="76"/>
      <c r="P157" s="256" t="n">
        <f aca="false">O157*H157</f>
        <v>0</v>
      </c>
      <c r="Q157" s="256" t="n">
        <v>0</v>
      </c>
      <c r="R157" s="256" t="n">
        <f aca="false">Q157*H157</f>
        <v>0</v>
      </c>
      <c r="S157" s="256" t="n">
        <v>0.017</v>
      </c>
      <c r="T157" s="257" t="n">
        <f aca="false">S157*H157</f>
        <v>0.068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258" t="s">
        <v>272</v>
      </c>
      <c r="AT157" s="258" t="s">
        <v>250</v>
      </c>
      <c r="AU157" s="258" t="s">
        <v>83</v>
      </c>
      <c r="AY157" s="3" t="s">
        <v>247</v>
      </c>
      <c r="BE157" s="137" t="n">
        <f aca="false">IF(N157="základní",J157,0)</f>
        <v>0</v>
      </c>
      <c r="BF157" s="137" t="n">
        <f aca="false">IF(N157="snížená",J157,0)</f>
        <v>0</v>
      </c>
      <c r="BG157" s="137" t="n">
        <f aca="false">IF(N157="zákl. přenesená",J157,0)</f>
        <v>0</v>
      </c>
      <c r="BH157" s="137" t="n">
        <f aca="false">IF(N157="sníž. přenesená",J157,0)</f>
        <v>0</v>
      </c>
      <c r="BI157" s="137" t="n">
        <f aca="false">IF(N157="nulová",J157,0)</f>
        <v>0</v>
      </c>
      <c r="BJ157" s="3" t="s">
        <v>81</v>
      </c>
      <c r="BK157" s="137" t="n">
        <f aca="false">ROUND(I157*H157,2)</f>
        <v>0</v>
      </c>
      <c r="BL157" s="3" t="s">
        <v>272</v>
      </c>
      <c r="BM157" s="258" t="s">
        <v>577</v>
      </c>
    </row>
    <row r="158" s="30" customFormat="true" ht="28.8" hidden="false" customHeight="false" outlineLevel="0" collapsed="false">
      <c r="A158" s="26"/>
      <c r="B158" s="27"/>
      <c r="C158" s="28"/>
      <c r="D158" s="259" t="s">
        <v>256</v>
      </c>
      <c r="E158" s="28"/>
      <c r="F158" s="260" t="s">
        <v>578</v>
      </c>
      <c r="G158" s="28"/>
      <c r="H158" s="28"/>
      <c r="I158" s="211"/>
      <c r="J158" s="28"/>
      <c r="K158" s="28"/>
      <c r="L158" s="29"/>
      <c r="M158" s="261"/>
      <c r="N158" s="262"/>
      <c r="O158" s="76"/>
      <c r="P158" s="76"/>
      <c r="Q158" s="76"/>
      <c r="R158" s="76"/>
      <c r="S158" s="76"/>
      <c r="T158" s="7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3" t="s">
        <v>256</v>
      </c>
      <c r="AU158" s="3" t="s">
        <v>83</v>
      </c>
    </row>
    <row r="159" s="30" customFormat="true" ht="24.15" hidden="false" customHeight="true" outlineLevel="0" collapsed="false">
      <c r="A159" s="26"/>
      <c r="B159" s="27"/>
      <c r="C159" s="246" t="s">
        <v>579</v>
      </c>
      <c r="D159" s="246" t="s">
        <v>250</v>
      </c>
      <c r="E159" s="247" t="s">
        <v>580</v>
      </c>
      <c r="F159" s="248" t="s">
        <v>581</v>
      </c>
      <c r="G159" s="249" t="s">
        <v>307</v>
      </c>
      <c r="H159" s="250" t="n">
        <v>130</v>
      </c>
      <c r="I159" s="251"/>
      <c r="J159" s="252" t="n">
        <f aca="false">ROUND(I159*H159,2)</f>
        <v>0</v>
      </c>
      <c r="K159" s="253"/>
      <c r="L159" s="29"/>
      <c r="M159" s="254"/>
      <c r="N159" s="255" t="s">
        <v>39</v>
      </c>
      <c r="O159" s="76"/>
      <c r="P159" s="256" t="n">
        <f aca="false">O159*H159</f>
        <v>0</v>
      </c>
      <c r="Q159" s="256" t="n">
        <v>0</v>
      </c>
      <c r="R159" s="256" t="n">
        <f aca="false">Q159*H159</f>
        <v>0</v>
      </c>
      <c r="S159" s="256" t="n">
        <v>0</v>
      </c>
      <c r="T159" s="257" t="n">
        <f aca="false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258" t="s">
        <v>272</v>
      </c>
      <c r="AT159" s="258" t="s">
        <v>250</v>
      </c>
      <c r="AU159" s="258" t="s">
        <v>83</v>
      </c>
      <c r="AY159" s="3" t="s">
        <v>247</v>
      </c>
      <c r="BE159" s="137" t="n">
        <f aca="false">IF(N159="základní",J159,0)</f>
        <v>0</v>
      </c>
      <c r="BF159" s="137" t="n">
        <f aca="false">IF(N159="snížená",J159,0)</f>
        <v>0</v>
      </c>
      <c r="BG159" s="137" t="n">
        <f aca="false">IF(N159="zákl. přenesená",J159,0)</f>
        <v>0</v>
      </c>
      <c r="BH159" s="137" t="n">
        <f aca="false">IF(N159="sníž. přenesená",J159,0)</f>
        <v>0</v>
      </c>
      <c r="BI159" s="137" t="n">
        <f aca="false">IF(N159="nulová",J159,0)</f>
        <v>0</v>
      </c>
      <c r="BJ159" s="3" t="s">
        <v>81</v>
      </c>
      <c r="BK159" s="137" t="n">
        <f aca="false">ROUND(I159*H159,2)</f>
        <v>0</v>
      </c>
      <c r="BL159" s="3" t="s">
        <v>272</v>
      </c>
      <c r="BM159" s="258" t="s">
        <v>582</v>
      </c>
    </row>
    <row r="160" s="30" customFormat="true" ht="19.2" hidden="false" customHeight="false" outlineLevel="0" collapsed="false">
      <c r="A160" s="26"/>
      <c r="B160" s="27"/>
      <c r="C160" s="28"/>
      <c r="D160" s="259" t="s">
        <v>256</v>
      </c>
      <c r="E160" s="28"/>
      <c r="F160" s="260" t="s">
        <v>583</v>
      </c>
      <c r="G160" s="28"/>
      <c r="H160" s="28"/>
      <c r="I160" s="211"/>
      <c r="J160" s="28"/>
      <c r="K160" s="28"/>
      <c r="L160" s="29"/>
      <c r="M160" s="261"/>
      <c r="N160" s="262"/>
      <c r="O160" s="76"/>
      <c r="P160" s="76"/>
      <c r="Q160" s="76"/>
      <c r="R160" s="76"/>
      <c r="S160" s="76"/>
      <c r="T160" s="7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3" t="s">
        <v>256</v>
      </c>
      <c r="AU160" s="3" t="s">
        <v>83</v>
      </c>
    </row>
    <row r="161" s="229" customFormat="true" ht="22.8" hidden="false" customHeight="true" outlineLevel="0" collapsed="false">
      <c r="B161" s="230"/>
      <c r="C161" s="231"/>
      <c r="D161" s="232" t="s">
        <v>73</v>
      </c>
      <c r="E161" s="244" t="s">
        <v>270</v>
      </c>
      <c r="F161" s="244" t="s">
        <v>271</v>
      </c>
      <c r="G161" s="231"/>
      <c r="H161" s="231"/>
      <c r="I161" s="234"/>
      <c r="J161" s="245" t="n">
        <f aca="false">BK161</f>
        <v>0</v>
      </c>
      <c r="K161" s="231"/>
      <c r="L161" s="236"/>
      <c r="M161" s="237"/>
      <c r="N161" s="238"/>
      <c r="O161" s="238"/>
      <c r="P161" s="239" t="n">
        <f aca="false">SUM(P162:P169)</f>
        <v>0</v>
      </c>
      <c r="Q161" s="238"/>
      <c r="R161" s="239" t="n">
        <f aca="false">SUM(R162:R169)</f>
        <v>0</v>
      </c>
      <c r="S161" s="238"/>
      <c r="T161" s="240" t="n">
        <f aca="false">SUM(T162:T169)</f>
        <v>0</v>
      </c>
      <c r="AR161" s="241" t="s">
        <v>81</v>
      </c>
      <c r="AT161" s="242" t="s">
        <v>73</v>
      </c>
      <c r="AU161" s="242" t="s">
        <v>81</v>
      </c>
      <c r="AY161" s="241" t="s">
        <v>247</v>
      </c>
      <c r="BK161" s="243" t="n">
        <f aca="false">SUM(BK162:BK169)</f>
        <v>0</v>
      </c>
    </row>
    <row r="162" s="30" customFormat="true" ht="24.15" hidden="false" customHeight="true" outlineLevel="0" collapsed="false">
      <c r="A162" s="26"/>
      <c r="B162" s="27"/>
      <c r="C162" s="246" t="s">
        <v>278</v>
      </c>
      <c r="D162" s="246" t="s">
        <v>250</v>
      </c>
      <c r="E162" s="247" t="s">
        <v>273</v>
      </c>
      <c r="F162" s="248" t="s">
        <v>584</v>
      </c>
      <c r="G162" s="249" t="s">
        <v>275</v>
      </c>
      <c r="H162" s="250" t="n">
        <v>0.108</v>
      </c>
      <c r="I162" s="251"/>
      <c r="J162" s="252" t="n">
        <f aca="false">ROUND(I162*H162,2)</f>
        <v>0</v>
      </c>
      <c r="K162" s="253"/>
      <c r="L162" s="29"/>
      <c r="M162" s="254"/>
      <c r="N162" s="255" t="s">
        <v>39</v>
      </c>
      <c r="O162" s="76"/>
      <c r="P162" s="256" t="n">
        <f aca="false">O162*H162</f>
        <v>0</v>
      </c>
      <c r="Q162" s="256" t="n">
        <v>0</v>
      </c>
      <c r="R162" s="256" t="n">
        <f aca="false">Q162*H162</f>
        <v>0</v>
      </c>
      <c r="S162" s="256" t="n">
        <v>0</v>
      </c>
      <c r="T162" s="257" t="n">
        <f aca="false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258" t="s">
        <v>272</v>
      </c>
      <c r="AT162" s="258" t="s">
        <v>250</v>
      </c>
      <c r="AU162" s="258" t="s">
        <v>83</v>
      </c>
      <c r="AY162" s="3" t="s">
        <v>247</v>
      </c>
      <c r="BE162" s="137" t="n">
        <f aca="false">IF(N162="základní",J162,0)</f>
        <v>0</v>
      </c>
      <c r="BF162" s="137" t="n">
        <f aca="false">IF(N162="snížená",J162,0)</f>
        <v>0</v>
      </c>
      <c r="BG162" s="137" t="n">
        <f aca="false">IF(N162="zákl. přenesená",J162,0)</f>
        <v>0</v>
      </c>
      <c r="BH162" s="137" t="n">
        <f aca="false">IF(N162="sníž. přenesená",J162,0)</f>
        <v>0</v>
      </c>
      <c r="BI162" s="137" t="n">
        <f aca="false">IF(N162="nulová",J162,0)</f>
        <v>0</v>
      </c>
      <c r="BJ162" s="3" t="s">
        <v>81</v>
      </c>
      <c r="BK162" s="137" t="n">
        <f aca="false">ROUND(I162*H162,2)</f>
        <v>0</v>
      </c>
      <c r="BL162" s="3" t="s">
        <v>272</v>
      </c>
      <c r="BM162" s="258" t="s">
        <v>585</v>
      </c>
    </row>
    <row r="163" s="30" customFormat="true" ht="19.2" hidden="false" customHeight="false" outlineLevel="0" collapsed="false">
      <c r="A163" s="26"/>
      <c r="B163" s="27"/>
      <c r="C163" s="28"/>
      <c r="D163" s="259" t="s">
        <v>256</v>
      </c>
      <c r="E163" s="28"/>
      <c r="F163" s="260" t="s">
        <v>586</v>
      </c>
      <c r="G163" s="28"/>
      <c r="H163" s="28"/>
      <c r="I163" s="211"/>
      <c r="J163" s="28"/>
      <c r="K163" s="28"/>
      <c r="L163" s="29"/>
      <c r="M163" s="261"/>
      <c r="N163" s="262"/>
      <c r="O163" s="76"/>
      <c r="P163" s="76"/>
      <c r="Q163" s="76"/>
      <c r="R163" s="76"/>
      <c r="S163" s="76"/>
      <c r="T163" s="7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3" t="s">
        <v>256</v>
      </c>
      <c r="AU163" s="3" t="s">
        <v>83</v>
      </c>
    </row>
    <row r="164" s="30" customFormat="true" ht="24.15" hidden="false" customHeight="true" outlineLevel="0" collapsed="false">
      <c r="A164" s="26"/>
      <c r="B164" s="27"/>
      <c r="C164" s="246" t="s">
        <v>248</v>
      </c>
      <c r="D164" s="246" t="s">
        <v>250</v>
      </c>
      <c r="E164" s="247" t="s">
        <v>279</v>
      </c>
      <c r="F164" s="248" t="s">
        <v>280</v>
      </c>
      <c r="G164" s="249" t="s">
        <v>275</v>
      </c>
      <c r="H164" s="250" t="n">
        <v>0.108</v>
      </c>
      <c r="I164" s="251"/>
      <c r="J164" s="252" t="n">
        <f aca="false">ROUND(I164*H164,2)</f>
        <v>0</v>
      </c>
      <c r="K164" s="253"/>
      <c r="L164" s="29"/>
      <c r="M164" s="254"/>
      <c r="N164" s="255" t="s">
        <v>39</v>
      </c>
      <c r="O164" s="76"/>
      <c r="P164" s="256" t="n">
        <f aca="false">O164*H164</f>
        <v>0</v>
      </c>
      <c r="Q164" s="256" t="n">
        <v>0</v>
      </c>
      <c r="R164" s="256" t="n">
        <f aca="false">Q164*H164</f>
        <v>0</v>
      </c>
      <c r="S164" s="256" t="n">
        <v>0</v>
      </c>
      <c r="T164" s="257" t="n">
        <f aca="false"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258" t="s">
        <v>272</v>
      </c>
      <c r="AT164" s="258" t="s">
        <v>250</v>
      </c>
      <c r="AU164" s="258" t="s">
        <v>83</v>
      </c>
      <c r="AY164" s="3" t="s">
        <v>247</v>
      </c>
      <c r="BE164" s="137" t="n">
        <f aca="false">IF(N164="základní",J164,0)</f>
        <v>0</v>
      </c>
      <c r="BF164" s="137" t="n">
        <f aca="false">IF(N164="snížená",J164,0)</f>
        <v>0</v>
      </c>
      <c r="BG164" s="137" t="n">
        <f aca="false">IF(N164="zákl. přenesená",J164,0)</f>
        <v>0</v>
      </c>
      <c r="BH164" s="137" t="n">
        <f aca="false">IF(N164="sníž. přenesená",J164,0)</f>
        <v>0</v>
      </c>
      <c r="BI164" s="137" t="n">
        <f aca="false">IF(N164="nulová",J164,0)</f>
        <v>0</v>
      </c>
      <c r="BJ164" s="3" t="s">
        <v>81</v>
      </c>
      <c r="BK164" s="137" t="n">
        <f aca="false">ROUND(I164*H164,2)</f>
        <v>0</v>
      </c>
      <c r="BL164" s="3" t="s">
        <v>272</v>
      </c>
      <c r="BM164" s="258" t="s">
        <v>587</v>
      </c>
    </row>
    <row r="165" s="30" customFormat="true" ht="19.2" hidden="false" customHeight="false" outlineLevel="0" collapsed="false">
      <c r="A165" s="26"/>
      <c r="B165" s="27"/>
      <c r="C165" s="28"/>
      <c r="D165" s="259" t="s">
        <v>256</v>
      </c>
      <c r="E165" s="28"/>
      <c r="F165" s="260" t="s">
        <v>282</v>
      </c>
      <c r="G165" s="28"/>
      <c r="H165" s="28"/>
      <c r="I165" s="211"/>
      <c r="J165" s="28"/>
      <c r="K165" s="28"/>
      <c r="L165" s="29"/>
      <c r="M165" s="261"/>
      <c r="N165" s="262"/>
      <c r="O165" s="76"/>
      <c r="P165" s="76"/>
      <c r="Q165" s="76"/>
      <c r="R165" s="76"/>
      <c r="S165" s="76"/>
      <c r="T165" s="77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3" t="s">
        <v>256</v>
      </c>
      <c r="AU165" s="3" t="s">
        <v>83</v>
      </c>
    </row>
    <row r="166" s="30" customFormat="true" ht="24.15" hidden="false" customHeight="true" outlineLevel="0" collapsed="false">
      <c r="A166" s="26"/>
      <c r="B166" s="27"/>
      <c r="C166" s="246" t="s">
        <v>287</v>
      </c>
      <c r="D166" s="246" t="s">
        <v>250</v>
      </c>
      <c r="E166" s="247" t="s">
        <v>588</v>
      </c>
      <c r="F166" s="248" t="s">
        <v>589</v>
      </c>
      <c r="G166" s="249" t="s">
        <v>275</v>
      </c>
      <c r="H166" s="250" t="n">
        <v>75.67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</v>
      </c>
      <c r="T166" s="257" t="n">
        <f aca="false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272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272</v>
      </c>
      <c r="BM166" s="258" t="s">
        <v>590</v>
      </c>
    </row>
    <row r="167" s="30" customFormat="true" ht="28.8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591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30" customFormat="true" ht="49.05" hidden="false" customHeight="true" outlineLevel="0" collapsed="false">
      <c r="A168" s="26"/>
      <c r="B168" s="27"/>
      <c r="C168" s="246" t="s">
        <v>292</v>
      </c>
      <c r="D168" s="246" t="s">
        <v>250</v>
      </c>
      <c r="E168" s="247" t="s">
        <v>592</v>
      </c>
      <c r="F168" s="248" t="s">
        <v>593</v>
      </c>
      <c r="G168" s="249" t="s">
        <v>275</v>
      </c>
      <c r="H168" s="250" t="n">
        <v>1.081</v>
      </c>
      <c r="I168" s="251"/>
      <c r="J168" s="252" t="n">
        <f aca="false">ROUND(I168*H168,2)</f>
        <v>0</v>
      </c>
      <c r="K168" s="253"/>
      <c r="L168" s="29"/>
      <c r="M168" s="254"/>
      <c r="N168" s="255" t="s">
        <v>39</v>
      </c>
      <c r="O168" s="76"/>
      <c r="P168" s="256" t="n">
        <f aca="false">O168*H168</f>
        <v>0</v>
      </c>
      <c r="Q168" s="256" t="n">
        <v>0</v>
      </c>
      <c r="R168" s="256" t="n">
        <f aca="false">Q168*H168</f>
        <v>0</v>
      </c>
      <c r="S168" s="256" t="n">
        <v>0</v>
      </c>
      <c r="T168" s="257" t="n">
        <f aca="false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272</v>
      </c>
      <c r="AT168" s="258" t="s">
        <v>250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272</v>
      </c>
      <c r="BM168" s="258" t="s">
        <v>594</v>
      </c>
    </row>
    <row r="169" s="30" customFormat="true" ht="38.4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595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229" customFormat="true" ht="25.95" hidden="false" customHeight="true" outlineLevel="0" collapsed="false">
      <c r="B170" s="230"/>
      <c r="C170" s="231"/>
      <c r="D170" s="232" t="s">
        <v>73</v>
      </c>
      <c r="E170" s="233" t="s">
        <v>295</v>
      </c>
      <c r="F170" s="233" t="s">
        <v>296</v>
      </c>
      <c r="G170" s="231"/>
      <c r="H170" s="231"/>
      <c r="I170" s="234"/>
      <c r="J170" s="235" t="n">
        <f aca="false">BK170</f>
        <v>0</v>
      </c>
      <c r="K170" s="231"/>
      <c r="L170" s="236"/>
      <c r="M170" s="237"/>
      <c r="N170" s="238"/>
      <c r="O170" s="238"/>
      <c r="P170" s="239" t="n">
        <f aca="false">P171+P362+P416</f>
        <v>0</v>
      </c>
      <c r="Q170" s="238"/>
      <c r="R170" s="239" t="n">
        <f aca="false">R171+R362+R416</f>
        <v>0.07289</v>
      </c>
      <c r="S170" s="238"/>
      <c r="T170" s="240" t="n">
        <f aca="false">T171+T362+T416</f>
        <v>0.03995</v>
      </c>
      <c r="AR170" s="241" t="s">
        <v>83</v>
      </c>
      <c r="AT170" s="242" t="s">
        <v>73</v>
      </c>
      <c r="AU170" s="242" t="s">
        <v>74</v>
      </c>
      <c r="AY170" s="241" t="s">
        <v>247</v>
      </c>
      <c r="BK170" s="243" t="n">
        <f aca="false">BK171+BK362+BK416</f>
        <v>0</v>
      </c>
    </row>
    <row r="171" s="229" customFormat="true" ht="22.8" hidden="false" customHeight="true" outlineLevel="0" collapsed="false">
      <c r="B171" s="230"/>
      <c r="C171" s="231"/>
      <c r="D171" s="232" t="s">
        <v>73</v>
      </c>
      <c r="E171" s="244" t="s">
        <v>596</v>
      </c>
      <c r="F171" s="244" t="s">
        <v>597</v>
      </c>
      <c r="G171" s="231"/>
      <c r="H171" s="231"/>
      <c r="I171" s="234"/>
      <c r="J171" s="245" t="n">
        <f aca="false">BK171</f>
        <v>0</v>
      </c>
      <c r="K171" s="231"/>
      <c r="L171" s="236"/>
      <c r="M171" s="237"/>
      <c r="N171" s="238"/>
      <c r="O171" s="238"/>
      <c r="P171" s="239" t="n">
        <f aca="false">P172+P271+P290+P337</f>
        <v>0</v>
      </c>
      <c r="Q171" s="238"/>
      <c r="R171" s="239" t="n">
        <f aca="false">R172+R271+R290+R337</f>
        <v>0.067</v>
      </c>
      <c r="S171" s="238"/>
      <c r="T171" s="240" t="n">
        <f aca="false">T172+T271+T290+T337</f>
        <v>0.03235</v>
      </c>
      <c r="AR171" s="241" t="s">
        <v>83</v>
      </c>
      <c r="AT171" s="242" t="s">
        <v>73</v>
      </c>
      <c r="AU171" s="242" t="s">
        <v>81</v>
      </c>
      <c r="AY171" s="241" t="s">
        <v>247</v>
      </c>
      <c r="BK171" s="243" t="n">
        <f aca="false">BK172+BK271+BK290+BK337</f>
        <v>0</v>
      </c>
    </row>
    <row r="172" s="229" customFormat="true" ht="20.85" hidden="false" customHeight="true" outlineLevel="0" collapsed="false">
      <c r="B172" s="230"/>
      <c r="C172" s="231"/>
      <c r="D172" s="232" t="s">
        <v>73</v>
      </c>
      <c r="E172" s="244" t="s">
        <v>598</v>
      </c>
      <c r="F172" s="244" t="s">
        <v>599</v>
      </c>
      <c r="G172" s="231"/>
      <c r="H172" s="231"/>
      <c r="I172" s="234"/>
      <c r="J172" s="245" t="n">
        <f aca="false">BK172</f>
        <v>0</v>
      </c>
      <c r="K172" s="231"/>
      <c r="L172" s="236"/>
      <c r="M172" s="237"/>
      <c r="N172" s="238"/>
      <c r="O172" s="238"/>
      <c r="P172" s="239" t="n">
        <f aca="false">SUM(P173:P270)</f>
        <v>0</v>
      </c>
      <c r="Q172" s="238"/>
      <c r="R172" s="239" t="n">
        <f aca="false">SUM(R173:R270)</f>
        <v>0.0301</v>
      </c>
      <c r="S172" s="238"/>
      <c r="T172" s="240" t="n">
        <f aca="false">SUM(T173:T270)</f>
        <v>0.00015</v>
      </c>
      <c r="AR172" s="241" t="s">
        <v>83</v>
      </c>
      <c r="AT172" s="242" t="s">
        <v>73</v>
      </c>
      <c r="AU172" s="242" t="s">
        <v>83</v>
      </c>
      <c r="AY172" s="241" t="s">
        <v>247</v>
      </c>
      <c r="BK172" s="243" t="n">
        <f aca="false">SUM(BK173:BK270)</f>
        <v>0</v>
      </c>
    </row>
    <row r="173" s="30" customFormat="true" ht="24.15" hidden="false" customHeight="true" outlineLevel="0" collapsed="false">
      <c r="A173" s="26"/>
      <c r="B173" s="27"/>
      <c r="C173" s="246" t="s">
        <v>600</v>
      </c>
      <c r="D173" s="246" t="s">
        <v>250</v>
      </c>
      <c r="E173" s="247" t="s">
        <v>601</v>
      </c>
      <c r="F173" s="248" t="s">
        <v>602</v>
      </c>
      <c r="G173" s="249" t="s">
        <v>291</v>
      </c>
      <c r="H173" s="250" t="n">
        <v>1</v>
      </c>
      <c r="I173" s="251"/>
      <c r="J173" s="252" t="n">
        <f aca="false">ROUND(I173*H173,2)</f>
        <v>0</v>
      </c>
      <c r="K173" s="253"/>
      <c r="L173" s="29"/>
      <c r="M173" s="254"/>
      <c r="N173" s="255" t="s">
        <v>39</v>
      </c>
      <c r="O173" s="76"/>
      <c r="P173" s="256" t="n">
        <f aca="false">O173*H173</f>
        <v>0</v>
      </c>
      <c r="Q173" s="256" t="n">
        <v>0</v>
      </c>
      <c r="R173" s="256" t="n">
        <f aca="false">Q173*H173</f>
        <v>0</v>
      </c>
      <c r="S173" s="256" t="n">
        <v>0</v>
      </c>
      <c r="T173" s="257" t="n">
        <f aca="false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258" t="s">
        <v>302</v>
      </c>
      <c r="AT173" s="258" t="s">
        <v>250</v>
      </c>
      <c r="AU173" s="258" t="s">
        <v>265</v>
      </c>
      <c r="AY173" s="3" t="s">
        <v>247</v>
      </c>
      <c r="BE173" s="137" t="n">
        <f aca="false">IF(N173="základní",J173,0)</f>
        <v>0</v>
      </c>
      <c r="BF173" s="137" t="n">
        <f aca="false">IF(N173="snížená",J173,0)</f>
        <v>0</v>
      </c>
      <c r="BG173" s="137" t="n">
        <f aca="false">IF(N173="zákl. přenesená",J173,0)</f>
        <v>0</v>
      </c>
      <c r="BH173" s="137" t="n">
        <f aca="false">IF(N173="sníž. přenesená",J173,0)</f>
        <v>0</v>
      </c>
      <c r="BI173" s="137" t="n">
        <f aca="false">IF(N173="nulová",J173,0)</f>
        <v>0</v>
      </c>
      <c r="BJ173" s="3" t="s">
        <v>81</v>
      </c>
      <c r="BK173" s="137" t="n">
        <f aca="false">ROUND(I173*H173,2)</f>
        <v>0</v>
      </c>
      <c r="BL173" s="3" t="s">
        <v>302</v>
      </c>
      <c r="BM173" s="258" t="s">
        <v>603</v>
      </c>
    </row>
    <row r="174" s="30" customFormat="true" ht="19.2" hidden="false" customHeight="false" outlineLevel="0" collapsed="false">
      <c r="A174" s="26"/>
      <c r="B174" s="27"/>
      <c r="C174" s="28"/>
      <c r="D174" s="259" t="s">
        <v>256</v>
      </c>
      <c r="E174" s="28"/>
      <c r="F174" s="260" t="s">
        <v>604</v>
      </c>
      <c r="G174" s="28"/>
      <c r="H174" s="28"/>
      <c r="I174" s="211"/>
      <c r="J174" s="28"/>
      <c r="K174" s="28"/>
      <c r="L174" s="29"/>
      <c r="M174" s="261"/>
      <c r="N174" s="262"/>
      <c r="O174" s="76"/>
      <c r="P174" s="76"/>
      <c r="Q174" s="76"/>
      <c r="R174" s="76"/>
      <c r="S174" s="76"/>
      <c r="T174" s="77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T174" s="3" t="s">
        <v>256</v>
      </c>
      <c r="AU174" s="3" t="s">
        <v>265</v>
      </c>
    </row>
    <row r="175" s="30" customFormat="true" ht="16.5" hidden="false" customHeight="true" outlineLevel="0" collapsed="false">
      <c r="A175" s="26"/>
      <c r="B175" s="27"/>
      <c r="C175" s="263" t="s">
        <v>605</v>
      </c>
      <c r="D175" s="263" t="s">
        <v>288</v>
      </c>
      <c r="E175" s="264" t="s">
        <v>606</v>
      </c>
      <c r="F175" s="265" t="s">
        <v>607</v>
      </c>
      <c r="G175" s="266" t="s">
        <v>291</v>
      </c>
      <c r="H175" s="267" t="n">
        <v>1</v>
      </c>
      <c r="I175" s="268"/>
      <c r="J175" s="269" t="n">
        <f aca="false">ROUND(I175*H175,2)</f>
        <v>0</v>
      </c>
      <c r="K175" s="270"/>
      <c r="L175" s="271"/>
      <c r="M175" s="272"/>
      <c r="N175" s="273" t="s">
        <v>39</v>
      </c>
      <c r="O175" s="76"/>
      <c r="P175" s="256" t="n">
        <f aca="false">O175*H175</f>
        <v>0</v>
      </c>
      <c r="Q175" s="256" t="n">
        <v>0.00023</v>
      </c>
      <c r="R175" s="256" t="n">
        <f aca="false">Q175*H175</f>
        <v>0.00023</v>
      </c>
      <c r="S175" s="256" t="n">
        <v>0</v>
      </c>
      <c r="T175" s="257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258" t="s">
        <v>324</v>
      </c>
      <c r="AT175" s="258" t="s">
        <v>288</v>
      </c>
      <c r="AU175" s="258" t="s">
        <v>265</v>
      </c>
      <c r="AY175" s="3" t="s">
        <v>247</v>
      </c>
      <c r="BE175" s="137" t="n">
        <f aca="false">IF(N175="základní",J175,0)</f>
        <v>0</v>
      </c>
      <c r="BF175" s="137" t="n">
        <f aca="false">IF(N175="snížená",J175,0)</f>
        <v>0</v>
      </c>
      <c r="BG175" s="137" t="n">
        <f aca="false">IF(N175="zákl. přenesená",J175,0)</f>
        <v>0</v>
      </c>
      <c r="BH175" s="137" t="n">
        <f aca="false">IF(N175="sníž. přenesená",J175,0)</f>
        <v>0</v>
      </c>
      <c r="BI175" s="137" t="n">
        <f aca="false">IF(N175="nulová",J175,0)</f>
        <v>0</v>
      </c>
      <c r="BJ175" s="3" t="s">
        <v>81</v>
      </c>
      <c r="BK175" s="137" t="n">
        <f aca="false">ROUND(I175*H175,2)</f>
        <v>0</v>
      </c>
      <c r="BL175" s="3" t="s">
        <v>302</v>
      </c>
      <c r="BM175" s="258" t="s">
        <v>608</v>
      </c>
    </row>
    <row r="176" s="30" customFormat="true" ht="10.2" hidden="false" customHeight="false" outlineLevel="0" collapsed="false">
      <c r="A176" s="26"/>
      <c r="B176" s="27"/>
      <c r="C176" s="28"/>
      <c r="D176" s="259" t="s">
        <v>256</v>
      </c>
      <c r="E176" s="28"/>
      <c r="F176" s="260" t="s">
        <v>607</v>
      </c>
      <c r="G176" s="28"/>
      <c r="H176" s="28"/>
      <c r="I176" s="211"/>
      <c r="J176" s="28"/>
      <c r="K176" s="28"/>
      <c r="L176" s="29"/>
      <c r="M176" s="261"/>
      <c r="N176" s="262"/>
      <c r="O176" s="76"/>
      <c r="P176" s="76"/>
      <c r="Q176" s="76"/>
      <c r="R176" s="76"/>
      <c r="S176" s="76"/>
      <c r="T176" s="7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T176" s="3" t="s">
        <v>256</v>
      </c>
      <c r="AU176" s="3" t="s">
        <v>265</v>
      </c>
    </row>
    <row r="177" s="30" customFormat="true" ht="24.15" hidden="false" customHeight="true" outlineLevel="0" collapsed="false">
      <c r="A177" s="26"/>
      <c r="B177" s="27"/>
      <c r="C177" s="246" t="s">
        <v>609</v>
      </c>
      <c r="D177" s="246" t="s">
        <v>250</v>
      </c>
      <c r="E177" s="247" t="s">
        <v>610</v>
      </c>
      <c r="F177" s="248" t="s">
        <v>611</v>
      </c>
      <c r="G177" s="249" t="s">
        <v>291</v>
      </c>
      <c r="H177" s="250" t="n">
        <v>1</v>
      </c>
      <c r="I177" s="251"/>
      <c r="J177" s="252" t="n">
        <f aca="false">ROUND(I177*H177,2)</f>
        <v>0</v>
      </c>
      <c r="K177" s="253"/>
      <c r="L177" s="29"/>
      <c r="M177" s="254"/>
      <c r="N177" s="255" t="s">
        <v>39</v>
      </c>
      <c r="O177" s="76"/>
      <c r="P177" s="256" t="n">
        <f aca="false">O177*H177</f>
        <v>0</v>
      </c>
      <c r="Q177" s="256" t="n">
        <v>0</v>
      </c>
      <c r="R177" s="256" t="n">
        <f aca="false">Q177*H177</f>
        <v>0</v>
      </c>
      <c r="S177" s="256" t="n">
        <v>0</v>
      </c>
      <c r="T177" s="257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258" t="s">
        <v>302</v>
      </c>
      <c r="AT177" s="258" t="s">
        <v>250</v>
      </c>
      <c r="AU177" s="258" t="s">
        <v>265</v>
      </c>
      <c r="AY177" s="3" t="s">
        <v>247</v>
      </c>
      <c r="BE177" s="137" t="n">
        <f aca="false">IF(N177="základní",J177,0)</f>
        <v>0</v>
      </c>
      <c r="BF177" s="137" t="n">
        <f aca="false">IF(N177="snížená",J177,0)</f>
        <v>0</v>
      </c>
      <c r="BG177" s="137" t="n">
        <f aca="false">IF(N177="zákl. přenesená",J177,0)</f>
        <v>0</v>
      </c>
      <c r="BH177" s="137" t="n">
        <f aca="false">IF(N177="sníž. přenesená",J177,0)</f>
        <v>0</v>
      </c>
      <c r="BI177" s="137" t="n">
        <f aca="false">IF(N177="nulová",J177,0)</f>
        <v>0</v>
      </c>
      <c r="BJ177" s="3" t="s">
        <v>81</v>
      </c>
      <c r="BK177" s="137" t="n">
        <f aca="false">ROUND(I177*H177,2)</f>
        <v>0</v>
      </c>
      <c r="BL177" s="3" t="s">
        <v>302</v>
      </c>
      <c r="BM177" s="258" t="s">
        <v>612</v>
      </c>
    </row>
    <row r="178" s="30" customFormat="true" ht="19.2" hidden="false" customHeight="false" outlineLevel="0" collapsed="false">
      <c r="A178" s="26"/>
      <c r="B178" s="27"/>
      <c r="C178" s="28"/>
      <c r="D178" s="259" t="s">
        <v>256</v>
      </c>
      <c r="E178" s="28"/>
      <c r="F178" s="260" t="s">
        <v>613</v>
      </c>
      <c r="G178" s="28"/>
      <c r="H178" s="28"/>
      <c r="I178" s="211"/>
      <c r="J178" s="28"/>
      <c r="K178" s="28"/>
      <c r="L178" s="29"/>
      <c r="M178" s="261"/>
      <c r="N178" s="262"/>
      <c r="O178" s="76"/>
      <c r="P178" s="76"/>
      <c r="Q178" s="76"/>
      <c r="R178" s="76"/>
      <c r="S178" s="76"/>
      <c r="T178" s="77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T178" s="3" t="s">
        <v>256</v>
      </c>
      <c r="AU178" s="3" t="s">
        <v>265</v>
      </c>
    </row>
    <row r="179" s="30" customFormat="true" ht="24.15" hidden="false" customHeight="true" outlineLevel="0" collapsed="false">
      <c r="A179" s="26"/>
      <c r="B179" s="27"/>
      <c r="C179" s="263" t="s">
        <v>719</v>
      </c>
      <c r="D179" s="263" t="s">
        <v>288</v>
      </c>
      <c r="E179" s="264" t="s">
        <v>1638</v>
      </c>
      <c r="F179" s="265" t="s">
        <v>1639</v>
      </c>
      <c r="G179" s="266" t="s">
        <v>291</v>
      </c>
      <c r="H179" s="267" t="n">
        <v>1</v>
      </c>
      <c r="I179" s="268"/>
      <c r="J179" s="269" t="n">
        <f aca="false">ROUND(I179*H179,2)</f>
        <v>0</v>
      </c>
      <c r="K179" s="270"/>
      <c r="L179" s="271"/>
      <c r="M179" s="272"/>
      <c r="N179" s="273" t="s">
        <v>39</v>
      </c>
      <c r="O179" s="76"/>
      <c r="P179" s="256" t="n">
        <f aca="false">O179*H179</f>
        <v>0</v>
      </c>
      <c r="Q179" s="256" t="n">
        <v>0.00503</v>
      </c>
      <c r="R179" s="256" t="n">
        <f aca="false">Q179*H179</f>
        <v>0.00503</v>
      </c>
      <c r="S179" s="256" t="n">
        <v>0</v>
      </c>
      <c r="T179" s="257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258" t="s">
        <v>324</v>
      </c>
      <c r="AT179" s="258" t="s">
        <v>288</v>
      </c>
      <c r="AU179" s="258" t="s">
        <v>265</v>
      </c>
      <c r="AY179" s="3" t="s">
        <v>247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81</v>
      </c>
      <c r="BK179" s="137" t="n">
        <f aca="false">ROUND(I179*H179,2)</f>
        <v>0</v>
      </c>
      <c r="BL179" s="3" t="s">
        <v>302</v>
      </c>
      <c r="BM179" s="258" t="s">
        <v>1640</v>
      </c>
    </row>
    <row r="180" s="30" customFormat="true" ht="19.2" hidden="false" customHeight="false" outlineLevel="0" collapsed="false">
      <c r="A180" s="26"/>
      <c r="B180" s="27"/>
      <c r="C180" s="28"/>
      <c r="D180" s="259" t="s">
        <v>256</v>
      </c>
      <c r="E180" s="28"/>
      <c r="F180" s="260" t="s">
        <v>1639</v>
      </c>
      <c r="G180" s="28"/>
      <c r="H180" s="28"/>
      <c r="I180" s="211"/>
      <c r="J180" s="28"/>
      <c r="K180" s="28"/>
      <c r="L180" s="29"/>
      <c r="M180" s="261"/>
      <c r="N180" s="262"/>
      <c r="O180" s="76"/>
      <c r="P180" s="76"/>
      <c r="Q180" s="76"/>
      <c r="R180" s="76"/>
      <c r="S180" s="76"/>
      <c r="T180" s="77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T180" s="3" t="s">
        <v>256</v>
      </c>
      <c r="AU180" s="3" t="s">
        <v>265</v>
      </c>
    </row>
    <row r="181" s="30" customFormat="true" ht="33" hidden="false" customHeight="true" outlineLevel="0" collapsed="false">
      <c r="A181" s="26"/>
      <c r="B181" s="27"/>
      <c r="C181" s="246" t="s">
        <v>622</v>
      </c>
      <c r="D181" s="246" t="s">
        <v>250</v>
      </c>
      <c r="E181" s="247" t="s">
        <v>623</v>
      </c>
      <c r="F181" s="248" t="s">
        <v>624</v>
      </c>
      <c r="G181" s="249" t="s">
        <v>291</v>
      </c>
      <c r="H181" s="250" t="n">
        <v>3</v>
      </c>
      <c r="I181" s="251"/>
      <c r="J181" s="252" t="n">
        <f aca="false">ROUND(I181*H181,2)</f>
        <v>0</v>
      </c>
      <c r="K181" s="253"/>
      <c r="L181" s="29"/>
      <c r="M181" s="254"/>
      <c r="N181" s="255" t="s">
        <v>39</v>
      </c>
      <c r="O181" s="76"/>
      <c r="P181" s="256" t="n">
        <f aca="false">O181*H181</f>
        <v>0</v>
      </c>
      <c r="Q181" s="256" t="n">
        <v>0</v>
      </c>
      <c r="R181" s="256" t="n">
        <f aca="false">Q181*H181</f>
        <v>0</v>
      </c>
      <c r="S181" s="256" t="n">
        <v>0</v>
      </c>
      <c r="T181" s="257" t="n">
        <f aca="false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258" t="s">
        <v>302</v>
      </c>
      <c r="AT181" s="258" t="s">
        <v>250</v>
      </c>
      <c r="AU181" s="258" t="s">
        <v>265</v>
      </c>
      <c r="AY181" s="3" t="s">
        <v>247</v>
      </c>
      <c r="BE181" s="137" t="n">
        <f aca="false">IF(N181="základní",J181,0)</f>
        <v>0</v>
      </c>
      <c r="BF181" s="137" t="n">
        <f aca="false">IF(N181="snížená",J181,0)</f>
        <v>0</v>
      </c>
      <c r="BG181" s="137" t="n">
        <f aca="false">IF(N181="zákl. přenesená",J181,0)</f>
        <v>0</v>
      </c>
      <c r="BH181" s="137" t="n">
        <f aca="false">IF(N181="sníž. přenesená",J181,0)</f>
        <v>0</v>
      </c>
      <c r="BI181" s="137" t="n">
        <f aca="false">IF(N181="nulová",J181,0)</f>
        <v>0</v>
      </c>
      <c r="BJ181" s="3" t="s">
        <v>81</v>
      </c>
      <c r="BK181" s="137" t="n">
        <f aca="false">ROUND(I181*H181,2)</f>
        <v>0</v>
      </c>
      <c r="BL181" s="3" t="s">
        <v>302</v>
      </c>
      <c r="BM181" s="258" t="s">
        <v>625</v>
      </c>
    </row>
    <row r="182" s="30" customFormat="true" ht="19.2" hidden="false" customHeight="false" outlineLevel="0" collapsed="false">
      <c r="A182" s="26"/>
      <c r="B182" s="27"/>
      <c r="C182" s="28"/>
      <c r="D182" s="259" t="s">
        <v>256</v>
      </c>
      <c r="E182" s="28"/>
      <c r="F182" s="260" t="s">
        <v>624</v>
      </c>
      <c r="G182" s="28"/>
      <c r="H182" s="28"/>
      <c r="I182" s="211"/>
      <c r="J182" s="28"/>
      <c r="K182" s="28"/>
      <c r="L182" s="29"/>
      <c r="M182" s="261"/>
      <c r="N182" s="262"/>
      <c r="O182" s="76"/>
      <c r="P182" s="76"/>
      <c r="Q182" s="76"/>
      <c r="R182" s="76"/>
      <c r="S182" s="76"/>
      <c r="T182" s="77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T182" s="3" t="s">
        <v>256</v>
      </c>
      <c r="AU182" s="3" t="s">
        <v>265</v>
      </c>
    </row>
    <row r="183" s="30" customFormat="true" ht="24.15" hidden="false" customHeight="true" outlineLevel="0" collapsed="false">
      <c r="A183" s="26"/>
      <c r="B183" s="27"/>
      <c r="C183" s="263" t="s">
        <v>626</v>
      </c>
      <c r="D183" s="263" t="s">
        <v>288</v>
      </c>
      <c r="E183" s="264" t="s">
        <v>627</v>
      </c>
      <c r="F183" s="265" t="s">
        <v>628</v>
      </c>
      <c r="G183" s="266" t="s">
        <v>291</v>
      </c>
      <c r="H183" s="267" t="n">
        <v>3</v>
      </c>
      <c r="I183" s="268"/>
      <c r="J183" s="269" t="n">
        <f aca="false">ROUND(I183*H183,2)</f>
        <v>0</v>
      </c>
      <c r="K183" s="270"/>
      <c r="L183" s="271"/>
      <c r="M183" s="272"/>
      <c r="N183" s="273" t="s">
        <v>39</v>
      </c>
      <c r="O183" s="76"/>
      <c r="P183" s="256" t="n">
        <f aca="false">O183*H183</f>
        <v>0</v>
      </c>
      <c r="Q183" s="256" t="n">
        <v>0</v>
      </c>
      <c r="R183" s="256" t="n">
        <f aca="false">Q183*H183</f>
        <v>0</v>
      </c>
      <c r="S183" s="256" t="n">
        <v>0</v>
      </c>
      <c r="T183" s="257" t="n">
        <f aca="false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258" t="s">
        <v>324</v>
      </c>
      <c r="AT183" s="258" t="s">
        <v>288</v>
      </c>
      <c r="AU183" s="258" t="s">
        <v>265</v>
      </c>
      <c r="AY183" s="3" t="s">
        <v>247</v>
      </c>
      <c r="BE183" s="137" t="n">
        <f aca="false">IF(N183="základní",J183,0)</f>
        <v>0</v>
      </c>
      <c r="BF183" s="137" t="n">
        <f aca="false">IF(N183="snížená",J183,0)</f>
        <v>0</v>
      </c>
      <c r="BG183" s="137" t="n">
        <f aca="false">IF(N183="zákl. přenesená",J183,0)</f>
        <v>0</v>
      </c>
      <c r="BH183" s="137" t="n">
        <f aca="false">IF(N183="sníž. přenesená",J183,0)</f>
        <v>0</v>
      </c>
      <c r="BI183" s="137" t="n">
        <f aca="false">IF(N183="nulová",J183,0)</f>
        <v>0</v>
      </c>
      <c r="BJ183" s="3" t="s">
        <v>81</v>
      </c>
      <c r="BK183" s="137" t="n">
        <f aca="false">ROUND(I183*H183,2)</f>
        <v>0</v>
      </c>
      <c r="BL183" s="3" t="s">
        <v>302</v>
      </c>
      <c r="BM183" s="258" t="s">
        <v>629</v>
      </c>
    </row>
    <row r="184" s="30" customFormat="true" ht="19.2" hidden="false" customHeight="false" outlineLevel="0" collapsed="false">
      <c r="A184" s="26"/>
      <c r="B184" s="27"/>
      <c r="C184" s="28"/>
      <c r="D184" s="259" t="s">
        <v>256</v>
      </c>
      <c r="E184" s="28"/>
      <c r="F184" s="260" t="s">
        <v>628</v>
      </c>
      <c r="G184" s="28"/>
      <c r="H184" s="28"/>
      <c r="I184" s="211"/>
      <c r="J184" s="28"/>
      <c r="K184" s="28"/>
      <c r="L184" s="29"/>
      <c r="M184" s="261"/>
      <c r="N184" s="262"/>
      <c r="O184" s="76"/>
      <c r="P184" s="76"/>
      <c r="Q184" s="76"/>
      <c r="R184" s="76"/>
      <c r="S184" s="76"/>
      <c r="T184" s="77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T184" s="3" t="s">
        <v>256</v>
      </c>
      <c r="AU184" s="3" t="s">
        <v>265</v>
      </c>
    </row>
    <row r="185" s="30" customFormat="true" ht="33" hidden="false" customHeight="true" outlineLevel="0" collapsed="false">
      <c r="A185" s="26"/>
      <c r="B185" s="27"/>
      <c r="C185" s="246" t="s">
        <v>630</v>
      </c>
      <c r="D185" s="246" t="s">
        <v>250</v>
      </c>
      <c r="E185" s="247" t="s">
        <v>631</v>
      </c>
      <c r="F185" s="248" t="s">
        <v>632</v>
      </c>
      <c r="G185" s="249" t="s">
        <v>291</v>
      </c>
      <c r="H185" s="250" t="n">
        <v>1</v>
      </c>
      <c r="I185" s="251"/>
      <c r="J185" s="252" t="n">
        <f aca="false">ROUND(I185*H185,2)</f>
        <v>0</v>
      </c>
      <c r="K185" s="253"/>
      <c r="L185" s="29"/>
      <c r="M185" s="254"/>
      <c r="N185" s="255" t="s">
        <v>39</v>
      </c>
      <c r="O185" s="76"/>
      <c r="P185" s="256" t="n">
        <f aca="false">O185*H185</f>
        <v>0</v>
      </c>
      <c r="Q185" s="256" t="n">
        <v>0</v>
      </c>
      <c r="R185" s="256" t="n">
        <f aca="false">Q185*H185</f>
        <v>0</v>
      </c>
      <c r="S185" s="256" t="n">
        <v>0</v>
      </c>
      <c r="T185" s="257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258" t="s">
        <v>302</v>
      </c>
      <c r="AT185" s="258" t="s">
        <v>250</v>
      </c>
      <c r="AU185" s="258" t="s">
        <v>265</v>
      </c>
      <c r="AY185" s="3" t="s">
        <v>247</v>
      </c>
      <c r="BE185" s="137" t="n">
        <f aca="false">IF(N185="základní",J185,0)</f>
        <v>0</v>
      </c>
      <c r="BF185" s="137" t="n">
        <f aca="false">IF(N185="snížená",J185,0)</f>
        <v>0</v>
      </c>
      <c r="BG185" s="137" t="n">
        <f aca="false">IF(N185="zákl. přenesená",J185,0)</f>
        <v>0</v>
      </c>
      <c r="BH185" s="137" t="n">
        <f aca="false">IF(N185="sníž. přenesená",J185,0)</f>
        <v>0</v>
      </c>
      <c r="BI185" s="137" t="n">
        <f aca="false">IF(N185="nulová",J185,0)</f>
        <v>0</v>
      </c>
      <c r="BJ185" s="3" t="s">
        <v>81</v>
      </c>
      <c r="BK185" s="137" t="n">
        <f aca="false">ROUND(I185*H185,2)</f>
        <v>0</v>
      </c>
      <c r="BL185" s="3" t="s">
        <v>302</v>
      </c>
      <c r="BM185" s="258" t="s">
        <v>633</v>
      </c>
    </row>
    <row r="186" s="30" customFormat="true" ht="19.2" hidden="false" customHeight="false" outlineLevel="0" collapsed="false">
      <c r="A186" s="26"/>
      <c r="B186" s="27"/>
      <c r="C186" s="28"/>
      <c r="D186" s="259" t="s">
        <v>256</v>
      </c>
      <c r="E186" s="28"/>
      <c r="F186" s="260" t="s">
        <v>634</v>
      </c>
      <c r="G186" s="28"/>
      <c r="H186" s="28"/>
      <c r="I186" s="211"/>
      <c r="J186" s="28"/>
      <c r="K186" s="28"/>
      <c r="L186" s="29"/>
      <c r="M186" s="261"/>
      <c r="N186" s="262"/>
      <c r="O186" s="76"/>
      <c r="P186" s="76"/>
      <c r="Q186" s="76"/>
      <c r="R186" s="76"/>
      <c r="S186" s="76"/>
      <c r="T186" s="7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T186" s="3" t="s">
        <v>256</v>
      </c>
      <c r="AU186" s="3" t="s">
        <v>265</v>
      </c>
    </row>
    <row r="187" s="30" customFormat="true" ht="24.15" hidden="false" customHeight="true" outlineLevel="0" collapsed="false">
      <c r="A187" s="26"/>
      <c r="B187" s="27"/>
      <c r="C187" s="263" t="s">
        <v>635</v>
      </c>
      <c r="D187" s="263" t="s">
        <v>288</v>
      </c>
      <c r="E187" s="264" t="s">
        <v>636</v>
      </c>
      <c r="F187" s="265" t="s">
        <v>637</v>
      </c>
      <c r="G187" s="266" t="s">
        <v>291</v>
      </c>
      <c r="H187" s="267" t="n">
        <v>1</v>
      </c>
      <c r="I187" s="268"/>
      <c r="J187" s="269" t="n">
        <f aca="false">ROUND(I187*H187,2)</f>
        <v>0</v>
      </c>
      <c r="K187" s="270"/>
      <c r="L187" s="271"/>
      <c r="M187" s="272"/>
      <c r="N187" s="273" t="s">
        <v>39</v>
      </c>
      <c r="O187" s="76"/>
      <c r="P187" s="256" t="n">
        <f aca="false">O187*H187</f>
        <v>0</v>
      </c>
      <c r="Q187" s="256" t="n">
        <v>0</v>
      </c>
      <c r="R187" s="256" t="n">
        <f aca="false">Q187*H187</f>
        <v>0</v>
      </c>
      <c r="S187" s="256" t="n">
        <v>0</v>
      </c>
      <c r="T187" s="257" t="n">
        <f aca="false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258" t="s">
        <v>324</v>
      </c>
      <c r="AT187" s="258" t="s">
        <v>288</v>
      </c>
      <c r="AU187" s="258" t="s">
        <v>265</v>
      </c>
      <c r="AY187" s="3" t="s">
        <v>247</v>
      </c>
      <c r="BE187" s="137" t="n">
        <f aca="false">IF(N187="základní",J187,0)</f>
        <v>0</v>
      </c>
      <c r="BF187" s="137" t="n">
        <f aca="false">IF(N187="snížená",J187,0)</f>
        <v>0</v>
      </c>
      <c r="BG187" s="137" t="n">
        <f aca="false">IF(N187="zákl. přenesená",J187,0)</f>
        <v>0</v>
      </c>
      <c r="BH187" s="137" t="n">
        <f aca="false">IF(N187="sníž. přenesená",J187,0)</f>
        <v>0</v>
      </c>
      <c r="BI187" s="137" t="n">
        <f aca="false">IF(N187="nulová",J187,0)</f>
        <v>0</v>
      </c>
      <c r="BJ187" s="3" t="s">
        <v>81</v>
      </c>
      <c r="BK187" s="137" t="n">
        <f aca="false">ROUND(I187*H187,2)</f>
        <v>0</v>
      </c>
      <c r="BL187" s="3" t="s">
        <v>302</v>
      </c>
      <c r="BM187" s="258" t="s">
        <v>638</v>
      </c>
    </row>
    <row r="188" s="30" customFormat="true" ht="19.2" hidden="false" customHeight="false" outlineLevel="0" collapsed="false">
      <c r="A188" s="26"/>
      <c r="B188" s="27"/>
      <c r="C188" s="28"/>
      <c r="D188" s="259" t="s">
        <v>256</v>
      </c>
      <c r="E188" s="28"/>
      <c r="F188" s="260" t="s">
        <v>637</v>
      </c>
      <c r="G188" s="28"/>
      <c r="H188" s="28"/>
      <c r="I188" s="211"/>
      <c r="J188" s="28"/>
      <c r="K188" s="28"/>
      <c r="L188" s="29"/>
      <c r="M188" s="261"/>
      <c r="N188" s="262"/>
      <c r="O188" s="76"/>
      <c r="P188" s="76"/>
      <c r="Q188" s="76"/>
      <c r="R188" s="76"/>
      <c r="S188" s="76"/>
      <c r="T188" s="77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T188" s="3" t="s">
        <v>256</v>
      </c>
      <c r="AU188" s="3" t="s">
        <v>265</v>
      </c>
    </row>
    <row r="189" s="30" customFormat="true" ht="16.5" hidden="false" customHeight="true" outlineLevel="0" collapsed="false">
      <c r="A189" s="26"/>
      <c r="B189" s="27"/>
      <c r="C189" s="246" t="s">
        <v>647</v>
      </c>
      <c r="D189" s="246" t="s">
        <v>250</v>
      </c>
      <c r="E189" s="247" t="s">
        <v>648</v>
      </c>
      <c r="F189" s="248" t="s">
        <v>649</v>
      </c>
      <c r="G189" s="249" t="s">
        <v>291</v>
      </c>
      <c r="H189" s="250" t="n">
        <v>1</v>
      </c>
      <c r="I189" s="251"/>
      <c r="J189" s="252" t="n">
        <f aca="false">ROUND(I189*H189,2)</f>
        <v>0</v>
      </c>
      <c r="K189" s="253"/>
      <c r="L189" s="29"/>
      <c r="M189" s="254"/>
      <c r="N189" s="255" t="s">
        <v>39</v>
      </c>
      <c r="O189" s="76"/>
      <c r="P189" s="256" t="n">
        <f aca="false">O189*H189</f>
        <v>0</v>
      </c>
      <c r="Q189" s="256" t="n">
        <v>0</v>
      </c>
      <c r="R189" s="256" t="n">
        <f aca="false">Q189*H189</f>
        <v>0</v>
      </c>
      <c r="S189" s="256" t="n">
        <v>0</v>
      </c>
      <c r="T189" s="257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258" t="s">
        <v>302</v>
      </c>
      <c r="AT189" s="258" t="s">
        <v>250</v>
      </c>
      <c r="AU189" s="258" t="s">
        <v>265</v>
      </c>
      <c r="AY189" s="3" t="s">
        <v>247</v>
      </c>
      <c r="BE189" s="137" t="n">
        <f aca="false">IF(N189="základní",J189,0)</f>
        <v>0</v>
      </c>
      <c r="BF189" s="137" t="n">
        <f aca="false">IF(N189="snížená",J189,0)</f>
        <v>0</v>
      </c>
      <c r="BG189" s="137" t="n">
        <f aca="false">IF(N189="zákl. přenesená",J189,0)</f>
        <v>0</v>
      </c>
      <c r="BH189" s="137" t="n">
        <f aca="false">IF(N189="sníž. přenesená",J189,0)</f>
        <v>0</v>
      </c>
      <c r="BI189" s="137" t="n">
        <f aca="false">IF(N189="nulová",J189,0)</f>
        <v>0</v>
      </c>
      <c r="BJ189" s="3" t="s">
        <v>81</v>
      </c>
      <c r="BK189" s="137" t="n">
        <f aca="false">ROUND(I189*H189,2)</f>
        <v>0</v>
      </c>
      <c r="BL189" s="3" t="s">
        <v>302</v>
      </c>
      <c r="BM189" s="258" t="s">
        <v>650</v>
      </c>
    </row>
    <row r="190" s="30" customFormat="true" ht="19.2" hidden="false" customHeight="false" outlineLevel="0" collapsed="false">
      <c r="A190" s="26"/>
      <c r="B190" s="27"/>
      <c r="C190" s="28"/>
      <c r="D190" s="259" t="s">
        <v>256</v>
      </c>
      <c r="E190" s="28"/>
      <c r="F190" s="260" t="s">
        <v>651</v>
      </c>
      <c r="G190" s="28"/>
      <c r="H190" s="28"/>
      <c r="I190" s="211"/>
      <c r="J190" s="28"/>
      <c r="K190" s="28"/>
      <c r="L190" s="29"/>
      <c r="M190" s="261"/>
      <c r="N190" s="262"/>
      <c r="O190" s="76"/>
      <c r="P190" s="76"/>
      <c r="Q190" s="76"/>
      <c r="R190" s="76"/>
      <c r="S190" s="76"/>
      <c r="T190" s="7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T190" s="3" t="s">
        <v>256</v>
      </c>
      <c r="AU190" s="3" t="s">
        <v>265</v>
      </c>
    </row>
    <row r="191" s="30" customFormat="true" ht="24.15" hidden="false" customHeight="true" outlineLevel="0" collapsed="false">
      <c r="A191" s="26"/>
      <c r="B191" s="27"/>
      <c r="C191" s="263" t="s">
        <v>652</v>
      </c>
      <c r="D191" s="263" t="s">
        <v>288</v>
      </c>
      <c r="E191" s="264" t="s">
        <v>653</v>
      </c>
      <c r="F191" s="265" t="s">
        <v>654</v>
      </c>
      <c r="G191" s="266" t="s">
        <v>291</v>
      </c>
      <c r="H191" s="267" t="n">
        <v>1</v>
      </c>
      <c r="I191" s="268"/>
      <c r="J191" s="269" t="n">
        <f aca="false">ROUND(I191*H191,2)</f>
        <v>0</v>
      </c>
      <c r="K191" s="270"/>
      <c r="L191" s="271"/>
      <c r="M191" s="272"/>
      <c r="N191" s="273" t="s">
        <v>39</v>
      </c>
      <c r="O191" s="76"/>
      <c r="P191" s="256" t="n">
        <f aca="false">O191*H191</f>
        <v>0</v>
      </c>
      <c r="Q191" s="256" t="n">
        <v>5E-005</v>
      </c>
      <c r="R191" s="256" t="n">
        <f aca="false">Q191*H191</f>
        <v>5E-005</v>
      </c>
      <c r="S191" s="256" t="n">
        <v>0</v>
      </c>
      <c r="T191" s="257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258" t="s">
        <v>324</v>
      </c>
      <c r="AT191" s="258" t="s">
        <v>288</v>
      </c>
      <c r="AU191" s="258" t="s">
        <v>265</v>
      </c>
      <c r="AY191" s="3" t="s">
        <v>247</v>
      </c>
      <c r="BE191" s="137" t="n">
        <f aca="false">IF(N191="základní",J191,0)</f>
        <v>0</v>
      </c>
      <c r="BF191" s="137" t="n">
        <f aca="false">IF(N191="snížená",J191,0)</f>
        <v>0</v>
      </c>
      <c r="BG191" s="137" t="n">
        <f aca="false">IF(N191="zákl. přenesená",J191,0)</f>
        <v>0</v>
      </c>
      <c r="BH191" s="137" t="n">
        <f aca="false">IF(N191="sníž. přenesená",J191,0)</f>
        <v>0</v>
      </c>
      <c r="BI191" s="137" t="n">
        <f aca="false">IF(N191="nulová",J191,0)</f>
        <v>0</v>
      </c>
      <c r="BJ191" s="3" t="s">
        <v>81</v>
      </c>
      <c r="BK191" s="137" t="n">
        <f aca="false">ROUND(I191*H191,2)</f>
        <v>0</v>
      </c>
      <c r="BL191" s="3" t="s">
        <v>302</v>
      </c>
      <c r="BM191" s="258" t="s">
        <v>655</v>
      </c>
    </row>
    <row r="192" s="30" customFormat="true" ht="19.2" hidden="false" customHeight="false" outlineLevel="0" collapsed="false">
      <c r="A192" s="26"/>
      <c r="B192" s="27"/>
      <c r="C192" s="28"/>
      <c r="D192" s="259" t="s">
        <v>256</v>
      </c>
      <c r="E192" s="28"/>
      <c r="F192" s="260" t="s">
        <v>654</v>
      </c>
      <c r="G192" s="28"/>
      <c r="H192" s="28"/>
      <c r="I192" s="211"/>
      <c r="J192" s="28"/>
      <c r="K192" s="28"/>
      <c r="L192" s="29"/>
      <c r="M192" s="261"/>
      <c r="N192" s="262"/>
      <c r="O192" s="76"/>
      <c r="P192" s="76"/>
      <c r="Q192" s="76"/>
      <c r="R192" s="76"/>
      <c r="S192" s="76"/>
      <c r="T192" s="77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T192" s="3" t="s">
        <v>256</v>
      </c>
      <c r="AU192" s="3" t="s">
        <v>265</v>
      </c>
    </row>
    <row r="193" s="30" customFormat="true" ht="24.15" hidden="false" customHeight="true" outlineLevel="0" collapsed="false">
      <c r="A193" s="26"/>
      <c r="B193" s="27"/>
      <c r="C193" s="246" t="s">
        <v>656</v>
      </c>
      <c r="D193" s="246" t="s">
        <v>250</v>
      </c>
      <c r="E193" s="247" t="s">
        <v>657</v>
      </c>
      <c r="F193" s="248" t="s">
        <v>658</v>
      </c>
      <c r="G193" s="249" t="s">
        <v>291</v>
      </c>
      <c r="H193" s="250" t="n">
        <v>1</v>
      </c>
      <c r="I193" s="251"/>
      <c r="J193" s="252" t="n">
        <f aca="false">ROUND(I193*H193,2)</f>
        <v>0</v>
      </c>
      <c r="K193" s="253"/>
      <c r="L193" s="29"/>
      <c r="M193" s="254"/>
      <c r="N193" s="255" t="s">
        <v>39</v>
      </c>
      <c r="O193" s="76"/>
      <c r="P193" s="256" t="n">
        <f aca="false">O193*H193</f>
        <v>0</v>
      </c>
      <c r="Q193" s="256" t="n">
        <v>0</v>
      </c>
      <c r="R193" s="256" t="n">
        <f aca="false">Q193*H193</f>
        <v>0</v>
      </c>
      <c r="S193" s="256" t="n">
        <v>0</v>
      </c>
      <c r="T193" s="257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302</v>
      </c>
      <c r="AT193" s="258" t="s">
        <v>250</v>
      </c>
      <c r="AU193" s="258" t="s">
        <v>265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659</v>
      </c>
    </row>
    <row r="194" s="30" customFormat="true" ht="19.2" hidden="false" customHeight="false" outlineLevel="0" collapsed="false">
      <c r="A194" s="26"/>
      <c r="B194" s="27"/>
      <c r="C194" s="28"/>
      <c r="D194" s="259" t="s">
        <v>256</v>
      </c>
      <c r="E194" s="28"/>
      <c r="F194" s="260" t="s">
        <v>658</v>
      </c>
      <c r="G194" s="28"/>
      <c r="H194" s="28"/>
      <c r="I194" s="211"/>
      <c r="J194" s="28"/>
      <c r="K194" s="28"/>
      <c r="L194" s="29"/>
      <c r="M194" s="261"/>
      <c r="N194" s="262"/>
      <c r="O194" s="76"/>
      <c r="P194" s="76"/>
      <c r="Q194" s="76"/>
      <c r="R194" s="76"/>
      <c r="S194" s="76"/>
      <c r="T194" s="77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T194" s="3" t="s">
        <v>256</v>
      </c>
      <c r="AU194" s="3" t="s">
        <v>265</v>
      </c>
    </row>
    <row r="195" s="30" customFormat="true" ht="24.15" hidden="false" customHeight="true" outlineLevel="0" collapsed="false">
      <c r="A195" s="26"/>
      <c r="B195" s="27"/>
      <c r="C195" s="263" t="s">
        <v>660</v>
      </c>
      <c r="D195" s="263" t="s">
        <v>288</v>
      </c>
      <c r="E195" s="264" t="s">
        <v>661</v>
      </c>
      <c r="F195" s="265" t="s">
        <v>662</v>
      </c>
      <c r="G195" s="266" t="s">
        <v>291</v>
      </c>
      <c r="H195" s="267" t="n">
        <v>1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5E-005</v>
      </c>
      <c r="R195" s="256" t="n">
        <f aca="false">Q195*H195</f>
        <v>5E-005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324</v>
      </c>
      <c r="AT195" s="258" t="s">
        <v>288</v>
      </c>
      <c r="AU195" s="258" t="s">
        <v>265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302</v>
      </c>
      <c r="BM195" s="258" t="s">
        <v>663</v>
      </c>
    </row>
    <row r="196" s="30" customFormat="true" ht="19.2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662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265</v>
      </c>
    </row>
    <row r="197" s="30" customFormat="true" ht="24.15" hidden="false" customHeight="true" outlineLevel="0" collapsed="false">
      <c r="A197" s="26"/>
      <c r="B197" s="27"/>
      <c r="C197" s="246" t="s">
        <v>664</v>
      </c>
      <c r="D197" s="246" t="s">
        <v>250</v>
      </c>
      <c r="E197" s="247" t="s">
        <v>665</v>
      </c>
      <c r="F197" s="248" t="s">
        <v>666</v>
      </c>
      <c r="G197" s="249" t="s">
        <v>332</v>
      </c>
      <c r="H197" s="250" t="n">
        <v>12</v>
      </c>
      <c r="I197" s="251"/>
      <c r="J197" s="252" t="n">
        <f aca="false">ROUND(I197*H197,2)</f>
        <v>0</v>
      </c>
      <c r="K197" s="253"/>
      <c r="L197" s="29"/>
      <c r="M197" s="254"/>
      <c r="N197" s="255" t="s">
        <v>39</v>
      </c>
      <c r="O197" s="76"/>
      <c r="P197" s="256" t="n">
        <f aca="false">O197*H197</f>
        <v>0</v>
      </c>
      <c r="Q197" s="256" t="n">
        <v>0</v>
      </c>
      <c r="R197" s="256" t="n">
        <f aca="false">Q197*H197</f>
        <v>0</v>
      </c>
      <c r="S197" s="256" t="n">
        <v>0</v>
      </c>
      <c r="T197" s="257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258" t="s">
        <v>302</v>
      </c>
      <c r="AT197" s="258" t="s">
        <v>250</v>
      </c>
      <c r="AU197" s="258" t="s">
        <v>265</v>
      </c>
      <c r="AY197" s="3" t="s">
        <v>247</v>
      </c>
      <c r="BE197" s="137" t="n">
        <f aca="false">IF(N197="základní",J197,0)</f>
        <v>0</v>
      </c>
      <c r="BF197" s="137" t="n">
        <f aca="false">IF(N197="snížená",J197,0)</f>
        <v>0</v>
      </c>
      <c r="BG197" s="137" t="n">
        <f aca="false">IF(N197="zákl. přenesená",J197,0)</f>
        <v>0</v>
      </c>
      <c r="BH197" s="137" t="n">
        <f aca="false">IF(N197="sníž. přenesená",J197,0)</f>
        <v>0</v>
      </c>
      <c r="BI197" s="137" t="n">
        <f aca="false">IF(N197="nulová",J197,0)</f>
        <v>0</v>
      </c>
      <c r="BJ197" s="3" t="s">
        <v>81</v>
      </c>
      <c r="BK197" s="137" t="n">
        <f aca="false">ROUND(I197*H197,2)</f>
        <v>0</v>
      </c>
      <c r="BL197" s="3" t="s">
        <v>302</v>
      </c>
      <c r="BM197" s="258" t="s">
        <v>667</v>
      </c>
    </row>
    <row r="198" s="30" customFormat="true" ht="28.8" hidden="false" customHeight="false" outlineLevel="0" collapsed="false">
      <c r="A198" s="26"/>
      <c r="B198" s="27"/>
      <c r="C198" s="28"/>
      <c r="D198" s="259" t="s">
        <v>256</v>
      </c>
      <c r="E198" s="28"/>
      <c r="F198" s="260" t="s">
        <v>668</v>
      </c>
      <c r="G198" s="28"/>
      <c r="H198" s="28"/>
      <c r="I198" s="211"/>
      <c r="J198" s="28"/>
      <c r="K198" s="28"/>
      <c r="L198" s="29"/>
      <c r="M198" s="261"/>
      <c r="N198" s="262"/>
      <c r="O198" s="76"/>
      <c r="P198" s="76"/>
      <c r="Q198" s="76"/>
      <c r="R198" s="76"/>
      <c r="S198" s="76"/>
      <c r="T198" s="7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3" t="s">
        <v>256</v>
      </c>
      <c r="AU198" s="3" t="s">
        <v>265</v>
      </c>
    </row>
    <row r="199" s="30" customFormat="true" ht="37.8" hidden="false" customHeight="true" outlineLevel="0" collapsed="false">
      <c r="A199" s="26"/>
      <c r="B199" s="27"/>
      <c r="C199" s="263" t="s">
        <v>669</v>
      </c>
      <c r="D199" s="263" t="s">
        <v>288</v>
      </c>
      <c r="E199" s="264" t="s">
        <v>670</v>
      </c>
      <c r="F199" s="265" t="s">
        <v>671</v>
      </c>
      <c r="G199" s="266" t="s">
        <v>332</v>
      </c>
      <c r="H199" s="267" t="n">
        <v>6</v>
      </c>
      <c r="I199" s="268"/>
      <c r="J199" s="269" t="n">
        <f aca="false">ROUND(I199*H199,2)</f>
        <v>0</v>
      </c>
      <c r="K199" s="270"/>
      <c r="L199" s="271"/>
      <c r="M199" s="272"/>
      <c r="N199" s="273" t="s">
        <v>39</v>
      </c>
      <c r="O199" s="76"/>
      <c r="P199" s="256" t="n">
        <f aca="false">O199*H199</f>
        <v>0</v>
      </c>
      <c r="Q199" s="256" t="n">
        <v>7E-005</v>
      </c>
      <c r="R199" s="256" t="n">
        <f aca="false">Q199*H199</f>
        <v>0.00042</v>
      </c>
      <c r="S199" s="256" t="n">
        <v>0</v>
      </c>
      <c r="T199" s="257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258" t="s">
        <v>324</v>
      </c>
      <c r="AT199" s="258" t="s">
        <v>288</v>
      </c>
      <c r="AU199" s="258" t="s">
        <v>265</v>
      </c>
      <c r="AY199" s="3" t="s">
        <v>247</v>
      </c>
      <c r="BE199" s="137" t="n">
        <f aca="false">IF(N199="základní",J199,0)</f>
        <v>0</v>
      </c>
      <c r="BF199" s="137" t="n">
        <f aca="false">IF(N199="snížená",J199,0)</f>
        <v>0</v>
      </c>
      <c r="BG199" s="137" t="n">
        <f aca="false">IF(N199="zákl. přenesená",J199,0)</f>
        <v>0</v>
      </c>
      <c r="BH199" s="137" t="n">
        <f aca="false">IF(N199="sníž. přenesená",J199,0)</f>
        <v>0</v>
      </c>
      <c r="BI199" s="137" t="n">
        <f aca="false">IF(N199="nulová",J199,0)</f>
        <v>0</v>
      </c>
      <c r="BJ199" s="3" t="s">
        <v>81</v>
      </c>
      <c r="BK199" s="137" t="n">
        <f aca="false">ROUND(I199*H199,2)</f>
        <v>0</v>
      </c>
      <c r="BL199" s="3" t="s">
        <v>302</v>
      </c>
      <c r="BM199" s="258" t="s">
        <v>672</v>
      </c>
    </row>
    <row r="200" s="30" customFormat="true" ht="28.8" hidden="false" customHeight="false" outlineLevel="0" collapsed="false">
      <c r="A200" s="26"/>
      <c r="B200" s="27"/>
      <c r="C200" s="28"/>
      <c r="D200" s="259" t="s">
        <v>256</v>
      </c>
      <c r="E200" s="28"/>
      <c r="F200" s="260" t="s">
        <v>671</v>
      </c>
      <c r="G200" s="28"/>
      <c r="H200" s="28"/>
      <c r="I200" s="211"/>
      <c r="J200" s="28"/>
      <c r="K200" s="28"/>
      <c r="L200" s="29"/>
      <c r="M200" s="261"/>
      <c r="N200" s="262"/>
      <c r="O200" s="76"/>
      <c r="P200" s="76"/>
      <c r="Q200" s="76"/>
      <c r="R200" s="76"/>
      <c r="S200" s="76"/>
      <c r="T200" s="7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3" t="s">
        <v>256</v>
      </c>
      <c r="AU200" s="3" t="s">
        <v>265</v>
      </c>
    </row>
    <row r="201" s="30" customFormat="true" ht="33" hidden="false" customHeight="true" outlineLevel="0" collapsed="false">
      <c r="A201" s="26"/>
      <c r="B201" s="27"/>
      <c r="C201" s="263" t="s">
        <v>673</v>
      </c>
      <c r="D201" s="263" t="s">
        <v>288</v>
      </c>
      <c r="E201" s="264" t="s">
        <v>674</v>
      </c>
      <c r="F201" s="265" t="s">
        <v>675</v>
      </c>
      <c r="G201" s="266" t="s">
        <v>332</v>
      </c>
      <c r="H201" s="267" t="n">
        <v>3</v>
      </c>
      <c r="I201" s="268"/>
      <c r="J201" s="269" t="n">
        <f aca="false">ROUND(I201*H201,2)</f>
        <v>0</v>
      </c>
      <c r="K201" s="270"/>
      <c r="L201" s="271"/>
      <c r="M201" s="272"/>
      <c r="N201" s="273" t="s">
        <v>39</v>
      </c>
      <c r="O201" s="76"/>
      <c r="P201" s="256" t="n">
        <f aca="false">O201*H201</f>
        <v>0</v>
      </c>
      <c r="Q201" s="256" t="n">
        <v>7E-005</v>
      </c>
      <c r="R201" s="256" t="n">
        <f aca="false">Q201*H201</f>
        <v>0.00021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324</v>
      </c>
      <c r="AT201" s="258" t="s">
        <v>288</v>
      </c>
      <c r="AU201" s="258" t="s">
        <v>265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676</v>
      </c>
    </row>
    <row r="202" s="30" customFormat="true" ht="19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675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265</v>
      </c>
    </row>
    <row r="203" s="30" customFormat="true" ht="37.8" hidden="false" customHeight="true" outlineLevel="0" collapsed="false">
      <c r="A203" s="26"/>
      <c r="B203" s="27"/>
      <c r="C203" s="263" t="s">
        <v>677</v>
      </c>
      <c r="D203" s="263" t="s">
        <v>288</v>
      </c>
      <c r="E203" s="264" t="s">
        <v>678</v>
      </c>
      <c r="F203" s="265" t="s">
        <v>679</v>
      </c>
      <c r="G203" s="266" t="s">
        <v>332</v>
      </c>
      <c r="H203" s="267" t="n">
        <v>3</v>
      </c>
      <c r="I203" s="268"/>
      <c r="J203" s="269" t="n">
        <f aca="false">ROUND(I203*H203,2)</f>
        <v>0</v>
      </c>
      <c r="K203" s="270"/>
      <c r="L203" s="271"/>
      <c r="M203" s="272"/>
      <c r="N203" s="273" t="s">
        <v>39</v>
      </c>
      <c r="O203" s="76"/>
      <c r="P203" s="256" t="n">
        <f aca="false">O203*H203</f>
        <v>0</v>
      </c>
      <c r="Q203" s="256" t="n">
        <v>7E-005</v>
      </c>
      <c r="R203" s="256" t="n">
        <f aca="false">Q203*H203</f>
        <v>0.00021</v>
      </c>
      <c r="S203" s="256" t="n">
        <v>0</v>
      </c>
      <c r="T203" s="257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324</v>
      </c>
      <c r="AT203" s="258" t="s">
        <v>288</v>
      </c>
      <c r="AU203" s="258" t="s">
        <v>265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680</v>
      </c>
    </row>
    <row r="204" s="30" customFormat="true" ht="19.2" hidden="false" customHeight="false" outlineLevel="0" collapsed="false">
      <c r="A204" s="26"/>
      <c r="B204" s="27"/>
      <c r="C204" s="28"/>
      <c r="D204" s="259" t="s">
        <v>256</v>
      </c>
      <c r="E204" s="28"/>
      <c r="F204" s="260" t="s">
        <v>679</v>
      </c>
      <c r="G204" s="28"/>
      <c r="H204" s="28"/>
      <c r="I204" s="211"/>
      <c r="J204" s="28"/>
      <c r="K204" s="28"/>
      <c r="L204" s="29"/>
      <c r="M204" s="261"/>
      <c r="N204" s="262"/>
      <c r="O204" s="76"/>
      <c r="P204" s="76"/>
      <c r="Q204" s="76"/>
      <c r="R204" s="76"/>
      <c r="S204" s="76"/>
      <c r="T204" s="7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3" t="s">
        <v>256</v>
      </c>
      <c r="AU204" s="3" t="s">
        <v>265</v>
      </c>
    </row>
    <row r="205" s="30" customFormat="true" ht="24.15" hidden="false" customHeight="true" outlineLevel="0" collapsed="false">
      <c r="A205" s="26"/>
      <c r="B205" s="27"/>
      <c r="C205" s="246" t="s">
        <v>681</v>
      </c>
      <c r="D205" s="246" t="s">
        <v>250</v>
      </c>
      <c r="E205" s="247" t="s">
        <v>682</v>
      </c>
      <c r="F205" s="248" t="s">
        <v>683</v>
      </c>
      <c r="G205" s="249" t="s">
        <v>291</v>
      </c>
      <c r="H205" s="250" t="n">
        <v>1</v>
      </c>
      <c r="I205" s="251"/>
      <c r="J205" s="252" t="n">
        <f aca="false">ROUND(I205*H205,2)</f>
        <v>0</v>
      </c>
      <c r="K205" s="253"/>
      <c r="L205" s="29"/>
      <c r="M205" s="254"/>
      <c r="N205" s="255" t="s">
        <v>39</v>
      </c>
      <c r="O205" s="76"/>
      <c r="P205" s="256" t="n">
        <f aca="false">O205*H205</f>
        <v>0</v>
      </c>
      <c r="Q205" s="256" t="n">
        <v>0</v>
      </c>
      <c r="R205" s="256" t="n">
        <f aca="false">Q205*H205</f>
        <v>0</v>
      </c>
      <c r="S205" s="256" t="n">
        <v>0</v>
      </c>
      <c r="T205" s="257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302</v>
      </c>
      <c r="AT205" s="258" t="s">
        <v>250</v>
      </c>
      <c r="AU205" s="258" t="s">
        <v>265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302</v>
      </c>
      <c r="BM205" s="258" t="s">
        <v>684</v>
      </c>
    </row>
    <row r="206" s="30" customFormat="true" ht="28.8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685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265</v>
      </c>
    </row>
    <row r="207" s="30" customFormat="true" ht="16.5" hidden="false" customHeight="true" outlineLevel="0" collapsed="false">
      <c r="A207" s="26"/>
      <c r="B207" s="27"/>
      <c r="C207" s="263" t="s">
        <v>686</v>
      </c>
      <c r="D207" s="263" t="s">
        <v>288</v>
      </c>
      <c r="E207" s="264" t="s">
        <v>687</v>
      </c>
      <c r="F207" s="265" t="s">
        <v>688</v>
      </c>
      <c r="G207" s="266" t="s">
        <v>291</v>
      </c>
      <c r="H207" s="267" t="n">
        <v>1</v>
      </c>
      <c r="I207" s="268"/>
      <c r="J207" s="269" t="n">
        <f aca="false">ROUND(I207*H207,2)</f>
        <v>0</v>
      </c>
      <c r="K207" s="270"/>
      <c r="L207" s="271"/>
      <c r="M207" s="272"/>
      <c r="N207" s="273" t="s">
        <v>39</v>
      </c>
      <c r="O207" s="76"/>
      <c r="P207" s="256" t="n">
        <f aca="false">O207*H207</f>
        <v>0</v>
      </c>
      <c r="Q207" s="256" t="n">
        <v>5E-005</v>
      </c>
      <c r="R207" s="256" t="n">
        <f aca="false">Q207*H207</f>
        <v>5E-005</v>
      </c>
      <c r="S207" s="256" t="n">
        <v>0</v>
      </c>
      <c r="T207" s="257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58" t="s">
        <v>324</v>
      </c>
      <c r="AT207" s="258" t="s">
        <v>288</v>
      </c>
      <c r="AU207" s="258" t="s">
        <v>265</v>
      </c>
      <c r="AY207" s="3" t="s">
        <v>247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81</v>
      </c>
      <c r="BK207" s="137" t="n">
        <f aca="false">ROUND(I207*H207,2)</f>
        <v>0</v>
      </c>
      <c r="BL207" s="3" t="s">
        <v>302</v>
      </c>
      <c r="BM207" s="258" t="s">
        <v>689</v>
      </c>
    </row>
    <row r="208" s="30" customFormat="true" ht="10.2" hidden="false" customHeight="false" outlineLevel="0" collapsed="false">
      <c r="A208" s="26"/>
      <c r="B208" s="27"/>
      <c r="C208" s="28"/>
      <c r="D208" s="259" t="s">
        <v>256</v>
      </c>
      <c r="E208" s="28"/>
      <c r="F208" s="260" t="s">
        <v>688</v>
      </c>
      <c r="G208" s="28"/>
      <c r="H208" s="28"/>
      <c r="I208" s="211"/>
      <c r="J208" s="28"/>
      <c r="K208" s="28"/>
      <c r="L208" s="29"/>
      <c r="M208" s="261"/>
      <c r="N208" s="262"/>
      <c r="O208" s="76"/>
      <c r="P208" s="76"/>
      <c r="Q208" s="76"/>
      <c r="R208" s="76"/>
      <c r="S208" s="76"/>
      <c r="T208" s="7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3" t="s">
        <v>256</v>
      </c>
      <c r="AU208" s="3" t="s">
        <v>265</v>
      </c>
    </row>
    <row r="209" s="30" customFormat="true" ht="33" hidden="false" customHeight="true" outlineLevel="0" collapsed="false">
      <c r="A209" s="26"/>
      <c r="B209" s="27"/>
      <c r="C209" s="246" t="s">
        <v>698</v>
      </c>
      <c r="D209" s="246" t="s">
        <v>250</v>
      </c>
      <c r="E209" s="247" t="s">
        <v>699</v>
      </c>
      <c r="F209" s="248" t="s">
        <v>700</v>
      </c>
      <c r="G209" s="249" t="s">
        <v>291</v>
      </c>
      <c r="H209" s="250" t="n">
        <v>7</v>
      </c>
      <c r="I209" s="251"/>
      <c r="J209" s="252" t="n">
        <f aca="false">ROUND(I209*H209,2)</f>
        <v>0</v>
      </c>
      <c r="K209" s="253"/>
      <c r="L209" s="29"/>
      <c r="M209" s="254"/>
      <c r="N209" s="255" t="s">
        <v>39</v>
      </c>
      <c r="O209" s="76"/>
      <c r="P209" s="256" t="n">
        <f aca="false">O209*H209</f>
        <v>0</v>
      </c>
      <c r="Q209" s="256" t="n">
        <v>0</v>
      </c>
      <c r="R209" s="256" t="n">
        <f aca="false">Q209*H209</f>
        <v>0</v>
      </c>
      <c r="S209" s="256" t="n">
        <v>0</v>
      </c>
      <c r="T209" s="257" t="n">
        <f aca="false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258" t="s">
        <v>302</v>
      </c>
      <c r="AT209" s="258" t="s">
        <v>250</v>
      </c>
      <c r="AU209" s="258" t="s">
        <v>265</v>
      </c>
      <c r="AY209" s="3" t="s">
        <v>247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81</v>
      </c>
      <c r="BK209" s="137" t="n">
        <f aca="false">ROUND(I209*H209,2)</f>
        <v>0</v>
      </c>
      <c r="BL209" s="3" t="s">
        <v>302</v>
      </c>
      <c r="BM209" s="258" t="s">
        <v>701</v>
      </c>
    </row>
    <row r="210" s="30" customFormat="true" ht="28.8" hidden="false" customHeight="false" outlineLevel="0" collapsed="false">
      <c r="A210" s="26"/>
      <c r="B210" s="27"/>
      <c r="C210" s="28"/>
      <c r="D210" s="259" t="s">
        <v>256</v>
      </c>
      <c r="E210" s="28"/>
      <c r="F210" s="260" t="s">
        <v>702</v>
      </c>
      <c r="G210" s="28"/>
      <c r="H210" s="28"/>
      <c r="I210" s="211"/>
      <c r="J210" s="28"/>
      <c r="K210" s="28"/>
      <c r="L210" s="29"/>
      <c r="M210" s="261"/>
      <c r="N210" s="262"/>
      <c r="O210" s="76"/>
      <c r="P210" s="76"/>
      <c r="Q210" s="76"/>
      <c r="R210" s="76"/>
      <c r="S210" s="76"/>
      <c r="T210" s="7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3" t="s">
        <v>256</v>
      </c>
      <c r="AU210" s="3" t="s">
        <v>265</v>
      </c>
    </row>
    <row r="211" s="30" customFormat="true" ht="33" hidden="false" customHeight="true" outlineLevel="0" collapsed="false">
      <c r="A211" s="26"/>
      <c r="B211" s="27"/>
      <c r="C211" s="263" t="s">
        <v>707</v>
      </c>
      <c r="D211" s="263" t="s">
        <v>288</v>
      </c>
      <c r="E211" s="264" t="s">
        <v>708</v>
      </c>
      <c r="F211" s="265" t="s">
        <v>709</v>
      </c>
      <c r="G211" s="266" t="s">
        <v>291</v>
      </c>
      <c r="H211" s="267" t="n">
        <v>7</v>
      </c>
      <c r="I211" s="268"/>
      <c r="J211" s="269" t="n">
        <f aca="false">ROUND(I211*H211,2)</f>
        <v>0</v>
      </c>
      <c r="K211" s="270"/>
      <c r="L211" s="271"/>
      <c r="M211" s="272"/>
      <c r="N211" s="273" t="s">
        <v>39</v>
      </c>
      <c r="O211" s="76"/>
      <c r="P211" s="256" t="n">
        <f aca="false">O211*H211</f>
        <v>0</v>
      </c>
      <c r="Q211" s="256" t="n">
        <v>7E-005</v>
      </c>
      <c r="R211" s="256" t="n">
        <f aca="false">Q211*H211</f>
        <v>0.00049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324</v>
      </c>
      <c r="AT211" s="258" t="s">
        <v>288</v>
      </c>
      <c r="AU211" s="258" t="s">
        <v>265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302</v>
      </c>
      <c r="BM211" s="258" t="s">
        <v>710</v>
      </c>
    </row>
    <row r="212" s="30" customFormat="true" ht="19.2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709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265</v>
      </c>
    </row>
    <row r="213" s="30" customFormat="true" ht="33" hidden="false" customHeight="true" outlineLevel="0" collapsed="false">
      <c r="A213" s="26"/>
      <c r="B213" s="27"/>
      <c r="C213" s="263" t="s">
        <v>711</v>
      </c>
      <c r="D213" s="263" t="s">
        <v>288</v>
      </c>
      <c r="E213" s="264" t="s">
        <v>712</v>
      </c>
      <c r="F213" s="265" t="s">
        <v>713</v>
      </c>
      <c r="G213" s="266" t="s">
        <v>291</v>
      </c>
      <c r="H213" s="267" t="n">
        <v>10</v>
      </c>
      <c r="I213" s="268"/>
      <c r="J213" s="269" t="n">
        <f aca="false">ROUND(I213*H213,2)</f>
        <v>0</v>
      </c>
      <c r="K213" s="270"/>
      <c r="L213" s="271"/>
      <c r="M213" s="272"/>
      <c r="N213" s="273" t="s">
        <v>39</v>
      </c>
      <c r="O213" s="76"/>
      <c r="P213" s="256" t="n">
        <f aca="false">O213*H213</f>
        <v>0</v>
      </c>
      <c r="Q213" s="256" t="n">
        <v>0</v>
      </c>
      <c r="R213" s="256" t="n">
        <f aca="false">Q213*H213</f>
        <v>0</v>
      </c>
      <c r="S213" s="256" t="n">
        <v>0</v>
      </c>
      <c r="T213" s="257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324</v>
      </c>
      <c r="AT213" s="258" t="s">
        <v>288</v>
      </c>
      <c r="AU213" s="258" t="s">
        <v>265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714</v>
      </c>
    </row>
    <row r="214" s="30" customFormat="true" ht="19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713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265</v>
      </c>
    </row>
    <row r="215" s="30" customFormat="true" ht="49.05" hidden="false" customHeight="true" outlineLevel="0" collapsed="false">
      <c r="A215" s="26"/>
      <c r="B215" s="27"/>
      <c r="C215" s="246" t="s">
        <v>715</v>
      </c>
      <c r="D215" s="246" t="s">
        <v>250</v>
      </c>
      <c r="E215" s="247" t="s">
        <v>716</v>
      </c>
      <c r="F215" s="248" t="s">
        <v>717</v>
      </c>
      <c r="G215" s="249" t="s">
        <v>291</v>
      </c>
      <c r="H215" s="250" t="n">
        <v>2</v>
      </c>
      <c r="I215" s="251"/>
      <c r="J215" s="252" t="n">
        <f aca="false">ROUND(I215*H215,2)</f>
        <v>0</v>
      </c>
      <c r="K215" s="253"/>
      <c r="L215" s="29"/>
      <c r="M215" s="254"/>
      <c r="N215" s="255" t="s">
        <v>39</v>
      </c>
      <c r="O215" s="76"/>
      <c r="P215" s="256" t="n">
        <f aca="false">O215*H215</f>
        <v>0</v>
      </c>
      <c r="Q215" s="256" t="n">
        <v>0</v>
      </c>
      <c r="R215" s="256" t="n">
        <f aca="false">Q215*H215</f>
        <v>0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302</v>
      </c>
      <c r="AT215" s="258" t="s">
        <v>250</v>
      </c>
      <c r="AU215" s="258" t="s">
        <v>265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1538</v>
      </c>
    </row>
    <row r="216" s="30" customFormat="true" ht="28.8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717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265</v>
      </c>
    </row>
    <row r="217" s="30" customFormat="true" ht="37.8" hidden="false" customHeight="true" outlineLevel="0" collapsed="false">
      <c r="A217" s="26"/>
      <c r="B217" s="27"/>
      <c r="C217" s="263" t="s">
        <v>723</v>
      </c>
      <c r="D217" s="263" t="s">
        <v>288</v>
      </c>
      <c r="E217" s="264" t="s">
        <v>724</v>
      </c>
      <c r="F217" s="265" t="s">
        <v>725</v>
      </c>
      <c r="G217" s="266" t="s">
        <v>291</v>
      </c>
      <c r="H217" s="267" t="n">
        <v>2</v>
      </c>
      <c r="I217" s="268"/>
      <c r="J217" s="269" t="n">
        <f aca="false">ROUND(I217*H217,2)</f>
        <v>0</v>
      </c>
      <c r="K217" s="270"/>
      <c r="L217" s="271"/>
      <c r="M217" s="272"/>
      <c r="N217" s="273" t="s">
        <v>39</v>
      </c>
      <c r="O217" s="76"/>
      <c r="P217" s="256" t="n">
        <f aca="false">O217*H217</f>
        <v>0</v>
      </c>
      <c r="Q217" s="256" t="n">
        <v>7E-005</v>
      </c>
      <c r="R217" s="256" t="n">
        <f aca="false">Q217*H217</f>
        <v>0.00014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324</v>
      </c>
      <c r="AT217" s="258" t="s">
        <v>288</v>
      </c>
      <c r="AU217" s="258" t="s">
        <v>265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1641</v>
      </c>
    </row>
    <row r="218" s="30" customFormat="true" ht="19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725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265</v>
      </c>
    </row>
    <row r="219" s="30" customFormat="true" ht="24.15" hidden="false" customHeight="true" outlineLevel="0" collapsed="false">
      <c r="A219" s="26"/>
      <c r="B219" s="27"/>
      <c r="C219" s="263" t="s">
        <v>1541</v>
      </c>
      <c r="D219" s="263" t="s">
        <v>288</v>
      </c>
      <c r="E219" s="264" t="s">
        <v>1542</v>
      </c>
      <c r="F219" s="265" t="s">
        <v>1543</v>
      </c>
      <c r="G219" s="266" t="s">
        <v>291</v>
      </c>
      <c r="H219" s="267" t="n">
        <v>1</v>
      </c>
      <c r="I219" s="268"/>
      <c r="J219" s="269" t="n">
        <f aca="false">ROUND(I219*H219,2)</f>
        <v>0</v>
      </c>
      <c r="K219" s="270"/>
      <c r="L219" s="271"/>
      <c r="M219" s="272"/>
      <c r="N219" s="273" t="s">
        <v>39</v>
      </c>
      <c r="O219" s="76"/>
      <c r="P219" s="256" t="n">
        <f aca="false">O219*H219</f>
        <v>0</v>
      </c>
      <c r="Q219" s="256" t="n">
        <v>1E-005</v>
      </c>
      <c r="R219" s="256" t="n">
        <f aca="false">Q219*H219</f>
        <v>1E-005</v>
      </c>
      <c r="S219" s="256" t="n">
        <v>0</v>
      </c>
      <c r="T219" s="257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258" t="s">
        <v>324</v>
      </c>
      <c r="AT219" s="258" t="s">
        <v>288</v>
      </c>
      <c r="AU219" s="258" t="s">
        <v>265</v>
      </c>
      <c r="AY219" s="3" t="s">
        <v>247</v>
      </c>
      <c r="BE219" s="137" t="n">
        <f aca="false">IF(N219="základní",J219,0)</f>
        <v>0</v>
      </c>
      <c r="BF219" s="137" t="n">
        <f aca="false">IF(N219="snížená",J219,0)</f>
        <v>0</v>
      </c>
      <c r="BG219" s="137" t="n">
        <f aca="false">IF(N219="zákl. přenesená",J219,0)</f>
        <v>0</v>
      </c>
      <c r="BH219" s="137" t="n">
        <f aca="false">IF(N219="sníž. přenesená",J219,0)</f>
        <v>0</v>
      </c>
      <c r="BI219" s="137" t="n">
        <f aca="false">IF(N219="nulová",J219,0)</f>
        <v>0</v>
      </c>
      <c r="BJ219" s="3" t="s">
        <v>81</v>
      </c>
      <c r="BK219" s="137" t="n">
        <f aca="false">ROUND(I219*H219,2)</f>
        <v>0</v>
      </c>
      <c r="BL219" s="3" t="s">
        <v>302</v>
      </c>
      <c r="BM219" s="258" t="s">
        <v>1544</v>
      </c>
    </row>
    <row r="220" s="30" customFormat="true" ht="10.2" hidden="false" customHeight="false" outlineLevel="0" collapsed="false">
      <c r="A220" s="26"/>
      <c r="B220" s="27"/>
      <c r="C220" s="28"/>
      <c r="D220" s="259" t="s">
        <v>256</v>
      </c>
      <c r="E220" s="28"/>
      <c r="F220" s="260" t="s">
        <v>1543</v>
      </c>
      <c r="G220" s="28"/>
      <c r="H220" s="28"/>
      <c r="I220" s="211"/>
      <c r="J220" s="28"/>
      <c r="K220" s="28"/>
      <c r="L220" s="29"/>
      <c r="M220" s="261"/>
      <c r="N220" s="262"/>
      <c r="O220" s="76"/>
      <c r="P220" s="76"/>
      <c r="Q220" s="76"/>
      <c r="R220" s="76"/>
      <c r="S220" s="76"/>
      <c r="T220" s="77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T220" s="3" t="s">
        <v>256</v>
      </c>
      <c r="AU220" s="3" t="s">
        <v>265</v>
      </c>
    </row>
    <row r="221" s="30" customFormat="true" ht="24.15" hidden="false" customHeight="true" outlineLevel="0" collapsed="false">
      <c r="A221" s="26"/>
      <c r="B221" s="27"/>
      <c r="C221" s="263" t="s">
        <v>1642</v>
      </c>
      <c r="D221" s="263" t="s">
        <v>288</v>
      </c>
      <c r="E221" s="264" t="s">
        <v>993</v>
      </c>
      <c r="F221" s="265" t="s">
        <v>994</v>
      </c>
      <c r="G221" s="266" t="s">
        <v>291</v>
      </c>
      <c r="H221" s="267" t="n">
        <v>1</v>
      </c>
      <c r="I221" s="268"/>
      <c r="J221" s="269" t="n">
        <f aca="false">ROUND(I221*H221,2)</f>
        <v>0</v>
      </c>
      <c r="K221" s="270"/>
      <c r="L221" s="271"/>
      <c r="M221" s="272"/>
      <c r="N221" s="273" t="s">
        <v>39</v>
      </c>
      <c r="O221" s="76"/>
      <c r="P221" s="256" t="n">
        <f aca="false">O221*H221</f>
        <v>0</v>
      </c>
      <c r="Q221" s="256" t="n">
        <v>2E-005</v>
      </c>
      <c r="R221" s="256" t="n">
        <f aca="false">Q221*H221</f>
        <v>2E-005</v>
      </c>
      <c r="S221" s="256" t="n">
        <v>0</v>
      </c>
      <c r="T221" s="257" t="n">
        <f aca="false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258" t="s">
        <v>324</v>
      </c>
      <c r="AT221" s="258" t="s">
        <v>288</v>
      </c>
      <c r="AU221" s="258" t="s">
        <v>265</v>
      </c>
      <c r="AY221" s="3" t="s">
        <v>247</v>
      </c>
      <c r="BE221" s="137" t="n">
        <f aca="false">IF(N221="základní",J221,0)</f>
        <v>0</v>
      </c>
      <c r="BF221" s="137" t="n">
        <f aca="false">IF(N221="snížená",J221,0)</f>
        <v>0</v>
      </c>
      <c r="BG221" s="137" t="n">
        <f aca="false">IF(N221="zákl. přenesená",J221,0)</f>
        <v>0</v>
      </c>
      <c r="BH221" s="137" t="n">
        <f aca="false">IF(N221="sníž. přenesená",J221,0)</f>
        <v>0</v>
      </c>
      <c r="BI221" s="137" t="n">
        <f aca="false">IF(N221="nulová",J221,0)</f>
        <v>0</v>
      </c>
      <c r="BJ221" s="3" t="s">
        <v>81</v>
      </c>
      <c r="BK221" s="137" t="n">
        <f aca="false">ROUND(I221*H221,2)</f>
        <v>0</v>
      </c>
      <c r="BL221" s="3" t="s">
        <v>302</v>
      </c>
      <c r="BM221" s="258" t="s">
        <v>1643</v>
      </c>
    </row>
    <row r="222" s="30" customFormat="true" ht="10.2" hidden="false" customHeight="false" outlineLevel="0" collapsed="false">
      <c r="A222" s="26"/>
      <c r="B222" s="27"/>
      <c r="C222" s="28"/>
      <c r="D222" s="259" t="s">
        <v>256</v>
      </c>
      <c r="E222" s="28"/>
      <c r="F222" s="260" t="s">
        <v>994</v>
      </c>
      <c r="G222" s="28"/>
      <c r="H222" s="28"/>
      <c r="I222" s="211"/>
      <c r="J222" s="28"/>
      <c r="K222" s="28"/>
      <c r="L222" s="29"/>
      <c r="M222" s="261"/>
      <c r="N222" s="262"/>
      <c r="O222" s="76"/>
      <c r="P222" s="76"/>
      <c r="Q222" s="76"/>
      <c r="R222" s="76"/>
      <c r="S222" s="76"/>
      <c r="T222" s="77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T222" s="3" t="s">
        <v>256</v>
      </c>
      <c r="AU222" s="3" t="s">
        <v>265</v>
      </c>
    </row>
    <row r="223" s="30" customFormat="true" ht="21.75" hidden="false" customHeight="true" outlineLevel="0" collapsed="false">
      <c r="A223" s="26"/>
      <c r="B223" s="27"/>
      <c r="C223" s="263" t="s">
        <v>1644</v>
      </c>
      <c r="D223" s="263" t="s">
        <v>288</v>
      </c>
      <c r="E223" s="264" t="s">
        <v>1645</v>
      </c>
      <c r="F223" s="265" t="s">
        <v>1646</v>
      </c>
      <c r="G223" s="266" t="s">
        <v>291</v>
      </c>
      <c r="H223" s="267" t="n">
        <v>2</v>
      </c>
      <c r="I223" s="268"/>
      <c r="J223" s="269" t="n">
        <f aca="false">ROUND(I223*H223,2)</f>
        <v>0</v>
      </c>
      <c r="K223" s="270"/>
      <c r="L223" s="271"/>
      <c r="M223" s="272"/>
      <c r="N223" s="273" t="s">
        <v>39</v>
      </c>
      <c r="O223" s="76"/>
      <c r="P223" s="256" t="n">
        <f aca="false">O223*H223</f>
        <v>0</v>
      </c>
      <c r="Q223" s="256" t="n">
        <v>4E-005</v>
      </c>
      <c r="R223" s="256" t="n">
        <f aca="false">Q223*H223</f>
        <v>8E-005</v>
      </c>
      <c r="S223" s="256" t="n">
        <v>0</v>
      </c>
      <c r="T223" s="257" t="n">
        <f aca="false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258" t="s">
        <v>324</v>
      </c>
      <c r="AT223" s="258" t="s">
        <v>288</v>
      </c>
      <c r="AU223" s="258" t="s">
        <v>265</v>
      </c>
      <c r="AY223" s="3" t="s">
        <v>247</v>
      </c>
      <c r="BE223" s="137" t="n">
        <f aca="false">IF(N223="základní",J223,0)</f>
        <v>0</v>
      </c>
      <c r="BF223" s="137" t="n">
        <f aca="false">IF(N223="snížená",J223,0)</f>
        <v>0</v>
      </c>
      <c r="BG223" s="137" t="n">
        <f aca="false">IF(N223="zákl. přenesená",J223,0)</f>
        <v>0</v>
      </c>
      <c r="BH223" s="137" t="n">
        <f aca="false">IF(N223="sníž. přenesená",J223,0)</f>
        <v>0</v>
      </c>
      <c r="BI223" s="137" t="n">
        <f aca="false">IF(N223="nulová",J223,0)</f>
        <v>0</v>
      </c>
      <c r="BJ223" s="3" t="s">
        <v>81</v>
      </c>
      <c r="BK223" s="137" t="n">
        <f aca="false">ROUND(I223*H223,2)</f>
        <v>0</v>
      </c>
      <c r="BL223" s="3" t="s">
        <v>302</v>
      </c>
      <c r="BM223" s="258" t="s">
        <v>1647</v>
      </c>
    </row>
    <row r="224" s="30" customFormat="true" ht="10.2" hidden="false" customHeight="false" outlineLevel="0" collapsed="false">
      <c r="A224" s="26"/>
      <c r="B224" s="27"/>
      <c r="C224" s="28"/>
      <c r="D224" s="259" t="s">
        <v>256</v>
      </c>
      <c r="E224" s="28"/>
      <c r="F224" s="260" t="s">
        <v>1646</v>
      </c>
      <c r="G224" s="28"/>
      <c r="H224" s="28"/>
      <c r="I224" s="211"/>
      <c r="J224" s="28"/>
      <c r="K224" s="28"/>
      <c r="L224" s="29"/>
      <c r="M224" s="261"/>
      <c r="N224" s="262"/>
      <c r="O224" s="76"/>
      <c r="P224" s="76"/>
      <c r="Q224" s="76"/>
      <c r="R224" s="76"/>
      <c r="S224" s="76"/>
      <c r="T224" s="77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T224" s="3" t="s">
        <v>256</v>
      </c>
      <c r="AU224" s="3" t="s">
        <v>265</v>
      </c>
    </row>
    <row r="225" s="30" customFormat="true" ht="21.75" hidden="false" customHeight="true" outlineLevel="0" collapsed="false">
      <c r="A225" s="26"/>
      <c r="B225" s="27"/>
      <c r="C225" s="246" t="s">
        <v>1573</v>
      </c>
      <c r="D225" s="246" t="s">
        <v>250</v>
      </c>
      <c r="E225" s="247" t="s">
        <v>796</v>
      </c>
      <c r="F225" s="248" t="s">
        <v>797</v>
      </c>
      <c r="G225" s="249" t="s">
        <v>332</v>
      </c>
      <c r="H225" s="250" t="n">
        <v>26</v>
      </c>
      <c r="I225" s="251"/>
      <c r="J225" s="252" t="n">
        <f aca="false">ROUND(I225*H225,2)</f>
        <v>0</v>
      </c>
      <c r="K225" s="253"/>
      <c r="L225" s="29"/>
      <c r="M225" s="254"/>
      <c r="N225" s="255" t="s">
        <v>39</v>
      </c>
      <c r="O225" s="76"/>
      <c r="P225" s="256" t="n">
        <f aca="false">O225*H225</f>
        <v>0</v>
      </c>
      <c r="Q225" s="256" t="n">
        <v>0</v>
      </c>
      <c r="R225" s="256" t="n">
        <f aca="false">Q225*H225</f>
        <v>0</v>
      </c>
      <c r="S225" s="256" t="n">
        <v>0</v>
      </c>
      <c r="T225" s="257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258" t="s">
        <v>302</v>
      </c>
      <c r="AT225" s="258" t="s">
        <v>250</v>
      </c>
      <c r="AU225" s="258" t="s">
        <v>265</v>
      </c>
      <c r="AY225" s="3" t="s">
        <v>247</v>
      </c>
      <c r="BE225" s="137" t="n">
        <f aca="false">IF(N225="základní",J225,0)</f>
        <v>0</v>
      </c>
      <c r="BF225" s="137" t="n">
        <f aca="false">IF(N225="snížená",J225,0)</f>
        <v>0</v>
      </c>
      <c r="BG225" s="137" t="n">
        <f aca="false">IF(N225="zákl. přenesená",J225,0)</f>
        <v>0</v>
      </c>
      <c r="BH225" s="137" t="n">
        <f aca="false">IF(N225="sníž. přenesená",J225,0)</f>
        <v>0</v>
      </c>
      <c r="BI225" s="137" t="n">
        <f aca="false">IF(N225="nulová",J225,0)</f>
        <v>0</v>
      </c>
      <c r="BJ225" s="3" t="s">
        <v>81</v>
      </c>
      <c r="BK225" s="137" t="n">
        <f aca="false">ROUND(I225*H225,2)</f>
        <v>0</v>
      </c>
      <c r="BL225" s="3" t="s">
        <v>302</v>
      </c>
      <c r="BM225" s="258" t="s">
        <v>1574</v>
      </c>
    </row>
    <row r="226" s="30" customFormat="true" ht="28.8" hidden="false" customHeight="false" outlineLevel="0" collapsed="false">
      <c r="A226" s="26"/>
      <c r="B226" s="27"/>
      <c r="C226" s="28"/>
      <c r="D226" s="259" t="s">
        <v>256</v>
      </c>
      <c r="E226" s="28"/>
      <c r="F226" s="260" t="s">
        <v>799</v>
      </c>
      <c r="G226" s="28"/>
      <c r="H226" s="28"/>
      <c r="I226" s="211"/>
      <c r="J226" s="28"/>
      <c r="K226" s="28"/>
      <c r="L226" s="29"/>
      <c r="M226" s="261"/>
      <c r="N226" s="262"/>
      <c r="O226" s="76"/>
      <c r="P226" s="76"/>
      <c r="Q226" s="76"/>
      <c r="R226" s="76"/>
      <c r="S226" s="76"/>
      <c r="T226" s="77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T226" s="3" t="s">
        <v>256</v>
      </c>
      <c r="AU226" s="3" t="s">
        <v>265</v>
      </c>
    </row>
    <row r="227" s="30" customFormat="true" ht="49.05" hidden="false" customHeight="true" outlineLevel="0" collapsed="false">
      <c r="A227" s="26"/>
      <c r="B227" s="27"/>
      <c r="C227" s="246" t="s">
        <v>1652</v>
      </c>
      <c r="D227" s="246" t="s">
        <v>250</v>
      </c>
      <c r="E227" s="247" t="s">
        <v>1653</v>
      </c>
      <c r="F227" s="248" t="s">
        <v>1654</v>
      </c>
      <c r="G227" s="249" t="s">
        <v>332</v>
      </c>
      <c r="H227" s="250" t="n">
        <v>26</v>
      </c>
      <c r="I227" s="251"/>
      <c r="J227" s="252" t="n">
        <f aca="false">ROUND(I227*H227,2)</f>
        <v>0</v>
      </c>
      <c r="K227" s="253"/>
      <c r="L227" s="29"/>
      <c r="M227" s="254"/>
      <c r="N227" s="255" t="s">
        <v>39</v>
      </c>
      <c r="O227" s="76"/>
      <c r="P227" s="256" t="n">
        <f aca="false">O227*H227</f>
        <v>0</v>
      </c>
      <c r="Q227" s="256" t="n">
        <v>0</v>
      </c>
      <c r="R227" s="256" t="n">
        <f aca="false">Q227*H227</f>
        <v>0</v>
      </c>
      <c r="S227" s="256" t="n">
        <v>0</v>
      </c>
      <c r="T227" s="257" t="n">
        <f aca="false"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258" t="s">
        <v>302</v>
      </c>
      <c r="AT227" s="258" t="s">
        <v>250</v>
      </c>
      <c r="AU227" s="258" t="s">
        <v>265</v>
      </c>
      <c r="AY227" s="3" t="s">
        <v>247</v>
      </c>
      <c r="BE227" s="137" t="n">
        <f aca="false">IF(N227="základní",J227,0)</f>
        <v>0</v>
      </c>
      <c r="BF227" s="137" t="n">
        <f aca="false">IF(N227="snížená",J227,0)</f>
        <v>0</v>
      </c>
      <c r="BG227" s="137" t="n">
        <f aca="false">IF(N227="zákl. přenesená",J227,0)</f>
        <v>0</v>
      </c>
      <c r="BH227" s="137" t="n">
        <f aca="false">IF(N227="sníž. přenesená",J227,0)</f>
        <v>0</v>
      </c>
      <c r="BI227" s="137" t="n">
        <f aca="false">IF(N227="nulová",J227,0)</f>
        <v>0</v>
      </c>
      <c r="BJ227" s="3" t="s">
        <v>81</v>
      </c>
      <c r="BK227" s="137" t="n">
        <f aca="false">ROUND(I227*H227,2)</f>
        <v>0</v>
      </c>
      <c r="BL227" s="3" t="s">
        <v>302</v>
      </c>
      <c r="BM227" s="258" t="s">
        <v>1655</v>
      </c>
    </row>
    <row r="228" s="30" customFormat="true" ht="28.8" hidden="false" customHeight="false" outlineLevel="0" collapsed="false">
      <c r="A228" s="26"/>
      <c r="B228" s="27"/>
      <c r="C228" s="28"/>
      <c r="D228" s="259" t="s">
        <v>256</v>
      </c>
      <c r="E228" s="28"/>
      <c r="F228" s="260" t="s">
        <v>1654</v>
      </c>
      <c r="G228" s="28"/>
      <c r="H228" s="28"/>
      <c r="I228" s="211"/>
      <c r="J228" s="28"/>
      <c r="K228" s="28"/>
      <c r="L228" s="29"/>
      <c r="M228" s="261"/>
      <c r="N228" s="262"/>
      <c r="O228" s="76"/>
      <c r="P228" s="76"/>
      <c r="Q228" s="76"/>
      <c r="R228" s="76"/>
      <c r="S228" s="76"/>
      <c r="T228" s="77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T228" s="3" t="s">
        <v>256</v>
      </c>
      <c r="AU228" s="3" t="s">
        <v>265</v>
      </c>
    </row>
    <row r="229" s="30" customFormat="true" ht="33" hidden="false" customHeight="true" outlineLevel="0" collapsed="false">
      <c r="A229" s="26"/>
      <c r="B229" s="27"/>
      <c r="C229" s="246" t="s">
        <v>1656</v>
      </c>
      <c r="D229" s="246" t="s">
        <v>250</v>
      </c>
      <c r="E229" s="247" t="s">
        <v>1657</v>
      </c>
      <c r="F229" s="248" t="s">
        <v>1658</v>
      </c>
      <c r="G229" s="249" t="s">
        <v>332</v>
      </c>
      <c r="H229" s="250" t="n">
        <v>12</v>
      </c>
      <c r="I229" s="251"/>
      <c r="J229" s="252" t="n">
        <f aca="false">ROUND(I229*H229,2)</f>
        <v>0</v>
      </c>
      <c r="K229" s="253"/>
      <c r="L229" s="29"/>
      <c r="M229" s="254"/>
      <c r="N229" s="255" t="s">
        <v>39</v>
      </c>
      <c r="O229" s="76"/>
      <c r="P229" s="256" t="n">
        <f aca="false">O229*H229</f>
        <v>0</v>
      </c>
      <c r="Q229" s="256" t="n">
        <v>0</v>
      </c>
      <c r="R229" s="256" t="n">
        <f aca="false">Q229*H229</f>
        <v>0</v>
      </c>
      <c r="S229" s="256" t="n">
        <v>0</v>
      </c>
      <c r="T229" s="257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58" t="s">
        <v>302</v>
      </c>
      <c r="AT229" s="258" t="s">
        <v>250</v>
      </c>
      <c r="AU229" s="258" t="s">
        <v>265</v>
      </c>
      <c r="AY229" s="3" t="s">
        <v>247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81</v>
      </c>
      <c r="BK229" s="137" t="n">
        <f aca="false">ROUND(I229*H229,2)</f>
        <v>0</v>
      </c>
      <c r="BL229" s="3" t="s">
        <v>302</v>
      </c>
      <c r="BM229" s="258" t="s">
        <v>1659</v>
      </c>
    </row>
    <row r="230" s="30" customFormat="true" ht="19.2" hidden="false" customHeight="false" outlineLevel="0" collapsed="false">
      <c r="A230" s="26"/>
      <c r="B230" s="27"/>
      <c r="C230" s="28"/>
      <c r="D230" s="259" t="s">
        <v>256</v>
      </c>
      <c r="E230" s="28"/>
      <c r="F230" s="260" t="s">
        <v>1658</v>
      </c>
      <c r="G230" s="28"/>
      <c r="H230" s="28"/>
      <c r="I230" s="211"/>
      <c r="J230" s="28"/>
      <c r="K230" s="28"/>
      <c r="L230" s="29"/>
      <c r="M230" s="261"/>
      <c r="N230" s="262"/>
      <c r="O230" s="76"/>
      <c r="P230" s="76"/>
      <c r="Q230" s="76"/>
      <c r="R230" s="76"/>
      <c r="S230" s="76"/>
      <c r="T230" s="7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3" t="s">
        <v>256</v>
      </c>
      <c r="AU230" s="3" t="s">
        <v>265</v>
      </c>
    </row>
    <row r="231" s="30" customFormat="true" ht="16.5" hidden="false" customHeight="true" outlineLevel="0" collapsed="false">
      <c r="A231" s="26"/>
      <c r="B231" s="27"/>
      <c r="C231" s="263" t="s">
        <v>775</v>
      </c>
      <c r="D231" s="263" t="s">
        <v>288</v>
      </c>
      <c r="E231" s="264" t="s">
        <v>1448</v>
      </c>
      <c r="F231" s="265" t="s">
        <v>1449</v>
      </c>
      <c r="G231" s="266" t="s">
        <v>332</v>
      </c>
      <c r="H231" s="267" t="n">
        <v>26</v>
      </c>
      <c r="I231" s="268"/>
      <c r="J231" s="269" t="n">
        <f aca="false">ROUND(I231*H231,2)</f>
        <v>0</v>
      </c>
      <c r="K231" s="270"/>
      <c r="L231" s="271"/>
      <c r="M231" s="272"/>
      <c r="N231" s="273" t="s">
        <v>39</v>
      </c>
      <c r="O231" s="76"/>
      <c r="P231" s="256" t="n">
        <f aca="false">O231*H231</f>
        <v>0</v>
      </c>
      <c r="Q231" s="256" t="n">
        <v>1E-005</v>
      </c>
      <c r="R231" s="256" t="n">
        <f aca="false">Q231*H231</f>
        <v>0.00026</v>
      </c>
      <c r="S231" s="256" t="n">
        <v>0</v>
      </c>
      <c r="T231" s="257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324</v>
      </c>
      <c r="AT231" s="258" t="s">
        <v>288</v>
      </c>
      <c r="AU231" s="258" t="s">
        <v>265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1660</v>
      </c>
    </row>
    <row r="232" s="30" customFormat="true" ht="10.2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1449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265</v>
      </c>
    </row>
    <row r="233" s="30" customFormat="true" ht="24.15" hidden="false" customHeight="true" outlineLevel="0" collapsed="false">
      <c r="A233" s="26"/>
      <c r="B233" s="27"/>
      <c r="C233" s="263" t="s">
        <v>1122</v>
      </c>
      <c r="D233" s="263" t="s">
        <v>288</v>
      </c>
      <c r="E233" s="264" t="s">
        <v>1661</v>
      </c>
      <c r="F233" s="265" t="s">
        <v>1662</v>
      </c>
      <c r="G233" s="266" t="s">
        <v>291</v>
      </c>
      <c r="H233" s="267" t="n">
        <v>26</v>
      </c>
      <c r="I233" s="268"/>
      <c r="J233" s="269" t="n">
        <f aca="false">ROUND(I233*H233,2)</f>
        <v>0</v>
      </c>
      <c r="K233" s="270"/>
      <c r="L233" s="271"/>
      <c r="M233" s="272"/>
      <c r="N233" s="273" t="s">
        <v>39</v>
      </c>
      <c r="O233" s="76"/>
      <c r="P233" s="256" t="n">
        <f aca="false">O233*H233</f>
        <v>0</v>
      </c>
      <c r="Q233" s="256" t="n">
        <v>1E-005</v>
      </c>
      <c r="R233" s="256" t="n">
        <f aca="false">Q233*H233</f>
        <v>0.00026</v>
      </c>
      <c r="S233" s="256" t="n">
        <v>0</v>
      </c>
      <c r="T233" s="257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258" t="s">
        <v>324</v>
      </c>
      <c r="AT233" s="258" t="s">
        <v>288</v>
      </c>
      <c r="AU233" s="258" t="s">
        <v>265</v>
      </c>
      <c r="AY233" s="3" t="s">
        <v>247</v>
      </c>
      <c r="BE233" s="137" t="n">
        <f aca="false">IF(N233="základní",J233,0)</f>
        <v>0</v>
      </c>
      <c r="BF233" s="137" t="n">
        <f aca="false">IF(N233="snížená",J233,0)</f>
        <v>0</v>
      </c>
      <c r="BG233" s="137" t="n">
        <f aca="false">IF(N233="zákl. přenesená",J233,0)</f>
        <v>0</v>
      </c>
      <c r="BH233" s="137" t="n">
        <f aca="false">IF(N233="sníž. přenesená",J233,0)</f>
        <v>0</v>
      </c>
      <c r="BI233" s="137" t="n">
        <f aca="false">IF(N233="nulová",J233,0)</f>
        <v>0</v>
      </c>
      <c r="BJ233" s="3" t="s">
        <v>81</v>
      </c>
      <c r="BK233" s="137" t="n">
        <f aca="false">ROUND(I233*H233,2)</f>
        <v>0</v>
      </c>
      <c r="BL233" s="3" t="s">
        <v>302</v>
      </c>
      <c r="BM233" s="258" t="s">
        <v>1663</v>
      </c>
    </row>
    <row r="234" s="30" customFormat="true" ht="19.2" hidden="false" customHeight="false" outlineLevel="0" collapsed="false">
      <c r="A234" s="26"/>
      <c r="B234" s="27"/>
      <c r="C234" s="28"/>
      <c r="D234" s="259" t="s">
        <v>256</v>
      </c>
      <c r="E234" s="28"/>
      <c r="F234" s="260" t="s">
        <v>1662</v>
      </c>
      <c r="G234" s="28"/>
      <c r="H234" s="28"/>
      <c r="I234" s="211"/>
      <c r="J234" s="28"/>
      <c r="K234" s="28"/>
      <c r="L234" s="29"/>
      <c r="M234" s="261"/>
      <c r="N234" s="262"/>
      <c r="O234" s="76"/>
      <c r="P234" s="76"/>
      <c r="Q234" s="76"/>
      <c r="R234" s="76"/>
      <c r="S234" s="76"/>
      <c r="T234" s="7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T234" s="3" t="s">
        <v>256</v>
      </c>
      <c r="AU234" s="3" t="s">
        <v>265</v>
      </c>
    </row>
    <row r="235" s="30" customFormat="true" ht="24.15" hidden="false" customHeight="true" outlineLevel="0" collapsed="false">
      <c r="A235" s="26"/>
      <c r="B235" s="27"/>
      <c r="C235" s="263" t="s">
        <v>969</v>
      </c>
      <c r="D235" s="263" t="s">
        <v>288</v>
      </c>
      <c r="E235" s="264" t="s">
        <v>1664</v>
      </c>
      <c r="F235" s="265" t="s">
        <v>1665</v>
      </c>
      <c r="G235" s="266" t="s">
        <v>291</v>
      </c>
      <c r="H235" s="267" t="n">
        <v>12</v>
      </c>
      <c r="I235" s="268"/>
      <c r="J235" s="269" t="n">
        <f aca="false">ROUND(I235*H235,2)</f>
        <v>0</v>
      </c>
      <c r="K235" s="270"/>
      <c r="L235" s="271"/>
      <c r="M235" s="272"/>
      <c r="N235" s="273" t="s">
        <v>39</v>
      </c>
      <c r="O235" s="76"/>
      <c r="P235" s="256" t="n">
        <f aca="false">O235*H235</f>
        <v>0</v>
      </c>
      <c r="Q235" s="256" t="n">
        <v>1E-005</v>
      </c>
      <c r="R235" s="256" t="n">
        <f aca="false">Q235*H235</f>
        <v>0.00012</v>
      </c>
      <c r="S235" s="256" t="n">
        <v>0</v>
      </c>
      <c r="T235" s="257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258" t="s">
        <v>324</v>
      </c>
      <c r="AT235" s="258" t="s">
        <v>288</v>
      </c>
      <c r="AU235" s="258" t="s">
        <v>265</v>
      </c>
      <c r="AY235" s="3" t="s">
        <v>247</v>
      </c>
      <c r="BE235" s="137" t="n">
        <f aca="false">IF(N235="základní",J235,0)</f>
        <v>0</v>
      </c>
      <c r="BF235" s="137" t="n">
        <f aca="false">IF(N235="snížená",J235,0)</f>
        <v>0</v>
      </c>
      <c r="BG235" s="137" t="n">
        <f aca="false">IF(N235="zákl. přenesená",J235,0)</f>
        <v>0</v>
      </c>
      <c r="BH235" s="137" t="n">
        <f aca="false">IF(N235="sníž. přenesená",J235,0)</f>
        <v>0</v>
      </c>
      <c r="BI235" s="137" t="n">
        <f aca="false">IF(N235="nulová",J235,0)</f>
        <v>0</v>
      </c>
      <c r="BJ235" s="3" t="s">
        <v>81</v>
      </c>
      <c r="BK235" s="137" t="n">
        <f aca="false">ROUND(I235*H235,2)</f>
        <v>0</v>
      </c>
      <c r="BL235" s="3" t="s">
        <v>302</v>
      </c>
      <c r="BM235" s="258" t="s">
        <v>1666</v>
      </c>
    </row>
    <row r="236" s="30" customFormat="true" ht="19.2" hidden="false" customHeight="false" outlineLevel="0" collapsed="false">
      <c r="A236" s="26"/>
      <c r="B236" s="27"/>
      <c r="C236" s="28"/>
      <c r="D236" s="259" t="s">
        <v>256</v>
      </c>
      <c r="E236" s="28"/>
      <c r="F236" s="260" t="s">
        <v>1665</v>
      </c>
      <c r="G236" s="28"/>
      <c r="H236" s="28"/>
      <c r="I236" s="211"/>
      <c r="J236" s="28"/>
      <c r="K236" s="28"/>
      <c r="L236" s="29"/>
      <c r="M236" s="261"/>
      <c r="N236" s="262"/>
      <c r="O236" s="76"/>
      <c r="P236" s="76"/>
      <c r="Q236" s="76"/>
      <c r="R236" s="76"/>
      <c r="S236" s="76"/>
      <c r="T236" s="7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T236" s="3" t="s">
        <v>256</v>
      </c>
      <c r="AU236" s="3" t="s">
        <v>265</v>
      </c>
    </row>
    <row r="237" s="30" customFormat="true" ht="24.15" hidden="false" customHeight="true" outlineLevel="0" collapsed="false">
      <c r="A237" s="26"/>
      <c r="B237" s="27"/>
      <c r="C237" s="263" t="s">
        <v>779</v>
      </c>
      <c r="D237" s="263" t="s">
        <v>288</v>
      </c>
      <c r="E237" s="264" t="s">
        <v>1667</v>
      </c>
      <c r="F237" s="265" t="s">
        <v>1668</v>
      </c>
      <c r="G237" s="266" t="s">
        <v>291</v>
      </c>
      <c r="H237" s="267" t="n">
        <v>2</v>
      </c>
      <c r="I237" s="268"/>
      <c r="J237" s="269" t="n">
        <f aca="false">ROUND(I237*H237,2)</f>
        <v>0</v>
      </c>
      <c r="K237" s="270"/>
      <c r="L237" s="271"/>
      <c r="M237" s="272"/>
      <c r="N237" s="273" t="s">
        <v>39</v>
      </c>
      <c r="O237" s="76"/>
      <c r="P237" s="256" t="n">
        <f aca="false">O237*H237</f>
        <v>0</v>
      </c>
      <c r="Q237" s="256" t="n">
        <v>1E-005</v>
      </c>
      <c r="R237" s="256" t="n">
        <f aca="false">Q237*H237</f>
        <v>2E-005</v>
      </c>
      <c r="S237" s="256" t="n">
        <v>0</v>
      </c>
      <c r="T237" s="257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258" t="s">
        <v>324</v>
      </c>
      <c r="AT237" s="258" t="s">
        <v>288</v>
      </c>
      <c r="AU237" s="258" t="s">
        <v>265</v>
      </c>
      <c r="AY237" s="3" t="s">
        <v>247</v>
      </c>
      <c r="BE237" s="137" t="n">
        <f aca="false">IF(N237="základní",J237,0)</f>
        <v>0</v>
      </c>
      <c r="BF237" s="137" t="n">
        <f aca="false">IF(N237="snížená",J237,0)</f>
        <v>0</v>
      </c>
      <c r="BG237" s="137" t="n">
        <f aca="false">IF(N237="zákl. přenesená",J237,0)</f>
        <v>0</v>
      </c>
      <c r="BH237" s="137" t="n">
        <f aca="false">IF(N237="sníž. přenesená",J237,0)</f>
        <v>0</v>
      </c>
      <c r="BI237" s="137" t="n">
        <f aca="false">IF(N237="nulová",J237,0)</f>
        <v>0</v>
      </c>
      <c r="BJ237" s="3" t="s">
        <v>81</v>
      </c>
      <c r="BK237" s="137" t="n">
        <f aca="false">ROUND(I237*H237,2)</f>
        <v>0</v>
      </c>
      <c r="BL237" s="3" t="s">
        <v>302</v>
      </c>
      <c r="BM237" s="258" t="s">
        <v>1669</v>
      </c>
    </row>
    <row r="238" s="30" customFormat="true" ht="10.2" hidden="false" customHeight="false" outlineLevel="0" collapsed="false">
      <c r="A238" s="26"/>
      <c r="B238" s="27"/>
      <c r="C238" s="28"/>
      <c r="D238" s="259" t="s">
        <v>256</v>
      </c>
      <c r="E238" s="28"/>
      <c r="F238" s="260" t="s">
        <v>1668</v>
      </c>
      <c r="G238" s="28"/>
      <c r="H238" s="28"/>
      <c r="I238" s="211"/>
      <c r="J238" s="28"/>
      <c r="K238" s="28"/>
      <c r="L238" s="29"/>
      <c r="M238" s="261"/>
      <c r="N238" s="262"/>
      <c r="O238" s="76"/>
      <c r="P238" s="76"/>
      <c r="Q238" s="76"/>
      <c r="R238" s="76"/>
      <c r="S238" s="76"/>
      <c r="T238" s="7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3" t="s">
        <v>256</v>
      </c>
      <c r="AU238" s="3" t="s">
        <v>265</v>
      </c>
    </row>
    <row r="239" s="30" customFormat="true" ht="24.15" hidden="false" customHeight="true" outlineLevel="0" collapsed="false">
      <c r="A239" s="26"/>
      <c r="B239" s="27"/>
      <c r="C239" s="263" t="s">
        <v>783</v>
      </c>
      <c r="D239" s="263" t="s">
        <v>288</v>
      </c>
      <c r="E239" s="264" t="s">
        <v>1452</v>
      </c>
      <c r="F239" s="265" t="s">
        <v>1453</v>
      </c>
      <c r="G239" s="266" t="s">
        <v>291</v>
      </c>
      <c r="H239" s="267" t="n">
        <v>12</v>
      </c>
      <c r="I239" s="268"/>
      <c r="J239" s="269" t="n">
        <f aca="false">ROUND(I239*H239,2)</f>
        <v>0</v>
      </c>
      <c r="K239" s="270"/>
      <c r="L239" s="271"/>
      <c r="M239" s="272"/>
      <c r="N239" s="273" t="s">
        <v>39</v>
      </c>
      <c r="O239" s="76"/>
      <c r="P239" s="256" t="n">
        <f aca="false">O239*H239</f>
        <v>0</v>
      </c>
      <c r="Q239" s="256" t="n">
        <v>1E-005</v>
      </c>
      <c r="R239" s="256" t="n">
        <f aca="false">Q239*H239</f>
        <v>0.00012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324</v>
      </c>
      <c r="AT239" s="258" t="s">
        <v>288</v>
      </c>
      <c r="AU239" s="258" t="s">
        <v>265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302</v>
      </c>
      <c r="BM239" s="258" t="s">
        <v>1670</v>
      </c>
    </row>
    <row r="240" s="30" customFormat="true" ht="19.2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1453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265</v>
      </c>
    </row>
    <row r="241" s="30" customFormat="true" ht="24.15" hidden="false" customHeight="true" outlineLevel="0" collapsed="false">
      <c r="A241" s="26"/>
      <c r="B241" s="27"/>
      <c r="C241" s="263" t="s">
        <v>795</v>
      </c>
      <c r="D241" s="263" t="s">
        <v>288</v>
      </c>
      <c r="E241" s="264" t="s">
        <v>1456</v>
      </c>
      <c r="F241" s="265" t="s">
        <v>1457</v>
      </c>
      <c r="G241" s="266" t="s">
        <v>291</v>
      </c>
      <c r="H241" s="267" t="n">
        <v>4</v>
      </c>
      <c r="I241" s="268"/>
      <c r="J241" s="269" t="n">
        <f aca="false">ROUND(I241*H241,2)</f>
        <v>0</v>
      </c>
      <c r="K241" s="270"/>
      <c r="L241" s="271"/>
      <c r="M241" s="272"/>
      <c r="N241" s="273" t="s">
        <v>39</v>
      </c>
      <c r="O241" s="76"/>
      <c r="P241" s="256" t="n">
        <f aca="false">O241*H241</f>
        <v>0</v>
      </c>
      <c r="Q241" s="256" t="n">
        <v>1E-005</v>
      </c>
      <c r="R241" s="256" t="n">
        <f aca="false">Q241*H241</f>
        <v>4E-005</v>
      </c>
      <c r="S241" s="256" t="n">
        <v>0</v>
      </c>
      <c r="T241" s="257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258" t="s">
        <v>324</v>
      </c>
      <c r="AT241" s="258" t="s">
        <v>288</v>
      </c>
      <c r="AU241" s="258" t="s">
        <v>265</v>
      </c>
      <c r="AY241" s="3" t="s">
        <v>247</v>
      </c>
      <c r="BE241" s="137" t="n">
        <f aca="false">IF(N241="základní",J241,0)</f>
        <v>0</v>
      </c>
      <c r="BF241" s="137" t="n">
        <f aca="false">IF(N241="snížená",J241,0)</f>
        <v>0</v>
      </c>
      <c r="BG241" s="137" t="n">
        <f aca="false">IF(N241="zákl. přenesená",J241,0)</f>
        <v>0</v>
      </c>
      <c r="BH241" s="137" t="n">
        <f aca="false">IF(N241="sníž. přenesená",J241,0)</f>
        <v>0</v>
      </c>
      <c r="BI241" s="137" t="n">
        <f aca="false">IF(N241="nulová",J241,0)</f>
        <v>0</v>
      </c>
      <c r="BJ241" s="3" t="s">
        <v>81</v>
      </c>
      <c r="BK241" s="137" t="n">
        <f aca="false">ROUND(I241*H241,2)</f>
        <v>0</v>
      </c>
      <c r="BL241" s="3" t="s">
        <v>302</v>
      </c>
      <c r="BM241" s="258" t="s">
        <v>1671</v>
      </c>
    </row>
    <row r="242" s="30" customFormat="true" ht="19.2" hidden="false" customHeight="false" outlineLevel="0" collapsed="false">
      <c r="A242" s="26"/>
      <c r="B242" s="27"/>
      <c r="C242" s="28"/>
      <c r="D242" s="259" t="s">
        <v>256</v>
      </c>
      <c r="E242" s="28"/>
      <c r="F242" s="260" t="s">
        <v>1457</v>
      </c>
      <c r="G242" s="28"/>
      <c r="H242" s="28"/>
      <c r="I242" s="211"/>
      <c r="J242" s="28"/>
      <c r="K242" s="28"/>
      <c r="L242" s="29"/>
      <c r="M242" s="261"/>
      <c r="N242" s="262"/>
      <c r="O242" s="76"/>
      <c r="P242" s="76"/>
      <c r="Q242" s="76"/>
      <c r="R242" s="76"/>
      <c r="S242" s="76"/>
      <c r="T242" s="77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T242" s="3" t="s">
        <v>256</v>
      </c>
      <c r="AU242" s="3" t="s">
        <v>265</v>
      </c>
    </row>
    <row r="243" s="30" customFormat="true" ht="24.15" hidden="false" customHeight="true" outlineLevel="0" collapsed="false">
      <c r="A243" s="26"/>
      <c r="B243" s="27"/>
      <c r="C243" s="263" t="s">
        <v>800</v>
      </c>
      <c r="D243" s="263" t="s">
        <v>288</v>
      </c>
      <c r="E243" s="264" t="s">
        <v>1672</v>
      </c>
      <c r="F243" s="265" t="s">
        <v>1673</v>
      </c>
      <c r="G243" s="266" t="s">
        <v>291</v>
      </c>
      <c r="H243" s="267" t="n">
        <v>2</v>
      </c>
      <c r="I243" s="268"/>
      <c r="J243" s="269" t="n">
        <f aca="false">ROUND(I243*H243,2)</f>
        <v>0</v>
      </c>
      <c r="K243" s="270"/>
      <c r="L243" s="271"/>
      <c r="M243" s="272"/>
      <c r="N243" s="273" t="s">
        <v>39</v>
      </c>
      <c r="O243" s="76"/>
      <c r="P243" s="256" t="n">
        <f aca="false">O243*H243</f>
        <v>0</v>
      </c>
      <c r="Q243" s="256" t="n">
        <v>1E-005</v>
      </c>
      <c r="R243" s="256" t="n">
        <f aca="false">Q243*H243</f>
        <v>2E-005</v>
      </c>
      <c r="S243" s="256" t="n">
        <v>0</v>
      </c>
      <c r="T243" s="257" t="n">
        <f aca="false"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258" t="s">
        <v>324</v>
      </c>
      <c r="AT243" s="258" t="s">
        <v>288</v>
      </c>
      <c r="AU243" s="258" t="s">
        <v>265</v>
      </c>
      <c r="AY243" s="3" t="s">
        <v>247</v>
      </c>
      <c r="BE243" s="137" t="n">
        <f aca="false">IF(N243="základní",J243,0)</f>
        <v>0</v>
      </c>
      <c r="BF243" s="137" t="n">
        <f aca="false">IF(N243="snížená",J243,0)</f>
        <v>0</v>
      </c>
      <c r="BG243" s="137" t="n">
        <f aca="false">IF(N243="zákl. přenesená",J243,0)</f>
        <v>0</v>
      </c>
      <c r="BH243" s="137" t="n">
        <f aca="false">IF(N243="sníž. přenesená",J243,0)</f>
        <v>0</v>
      </c>
      <c r="BI243" s="137" t="n">
        <f aca="false">IF(N243="nulová",J243,0)</f>
        <v>0</v>
      </c>
      <c r="BJ243" s="3" t="s">
        <v>81</v>
      </c>
      <c r="BK243" s="137" t="n">
        <f aca="false">ROUND(I243*H243,2)</f>
        <v>0</v>
      </c>
      <c r="BL243" s="3" t="s">
        <v>302</v>
      </c>
      <c r="BM243" s="258" t="s">
        <v>1674</v>
      </c>
    </row>
    <row r="244" s="30" customFormat="true" ht="19.2" hidden="false" customHeight="false" outlineLevel="0" collapsed="false">
      <c r="A244" s="26"/>
      <c r="B244" s="27"/>
      <c r="C244" s="28"/>
      <c r="D244" s="259" t="s">
        <v>256</v>
      </c>
      <c r="E244" s="28"/>
      <c r="F244" s="260" t="s">
        <v>1673</v>
      </c>
      <c r="G244" s="28"/>
      <c r="H244" s="28"/>
      <c r="I244" s="211"/>
      <c r="J244" s="28"/>
      <c r="K244" s="28"/>
      <c r="L244" s="29"/>
      <c r="M244" s="261"/>
      <c r="N244" s="262"/>
      <c r="O244" s="76"/>
      <c r="P244" s="76"/>
      <c r="Q244" s="76"/>
      <c r="R244" s="76"/>
      <c r="S244" s="76"/>
      <c r="T244" s="77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T244" s="3" t="s">
        <v>256</v>
      </c>
      <c r="AU244" s="3" t="s">
        <v>265</v>
      </c>
    </row>
    <row r="245" s="30" customFormat="true" ht="24.15" hidden="false" customHeight="true" outlineLevel="0" collapsed="false">
      <c r="A245" s="26"/>
      <c r="B245" s="27"/>
      <c r="C245" s="263" t="s">
        <v>787</v>
      </c>
      <c r="D245" s="263" t="s">
        <v>288</v>
      </c>
      <c r="E245" s="264" t="s">
        <v>1675</v>
      </c>
      <c r="F245" s="265" t="s">
        <v>1676</v>
      </c>
      <c r="G245" s="266" t="s">
        <v>291</v>
      </c>
      <c r="H245" s="267" t="n">
        <v>1</v>
      </c>
      <c r="I245" s="268"/>
      <c r="J245" s="269" t="n">
        <f aca="false">ROUND(I245*H245,2)</f>
        <v>0</v>
      </c>
      <c r="K245" s="270"/>
      <c r="L245" s="271"/>
      <c r="M245" s="272"/>
      <c r="N245" s="273" t="s">
        <v>39</v>
      </c>
      <c r="O245" s="76"/>
      <c r="P245" s="256" t="n">
        <f aca="false">O245*H245</f>
        <v>0</v>
      </c>
      <c r="Q245" s="256" t="n">
        <v>1E-005</v>
      </c>
      <c r="R245" s="256" t="n">
        <f aca="false">Q245*H245</f>
        <v>1E-005</v>
      </c>
      <c r="S245" s="256" t="n">
        <v>0</v>
      </c>
      <c r="T245" s="257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258" t="s">
        <v>324</v>
      </c>
      <c r="AT245" s="258" t="s">
        <v>288</v>
      </c>
      <c r="AU245" s="258" t="s">
        <v>265</v>
      </c>
      <c r="AY245" s="3" t="s">
        <v>247</v>
      </c>
      <c r="BE245" s="137" t="n">
        <f aca="false">IF(N245="základní",J245,0)</f>
        <v>0</v>
      </c>
      <c r="BF245" s="137" t="n">
        <f aca="false">IF(N245="snížená",J245,0)</f>
        <v>0</v>
      </c>
      <c r="BG245" s="137" t="n">
        <f aca="false">IF(N245="zákl. přenesená",J245,0)</f>
        <v>0</v>
      </c>
      <c r="BH245" s="137" t="n">
        <f aca="false">IF(N245="sníž. přenesená",J245,0)</f>
        <v>0</v>
      </c>
      <c r="BI245" s="137" t="n">
        <f aca="false">IF(N245="nulová",J245,0)</f>
        <v>0</v>
      </c>
      <c r="BJ245" s="3" t="s">
        <v>81</v>
      </c>
      <c r="BK245" s="137" t="n">
        <f aca="false">ROUND(I245*H245,2)</f>
        <v>0</v>
      </c>
      <c r="BL245" s="3" t="s">
        <v>302</v>
      </c>
      <c r="BM245" s="258" t="s">
        <v>1677</v>
      </c>
    </row>
    <row r="246" s="30" customFormat="true" ht="10.2" hidden="false" customHeight="false" outlineLevel="0" collapsed="false">
      <c r="A246" s="26"/>
      <c r="B246" s="27"/>
      <c r="C246" s="28"/>
      <c r="D246" s="259" t="s">
        <v>256</v>
      </c>
      <c r="E246" s="28"/>
      <c r="F246" s="260" t="s">
        <v>1676</v>
      </c>
      <c r="G246" s="28"/>
      <c r="H246" s="28"/>
      <c r="I246" s="211"/>
      <c r="J246" s="28"/>
      <c r="K246" s="28"/>
      <c r="L246" s="29"/>
      <c r="M246" s="261"/>
      <c r="N246" s="262"/>
      <c r="O246" s="76"/>
      <c r="P246" s="76"/>
      <c r="Q246" s="76"/>
      <c r="R246" s="76"/>
      <c r="S246" s="76"/>
      <c r="T246" s="77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T246" s="3" t="s">
        <v>256</v>
      </c>
      <c r="AU246" s="3" t="s">
        <v>265</v>
      </c>
    </row>
    <row r="247" s="30" customFormat="true" ht="24.15" hidden="false" customHeight="true" outlineLevel="0" collapsed="false">
      <c r="A247" s="26"/>
      <c r="B247" s="27"/>
      <c r="C247" s="263" t="s">
        <v>791</v>
      </c>
      <c r="D247" s="263" t="s">
        <v>288</v>
      </c>
      <c r="E247" s="264" t="s">
        <v>1460</v>
      </c>
      <c r="F247" s="265" t="s">
        <v>1461</v>
      </c>
      <c r="G247" s="266" t="s">
        <v>291</v>
      </c>
      <c r="H247" s="267" t="n">
        <v>3</v>
      </c>
      <c r="I247" s="268"/>
      <c r="J247" s="269" t="n">
        <f aca="false">ROUND(I247*H247,2)</f>
        <v>0</v>
      </c>
      <c r="K247" s="270"/>
      <c r="L247" s="271"/>
      <c r="M247" s="272"/>
      <c r="N247" s="273" t="s">
        <v>39</v>
      </c>
      <c r="O247" s="76"/>
      <c r="P247" s="256" t="n">
        <f aca="false">O247*H247</f>
        <v>0</v>
      </c>
      <c r="Q247" s="256" t="n">
        <v>1E-005</v>
      </c>
      <c r="R247" s="256" t="n">
        <f aca="false">Q247*H247</f>
        <v>3E-005</v>
      </c>
      <c r="S247" s="256" t="n">
        <v>0</v>
      </c>
      <c r="T247" s="257" t="n">
        <f aca="false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258" t="s">
        <v>324</v>
      </c>
      <c r="AT247" s="258" t="s">
        <v>288</v>
      </c>
      <c r="AU247" s="258" t="s">
        <v>265</v>
      </c>
      <c r="AY247" s="3" t="s">
        <v>247</v>
      </c>
      <c r="BE247" s="137" t="n">
        <f aca="false">IF(N247="základní",J247,0)</f>
        <v>0</v>
      </c>
      <c r="BF247" s="137" t="n">
        <f aca="false">IF(N247="snížená",J247,0)</f>
        <v>0</v>
      </c>
      <c r="BG247" s="137" t="n">
        <f aca="false">IF(N247="zákl. přenesená",J247,0)</f>
        <v>0</v>
      </c>
      <c r="BH247" s="137" t="n">
        <f aca="false">IF(N247="sníž. přenesená",J247,0)</f>
        <v>0</v>
      </c>
      <c r="BI247" s="137" t="n">
        <f aca="false">IF(N247="nulová",J247,0)</f>
        <v>0</v>
      </c>
      <c r="BJ247" s="3" t="s">
        <v>81</v>
      </c>
      <c r="BK247" s="137" t="n">
        <f aca="false">ROUND(I247*H247,2)</f>
        <v>0</v>
      </c>
      <c r="BL247" s="3" t="s">
        <v>302</v>
      </c>
      <c r="BM247" s="258" t="s">
        <v>1678</v>
      </c>
    </row>
    <row r="248" s="30" customFormat="true" ht="10.2" hidden="false" customHeight="false" outlineLevel="0" collapsed="false">
      <c r="A248" s="26"/>
      <c r="B248" s="27"/>
      <c r="C248" s="28"/>
      <c r="D248" s="259" t="s">
        <v>256</v>
      </c>
      <c r="E248" s="28"/>
      <c r="F248" s="260" t="s">
        <v>1461</v>
      </c>
      <c r="G248" s="28"/>
      <c r="H248" s="28"/>
      <c r="I248" s="211"/>
      <c r="J248" s="28"/>
      <c r="K248" s="28"/>
      <c r="L248" s="29"/>
      <c r="M248" s="261"/>
      <c r="N248" s="262"/>
      <c r="O248" s="76"/>
      <c r="P248" s="76"/>
      <c r="Q248" s="76"/>
      <c r="R248" s="76"/>
      <c r="S248" s="76"/>
      <c r="T248" s="77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T248" s="3" t="s">
        <v>256</v>
      </c>
      <c r="AU248" s="3" t="s">
        <v>265</v>
      </c>
    </row>
    <row r="249" s="30" customFormat="true" ht="24.15" hidden="false" customHeight="true" outlineLevel="0" collapsed="false">
      <c r="A249" s="26"/>
      <c r="B249" s="27"/>
      <c r="C249" s="263" t="s">
        <v>974</v>
      </c>
      <c r="D249" s="263" t="s">
        <v>288</v>
      </c>
      <c r="E249" s="264" t="s">
        <v>1679</v>
      </c>
      <c r="F249" s="265" t="s">
        <v>1680</v>
      </c>
      <c r="G249" s="266" t="s">
        <v>291</v>
      </c>
      <c r="H249" s="267" t="n">
        <v>2</v>
      </c>
      <c r="I249" s="268"/>
      <c r="J249" s="269" t="n">
        <f aca="false">ROUND(I249*H249,2)</f>
        <v>0</v>
      </c>
      <c r="K249" s="270"/>
      <c r="L249" s="271"/>
      <c r="M249" s="272"/>
      <c r="N249" s="273" t="s">
        <v>39</v>
      </c>
      <c r="O249" s="76"/>
      <c r="P249" s="256" t="n">
        <f aca="false">O249*H249</f>
        <v>0</v>
      </c>
      <c r="Q249" s="256" t="n">
        <v>1E-005</v>
      </c>
      <c r="R249" s="256" t="n">
        <f aca="false">Q249*H249</f>
        <v>2E-005</v>
      </c>
      <c r="S249" s="256" t="n">
        <v>0</v>
      </c>
      <c r="T249" s="257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258" t="s">
        <v>324</v>
      </c>
      <c r="AT249" s="258" t="s">
        <v>288</v>
      </c>
      <c r="AU249" s="258" t="s">
        <v>265</v>
      </c>
      <c r="AY249" s="3" t="s">
        <v>247</v>
      </c>
      <c r="BE249" s="137" t="n">
        <f aca="false">IF(N249="základní",J249,0)</f>
        <v>0</v>
      </c>
      <c r="BF249" s="137" t="n">
        <f aca="false">IF(N249="snížená",J249,0)</f>
        <v>0</v>
      </c>
      <c r="BG249" s="137" t="n">
        <f aca="false">IF(N249="zákl. přenesená",J249,0)</f>
        <v>0</v>
      </c>
      <c r="BH249" s="137" t="n">
        <f aca="false">IF(N249="sníž. přenesená",J249,0)</f>
        <v>0</v>
      </c>
      <c r="BI249" s="137" t="n">
        <f aca="false">IF(N249="nulová",J249,0)</f>
        <v>0</v>
      </c>
      <c r="BJ249" s="3" t="s">
        <v>81</v>
      </c>
      <c r="BK249" s="137" t="n">
        <f aca="false">ROUND(I249*H249,2)</f>
        <v>0</v>
      </c>
      <c r="BL249" s="3" t="s">
        <v>302</v>
      </c>
      <c r="BM249" s="258" t="s">
        <v>1681</v>
      </c>
    </row>
    <row r="250" s="30" customFormat="true" ht="19.2" hidden="false" customHeight="false" outlineLevel="0" collapsed="false">
      <c r="A250" s="26"/>
      <c r="B250" s="27"/>
      <c r="C250" s="28"/>
      <c r="D250" s="259" t="s">
        <v>256</v>
      </c>
      <c r="E250" s="28"/>
      <c r="F250" s="260" t="s">
        <v>1680</v>
      </c>
      <c r="G250" s="28"/>
      <c r="H250" s="28"/>
      <c r="I250" s="211"/>
      <c r="J250" s="28"/>
      <c r="K250" s="28"/>
      <c r="L250" s="29"/>
      <c r="M250" s="261"/>
      <c r="N250" s="262"/>
      <c r="O250" s="76"/>
      <c r="P250" s="76"/>
      <c r="Q250" s="76"/>
      <c r="R250" s="76"/>
      <c r="S250" s="76"/>
      <c r="T250" s="77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T250" s="3" t="s">
        <v>256</v>
      </c>
      <c r="AU250" s="3" t="s">
        <v>265</v>
      </c>
    </row>
    <row r="251" s="30" customFormat="true" ht="21.75" hidden="false" customHeight="true" outlineLevel="0" collapsed="false">
      <c r="A251" s="26"/>
      <c r="B251" s="27"/>
      <c r="C251" s="246" t="s">
        <v>979</v>
      </c>
      <c r="D251" s="246" t="s">
        <v>250</v>
      </c>
      <c r="E251" s="247" t="s">
        <v>1682</v>
      </c>
      <c r="F251" s="248" t="s">
        <v>1683</v>
      </c>
      <c r="G251" s="249" t="s">
        <v>291</v>
      </c>
      <c r="H251" s="250" t="n">
        <v>10</v>
      </c>
      <c r="I251" s="251"/>
      <c r="J251" s="252" t="n">
        <f aca="false">ROUND(I251*H251,2)</f>
        <v>0</v>
      </c>
      <c r="K251" s="253"/>
      <c r="L251" s="29"/>
      <c r="M251" s="254"/>
      <c r="N251" s="255" t="s">
        <v>39</v>
      </c>
      <c r="O251" s="76"/>
      <c r="P251" s="256" t="n">
        <f aca="false">O251*H251</f>
        <v>0</v>
      </c>
      <c r="Q251" s="256" t="n">
        <v>0</v>
      </c>
      <c r="R251" s="256" t="n">
        <f aca="false">Q251*H251</f>
        <v>0</v>
      </c>
      <c r="S251" s="256" t="n">
        <v>0</v>
      </c>
      <c r="T251" s="257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258" t="s">
        <v>302</v>
      </c>
      <c r="AT251" s="258" t="s">
        <v>250</v>
      </c>
      <c r="AU251" s="258" t="s">
        <v>265</v>
      </c>
      <c r="AY251" s="3" t="s">
        <v>247</v>
      </c>
      <c r="BE251" s="137" t="n">
        <f aca="false">IF(N251="základní",J251,0)</f>
        <v>0</v>
      </c>
      <c r="BF251" s="137" t="n">
        <f aca="false">IF(N251="snížená",J251,0)</f>
        <v>0</v>
      </c>
      <c r="BG251" s="137" t="n">
        <f aca="false">IF(N251="zákl. přenesená",J251,0)</f>
        <v>0</v>
      </c>
      <c r="BH251" s="137" t="n">
        <f aca="false">IF(N251="sníž. přenesená",J251,0)</f>
        <v>0</v>
      </c>
      <c r="BI251" s="137" t="n">
        <f aca="false">IF(N251="nulová",J251,0)</f>
        <v>0</v>
      </c>
      <c r="BJ251" s="3" t="s">
        <v>81</v>
      </c>
      <c r="BK251" s="137" t="n">
        <f aca="false">ROUND(I251*H251,2)</f>
        <v>0</v>
      </c>
      <c r="BL251" s="3" t="s">
        <v>302</v>
      </c>
      <c r="BM251" s="258" t="s">
        <v>1684</v>
      </c>
    </row>
    <row r="252" s="30" customFormat="true" ht="10.2" hidden="false" customHeight="false" outlineLevel="0" collapsed="false">
      <c r="A252" s="26"/>
      <c r="B252" s="27"/>
      <c r="C252" s="28"/>
      <c r="D252" s="259" t="s">
        <v>256</v>
      </c>
      <c r="E252" s="28"/>
      <c r="F252" s="260" t="s">
        <v>1683</v>
      </c>
      <c r="G252" s="28"/>
      <c r="H252" s="28"/>
      <c r="I252" s="211"/>
      <c r="J252" s="28"/>
      <c r="K252" s="28"/>
      <c r="L252" s="29"/>
      <c r="M252" s="261"/>
      <c r="N252" s="262"/>
      <c r="O252" s="76"/>
      <c r="P252" s="76"/>
      <c r="Q252" s="76"/>
      <c r="R252" s="76"/>
      <c r="S252" s="76"/>
      <c r="T252" s="7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T252" s="3" t="s">
        <v>256</v>
      </c>
      <c r="AU252" s="3" t="s">
        <v>265</v>
      </c>
    </row>
    <row r="253" s="30" customFormat="true" ht="37.8" hidden="false" customHeight="true" outlineLevel="0" collapsed="false">
      <c r="A253" s="26"/>
      <c r="B253" s="27"/>
      <c r="C253" s="246" t="s">
        <v>1579</v>
      </c>
      <c r="D253" s="246" t="s">
        <v>250</v>
      </c>
      <c r="E253" s="247" t="s">
        <v>1580</v>
      </c>
      <c r="F253" s="248" t="s">
        <v>1581</v>
      </c>
      <c r="G253" s="249" t="s">
        <v>307</v>
      </c>
      <c r="H253" s="250" t="n">
        <v>4</v>
      </c>
      <c r="I253" s="251"/>
      <c r="J253" s="252" t="n">
        <f aca="false">ROUND(I253*H253,2)</f>
        <v>0</v>
      </c>
      <c r="K253" s="253"/>
      <c r="L253" s="29"/>
      <c r="M253" s="254"/>
      <c r="N253" s="255" t="s">
        <v>39</v>
      </c>
      <c r="O253" s="76"/>
      <c r="P253" s="256" t="n">
        <f aca="false">O253*H253</f>
        <v>0</v>
      </c>
      <c r="Q253" s="256" t="n">
        <v>0</v>
      </c>
      <c r="R253" s="256" t="n">
        <f aca="false">Q253*H253</f>
        <v>0</v>
      </c>
      <c r="S253" s="256" t="n">
        <v>0</v>
      </c>
      <c r="T253" s="257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258" t="s">
        <v>302</v>
      </c>
      <c r="AT253" s="258" t="s">
        <v>250</v>
      </c>
      <c r="AU253" s="258" t="s">
        <v>265</v>
      </c>
      <c r="AY253" s="3" t="s">
        <v>247</v>
      </c>
      <c r="BE253" s="137" t="n">
        <f aca="false">IF(N253="základní",J253,0)</f>
        <v>0</v>
      </c>
      <c r="BF253" s="137" t="n">
        <f aca="false">IF(N253="snížená",J253,0)</f>
        <v>0</v>
      </c>
      <c r="BG253" s="137" t="n">
        <f aca="false">IF(N253="zákl. přenesená",J253,0)</f>
        <v>0</v>
      </c>
      <c r="BH253" s="137" t="n">
        <f aca="false">IF(N253="sníž. přenesená",J253,0)</f>
        <v>0</v>
      </c>
      <c r="BI253" s="137" t="n">
        <f aca="false">IF(N253="nulová",J253,0)</f>
        <v>0</v>
      </c>
      <c r="BJ253" s="3" t="s">
        <v>81</v>
      </c>
      <c r="BK253" s="137" t="n">
        <f aca="false">ROUND(I253*H253,2)</f>
        <v>0</v>
      </c>
      <c r="BL253" s="3" t="s">
        <v>302</v>
      </c>
      <c r="BM253" s="258" t="s">
        <v>1582</v>
      </c>
    </row>
    <row r="254" s="30" customFormat="true" ht="19.2" hidden="false" customHeight="false" outlineLevel="0" collapsed="false">
      <c r="A254" s="26"/>
      <c r="B254" s="27"/>
      <c r="C254" s="28"/>
      <c r="D254" s="259" t="s">
        <v>256</v>
      </c>
      <c r="E254" s="28"/>
      <c r="F254" s="260" t="s">
        <v>1581</v>
      </c>
      <c r="G254" s="28"/>
      <c r="H254" s="28"/>
      <c r="I254" s="211"/>
      <c r="J254" s="28"/>
      <c r="K254" s="28"/>
      <c r="L254" s="29"/>
      <c r="M254" s="261"/>
      <c r="N254" s="262"/>
      <c r="O254" s="76"/>
      <c r="P254" s="76"/>
      <c r="Q254" s="76"/>
      <c r="R254" s="76"/>
      <c r="S254" s="76"/>
      <c r="T254" s="77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T254" s="3" t="s">
        <v>256</v>
      </c>
      <c r="AU254" s="3" t="s">
        <v>265</v>
      </c>
    </row>
    <row r="255" s="30" customFormat="true" ht="24.15" hidden="false" customHeight="true" outlineLevel="0" collapsed="false">
      <c r="A255" s="26"/>
      <c r="B255" s="27"/>
      <c r="C255" s="246" t="s">
        <v>1315</v>
      </c>
      <c r="D255" s="246" t="s">
        <v>250</v>
      </c>
      <c r="E255" s="247" t="s">
        <v>1316</v>
      </c>
      <c r="F255" s="248" t="s">
        <v>1317</v>
      </c>
      <c r="G255" s="249" t="s">
        <v>332</v>
      </c>
      <c r="H255" s="250" t="n">
        <v>4</v>
      </c>
      <c r="I255" s="251"/>
      <c r="J255" s="252" t="n">
        <f aca="false">ROUND(I255*H255,2)</f>
        <v>0</v>
      </c>
      <c r="K255" s="253"/>
      <c r="L255" s="29"/>
      <c r="M255" s="254"/>
      <c r="N255" s="255" t="s">
        <v>39</v>
      </c>
      <c r="O255" s="76"/>
      <c r="P255" s="256" t="n">
        <f aca="false">O255*H255</f>
        <v>0</v>
      </c>
      <c r="Q255" s="256" t="n">
        <v>0</v>
      </c>
      <c r="R255" s="256" t="n">
        <f aca="false">Q255*H255</f>
        <v>0</v>
      </c>
      <c r="S255" s="256" t="n">
        <v>0</v>
      </c>
      <c r="T255" s="257" t="n">
        <f aca="false">S255*H255</f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258" t="s">
        <v>302</v>
      </c>
      <c r="AT255" s="258" t="s">
        <v>250</v>
      </c>
      <c r="AU255" s="258" t="s">
        <v>265</v>
      </c>
      <c r="AY255" s="3" t="s">
        <v>247</v>
      </c>
      <c r="BE255" s="137" t="n">
        <f aca="false">IF(N255="základní",J255,0)</f>
        <v>0</v>
      </c>
      <c r="BF255" s="137" t="n">
        <f aca="false">IF(N255="snížená",J255,0)</f>
        <v>0</v>
      </c>
      <c r="BG255" s="137" t="n">
        <f aca="false">IF(N255="zákl. přenesená",J255,0)</f>
        <v>0</v>
      </c>
      <c r="BH255" s="137" t="n">
        <f aca="false">IF(N255="sníž. přenesená",J255,0)</f>
        <v>0</v>
      </c>
      <c r="BI255" s="137" t="n">
        <f aca="false">IF(N255="nulová",J255,0)</f>
        <v>0</v>
      </c>
      <c r="BJ255" s="3" t="s">
        <v>81</v>
      </c>
      <c r="BK255" s="137" t="n">
        <f aca="false">ROUND(I255*H255,2)</f>
        <v>0</v>
      </c>
      <c r="BL255" s="3" t="s">
        <v>302</v>
      </c>
      <c r="BM255" s="258" t="s">
        <v>1318</v>
      </c>
    </row>
    <row r="256" s="30" customFormat="true" ht="19.2" hidden="false" customHeight="false" outlineLevel="0" collapsed="false">
      <c r="A256" s="26"/>
      <c r="B256" s="27"/>
      <c r="C256" s="28"/>
      <c r="D256" s="259" t="s">
        <v>256</v>
      </c>
      <c r="E256" s="28"/>
      <c r="F256" s="260" t="s">
        <v>1317</v>
      </c>
      <c r="G256" s="28"/>
      <c r="H256" s="28"/>
      <c r="I256" s="211"/>
      <c r="J256" s="28"/>
      <c r="K256" s="28"/>
      <c r="L256" s="29"/>
      <c r="M256" s="261"/>
      <c r="N256" s="262"/>
      <c r="O256" s="76"/>
      <c r="P256" s="76"/>
      <c r="Q256" s="76"/>
      <c r="R256" s="76"/>
      <c r="S256" s="76"/>
      <c r="T256" s="77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T256" s="3" t="s">
        <v>256</v>
      </c>
      <c r="AU256" s="3" t="s">
        <v>265</v>
      </c>
    </row>
    <row r="257" s="30" customFormat="true" ht="24.15" hidden="false" customHeight="true" outlineLevel="0" collapsed="false">
      <c r="A257" s="26"/>
      <c r="B257" s="27"/>
      <c r="C257" s="263" t="s">
        <v>1319</v>
      </c>
      <c r="D257" s="263" t="s">
        <v>288</v>
      </c>
      <c r="E257" s="264" t="s">
        <v>1320</v>
      </c>
      <c r="F257" s="265" t="s">
        <v>1321</v>
      </c>
      <c r="G257" s="266" t="s">
        <v>291</v>
      </c>
      <c r="H257" s="267" t="n">
        <v>4</v>
      </c>
      <c r="I257" s="268"/>
      <c r="J257" s="269" t="n">
        <f aca="false">ROUND(I257*H257,2)</f>
        <v>0</v>
      </c>
      <c r="K257" s="270"/>
      <c r="L257" s="271"/>
      <c r="M257" s="272"/>
      <c r="N257" s="273" t="s">
        <v>39</v>
      </c>
      <c r="O257" s="76"/>
      <c r="P257" s="256" t="n">
        <f aca="false">O257*H257</f>
        <v>0</v>
      </c>
      <c r="Q257" s="256" t="n">
        <v>1E-005</v>
      </c>
      <c r="R257" s="256" t="n">
        <f aca="false">Q257*H257</f>
        <v>4E-005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324</v>
      </c>
      <c r="AT257" s="258" t="s">
        <v>288</v>
      </c>
      <c r="AU257" s="258" t="s">
        <v>265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302</v>
      </c>
      <c r="BM257" s="258" t="s">
        <v>1322</v>
      </c>
    </row>
    <row r="258" s="30" customFormat="true" ht="19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1321</v>
      </c>
      <c r="G258" s="28"/>
      <c r="H258" s="28"/>
      <c r="I258" s="211"/>
      <c r="J258" s="28"/>
      <c r="K258" s="28"/>
      <c r="L258" s="29"/>
      <c r="M258" s="261"/>
      <c r="N258" s="262"/>
      <c r="O258" s="76"/>
      <c r="P258" s="76"/>
      <c r="Q258" s="76"/>
      <c r="R258" s="76"/>
      <c r="S258" s="76"/>
      <c r="T258" s="77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265</v>
      </c>
    </row>
    <row r="259" s="30" customFormat="true" ht="33" hidden="false" customHeight="true" outlineLevel="0" collapsed="false">
      <c r="A259" s="26"/>
      <c r="B259" s="27"/>
      <c r="C259" s="246" t="s">
        <v>804</v>
      </c>
      <c r="D259" s="246" t="s">
        <v>250</v>
      </c>
      <c r="E259" s="247" t="s">
        <v>805</v>
      </c>
      <c r="F259" s="248" t="s">
        <v>806</v>
      </c>
      <c r="G259" s="249" t="s">
        <v>332</v>
      </c>
      <c r="H259" s="250" t="n">
        <v>130</v>
      </c>
      <c r="I259" s="251"/>
      <c r="J259" s="252" t="n">
        <f aca="false">ROUND(I259*H259,2)</f>
        <v>0</v>
      </c>
      <c r="K259" s="253"/>
      <c r="L259" s="29"/>
      <c r="M259" s="254"/>
      <c r="N259" s="255" t="s">
        <v>39</v>
      </c>
      <c r="O259" s="76"/>
      <c r="P259" s="256" t="n">
        <f aca="false">O259*H259</f>
        <v>0</v>
      </c>
      <c r="Q259" s="256" t="n">
        <v>0</v>
      </c>
      <c r="R259" s="256" t="n">
        <f aca="false">Q259*H259</f>
        <v>0</v>
      </c>
      <c r="S259" s="256" t="n">
        <v>0</v>
      </c>
      <c r="T259" s="257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258" t="s">
        <v>302</v>
      </c>
      <c r="AT259" s="258" t="s">
        <v>250</v>
      </c>
      <c r="AU259" s="258" t="s">
        <v>265</v>
      </c>
      <c r="AY259" s="3" t="s">
        <v>247</v>
      </c>
      <c r="BE259" s="137" t="n">
        <f aca="false">IF(N259="základní",J259,0)</f>
        <v>0</v>
      </c>
      <c r="BF259" s="137" t="n">
        <f aca="false">IF(N259="snížená",J259,0)</f>
        <v>0</v>
      </c>
      <c r="BG259" s="137" t="n">
        <f aca="false">IF(N259="zákl. přenesená",J259,0)</f>
        <v>0</v>
      </c>
      <c r="BH259" s="137" t="n">
        <f aca="false">IF(N259="sníž. přenesená",J259,0)</f>
        <v>0</v>
      </c>
      <c r="BI259" s="137" t="n">
        <f aca="false">IF(N259="nulová",J259,0)</f>
        <v>0</v>
      </c>
      <c r="BJ259" s="3" t="s">
        <v>81</v>
      </c>
      <c r="BK259" s="137" t="n">
        <f aca="false">ROUND(I259*H259,2)</f>
        <v>0</v>
      </c>
      <c r="BL259" s="3" t="s">
        <v>302</v>
      </c>
      <c r="BM259" s="258" t="s">
        <v>807</v>
      </c>
    </row>
    <row r="260" s="30" customFormat="true" ht="48" hidden="false" customHeight="false" outlineLevel="0" collapsed="false">
      <c r="A260" s="26"/>
      <c r="B260" s="27"/>
      <c r="C260" s="28"/>
      <c r="D260" s="259" t="s">
        <v>256</v>
      </c>
      <c r="E260" s="28"/>
      <c r="F260" s="260" t="s">
        <v>808</v>
      </c>
      <c r="G260" s="28"/>
      <c r="H260" s="28"/>
      <c r="I260" s="211"/>
      <c r="J260" s="28"/>
      <c r="K260" s="28"/>
      <c r="L260" s="29"/>
      <c r="M260" s="261"/>
      <c r="N260" s="262"/>
      <c r="O260" s="76"/>
      <c r="P260" s="76"/>
      <c r="Q260" s="76"/>
      <c r="R260" s="76"/>
      <c r="S260" s="76"/>
      <c r="T260" s="7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T260" s="3" t="s">
        <v>256</v>
      </c>
      <c r="AU260" s="3" t="s">
        <v>265</v>
      </c>
    </row>
    <row r="261" s="30" customFormat="true" ht="24.15" hidden="false" customHeight="true" outlineLevel="0" collapsed="false">
      <c r="A261" s="26"/>
      <c r="B261" s="27"/>
      <c r="C261" s="263" t="s">
        <v>809</v>
      </c>
      <c r="D261" s="263" t="s">
        <v>288</v>
      </c>
      <c r="E261" s="264" t="s">
        <v>810</v>
      </c>
      <c r="F261" s="265" t="s">
        <v>811</v>
      </c>
      <c r="G261" s="266" t="s">
        <v>332</v>
      </c>
      <c r="H261" s="267" t="n">
        <v>130</v>
      </c>
      <c r="I261" s="268"/>
      <c r="J261" s="269" t="n">
        <f aca="false">ROUND(I261*H261,2)</f>
        <v>0</v>
      </c>
      <c r="K261" s="270"/>
      <c r="L261" s="271"/>
      <c r="M261" s="272"/>
      <c r="N261" s="273" t="s">
        <v>39</v>
      </c>
      <c r="O261" s="76"/>
      <c r="P261" s="256" t="n">
        <f aca="false">O261*H261</f>
        <v>0</v>
      </c>
      <c r="Q261" s="256" t="n">
        <v>0.00017</v>
      </c>
      <c r="R261" s="256" t="n">
        <f aca="false">Q261*H261</f>
        <v>0.0221</v>
      </c>
      <c r="S261" s="256" t="n">
        <v>0</v>
      </c>
      <c r="T261" s="257" t="n">
        <f aca="false"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258" t="s">
        <v>324</v>
      </c>
      <c r="AT261" s="258" t="s">
        <v>288</v>
      </c>
      <c r="AU261" s="258" t="s">
        <v>265</v>
      </c>
      <c r="AY261" s="3" t="s">
        <v>247</v>
      </c>
      <c r="BE261" s="137" t="n">
        <f aca="false">IF(N261="základní",J261,0)</f>
        <v>0</v>
      </c>
      <c r="BF261" s="137" t="n">
        <f aca="false">IF(N261="snížená",J261,0)</f>
        <v>0</v>
      </c>
      <c r="BG261" s="137" t="n">
        <f aca="false">IF(N261="zákl. přenesená",J261,0)</f>
        <v>0</v>
      </c>
      <c r="BH261" s="137" t="n">
        <f aca="false">IF(N261="sníž. přenesená",J261,0)</f>
        <v>0</v>
      </c>
      <c r="BI261" s="137" t="n">
        <f aca="false">IF(N261="nulová",J261,0)</f>
        <v>0</v>
      </c>
      <c r="BJ261" s="3" t="s">
        <v>81</v>
      </c>
      <c r="BK261" s="137" t="n">
        <f aca="false">ROUND(I261*H261,2)</f>
        <v>0</v>
      </c>
      <c r="BL261" s="3" t="s">
        <v>302</v>
      </c>
      <c r="BM261" s="258" t="s">
        <v>812</v>
      </c>
    </row>
    <row r="262" s="30" customFormat="true" ht="19.2" hidden="false" customHeight="false" outlineLevel="0" collapsed="false">
      <c r="A262" s="26"/>
      <c r="B262" s="27"/>
      <c r="C262" s="28"/>
      <c r="D262" s="259" t="s">
        <v>256</v>
      </c>
      <c r="E262" s="28"/>
      <c r="F262" s="260" t="s">
        <v>811</v>
      </c>
      <c r="G262" s="28"/>
      <c r="H262" s="28"/>
      <c r="I262" s="211"/>
      <c r="J262" s="28"/>
      <c r="K262" s="28"/>
      <c r="L262" s="29"/>
      <c r="M262" s="261"/>
      <c r="N262" s="262"/>
      <c r="O262" s="76"/>
      <c r="P262" s="76"/>
      <c r="Q262" s="76"/>
      <c r="R262" s="76"/>
      <c r="S262" s="76"/>
      <c r="T262" s="7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T262" s="3" t="s">
        <v>256</v>
      </c>
      <c r="AU262" s="3" t="s">
        <v>265</v>
      </c>
    </row>
    <row r="263" s="30" customFormat="true" ht="24.15" hidden="false" customHeight="true" outlineLevel="0" collapsed="false">
      <c r="A263" s="26"/>
      <c r="B263" s="27"/>
      <c r="C263" s="246" t="s">
        <v>822</v>
      </c>
      <c r="D263" s="246" t="s">
        <v>250</v>
      </c>
      <c r="E263" s="247" t="s">
        <v>823</v>
      </c>
      <c r="F263" s="248" t="s">
        <v>824</v>
      </c>
      <c r="G263" s="249" t="s">
        <v>291</v>
      </c>
      <c r="H263" s="250" t="n">
        <v>1</v>
      </c>
      <c r="I263" s="251"/>
      <c r="J263" s="252" t="n">
        <f aca="false">ROUND(I263*H263,2)</f>
        <v>0</v>
      </c>
      <c r="K263" s="253"/>
      <c r="L263" s="29"/>
      <c r="M263" s="254"/>
      <c r="N263" s="255" t="s">
        <v>39</v>
      </c>
      <c r="O263" s="76"/>
      <c r="P263" s="256" t="n">
        <f aca="false">O263*H263</f>
        <v>0</v>
      </c>
      <c r="Q263" s="256" t="n">
        <v>0</v>
      </c>
      <c r="R263" s="256" t="n">
        <f aca="false">Q263*H263</f>
        <v>0</v>
      </c>
      <c r="S263" s="256" t="n">
        <v>5E-005</v>
      </c>
      <c r="T263" s="257" t="n">
        <f aca="false">S263*H263</f>
        <v>5E-005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258" t="s">
        <v>302</v>
      </c>
      <c r="AT263" s="258" t="s">
        <v>250</v>
      </c>
      <c r="AU263" s="258" t="s">
        <v>265</v>
      </c>
      <c r="AY263" s="3" t="s">
        <v>247</v>
      </c>
      <c r="BE263" s="137" t="n">
        <f aca="false">IF(N263="základní",J263,0)</f>
        <v>0</v>
      </c>
      <c r="BF263" s="137" t="n">
        <f aca="false">IF(N263="snížená",J263,0)</f>
        <v>0</v>
      </c>
      <c r="BG263" s="137" t="n">
        <f aca="false">IF(N263="zákl. přenesená",J263,0)</f>
        <v>0</v>
      </c>
      <c r="BH263" s="137" t="n">
        <f aca="false">IF(N263="sníž. přenesená",J263,0)</f>
        <v>0</v>
      </c>
      <c r="BI263" s="137" t="n">
        <f aca="false">IF(N263="nulová",J263,0)</f>
        <v>0</v>
      </c>
      <c r="BJ263" s="3" t="s">
        <v>81</v>
      </c>
      <c r="BK263" s="137" t="n">
        <f aca="false">ROUND(I263*H263,2)</f>
        <v>0</v>
      </c>
      <c r="BL263" s="3" t="s">
        <v>302</v>
      </c>
      <c r="BM263" s="258" t="s">
        <v>825</v>
      </c>
    </row>
    <row r="264" s="30" customFormat="true" ht="76.8" hidden="false" customHeight="false" outlineLevel="0" collapsed="false">
      <c r="A264" s="26"/>
      <c r="B264" s="27"/>
      <c r="C264" s="28"/>
      <c r="D264" s="259" t="s">
        <v>256</v>
      </c>
      <c r="E264" s="28"/>
      <c r="F264" s="260" t="s">
        <v>826</v>
      </c>
      <c r="G264" s="28"/>
      <c r="H264" s="28"/>
      <c r="I264" s="211"/>
      <c r="J264" s="28"/>
      <c r="K264" s="28"/>
      <c r="L264" s="29"/>
      <c r="M264" s="261"/>
      <c r="N264" s="262"/>
      <c r="O264" s="76"/>
      <c r="P264" s="76"/>
      <c r="Q264" s="76"/>
      <c r="R264" s="76"/>
      <c r="S264" s="76"/>
      <c r="T264" s="77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T264" s="3" t="s">
        <v>256</v>
      </c>
      <c r="AU264" s="3" t="s">
        <v>265</v>
      </c>
    </row>
    <row r="265" s="30" customFormat="true" ht="37.8" hidden="false" customHeight="true" outlineLevel="0" collapsed="false">
      <c r="A265" s="26"/>
      <c r="B265" s="27"/>
      <c r="C265" s="246" t="s">
        <v>827</v>
      </c>
      <c r="D265" s="246" t="s">
        <v>250</v>
      </c>
      <c r="E265" s="247" t="s">
        <v>828</v>
      </c>
      <c r="F265" s="248" t="s">
        <v>829</v>
      </c>
      <c r="G265" s="249" t="s">
        <v>291</v>
      </c>
      <c r="H265" s="250" t="n">
        <v>1</v>
      </c>
      <c r="I265" s="251"/>
      <c r="J265" s="252" t="n">
        <f aca="false">ROUND(I265*H265,2)</f>
        <v>0</v>
      </c>
      <c r="K265" s="253"/>
      <c r="L265" s="29"/>
      <c r="M265" s="254"/>
      <c r="N265" s="255" t="s">
        <v>39</v>
      </c>
      <c r="O265" s="76"/>
      <c r="P265" s="256" t="n">
        <f aca="false">O265*H265</f>
        <v>0</v>
      </c>
      <c r="Q265" s="256" t="n">
        <v>0</v>
      </c>
      <c r="R265" s="256" t="n">
        <f aca="false">Q265*H265</f>
        <v>0</v>
      </c>
      <c r="S265" s="256" t="n">
        <v>5E-005</v>
      </c>
      <c r="T265" s="257" t="n">
        <f aca="false">S265*H265</f>
        <v>5E-005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258" t="s">
        <v>302</v>
      </c>
      <c r="AT265" s="258" t="s">
        <v>250</v>
      </c>
      <c r="AU265" s="258" t="s">
        <v>265</v>
      </c>
      <c r="AY265" s="3" t="s">
        <v>247</v>
      </c>
      <c r="BE265" s="137" t="n">
        <f aca="false">IF(N265="základní",J265,0)</f>
        <v>0</v>
      </c>
      <c r="BF265" s="137" t="n">
        <f aca="false">IF(N265="snížená",J265,0)</f>
        <v>0</v>
      </c>
      <c r="BG265" s="137" t="n">
        <f aca="false">IF(N265="zákl. přenesená",J265,0)</f>
        <v>0</v>
      </c>
      <c r="BH265" s="137" t="n">
        <f aca="false">IF(N265="sníž. přenesená",J265,0)</f>
        <v>0</v>
      </c>
      <c r="BI265" s="137" t="n">
        <f aca="false">IF(N265="nulová",J265,0)</f>
        <v>0</v>
      </c>
      <c r="BJ265" s="3" t="s">
        <v>81</v>
      </c>
      <c r="BK265" s="137" t="n">
        <f aca="false">ROUND(I265*H265,2)</f>
        <v>0</v>
      </c>
      <c r="BL265" s="3" t="s">
        <v>302</v>
      </c>
      <c r="BM265" s="258" t="s">
        <v>830</v>
      </c>
    </row>
    <row r="266" s="30" customFormat="true" ht="86.4" hidden="false" customHeight="false" outlineLevel="0" collapsed="false">
      <c r="A266" s="26"/>
      <c r="B266" s="27"/>
      <c r="C266" s="28"/>
      <c r="D266" s="259" t="s">
        <v>256</v>
      </c>
      <c r="E266" s="28"/>
      <c r="F266" s="260" t="s">
        <v>831</v>
      </c>
      <c r="G266" s="28"/>
      <c r="H266" s="28"/>
      <c r="I266" s="211"/>
      <c r="J266" s="28"/>
      <c r="K266" s="28"/>
      <c r="L266" s="29"/>
      <c r="M266" s="261"/>
      <c r="N266" s="262"/>
      <c r="O266" s="76"/>
      <c r="P266" s="76"/>
      <c r="Q266" s="76"/>
      <c r="R266" s="76"/>
      <c r="S266" s="76"/>
      <c r="T266" s="77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T266" s="3" t="s">
        <v>256</v>
      </c>
      <c r="AU266" s="3" t="s">
        <v>265</v>
      </c>
    </row>
    <row r="267" s="30" customFormat="true" ht="21.75" hidden="false" customHeight="true" outlineLevel="0" collapsed="false">
      <c r="A267" s="26"/>
      <c r="B267" s="27"/>
      <c r="C267" s="246" t="s">
        <v>832</v>
      </c>
      <c r="D267" s="246" t="s">
        <v>250</v>
      </c>
      <c r="E267" s="247" t="s">
        <v>833</v>
      </c>
      <c r="F267" s="248" t="s">
        <v>834</v>
      </c>
      <c r="G267" s="249" t="s">
        <v>291</v>
      </c>
      <c r="H267" s="250" t="n">
        <v>1</v>
      </c>
      <c r="I267" s="251"/>
      <c r="J267" s="252" t="n">
        <f aca="false">ROUND(I267*H267,2)</f>
        <v>0</v>
      </c>
      <c r="K267" s="253"/>
      <c r="L267" s="29"/>
      <c r="M267" s="254"/>
      <c r="N267" s="255" t="s">
        <v>39</v>
      </c>
      <c r="O267" s="76"/>
      <c r="P267" s="256" t="n">
        <f aca="false">O267*H267</f>
        <v>0</v>
      </c>
      <c r="Q267" s="256" t="n">
        <v>0</v>
      </c>
      <c r="R267" s="256" t="n">
        <f aca="false">Q267*H267</f>
        <v>0</v>
      </c>
      <c r="S267" s="256" t="n">
        <v>5E-005</v>
      </c>
      <c r="T267" s="257" t="n">
        <f aca="false">S267*H267</f>
        <v>5E-005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258" t="s">
        <v>302</v>
      </c>
      <c r="AT267" s="258" t="s">
        <v>250</v>
      </c>
      <c r="AU267" s="258" t="s">
        <v>265</v>
      </c>
      <c r="AY267" s="3" t="s">
        <v>247</v>
      </c>
      <c r="BE267" s="137" t="n">
        <f aca="false">IF(N267="základní",J267,0)</f>
        <v>0</v>
      </c>
      <c r="BF267" s="137" t="n">
        <f aca="false">IF(N267="snížená",J267,0)</f>
        <v>0</v>
      </c>
      <c r="BG267" s="137" t="n">
        <f aca="false">IF(N267="zákl. přenesená",J267,0)</f>
        <v>0</v>
      </c>
      <c r="BH267" s="137" t="n">
        <f aca="false">IF(N267="sníž. přenesená",J267,0)</f>
        <v>0</v>
      </c>
      <c r="BI267" s="137" t="n">
        <f aca="false">IF(N267="nulová",J267,0)</f>
        <v>0</v>
      </c>
      <c r="BJ267" s="3" t="s">
        <v>81</v>
      </c>
      <c r="BK267" s="137" t="n">
        <f aca="false">ROUND(I267*H267,2)</f>
        <v>0</v>
      </c>
      <c r="BL267" s="3" t="s">
        <v>302</v>
      </c>
      <c r="BM267" s="258" t="s">
        <v>835</v>
      </c>
    </row>
    <row r="268" s="30" customFormat="true" ht="10.2" hidden="false" customHeight="false" outlineLevel="0" collapsed="false">
      <c r="A268" s="26"/>
      <c r="B268" s="27"/>
      <c r="C268" s="28"/>
      <c r="D268" s="259" t="s">
        <v>256</v>
      </c>
      <c r="E268" s="28"/>
      <c r="F268" s="260" t="s">
        <v>834</v>
      </c>
      <c r="G268" s="28"/>
      <c r="H268" s="28"/>
      <c r="I268" s="211"/>
      <c r="J268" s="28"/>
      <c r="K268" s="28"/>
      <c r="L268" s="29"/>
      <c r="M268" s="261"/>
      <c r="N268" s="262"/>
      <c r="O268" s="76"/>
      <c r="P268" s="76"/>
      <c r="Q268" s="76"/>
      <c r="R268" s="76"/>
      <c r="S268" s="76"/>
      <c r="T268" s="77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T268" s="3" t="s">
        <v>256</v>
      </c>
      <c r="AU268" s="3" t="s">
        <v>265</v>
      </c>
    </row>
    <row r="269" s="30" customFormat="true" ht="16.5" hidden="false" customHeight="true" outlineLevel="0" collapsed="false">
      <c r="A269" s="26"/>
      <c r="B269" s="27"/>
      <c r="C269" s="263" t="s">
        <v>836</v>
      </c>
      <c r="D269" s="263" t="s">
        <v>288</v>
      </c>
      <c r="E269" s="264" t="s">
        <v>837</v>
      </c>
      <c r="F269" s="265" t="s">
        <v>838</v>
      </c>
      <c r="G269" s="266" t="s">
        <v>332</v>
      </c>
      <c r="H269" s="267" t="n">
        <v>1</v>
      </c>
      <c r="I269" s="268"/>
      <c r="J269" s="269" t="n">
        <f aca="false">ROUND(I269*H269,2)</f>
        <v>0</v>
      </c>
      <c r="K269" s="270"/>
      <c r="L269" s="271"/>
      <c r="M269" s="272"/>
      <c r="N269" s="273" t="s">
        <v>39</v>
      </c>
      <c r="O269" s="76"/>
      <c r="P269" s="256" t="n">
        <f aca="false">O269*H269</f>
        <v>0</v>
      </c>
      <c r="Q269" s="256" t="n">
        <v>7E-005</v>
      </c>
      <c r="R269" s="256" t="n">
        <f aca="false">Q269*H269</f>
        <v>7E-005</v>
      </c>
      <c r="S269" s="256" t="n">
        <v>0</v>
      </c>
      <c r="T269" s="257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258" t="s">
        <v>324</v>
      </c>
      <c r="AT269" s="258" t="s">
        <v>288</v>
      </c>
      <c r="AU269" s="258" t="s">
        <v>265</v>
      </c>
      <c r="AY269" s="3" t="s">
        <v>247</v>
      </c>
      <c r="BE269" s="137" t="n">
        <f aca="false">IF(N269="základní",J269,0)</f>
        <v>0</v>
      </c>
      <c r="BF269" s="137" t="n">
        <f aca="false">IF(N269="snížená",J269,0)</f>
        <v>0</v>
      </c>
      <c r="BG269" s="137" t="n">
        <f aca="false">IF(N269="zákl. přenesená",J269,0)</f>
        <v>0</v>
      </c>
      <c r="BH269" s="137" t="n">
        <f aca="false">IF(N269="sníž. přenesená",J269,0)</f>
        <v>0</v>
      </c>
      <c r="BI269" s="137" t="n">
        <f aca="false">IF(N269="nulová",J269,0)</f>
        <v>0</v>
      </c>
      <c r="BJ269" s="3" t="s">
        <v>81</v>
      </c>
      <c r="BK269" s="137" t="n">
        <f aca="false">ROUND(I269*H269,2)</f>
        <v>0</v>
      </c>
      <c r="BL269" s="3" t="s">
        <v>302</v>
      </c>
      <c r="BM269" s="258" t="s">
        <v>839</v>
      </c>
    </row>
    <row r="270" s="30" customFormat="true" ht="10.2" hidden="false" customHeight="false" outlineLevel="0" collapsed="false">
      <c r="A270" s="26"/>
      <c r="B270" s="27"/>
      <c r="C270" s="28"/>
      <c r="D270" s="259" t="s">
        <v>256</v>
      </c>
      <c r="E270" s="28"/>
      <c r="F270" s="260" t="s">
        <v>840</v>
      </c>
      <c r="G270" s="28"/>
      <c r="H270" s="28"/>
      <c r="I270" s="211"/>
      <c r="J270" s="28"/>
      <c r="K270" s="28"/>
      <c r="L270" s="29"/>
      <c r="M270" s="261"/>
      <c r="N270" s="262"/>
      <c r="O270" s="76"/>
      <c r="P270" s="76"/>
      <c r="Q270" s="76"/>
      <c r="R270" s="76"/>
      <c r="S270" s="76"/>
      <c r="T270" s="77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T270" s="3" t="s">
        <v>256</v>
      </c>
      <c r="AU270" s="3" t="s">
        <v>265</v>
      </c>
    </row>
    <row r="271" s="229" customFormat="true" ht="20.85" hidden="false" customHeight="true" outlineLevel="0" collapsed="false">
      <c r="B271" s="230"/>
      <c r="C271" s="231"/>
      <c r="D271" s="232" t="s">
        <v>73</v>
      </c>
      <c r="E271" s="244" t="s">
        <v>841</v>
      </c>
      <c r="F271" s="244" t="s">
        <v>842</v>
      </c>
      <c r="G271" s="231"/>
      <c r="H271" s="231"/>
      <c r="I271" s="234"/>
      <c r="J271" s="245" t="n">
        <f aca="false">BK271</f>
        <v>0</v>
      </c>
      <c r="K271" s="231"/>
      <c r="L271" s="236"/>
      <c r="M271" s="237"/>
      <c r="N271" s="238"/>
      <c r="O271" s="238"/>
      <c r="P271" s="239" t="n">
        <f aca="false">SUM(P272:P289)</f>
        <v>0</v>
      </c>
      <c r="Q271" s="238"/>
      <c r="R271" s="239" t="n">
        <f aca="false">SUM(R272:R289)</f>
        <v>0.00943</v>
      </c>
      <c r="S271" s="238"/>
      <c r="T271" s="240" t="n">
        <f aca="false">SUM(T272:T289)</f>
        <v>0</v>
      </c>
      <c r="AR271" s="241" t="s">
        <v>83</v>
      </c>
      <c r="AT271" s="242" t="s">
        <v>73</v>
      </c>
      <c r="AU271" s="242" t="s">
        <v>83</v>
      </c>
      <c r="AY271" s="241" t="s">
        <v>247</v>
      </c>
      <c r="BK271" s="243" t="n">
        <f aca="false">SUM(BK272:BK289)</f>
        <v>0</v>
      </c>
    </row>
    <row r="272" s="30" customFormat="true" ht="33" hidden="false" customHeight="true" outlineLevel="0" collapsed="false">
      <c r="A272" s="26"/>
      <c r="B272" s="27"/>
      <c r="C272" s="246" t="s">
        <v>843</v>
      </c>
      <c r="D272" s="246" t="s">
        <v>250</v>
      </c>
      <c r="E272" s="247" t="s">
        <v>844</v>
      </c>
      <c r="F272" s="248" t="s">
        <v>845</v>
      </c>
      <c r="G272" s="249" t="s">
        <v>332</v>
      </c>
      <c r="H272" s="250" t="n">
        <v>13</v>
      </c>
      <c r="I272" s="251"/>
      <c r="J272" s="252" t="n">
        <f aca="false">ROUND(I272*H272,2)</f>
        <v>0</v>
      </c>
      <c r="K272" s="253"/>
      <c r="L272" s="29"/>
      <c r="M272" s="254"/>
      <c r="N272" s="255" t="s">
        <v>39</v>
      </c>
      <c r="O272" s="76"/>
      <c r="P272" s="256" t="n">
        <f aca="false">O272*H272</f>
        <v>0</v>
      </c>
      <c r="Q272" s="256" t="n">
        <v>0</v>
      </c>
      <c r="R272" s="256" t="n">
        <f aca="false">Q272*H272</f>
        <v>0</v>
      </c>
      <c r="S272" s="256" t="n">
        <v>0</v>
      </c>
      <c r="T272" s="257" t="n">
        <f aca="false"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258" t="s">
        <v>302</v>
      </c>
      <c r="AT272" s="258" t="s">
        <v>250</v>
      </c>
      <c r="AU272" s="258" t="s">
        <v>265</v>
      </c>
      <c r="AY272" s="3" t="s">
        <v>247</v>
      </c>
      <c r="BE272" s="137" t="n">
        <f aca="false">IF(N272="základní",J272,0)</f>
        <v>0</v>
      </c>
      <c r="BF272" s="137" t="n">
        <f aca="false">IF(N272="snížená",J272,0)</f>
        <v>0</v>
      </c>
      <c r="BG272" s="137" t="n">
        <f aca="false">IF(N272="zákl. přenesená",J272,0)</f>
        <v>0</v>
      </c>
      <c r="BH272" s="137" t="n">
        <f aca="false">IF(N272="sníž. přenesená",J272,0)</f>
        <v>0</v>
      </c>
      <c r="BI272" s="137" t="n">
        <f aca="false">IF(N272="nulová",J272,0)</f>
        <v>0</v>
      </c>
      <c r="BJ272" s="3" t="s">
        <v>81</v>
      </c>
      <c r="BK272" s="137" t="n">
        <f aca="false">ROUND(I272*H272,2)</f>
        <v>0</v>
      </c>
      <c r="BL272" s="3" t="s">
        <v>302</v>
      </c>
      <c r="BM272" s="258" t="s">
        <v>846</v>
      </c>
    </row>
    <row r="273" s="30" customFormat="true" ht="38.4" hidden="false" customHeight="false" outlineLevel="0" collapsed="false">
      <c r="A273" s="26"/>
      <c r="B273" s="27"/>
      <c r="C273" s="28"/>
      <c r="D273" s="259" t="s">
        <v>256</v>
      </c>
      <c r="E273" s="28"/>
      <c r="F273" s="260" t="s">
        <v>847</v>
      </c>
      <c r="G273" s="28"/>
      <c r="H273" s="28"/>
      <c r="I273" s="211"/>
      <c r="J273" s="28"/>
      <c r="K273" s="28"/>
      <c r="L273" s="29"/>
      <c r="M273" s="261"/>
      <c r="N273" s="262"/>
      <c r="O273" s="76"/>
      <c r="P273" s="76"/>
      <c r="Q273" s="76"/>
      <c r="R273" s="76"/>
      <c r="S273" s="76"/>
      <c r="T273" s="77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T273" s="3" t="s">
        <v>256</v>
      </c>
      <c r="AU273" s="3" t="s">
        <v>265</v>
      </c>
    </row>
    <row r="274" s="30" customFormat="true" ht="33" hidden="false" customHeight="true" outlineLevel="0" collapsed="false">
      <c r="A274" s="26"/>
      <c r="B274" s="27"/>
      <c r="C274" s="263" t="s">
        <v>848</v>
      </c>
      <c r="D274" s="263" t="s">
        <v>288</v>
      </c>
      <c r="E274" s="264" t="s">
        <v>849</v>
      </c>
      <c r="F274" s="265" t="s">
        <v>850</v>
      </c>
      <c r="G274" s="266" t="s">
        <v>332</v>
      </c>
      <c r="H274" s="267" t="n">
        <v>13</v>
      </c>
      <c r="I274" s="268"/>
      <c r="J274" s="269" t="n">
        <f aca="false">ROUND(I274*H274,2)</f>
        <v>0</v>
      </c>
      <c r="K274" s="270"/>
      <c r="L274" s="271"/>
      <c r="M274" s="272"/>
      <c r="N274" s="273" t="s">
        <v>39</v>
      </c>
      <c r="O274" s="76"/>
      <c r="P274" s="256" t="n">
        <f aca="false">O274*H274</f>
        <v>0</v>
      </c>
      <c r="Q274" s="256" t="n">
        <v>0.00053</v>
      </c>
      <c r="R274" s="256" t="n">
        <f aca="false">Q274*H274</f>
        <v>0.00689</v>
      </c>
      <c r="S274" s="256" t="n">
        <v>0</v>
      </c>
      <c r="T274" s="257" t="n">
        <f aca="false"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258" t="s">
        <v>324</v>
      </c>
      <c r="AT274" s="258" t="s">
        <v>288</v>
      </c>
      <c r="AU274" s="258" t="s">
        <v>265</v>
      </c>
      <c r="AY274" s="3" t="s">
        <v>247</v>
      </c>
      <c r="BE274" s="137" t="n">
        <f aca="false">IF(N274="základní",J274,0)</f>
        <v>0</v>
      </c>
      <c r="BF274" s="137" t="n">
        <f aca="false">IF(N274="snížená",J274,0)</f>
        <v>0</v>
      </c>
      <c r="BG274" s="137" t="n">
        <f aca="false">IF(N274="zákl. přenesená",J274,0)</f>
        <v>0</v>
      </c>
      <c r="BH274" s="137" t="n">
        <f aca="false">IF(N274="sníž. přenesená",J274,0)</f>
        <v>0</v>
      </c>
      <c r="BI274" s="137" t="n">
        <f aca="false">IF(N274="nulová",J274,0)</f>
        <v>0</v>
      </c>
      <c r="BJ274" s="3" t="s">
        <v>81</v>
      </c>
      <c r="BK274" s="137" t="n">
        <f aca="false">ROUND(I274*H274,2)</f>
        <v>0</v>
      </c>
      <c r="BL274" s="3" t="s">
        <v>302</v>
      </c>
      <c r="BM274" s="258" t="s">
        <v>851</v>
      </c>
    </row>
    <row r="275" s="30" customFormat="true" ht="19.2" hidden="false" customHeight="false" outlineLevel="0" collapsed="false">
      <c r="A275" s="26"/>
      <c r="B275" s="27"/>
      <c r="C275" s="28"/>
      <c r="D275" s="259" t="s">
        <v>256</v>
      </c>
      <c r="E275" s="28"/>
      <c r="F275" s="260" t="s">
        <v>850</v>
      </c>
      <c r="G275" s="28"/>
      <c r="H275" s="28"/>
      <c r="I275" s="211"/>
      <c r="J275" s="28"/>
      <c r="K275" s="28"/>
      <c r="L275" s="29"/>
      <c r="M275" s="261"/>
      <c r="N275" s="262"/>
      <c r="O275" s="76"/>
      <c r="P275" s="76"/>
      <c r="Q275" s="76"/>
      <c r="R275" s="76"/>
      <c r="S275" s="76"/>
      <c r="T275" s="77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T275" s="3" t="s">
        <v>256</v>
      </c>
      <c r="AU275" s="3" t="s">
        <v>265</v>
      </c>
    </row>
    <row r="276" s="274" customFormat="true" ht="10.2" hidden="false" customHeight="false" outlineLevel="0" collapsed="false">
      <c r="B276" s="275"/>
      <c r="C276" s="276"/>
      <c r="D276" s="259" t="s">
        <v>327</v>
      </c>
      <c r="E276" s="276"/>
      <c r="F276" s="277" t="s">
        <v>1685</v>
      </c>
      <c r="G276" s="276"/>
      <c r="H276" s="278" t="n">
        <v>13</v>
      </c>
      <c r="I276" s="279"/>
      <c r="J276" s="276"/>
      <c r="K276" s="276"/>
      <c r="L276" s="280"/>
      <c r="M276" s="281"/>
      <c r="N276" s="282"/>
      <c r="O276" s="282"/>
      <c r="P276" s="282"/>
      <c r="Q276" s="282"/>
      <c r="R276" s="282"/>
      <c r="S276" s="282"/>
      <c r="T276" s="283"/>
      <c r="AT276" s="284" t="s">
        <v>327</v>
      </c>
      <c r="AU276" s="284" t="s">
        <v>265</v>
      </c>
      <c r="AV276" s="274" t="s">
        <v>83</v>
      </c>
      <c r="AW276" s="274" t="s">
        <v>3</v>
      </c>
      <c r="AX276" s="274" t="s">
        <v>81</v>
      </c>
      <c r="AY276" s="284" t="s">
        <v>247</v>
      </c>
    </row>
    <row r="277" s="30" customFormat="true" ht="37.8" hidden="false" customHeight="true" outlineLevel="0" collapsed="false">
      <c r="A277" s="26"/>
      <c r="B277" s="27"/>
      <c r="C277" s="246" t="s">
        <v>853</v>
      </c>
      <c r="D277" s="246" t="s">
        <v>250</v>
      </c>
      <c r="E277" s="247" t="s">
        <v>854</v>
      </c>
      <c r="F277" s="248" t="s">
        <v>855</v>
      </c>
      <c r="G277" s="249" t="s">
        <v>332</v>
      </c>
      <c r="H277" s="250" t="n">
        <v>13</v>
      </c>
      <c r="I277" s="251"/>
      <c r="J277" s="252" t="n">
        <f aca="false">ROUND(I277*H277,2)</f>
        <v>0</v>
      </c>
      <c r="K277" s="253"/>
      <c r="L277" s="29"/>
      <c r="M277" s="254"/>
      <c r="N277" s="255" t="s">
        <v>39</v>
      </c>
      <c r="O277" s="76"/>
      <c r="P277" s="256" t="n">
        <f aca="false">O277*H277</f>
        <v>0</v>
      </c>
      <c r="Q277" s="256" t="n">
        <v>0</v>
      </c>
      <c r="R277" s="256" t="n">
        <f aca="false">Q277*H277</f>
        <v>0</v>
      </c>
      <c r="S277" s="256" t="n">
        <v>0</v>
      </c>
      <c r="T277" s="257" t="n">
        <f aca="false"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258" t="s">
        <v>302</v>
      </c>
      <c r="AT277" s="258" t="s">
        <v>250</v>
      </c>
      <c r="AU277" s="258" t="s">
        <v>265</v>
      </c>
      <c r="AY277" s="3" t="s">
        <v>247</v>
      </c>
      <c r="BE277" s="137" t="n">
        <f aca="false">IF(N277="základní",J277,0)</f>
        <v>0</v>
      </c>
      <c r="BF277" s="137" t="n">
        <f aca="false">IF(N277="snížená",J277,0)</f>
        <v>0</v>
      </c>
      <c r="BG277" s="137" t="n">
        <f aca="false">IF(N277="zákl. přenesená",J277,0)</f>
        <v>0</v>
      </c>
      <c r="BH277" s="137" t="n">
        <f aca="false">IF(N277="sníž. přenesená",J277,0)</f>
        <v>0</v>
      </c>
      <c r="BI277" s="137" t="n">
        <f aca="false">IF(N277="nulová",J277,0)</f>
        <v>0</v>
      </c>
      <c r="BJ277" s="3" t="s">
        <v>81</v>
      </c>
      <c r="BK277" s="137" t="n">
        <f aca="false">ROUND(I277*H277,2)</f>
        <v>0</v>
      </c>
      <c r="BL277" s="3" t="s">
        <v>302</v>
      </c>
      <c r="BM277" s="258" t="s">
        <v>856</v>
      </c>
    </row>
    <row r="278" s="30" customFormat="true" ht="48" hidden="false" customHeight="false" outlineLevel="0" collapsed="false">
      <c r="A278" s="26"/>
      <c r="B278" s="27"/>
      <c r="C278" s="28"/>
      <c r="D278" s="259" t="s">
        <v>256</v>
      </c>
      <c r="E278" s="28"/>
      <c r="F278" s="260" t="s">
        <v>857</v>
      </c>
      <c r="G278" s="28"/>
      <c r="H278" s="28"/>
      <c r="I278" s="211"/>
      <c r="J278" s="28"/>
      <c r="K278" s="28"/>
      <c r="L278" s="29"/>
      <c r="M278" s="261"/>
      <c r="N278" s="262"/>
      <c r="O278" s="76"/>
      <c r="P278" s="76"/>
      <c r="Q278" s="76"/>
      <c r="R278" s="76"/>
      <c r="S278" s="76"/>
      <c r="T278" s="77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T278" s="3" t="s">
        <v>256</v>
      </c>
      <c r="AU278" s="3" t="s">
        <v>265</v>
      </c>
    </row>
    <row r="279" s="30" customFormat="true" ht="33" hidden="false" customHeight="true" outlineLevel="0" collapsed="false">
      <c r="A279" s="26"/>
      <c r="B279" s="27"/>
      <c r="C279" s="263" t="s">
        <v>858</v>
      </c>
      <c r="D279" s="263" t="s">
        <v>288</v>
      </c>
      <c r="E279" s="264" t="s">
        <v>859</v>
      </c>
      <c r="F279" s="265" t="s">
        <v>860</v>
      </c>
      <c r="G279" s="266" t="s">
        <v>332</v>
      </c>
      <c r="H279" s="267" t="n">
        <v>13</v>
      </c>
      <c r="I279" s="268"/>
      <c r="J279" s="269" t="n">
        <f aca="false">ROUND(I279*H279,2)</f>
        <v>0</v>
      </c>
      <c r="K279" s="270"/>
      <c r="L279" s="271"/>
      <c r="M279" s="272"/>
      <c r="N279" s="273" t="s">
        <v>39</v>
      </c>
      <c r="O279" s="76"/>
      <c r="P279" s="256" t="n">
        <f aca="false">O279*H279</f>
        <v>0</v>
      </c>
      <c r="Q279" s="256" t="n">
        <v>0.00011</v>
      </c>
      <c r="R279" s="256" t="n">
        <f aca="false">Q279*H279</f>
        <v>0.00143</v>
      </c>
      <c r="S279" s="256" t="n">
        <v>0</v>
      </c>
      <c r="T279" s="257" t="n">
        <f aca="false"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258" t="s">
        <v>324</v>
      </c>
      <c r="AT279" s="258" t="s">
        <v>288</v>
      </c>
      <c r="AU279" s="258" t="s">
        <v>265</v>
      </c>
      <c r="AY279" s="3" t="s">
        <v>247</v>
      </c>
      <c r="BE279" s="137" t="n">
        <f aca="false">IF(N279="základní",J279,0)</f>
        <v>0</v>
      </c>
      <c r="BF279" s="137" t="n">
        <f aca="false">IF(N279="snížená",J279,0)</f>
        <v>0</v>
      </c>
      <c r="BG279" s="137" t="n">
        <f aca="false">IF(N279="zákl. přenesená",J279,0)</f>
        <v>0</v>
      </c>
      <c r="BH279" s="137" t="n">
        <f aca="false">IF(N279="sníž. přenesená",J279,0)</f>
        <v>0</v>
      </c>
      <c r="BI279" s="137" t="n">
        <f aca="false">IF(N279="nulová",J279,0)</f>
        <v>0</v>
      </c>
      <c r="BJ279" s="3" t="s">
        <v>81</v>
      </c>
      <c r="BK279" s="137" t="n">
        <f aca="false">ROUND(I279*H279,2)</f>
        <v>0</v>
      </c>
      <c r="BL279" s="3" t="s">
        <v>302</v>
      </c>
      <c r="BM279" s="258" t="s">
        <v>861</v>
      </c>
    </row>
    <row r="280" s="30" customFormat="true" ht="19.2" hidden="false" customHeight="false" outlineLevel="0" collapsed="false">
      <c r="A280" s="26"/>
      <c r="B280" s="27"/>
      <c r="C280" s="28"/>
      <c r="D280" s="259" t="s">
        <v>256</v>
      </c>
      <c r="E280" s="28"/>
      <c r="F280" s="260" t="s">
        <v>860</v>
      </c>
      <c r="G280" s="28"/>
      <c r="H280" s="28"/>
      <c r="I280" s="211"/>
      <c r="J280" s="28"/>
      <c r="K280" s="28"/>
      <c r="L280" s="29"/>
      <c r="M280" s="261"/>
      <c r="N280" s="262"/>
      <c r="O280" s="76"/>
      <c r="P280" s="76"/>
      <c r="Q280" s="76"/>
      <c r="R280" s="76"/>
      <c r="S280" s="76"/>
      <c r="T280" s="77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T280" s="3" t="s">
        <v>256</v>
      </c>
      <c r="AU280" s="3" t="s">
        <v>265</v>
      </c>
    </row>
    <row r="281" s="274" customFormat="true" ht="10.2" hidden="false" customHeight="false" outlineLevel="0" collapsed="false">
      <c r="B281" s="275"/>
      <c r="C281" s="276"/>
      <c r="D281" s="259" t="s">
        <v>327</v>
      </c>
      <c r="E281" s="276"/>
      <c r="F281" s="277" t="s">
        <v>1685</v>
      </c>
      <c r="G281" s="276"/>
      <c r="H281" s="278" t="n">
        <v>13</v>
      </c>
      <c r="I281" s="279"/>
      <c r="J281" s="276"/>
      <c r="K281" s="276"/>
      <c r="L281" s="280"/>
      <c r="M281" s="281"/>
      <c r="N281" s="282"/>
      <c r="O281" s="282"/>
      <c r="P281" s="282"/>
      <c r="Q281" s="282"/>
      <c r="R281" s="282"/>
      <c r="S281" s="282"/>
      <c r="T281" s="283"/>
      <c r="AT281" s="284" t="s">
        <v>327</v>
      </c>
      <c r="AU281" s="284" t="s">
        <v>265</v>
      </c>
      <c r="AV281" s="274" t="s">
        <v>83</v>
      </c>
      <c r="AW281" s="274" t="s">
        <v>3</v>
      </c>
      <c r="AX281" s="274" t="s">
        <v>81</v>
      </c>
      <c r="AY281" s="284" t="s">
        <v>247</v>
      </c>
    </row>
    <row r="282" s="30" customFormat="true" ht="24.15" hidden="false" customHeight="true" outlineLevel="0" collapsed="false">
      <c r="A282" s="26"/>
      <c r="B282" s="27"/>
      <c r="C282" s="246" t="s">
        <v>862</v>
      </c>
      <c r="D282" s="246" t="s">
        <v>250</v>
      </c>
      <c r="E282" s="247" t="s">
        <v>863</v>
      </c>
      <c r="F282" s="248" t="s">
        <v>864</v>
      </c>
      <c r="G282" s="249" t="s">
        <v>291</v>
      </c>
      <c r="H282" s="250" t="n">
        <v>0.2</v>
      </c>
      <c r="I282" s="251"/>
      <c r="J282" s="252" t="n">
        <f aca="false">ROUND(I282*H282,2)</f>
        <v>0</v>
      </c>
      <c r="K282" s="253"/>
      <c r="L282" s="29"/>
      <c r="M282" s="254"/>
      <c r="N282" s="255" t="s">
        <v>39</v>
      </c>
      <c r="O282" s="76"/>
      <c r="P282" s="256" t="n">
        <f aca="false">O282*H282</f>
        <v>0</v>
      </c>
      <c r="Q282" s="256" t="n">
        <v>0</v>
      </c>
      <c r="R282" s="256" t="n">
        <f aca="false">Q282*H282</f>
        <v>0</v>
      </c>
      <c r="S282" s="256" t="n">
        <v>0</v>
      </c>
      <c r="T282" s="257" t="n">
        <f aca="false">S282*H282</f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258" t="s">
        <v>302</v>
      </c>
      <c r="AT282" s="258" t="s">
        <v>250</v>
      </c>
      <c r="AU282" s="258" t="s">
        <v>265</v>
      </c>
      <c r="AY282" s="3" t="s">
        <v>247</v>
      </c>
      <c r="BE282" s="137" t="n">
        <f aca="false">IF(N282="základní",J282,0)</f>
        <v>0</v>
      </c>
      <c r="BF282" s="137" t="n">
        <f aca="false">IF(N282="snížená",J282,0)</f>
        <v>0</v>
      </c>
      <c r="BG282" s="137" t="n">
        <f aca="false">IF(N282="zákl. přenesená",J282,0)</f>
        <v>0</v>
      </c>
      <c r="BH282" s="137" t="n">
        <f aca="false">IF(N282="sníž. přenesená",J282,0)</f>
        <v>0</v>
      </c>
      <c r="BI282" s="137" t="n">
        <f aca="false">IF(N282="nulová",J282,0)</f>
        <v>0</v>
      </c>
      <c r="BJ282" s="3" t="s">
        <v>81</v>
      </c>
      <c r="BK282" s="137" t="n">
        <f aca="false">ROUND(I282*H282,2)</f>
        <v>0</v>
      </c>
      <c r="BL282" s="3" t="s">
        <v>302</v>
      </c>
      <c r="BM282" s="258" t="s">
        <v>865</v>
      </c>
    </row>
    <row r="283" s="30" customFormat="true" ht="19.2" hidden="false" customHeight="false" outlineLevel="0" collapsed="false">
      <c r="A283" s="26"/>
      <c r="B283" s="27"/>
      <c r="C283" s="28"/>
      <c r="D283" s="259" t="s">
        <v>256</v>
      </c>
      <c r="E283" s="28"/>
      <c r="F283" s="260" t="s">
        <v>866</v>
      </c>
      <c r="G283" s="28"/>
      <c r="H283" s="28"/>
      <c r="I283" s="211"/>
      <c r="J283" s="28"/>
      <c r="K283" s="28"/>
      <c r="L283" s="29"/>
      <c r="M283" s="261"/>
      <c r="N283" s="262"/>
      <c r="O283" s="76"/>
      <c r="P283" s="76"/>
      <c r="Q283" s="76"/>
      <c r="R283" s="76"/>
      <c r="S283" s="76"/>
      <c r="T283" s="77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T283" s="3" t="s">
        <v>256</v>
      </c>
      <c r="AU283" s="3" t="s">
        <v>265</v>
      </c>
    </row>
    <row r="284" s="30" customFormat="true" ht="24.15" hidden="false" customHeight="true" outlineLevel="0" collapsed="false">
      <c r="A284" s="26"/>
      <c r="B284" s="27"/>
      <c r="C284" s="263" t="s">
        <v>1686</v>
      </c>
      <c r="D284" s="263" t="s">
        <v>288</v>
      </c>
      <c r="E284" s="264" t="s">
        <v>1687</v>
      </c>
      <c r="F284" s="265" t="s">
        <v>1688</v>
      </c>
      <c r="G284" s="266" t="s">
        <v>291</v>
      </c>
      <c r="H284" s="267" t="n">
        <v>0.2</v>
      </c>
      <c r="I284" s="268"/>
      <c r="J284" s="269" t="n">
        <f aca="false">ROUND(I284*H284,2)</f>
        <v>0</v>
      </c>
      <c r="K284" s="270"/>
      <c r="L284" s="271"/>
      <c r="M284" s="272"/>
      <c r="N284" s="273" t="s">
        <v>39</v>
      </c>
      <c r="O284" s="76"/>
      <c r="P284" s="256" t="n">
        <f aca="false">O284*H284</f>
        <v>0</v>
      </c>
      <c r="Q284" s="256" t="n">
        <v>0.00105</v>
      </c>
      <c r="R284" s="256" t="n">
        <f aca="false">Q284*H284</f>
        <v>0.00021</v>
      </c>
      <c r="S284" s="256" t="n">
        <v>0</v>
      </c>
      <c r="T284" s="257" t="n">
        <f aca="false">S284*H284</f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258" t="s">
        <v>324</v>
      </c>
      <c r="AT284" s="258" t="s">
        <v>288</v>
      </c>
      <c r="AU284" s="258" t="s">
        <v>265</v>
      </c>
      <c r="AY284" s="3" t="s">
        <v>247</v>
      </c>
      <c r="BE284" s="137" t="n">
        <f aca="false">IF(N284="základní",J284,0)</f>
        <v>0</v>
      </c>
      <c r="BF284" s="137" t="n">
        <f aca="false">IF(N284="snížená",J284,0)</f>
        <v>0</v>
      </c>
      <c r="BG284" s="137" t="n">
        <f aca="false">IF(N284="zákl. přenesená",J284,0)</f>
        <v>0</v>
      </c>
      <c r="BH284" s="137" t="n">
        <f aca="false">IF(N284="sníž. přenesená",J284,0)</f>
        <v>0</v>
      </c>
      <c r="BI284" s="137" t="n">
        <f aca="false">IF(N284="nulová",J284,0)</f>
        <v>0</v>
      </c>
      <c r="BJ284" s="3" t="s">
        <v>81</v>
      </c>
      <c r="BK284" s="137" t="n">
        <f aca="false">ROUND(I284*H284,2)</f>
        <v>0</v>
      </c>
      <c r="BL284" s="3" t="s">
        <v>302</v>
      </c>
      <c r="BM284" s="258" t="s">
        <v>1689</v>
      </c>
    </row>
    <row r="285" s="30" customFormat="true" ht="19.2" hidden="false" customHeight="false" outlineLevel="0" collapsed="false">
      <c r="A285" s="26"/>
      <c r="B285" s="27"/>
      <c r="C285" s="28"/>
      <c r="D285" s="259" t="s">
        <v>256</v>
      </c>
      <c r="E285" s="28"/>
      <c r="F285" s="260" t="s">
        <v>1688</v>
      </c>
      <c r="G285" s="28"/>
      <c r="H285" s="28"/>
      <c r="I285" s="211"/>
      <c r="J285" s="28"/>
      <c r="K285" s="28"/>
      <c r="L285" s="29"/>
      <c r="M285" s="261"/>
      <c r="N285" s="262"/>
      <c r="O285" s="76"/>
      <c r="P285" s="76"/>
      <c r="Q285" s="76"/>
      <c r="R285" s="76"/>
      <c r="S285" s="76"/>
      <c r="T285" s="77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T285" s="3" t="s">
        <v>256</v>
      </c>
      <c r="AU285" s="3" t="s">
        <v>265</v>
      </c>
    </row>
    <row r="286" s="30" customFormat="true" ht="24.15" hidden="false" customHeight="true" outlineLevel="0" collapsed="false">
      <c r="A286" s="26"/>
      <c r="B286" s="27"/>
      <c r="C286" s="246" t="s">
        <v>892</v>
      </c>
      <c r="D286" s="246" t="s">
        <v>250</v>
      </c>
      <c r="E286" s="247" t="s">
        <v>893</v>
      </c>
      <c r="F286" s="248" t="s">
        <v>894</v>
      </c>
      <c r="G286" s="249" t="s">
        <v>291</v>
      </c>
      <c r="H286" s="250" t="n">
        <v>10</v>
      </c>
      <c r="I286" s="251"/>
      <c r="J286" s="252" t="n">
        <f aca="false">ROUND(I286*H286,2)</f>
        <v>0</v>
      </c>
      <c r="K286" s="253"/>
      <c r="L286" s="29"/>
      <c r="M286" s="254"/>
      <c r="N286" s="255" t="s">
        <v>39</v>
      </c>
      <c r="O286" s="76"/>
      <c r="P286" s="256" t="n">
        <f aca="false">O286*H286</f>
        <v>0</v>
      </c>
      <c r="Q286" s="256" t="n">
        <v>0</v>
      </c>
      <c r="R286" s="256" t="n">
        <f aca="false">Q286*H286</f>
        <v>0</v>
      </c>
      <c r="S286" s="256" t="n">
        <v>0</v>
      </c>
      <c r="T286" s="257" t="n">
        <f aca="false">S286*H286</f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258" t="s">
        <v>302</v>
      </c>
      <c r="AT286" s="258" t="s">
        <v>250</v>
      </c>
      <c r="AU286" s="258" t="s">
        <v>265</v>
      </c>
      <c r="AY286" s="3" t="s">
        <v>247</v>
      </c>
      <c r="BE286" s="137" t="n">
        <f aca="false">IF(N286="základní",J286,0)</f>
        <v>0</v>
      </c>
      <c r="BF286" s="137" t="n">
        <f aca="false">IF(N286="snížená",J286,0)</f>
        <v>0</v>
      </c>
      <c r="BG286" s="137" t="n">
        <f aca="false">IF(N286="zákl. přenesená",J286,0)</f>
        <v>0</v>
      </c>
      <c r="BH286" s="137" t="n">
        <f aca="false">IF(N286="sníž. přenesená",J286,0)</f>
        <v>0</v>
      </c>
      <c r="BI286" s="137" t="n">
        <f aca="false">IF(N286="nulová",J286,0)</f>
        <v>0</v>
      </c>
      <c r="BJ286" s="3" t="s">
        <v>81</v>
      </c>
      <c r="BK286" s="137" t="n">
        <f aca="false">ROUND(I286*H286,2)</f>
        <v>0</v>
      </c>
      <c r="BL286" s="3" t="s">
        <v>302</v>
      </c>
      <c r="BM286" s="258" t="s">
        <v>895</v>
      </c>
    </row>
    <row r="287" s="30" customFormat="true" ht="19.2" hidden="false" customHeight="false" outlineLevel="0" collapsed="false">
      <c r="A287" s="26"/>
      <c r="B287" s="27"/>
      <c r="C287" s="28"/>
      <c r="D287" s="259" t="s">
        <v>256</v>
      </c>
      <c r="E287" s="28"/>
      <c r="F287" s="260" t="s">
        <v>896</v>
      </c>
      <c r="G287" s="28"/>
      <c r="H287" s="28"/>
      <c r="I287" s="211"/>
      <c r="J287" s="28"/>
      <c r="K287" s="28"/>
      <c r="L287" s="29"/>
      <c r="M287" s="261"/>
      <c r="N287" s="262"/>
      <c r="O287" s="76"/>
      <c r="P287" s="76"/>
      <c r="Q287" s="76"/>
      <c r="R287" s="76"/>
      <c r="S287" s="76"/>
      <c r="T287" s="77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T287" s="3" t="s">
        <v>256</v>
      </c>
      <c r="AU287" s="3" t="s">
        <v>265</v>
      </c>
    </row>
    <row r="288" s="30" customFormat="true" ht="16.5" hidden="false" customHeight="true" outlineLevel="0" collapsed="false">
      <c r="A288" s="26"/>
      <c r="B288" s="27"/>
      <c r="C288" s="263" t="s">
        <v>897</v>
      </c>
      <c r="D288" s="263" t="s">
        <v>288</v>
      </c>
      <c r="E288" s="264" t="s">
        <v>898</v>
      </c>
      <c r="F288" s="265" t="s">
        <v>899</v>
      </c>
      <c r="G288" s="266" t="s">
        <v>291</v>
      </c>
      <c r="H288" s="267" t="n">
        <v>10</v>
      </c>
      <c r="I288" s="268"/>
      <c r="J288" s="269" t="n">
        <f aca="false">ROUND(I288*H288,2)</f>
        <v>0</v>
      </c>
      <c r="K288" s="270"/>
      <c r="L288" s="271"/>
      <c r="M288" s="272"/>
      <c r="N288" s="273" t="s">
        <v>39</v>
      </c>
      <c r="O288" s="76"/>
      <c r="P288" s="256" t="n">
        <f aca="false">O288*H288</f>
        <v>0</v>
      </c>
      <c r="Q288" s="256" t="n">
        <v>9E-005</v>
      </c>
      <c r="R288" s="256" t="n">
        <f aca="false">Q288*H288</f>
        <v>0.0009</v>
      </c>
      <c r="S288" s="256" t="n">
        <v>0</v>
      </c>
      <c r="T288" s="257" t="n">
        <f aca="false">S288*H288</f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258" t="s">
        <v>324</v>
      </c>
      <c r="AT288" s="258" t="s">
        <v>288</v>
      </c>
      <c r="AU288" s="258" t="s">
        <v>265</v>
      </c>
      <c r="AY288" s="3" t="s">
        <v>247</v>
      </c>
      <c r="BE288" s="137" t="n">
        <f aca="false">IF(N288="základní",J288,0)</f>
        <v>0</v>
      </c>
      <c r="BF288" s="137" t="n">
        <f aca="false">IF(N288="snížená",J288,0)</f>
        <v>0</v>
      </c>
      <c r="BG288" s="137" t="n">
        <f aca="false">IF(N288="zákl. přenesená",J288,0)</f>
        <v>0</v>
      </c>
      <c r="BH288" s="137" t="n">
        <f aca="false">IF(N288="sníž. přenesená",J288,0)</f>
        <v>0</v>
      </c>
      <c r="BI288" s="137" t="n">
        <f aca="false">IF(N288="nulová",J288,0)</f>
        <v>0</v>
      </c>
      <c r="BJ288" s="3" t="s">
        <v>81</v>
      </c>
      <c r="BK288" s="137" t="n">
        <f aca="false">ROUND(I288*H288,2)</f>
        <v>0</v>
      </c>
      <c r="BL288" s="3" t="s">
        <v>302</v>
      </c>
      <c r="BM288" s="258" t="s">
        <v>900</v>
      </c>
    </row>
    <row r="289" s="30" customFormat="true" ht="10.2" hidden="false" customHeight="false" outlineLevel="0" collapsed="false">
      <c r="A289" s="26"/>
      <c r="B289" s="27"/>
      <c r="C289" s="28"/>
      <c r="D289" s="259" t="s">
        <v>256</v>
      </c>
      <c r="E289" s="28"/>
      <c r="F289" s="260" t="s">
        <v>899</v>
      </c>
      <c r="G289" s="28"/>
      <c r="H289" s="28"/>
      <c r="I289" s="211"/>
      <c r="J289" s="28"/>
      <c r="K289" s="28"/>
      <c r="L289" s="29"/>
      <c r="M289" s="261"/>
      <c r="N289" s="262"/>
      <c r="O289" s="76"/>
      <c r="P289" s="76"/>
      <c r="Q289" s="76"/>
      <c r="R289" s="76"/>
      <c r="S289" s="76"/>
      <c r="T289" s="77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T289" s="3" t="s">
        <v>256</v>
      </c>
      <c r="AU289" s="3" t="s">
        <v>265</v>
      </c>
    </row>
    <row r="290" s="229" customFormat="true" ht="20.85" hidden="false" customHeight="true" outlineLevel="0" collapsed="false">
      <c r="B290" s="230"/>
      <c r="C290" s="231"/>
      <c r="D290" s="232" t="s">
        <v>73</v>
      </c>
      <c r="E290" s="244" t="s">
        <v>901</v>
      </c>
      <c r="F290" s="244" t="s">
        <v>1324</v>
      </c>
      <c r="G290" s="231"/>
      <c r="H290" s="231"/>
      <c r="I290" s="234"/>
      <c r="J290" s="245" t="n">
        <f aca="false">BK290</f>
        <v>0</v>
      </c>
      <c r="K290" s="231"/>
      <c r="L290" s="236"/>
      <c r="M290" s="237"/>
      <c r="N290" s="238"/>
      <c r="O290" s="238"/>
      <c r="P290" s="239" t="n">
        <f aca="false">SUM(P291:P336)</f>
        <v>0</v>
      </c>
      <c r="Q290" s="238"/>
      <c r="R290" s="239" t="n">
        <f aca="false">SUM(R291:R336)</f>
        <v>0.00701</v>
      </c>
      <c r="S290" s="238"/>
      <c r="T290" s="240" t="n">
        <f aca="false">SUM(T291:T336)</f>
        <v>0.0232</v>
      </c>
      <c r="AR290" s="241" t="s">
        <v>83</v>
      </c>
      <c r="AT290" s="242" t="s">
        <v>73</v>
      </c>
      <c r="AU290" s="242" t="s">
        <v>83</v>
      </c>
      <c r="AY290" s="241" t="s">
        <v>247</v>
      </c>
      <c r="BK290" s="243" t="n">
        <f aca="false">SUM(BK291:BK336)</f>
        <v>0</v>
      </c>
    </row>
    <row r="291" s="30" customFormat="true" ht="33" hidden="false" customHeight="true" outlineLevel="0" collapsed="false">
      <c r="A291" s="26"/>
      <c r="B291" s="27"/>
      <c r="C291" s="246" t="s">
        <v>903</v>
      </c>
      <c r="D291" s="246" t="s">
        <v>250</v>
      </c>
      <c r="E291" s="247" t="s">
        <v>904</v>
      </c>
      <c r="F291" s="248" t="s">
        <v>905</v>
      </c>
      <c r="G291" s="249" t="s">
        <v>291</v>
      </c>
      <c r="H291" s="250" t="n">
        <v>0.2</v>
      </c>
      <c r="I291" s="251"/>
      <c r="J291" s="252" t="n">
        <f aca="false">ROUND(I291*H291,2)</f>
        <v>0</v>
      </c>
      <c r="K291" s="253"/>
      <c r="L291" s="29"/>
      <c r="M291" s="254"/>
      <c r="N291" s="255" t="s">
        <v>39</v>
      </c>
      <c r="O291" s="76"/>
      <c r="P291" s="256" t="n">
        <f aca="false">O291*H291</f>
        <v>0</v>
      </c>
      <c r="Q291" s="256" t="n">
        <v>0</v>
      </c>
      <c r="R291" s="256" t="n">
        <f aca="false">Q291*H291</f>
        <v>0</v>
      </c>
      <c r="S291" s="256" t="n">
        <v>0</v>
      </c>
      <c r="T291" s="257" t="n">
        <f aca="false">S291*H291</f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258" t="s">
        <v>302</v>
      </c>
      <c r="AT291" s="258" t="s">
        <v>250</v>
      </c>
      <c r="AU291" s="258" t="s">
        <v>265</v>
      </c>
      <c r="AY291" s="3" t="s">
        <v>247</v>
      </c>
      <c r="BE291" s="137" t="n">
        <f aca="false">IF(N291="základní",J291,0)</f>
        <v>0</v>
      </c>
      <c r="BF291" s="137" t="n">
        <f aca="false">IF(N291="snížená",J291,0)</f>
        <v>0</v>
      </c>
      <c r="BG291" s="137" t="n">
        <f aca="false">IF(N291="zákl. přenesená",J291,0)</f>
        <v>0</v>
      </c>
      <c r="BH291" s="137" t="n">
        <f aca="false">IF(N291="sníž. přenesená",J291,0)</f>
        <v>0</v>
      </c>
      <c r="BI291" s="137" t="n">
        <f aca="false">IF(N291="nulová",J291,0)</f>
        <v>0</v>
      </c>
      <c r="BJ291" s="3" t="s">
        <v>81</v>
      </c>
      <c r="BK291" s="137" t="n">
        <f aca="false">ROUND(I291*H291,2)</f>
        <v>0</v>
      </c>
      <c r="BL291" s="3" t="s">
        <v>302</v>
      </c>
      <c r="BM291" s="258" t="s">
        <v>906</v>
      </c>
    </row>
    <row r="292" s="30" customFormat="true" ht="28.8" hidden="false" customHeight="false" outlineLevel="0" collapsed="false">
      <c r="A292" s="26"/>
      <c r="B292" s="27"/>
      <c r="C292" s="28"/>
      <c r="D292" s="259" t="s">
        <v>256</v>
      </c>
      <c r="E292" s="28"/>
      <c r="F292" s="260" t="s">
        <v>907</v>
      </c>
      <c r="G292" s="28"/>
      <c r="H292" s="28"/>
      <c r="I292" s="211"/>
      <c r="J292" s="28"/>
      <c r="K292" s="28"/>
      <c r="L292" s="29"/>
      <c r="M292" s="261"/>
      <c r="N292" s="262"/>
      <c r="O292" s="76"/>
      <c r="P292" s="76"/>
      <c r="Q292" s="76"/>
      <c r="R292" s="76"/>
      <c r="S292" s="76"/>
      <c r="T292" s="77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T292" s="3" t="s">
        <v>256</v>
      </c>
      <c r="AU292" s="3" t="s">
        <v>265</v>
      </c>
    </row>
    <row r="293" s="30" customFormat="true" ht="24.15" hidden="false" customHeight="true" outlineLevel="0" collapsed="false">
      <c r="A293" s="26"/>
      <c r="B293" s="27"/>
      <c r="C293" s="263" t="s">
        <v>908</v>
      </c>
      <c r="D293" s="263" t="s">
        <v>288</v>
      </c>
      <c r="E293" s="264" t="s">
        <v>909</v>
      </c>
      <c r="F293" s="265" t="s">
        <v>910</v>
      </c>
      <c r="G293" s="266" t="s">
        <v>332</v>
      </c>
      <c r="H293" s="267" t="n">
        <v>0.2</v>
      </c>
      <c r="I293" s="268"/>
      <c r="J293" s="269" t="n">
        <f aca="false">ROUND(I293*H293,2)</f>
        <v>0</v>
      </c>
      <c r="K293" s="270"/>
      <c r="L293" s="271"/>
      <c r="M293" s="272"/>
      <c r="N293" s="273" t="s">
        <v>39</v>
      </c>
      <c r="O293" s="76"/>
      <c r="P293" s="256" t="n">
        <f aca="false">O293*H293</f>
        <v>0</v>
      </c>
      <c r="Q293" s="256" t="n">
        <v>0.0006</v>
      </c>
      <c r="R293" s="256" t="n">
        <f aca="false">Q293*H293</f>
        <v>0.00012</v>
      </c>
      <c r="S293" s="256" t="n">
        <v>0</v>
      </c>
      <c r="T293" s="257" t="n">
        <f aca="false"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258" t="s">
        <v>324</v>
      </c>
      <c r="AT293" s="258" t="s">
        <v>288</v>
      </c>
      <c r="AU293" s="258" t="s">
        <v>265</v>
      </c>
      <c r="AY293" s="3" t="s">
        <v>247</v>
      </c>
      <c r="BE293" s="137" t="n">
        <f aca="false">IF(N293="základní",J293,0)</f>
        <v>0</v>
      </c>
      <c r="BF293" s="137" t="n">
        <f aca="false">IF(N293="snížená",J293,0)</f>
        <v>0</v>
      </c>
      <c r="BG293" s="137" t="n">
        <f aca="false">IF(N293="zákl. přenesená",J293,0)</f>
        <v>0</v>
      </c>
      <c r="BH293" s="137" t="n">
        <f aca="false">IF(N293="sníž. přenesená",J293,0)</f>
        <v>0</v>
      </c>
      <c r="BI293" s="137" t="n">
        <f aca="false">IF(N293="nulová",J293,0)</f>
        <v>0</v>
      </c>
      <c r="BJ293" s="3" t="s">
        <v>81</v>
      </c>
      <c r="BK293" s="137" t="n">
        <f aca="false">ROUND(I293*H293,2)</f>
        <v>0</v>
      </c>
      <c r="BL293" s="3" t="s">
        <v>302</v>
      </c>
      <c r="BM293" s="258" t="s">
        <v>911</v>
      </c>
    </row>
    <row r="294" s="30" customFormat="true" ht="28.8" hidden="false" customHeight="false" outlineLevel="0" collapsed="false">
      <c r="A294" s="26"/>
      <c r="B294" s="27"/>
      <c r="C294" s="28"/>
      <c r="D294" s="259" t="s">
        <v>256</v>
      </c>
      <c r="E294" s="28"/>
      <c r="F294" s="260" t="s">
        <v>912</v>
      </c>
      <c r="G294" s="28"/>
      <c r="H294" s="28"/>
      <c r="I294" s="211"/>
      <c r="J294" s="28"/>
      <c r="K294" s="28"/>
      <c r="L294" s="29"/>
      <c r="M294" s="261"/>
      <c r="N294" s="262"/>
      <c r="O294" s="76"/>
      <c r="P294" s="76"/>
      <c r="Q294" s="76"/>
      <c r="R294" s="76"/>
      <c r="S294" s="76"/>
      <c r="T294" s="77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T294" s="3" t="s">
        <v>256</v>
      </c>
      <c r="AU294" s="3" t="s">
        <v>265</v>
      </c>
    </row>
    <row r="295" s="30" customFormat="true" ht="24.15" hidden="false" customHeight="true" outlineLevel="0" collapsed="false">
      <c r="A295" s="26"/>
      <c r="B295" s="27"/>
      <c r="C295" s="246" t="s">
        <v>1325</v>
      </c>
      <c r="D295" s="246" t="s">
        <v>250</v>
      </c>
      <c r="E295" s="247" t="s">
        <v>610</v>
      </c>
      <c r="F295" s="248" t="s">
        <v>611</v>
      </c>
      <c r="G295" s="249" t="s">
        <v>291</v>
      </c>
      <c r="H295" s="250" t="n">
        <v>0.2</v>
      </c>
      <c r="I295" s="251"/>
      <c r="J295" s="252" t="n">
        <f aca="false">ROUND(I295*H295,2)</f>
        <v>0</v>
      </c>
      <c r="K295" s="253"/>
      <c r="L295" s="29"/>
      <c r="M295" s="254"/>
      <c r="N295" s="255" t="s">
        <v>39</v>
      </c>
      <c r="O295" s="76"/>
      <c r="P295" s="256" t="n">
        <f aca="false">O295*H295</f>
        <v>0</v>
      </c>
      <c r="Q295" s="256" t="n">
        <v>0</v>
      </c>
      <c r="R295" s="256" t="n">
        <f aca="false">Q295*H295</f>
        <v>0</v>
      </c>
      <c r="S295" s="256" t="n">
        <v>0</v>
      </c>
      <c r="T295" s="257" t="n">
        <f aca="false">S295*H295</f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258" t="s">
        <v>302</v>
      </c>
      <c r="AT295" s="258" t="s">
        <v>250</v>
      </c>
      <c r="AU295" s="258" t="s">
        <v>265</v>
      </c>
      <c r="AY295" s="3" t="s">
        <v>247</v>
      </c>
      <c r="BE295" s="137" t="n">
        <f aca="false">IF(N295="základní",J295,0)</f>
        <v>0</v>
      </c>
      <c r="BF295" s="137" t="n">
        <f aca="false">IF(N295="snížená",J295,0)</f>
        <v>0</v>
      </c>
      <c r="BG295" s="137" t="n">
        <f aca="false">IF(N295="zákl. přenesená",J295,0)</f>
        <v>0</v>
      </c>
      <c r="BH295" s="137" t="n">
        <f aca="false">IF(N295="sníž. přenesená",J295,0)</f>
        <v>0</v>
      </c>
      <c r="BI295" s="137" t="n">
        <f aca="false">IF(N295="nulová",J295,0)</f>
        <v>0</v>
      </c>
      <c r="BJ295" s="3" t="s">
        <v>81</v>
      </c>
      <c r="BK295" s="137" t="n">
        <f aca="false">ROUND(I295*H295,2)</f>
        <v>0</v>
      </c>
      <c r="BL295" s="3" t="s">
        <v>302</v>
      </c>
      <c r="BM295" s="258" t="s">
        <v>1326</v>
      </c>
    </row>
    <row r="296" s="30" customFormat="true" ht="19.2" hidden="false" customHeight="false" outlineLevel="0" collapsed="false">
      <c r="A296" s="26"/>
      <c r="B296" s="27"/>
      <c r="C296" s="28"/>
      <c r="D296" s="259" t="s">
        <v>256</v>
      </c>
      <c r="E296" s="28"/>
      <c r="F296" s="260" t="s">
        <v>613</v>
      </c>
      <c r="G296" s="28"/>
      <c r="H296" s="28"/>
      <c r="I296" s="211"/>
      <c r="J296" s="28"/>
      <c r="K296" s="28"/>
      <c r="L296" s="29"/>
      <c r="M296" s="261"/>
      <c r="N296" s="262"/>
      <c r="O296" s="76"/>
      <c r="P296" s="76"/>
      <c r="Q296" s="76"/>
      <c r="R296" s="76"/>
      <c r="S296" s="76"/>
      <c r="T296" s="77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T296" s="3" t="s">
        <v>256</v>
      </c>
      <c r="AU296" s="3" t="s">
        <v>265</v>
      </c>
    </row>
    <row r="297" s="30" customFormat="true" ht="24.15" hidden="false" customHeight="true" outlineLevel="0" collapsed="false">
      <c r="A297" s="26"/>
      <c r="B297" s="27"/>
      <c r="C297" s="263" t="s">
        <v>1327</v>
      </c>
      <c r="D297" s="263" t="s">
        <v>288</v>
      </c>
      <c r="E297" s="264" t="s">
        <v>1328</v>
      </c>
      <c r="F297" s="265" t="s">
        <v>1329</v>
      </c>
      <c r="G297" s="266" t="s">
        <v>291</v>
      </c>
      <c r="H297" s="267" t="n">
        <v>0.2</v>
      </c>
      <c r="I297" s="268"/>
      <c r="J297" s="269" t="n">
        <f aca="false">ROUND(I297*H297,2)</f>
        <v>0</v>
      </c>
      <c r="K297" s="270"/>
      <c r="L297" s="271"/>
      <c r="M297" s="272"/>
      <c r="N297" s="273" t="s">
        <v>39</v>
      </c>
      <c r="O297" s="76"/>
      <c r="P297" s="256" t="n">
        <f aca="false">O297*H297</f>
        <v>0</v>
      </c>
      <c r="Q297" s="256" t="n">
        <v>0.00503</v>
      </c>
      <c r="R297" s="256" t="n">
        <f aca="false">Q297*H297</f>
        <v>0.001006</v>
      </c>
      <c r="S297" s="256" t="n">
        <v>0</v>
      </c>
      <c r="T297" s="257" t="n">
        <f aca="false">S297*H297</f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258" t="s">
        <v>324</v>
      </c>
      <c r="AT297" s="258" t="s">
        <v>288</v>
      </c>
      <c r="AU297" s="258" t="s">
        <v>265</v>
      </c>
      <c r="AY297" s="3" t="s">
        <v>247</v>
      </c>
      <c r="BE297" s="137" t="n">
        <f aca="false">IF(N297="základní",J297,0)</f>
        <v>0</v>
      </c>
      <c r="BF297" s="137" t="n">
        <f aca="false">IF(N297="snížená",J297,0)</f>
        <v>0</v>
      </c>
      <c r="BG297" s="137" t="n">
        <f aca="false">IF(N297="zákl. přenesená",J297,0)</f>
        <v>0</v>
      </c>
      <c r="BH297" s="137" t="n">
        <f aca="false">IF(N297="sníž. přenesená",J297,0)</f>
        <v>0</v>
      </c>
      <c r="BI297" s="137" t="n">
        <f aca="false">IF(N297="nulová",J297,0)</f>
        <v>0</v>
      </c>
      <c r="BJ297" s="3" t="s">
        <v>81</v>
      </c>
      <c r="BK297" s="137" t="n">
        <f aca="false">ROUND(I297*H297,2)</f>
        <v>0</v>
      </c>
      <c r="BL297" s="3" t="s">
        <v>302</v>
      </c>
      <c r="BM297" s="258" t="s">
        <v>1330</v>
      </c>
    </row>
    <row r="298" s="30" customFormat="true" ht="19.2" hidden="false" customHeight="false" outlineLevel="0" collapsed="false">
      <c r="A298" s="26"/>
      <c r="B298" s="27"/>
      <c r="C298" s="28"/>
      <c r="D298" s="259" t="s">
        <v>256</v>
      </c>
      <c r="E298" s="28"/>
      <c r="F298" s="260" t="s">
        <v>1329</v>
      </c>
      <c r="G298" s="28"/>
      <c r="H298" s="28"/>
      <c r="I298" s="211"/>
      <c r="J298" s="28"/>
      <c r="K298" s="28"/>
      <c r="L298" s="29"/>
      <c r="M298" s="261"/>
      <c r="N298" s="262"/>
      <c r="O298" s="76"/>
      <c r="P298" s="76"/>
      <c r="Q298" s="76"/>
      <c r="R298" s="76"/>
      <c r="S298" s="76"/>
      <c r="T298" s="77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T298" s="3" t="s">
        <v>256</v>
      </c>
      <c r="AU298" s="3" t="s">
        <v>265</v>
      </c>
    </row>
    <row r="299" s="30" customFormat="true" ht="24.15" hidden="false" customHeight="true" outlineLevel="0" collapsed="false">
      <c r="A299" s="26"/>
      <c r="B299" s="27"/>
      <c r="C299" s="246" t="s">
        <v>1331</v>
      </c>
      <c r="D299" s="246" t="s">
        <v>250</v>
      </c>
      <c r="E299" s="247" t="s">
        <v>601</v>
      </c>
      <c r="F299" s="248" t="s">
        <v>602</v>
      </c>
      <c r="G299" s="249" t="s">
        <v>291</v>
      </c>
      <c r="H299" s="250" t="n">
        <v>0.2</v>
      </c>
      <c r="I299" s="251"/>
      <c r="J299" s="252" t="n">
        <f aca="false">ROUND(I299*H299,2)</f>
        <v>0</v>
      </c>
      <c r="K299" s="253"/>
      <c r="L299" s="29"/>
      <c r="M299" s="254"/>
      <c r="N299" s="255" t="s">
        <v>39</v>
      </c>
      <c r="O299" s="76"/>
      <c r="P299" s="256" t="n">
        <f aca="false">O299*H299</f>
        <v>0</v>
      </c>
      <c r="Q299" s="256" t="n">
        <v>0</v>
      </c>
      <c r="R299" s="256" t="n">
        <f aca="false">Q299*H299</f>
        <v>0</v>
      </c>
      <c r="S299" s="256" t="n">
        <v>0</v>
      </c>
      <c r="T299" s="257" t="n">
        <f aca="false">S299*H299</f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258" t="s">
        <v>302</v>
      </c>
      <c r="AT299" s="258" t="s">
        <v>250</v>
      </c>
      <c r="AU299" s="258" t="s">
        <v>265</v>
      </c>
      <c r="AY299" s="3" t="s">
        <v>247</v>
      </c>
      <c r="BE299" s="137" t="n">
        <f aca="false">IF(N299="základní",J299,0)</f>
        <v>0</v>
      </c>
      <c r="BF299" s="137" t="n">
        <f aca="false">IF(N299="snížená",J299,0)</f>
        <v>0</v>
      </c>
      <c r="BG299" s="137" t="n">
        <f aca="false">IF(N299="zákl. přenesená",J299,0)</f>
        <v>0</v>
      </c>
      <c r="BH299" s="137" t="n">
        <f aca="false">IF(N299="sníž. přenesená",J299,0)</f>
        <v>0</v>
      </c>
      <c r="BI299" s="137" t="n">
        <f aca="false">IF(N299="nulová",J299,0)</f>
        <v>0</v>
      </c>
      <c r="BJ299" s="3" t="s">
        <v>81</v>
      </c>
      <c r="BK299" s="137" t="n">
        <f aca="false">ROUND(I299*H299,2)</f>
        <v>0</v>
      </c>
      <c r="BL299" s="3" t="s">
        <v>302</v>
      </c>
      <c r="BM299" s="258" t="s">
        <v>1332</v>
      </c>
    </row>
    <row r="300" s="30" customFormat="true" ht="19.2" hidden="false" customHeight="false" outlineLevel="0" collapsed="false">
      <c r="A300" s="26"/>
      <c r="B300" s="27"/>
      <c r="C300" s="28"/>
      <c r="D300" s="259" t="s">
        <v>256</v>
      </c>
      <c r="E300" s="28"/>
      <c r="F300" s="260" t="s">
        <v>604</v>
      </c>
      <c r="G300" s="28"/>
      <c r="H300" s="28"/>
      <c r="I300" s="211"/>
      <c r="J300" s="28"/>
      <c r="K300" s="28"/>
      <c r="L300" s="29"/>
      <c r="M300" s="261"/>
      <c r="N300" s="262"/>
      <c r="O300" s="76"/>
      <c r="P300" s="76"/>
      <c r="Q300" s="76"/>
      <c r="R300" s="76"/>
      <c r="S300" s="76"/>
      <c r="T300" s="77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T300" s="3" t="s">
        <v>256</v>
      </c>
      <c r="AU300" s="3" t="s">
        <v>265</v>
      </c>
    </row>
    <row r="301" s="30" customFormat="true" ht="16.5" hidden="false" customHeight="true" outlineLevel="0" collapsed="false">
      <c r="A301" s="26"/>
      <c r="B301" s="27"/>
      <c r="C301" s="263" t="s">
        <v>1333</v>
      </c>
      <c r="D301" s="263" t="s">
        <v>288</v>
      </c>
      <c r="E301" s="264" t="s">
        <v>1334</v>
      </c>
      <c r="F301" s="265" t="s">
        <v>1335</v>
      </c>
      <c r="G301" s="266" t="s">
        <v>291</v>
      </c>
      <c r="H301" s="267" t="n">
        <v>0.2</v>
      </c>
      <c r="I301" s="268"/>
      <c r="J301" s="269" t="n">
        <f aca="false">ROUND(I301*H301,2)</f>
        <v>0</v>
      </c>
      <c r="K301" s="270"/>
      <c r="L301" s="271"/>
      <c r="M301" s="272"/>
      <c r="N301" s="273" t="s">
        <v>39</v>
      </c>
      <c r="O301" s="76"/>
      <c r="P301" s="256" t="n">
        <f aca="false">O301*H301</f>
        <v>0</v>
      </c>
      <c r="Q301" s="256" t="n">
        <v>0.00023</v>
      </c>
      <c r="R301" s="256" t="n">
        <f aca="false">Q301*H301</f>
        <v>4.6E-005</v>
      </c>
      <c r="S301" s="256" t="n">
        <v>0</v>
      </c>
      <c r="T301" s="257" t="n">
        <f aca="false">S301*H301</f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258" t="s">
        <v>324</v>
      </c>
      <c r="AT301" s="258" t="s">
        <v>288</v>
      </c>
      <c r="AU301" s="258" t="s">
        <v>265</v>
      </c>
      <c r="AY301" s="3" t="s">
        <v>247</v>
      </c>
      <c r="BE301" s="137" t="n">
        <f aca="false">IF(N301="základní",J301,0)</f>
        <v>0</v>
      </c>
      <c r="BF301" s="137" t="n">
        <f aca="false">IF(N301="snížená",J301,0)</f>
        <v>0</v>
      </c>
      <c r="BG301" s="137" t="n">
        <f aca="false">IF(N301="zákl. přenesená",J301,0)</f>
        <v>0</v>
      </c>
      <c r="BH301" s="137" t="n">
        <f aca="false">IF(N301="sníž. přenesená",J301,0)</f>
        <v>0</v>
      </c>
      <c r="BI301" s="137" t="n">
        <f aca="false">IF(N301="nulová",J301,0)</f>
        <v>0</v>
      </c>
      <c r="BJ301" s="3" t="s">
        <v>81</v>
      </c>
      <c r="BK301" s="137" t="n">
        <f aca="false">ROUND(I301*H301,2)</f>
        <v>0</v>
      </c>
      <c r="BL301" s="3" t="s">
        <v>302</v>
      </c>
      <c r="BM301" s="258" t="s">
        <v>1336</v>
      </c>
    </row>
    <row r="302" s="30" customFormat="true" ht="10.2" hidden="false" customHeight="false" outlineLevel="0" collapsed="false">
      <c r="A302" s="26"/>
      <c r="B302" s="27"/>
      <c r="C302" s="28"/>
      <c r="D302" s="259" t="s">
        <v>256</v>
      </c>
      <c r="E302" s="28"/>
      <c r="F302" s="260" t="s">
        <v>1335</v>
      </c>
      <c r="G302" s="28"/>
      <c r="H302" s="28"/>
      <c r="I302" s="211"/>
      <c r="J302" s="28"/>
      <c r="K302" s="28"/>
      <c r="L302" s="29"/>
      <c r="M302" s="261"/>
      <c r="N302" s="262"/>
      <c r="O302" s="76"/>
      <c r="P302" s="76"/>
      <c r="Q302" s="76"/>
      <c r="R302" s="76"/>
      <c r="S302" s="76"/>
      <c r="T302" s="77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T302" s="3" t="s">
        <v>256</v>
      </c>
      <c r="AU302" s="3" t="s">
        <v>265</v>
      </c>
    </row>
    <row r="303" s="30" customFormat="true" ht="24.15" hidden="false" customHeight="true" outlineLevel="0" collapsed="false">
      <c r="A303" s="26"/>
      <c r="B303" s="27"/>
      <c r="C303" s="246" t="s">
        <v>1337</v>
      </c>
      <c r="D303" s="246" t="s">
        <v>250</v>
      </c>
      <c r="E303" s="247" t="s">
        <v>1338</v>
      </c>
      <c r="F303" s="248" t="s">
        <v>1339</v>
      </c>
      <c r="G303" s="249" t="s">
        <v>291</v>
      </c>
      <c r="H303" s="250" t="n">
        <v>0.2</v>
      </c>
      <c r="I303" s="251"/>
      <c r="J303" s="252" t="n">
        <f aca="false">ROUND(I303*H303,2)</f>
        <v>0</v>
      </c>
      <c r="K303" s="253"/>
      <c r="L303" s="29"/>
      <c r="M303" s="254"/>
      <c r="N303" s="255" t="s">
        <v>39</v>
      </c>
      <c r="O303" s="76"/>
      <c r="P303" s="256" t="n">
        <f aca="false">O303*H303</f>
        <v>0</v>
      </c>
      <c r="Q303" s="256" t="n">
        <v>0</v>
      </c>
      <c r="R303" s="256" t="n">
        <f aca="false">Q303*H303</f>
        <v>0</v>
      </c>
      <c r="S303" s="256" t="n">
        <v>0.116</v>
      </c>
      <c r="T303" s="257" t="n">
        <f aca="false">S303*H303</f>
        <v>0.0232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258" t="s">
        <v>302</v>
      </c>
      <c r="AT303" s="258" t="s">
        <v>250</v>
      </c>
      <c r="AU303" s="258" t="s">
        <v>265</v>
      </c>
      <c r="AY303" s="3" t="s">
        <v>247</v>
      </c>
      <c r="BE303" s="137" t="n">
        <f aca="false">IF(N303="základní",J303,0)</f>
        <v>0</v>
      </c>
      <c r="BF303" s="137" t="n">
        <f aca="false">IF(N303="snížená",J303,0)</f>
        <v>0</v>
      </c>
      <c r="BG303" s="137" t="n">
        <f aca="false">IF(N303="zákl. přenesená",J303,0)</f>
        <v>0</v>
      </c>
      <c r="BH303" s="137" t="n">
        <f aca="false">IF(N303="sníž. přenesená",J303,0)</f>
        <v>0</v>
      </c>
      <c r="BI303" s="137" t="n">
        <f aca="false">IF(N303="nulová",J303,0)</f>
        <v>0</v>
      </c>
      <c r="BJ303" s="3" t="s">
        <v>81</v>
      </c>
      <c r="BK303" s="137" t="n">
        <f aca="false">ROUND(I303*H303,2)</f>
        <v>0</v>
      </c>
      <c r="BL303" s="3" t="s">
        <v>302</v>
      </c>
      <c r="BM303" s="258" t="s">
        <v>1340</v>
      </c>
    </row>
    <row r="304" s="30" customFormat="true" ht="19.2" hidden="false" customHeight="false" outlineLevel="0" collapsed="false">
      <c r="A304" s="26"/>
      <c r="B304" s="27"/>
      <c r="C304" s="28"/>
      <c r="D304" s="259" t="s">
        <v>256</v>
      </c>
      <c r="E304" s="28"/>
      <c r="F304" s="260" t="s">
        <v>1341</v>
      </c>
      <c r="G304" s="28"/>
      <c r="H304" s="28"/>
      <c r="I304" s="211"/>
      <c r="J304" s="28"/>
      <c r="K304" s="28"/>
      <c r="L304" s="29"/>
      <c r="M304" s="261"/>
      <c r="N304" s="262"/>
      <c r="O304" s="76"/>
      <c r="P304" s="76"/>
      <c r="Q304" s="76"/>
      <c r="R304" s="76"/>
      <c r="S304" s="76"/>
      <c r="T304" s="77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T304" s="3" t="s">
        <v>256</v>
      </c>
      <c r="AU304" s="3" t="s">
        <v>265</v>
      </c>
    </row>
    <row r="305" s="30" customFormat="true" ht="24.15" hidden="false" customHeight="true" outlineLevel="0" collapsed="false">
      <c r="A305" s="26"/>
      <c r="B305" s="27"/>
      <c r="C305" s="246" t="s">
        <v>913</v>
      </c>
      <c r="D305" s="246" t="s">
        <v>250</v>
      </c>
      <c r="E305" s="247" t="s">
        <v>914</v>
      </c>
      <c r="F305" s="248" t="s">
        <v>915</v>
      </c>
      <c r="G305" s="249" t="s">
        <v>332</v>
      </c>
      <c r="H305" s="250" t="n">
        <v>3</v>
      </c>
      <c r="I305" s="251"/>
      <c r="J305" s="252" t="n">
        <f aca="false">ROUND(I305*H305,2)</f>
        <v>0</v>
      </c>
      <c r="K305" s="253"/>
      <c r="L305" s="29"/>
      <c r="M305" s="254"/>
      <c r="N305" s="255" t="s">
        <v>39</v>
      </c>
      <c r="O305" s="76"/>
      <c r="P305" s="256" t="n">
        <f aca="false">O305*H305</f>
        <v>0</v>
      </c>
      <c r="Q305" s="256" t="n">
        <v>0</v>
      </c>
      <c r="R305" s="256" t="n">
        <f aca="false">Q305*H305</f>
        <v>0</v>
      </c>
      <c r="S305" s="256" t="n">
        <v>0</v>
      </c>
      <c r="T305" s="257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258" t="s">
        <v>302</v>
      </c>
      <c r="AT305" s="258" t="s">
        <v>250</v>
      </c>
      <c r="AU305" s="258" t="s">
        <v>265</v>
      </c>
      <c r="AY305" s="3" t="s">
        <v>247</v>
      </c>
      <c r="BE305" s="137" t="n">
        <f aca="false">IF(N305="základní",J305,0)</f>
        <v>0</v>
      </c>
      <c r="BF305" s="137" t="n">
        <f aca="false">IF(N305="snížená",J305,0)</f>
        <v>0</v>
      </c>
      <c r="BG305" s="137" t="n">
        <f aca="false">IF(N305="zákl. přenesená",J305,0)</f>
        <v>0</v>
      </c>
      <c r="BH305" s="137" t="n">
        <f aca="false">IF(N305="sníž. přenesená",J305,0)</f>
        <v>0</v>
      </c>
      <c r="BI305" s="137" t="n">
        <f aca="false">IF(N305="nulová",J305,0)</f>
        <v>0</v>
      </c>
      <c r="BJ305" s="3" t="s">
        <v>81</v>
      </c>
      <c r="BK305" s="137" t="n">
        <f aca="false">ROUND(I305*H305,2)</f>
        <v>0</v>
      </c>
      <c r="BL305" s="3" t="s">
        <v>302</v>
      </c>
      <c r="BM305" s="258" t="s">
        <v>916</v>
      </c>
    </row>
    <row r="306" s="30" customFormat="true" ht="28.8" hidden="false" customHeight="false" outlineLevel="0" collapsed="false">
      <c r="A306" s="26"/>
      <c r="B306" s="27"/>
      <c r="C306" s="28"/>
      <c r="D306" s="259" t="s">
        <v>256</v>
      </c>
      <c r="E306" s="28"/>
      <c r="F306" s="260" t="s">
        <v>917</v>
      </c>
      <c r="G306" s="28"/>
      <c r="H306" s="28"/>
      <c r="I306" s="211"/>
      <c r="J306" s="28"/>
      <c r="K306" s="28"/>
      <c r="L306" s="29"/>
      <c r="M306" s="261"/>
      <c r="N306" s="262"/>
      <c r="O306" s="76"/>
      <c r="P306" s="76"/>
      <c r="Q306" s="76"/>
      <c r="R306" s="76"/>
      <c r="S306" s="76"/>
      <c r="T306" s="77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T306" s="3" t="s">
        <v>256</v>
      </c>
      <c r="AU306" s="3" t="s">
        <v>265</v>
      </c>
    </row>
    <row r="307" s="30" customFormat="true" ht="24.15" hidden="false" customHeight="true" outlineLevel="0" collapsed="false">
      <c r="A307" s="26"/>
      <c r="B307" s="27"/>
      <c r="C307" s="263" t="s">
        <v>918</v>
      </c>
      <c r="D307" s="263" t="s">
        <v>288</v>
      </c>
      <c r="E307" s="264" t="s">
        <v>919</v>
      </c>
      <c r="F307" s="265" t="s">
        <v>920</v>
      </c>
      <c r="G307" s="266" t="s">
        <v>332</v>
      </c>
      <c r="H307" s="267" t="n">
        <v>3</v>
      </c>
      <c r="I307" s="268"/>
      <c r="J307" s="269" t="n">
        <f aca="false">ROUND(I307*H307,2)</f>
        <v>0</v>
      </c>
      <c r="K307" s="270"/>
      <c r="L307" s="271"/>
      <c r="M307" s="272"/>
      <c r="N307" s="273" t="s">
        <v>39</v>
      </c>
      <c r="O307" s="76"/>
      <c r="P307" s="256" t="n">
        <f aca="false">O307*H307</f>
        <v>0</v>
      </c>
      <c r="Q307" s="256" t="n">
        <v>0.0011</v>
      </c>
      <c r="R307" s="256" t="n">
        <f aca="false">Q307*H307</f>
        <v>0.0033</v>
      </c>
      <c r="S307" s="256" t="n">
        <v>0</v>
      </c>
      <c r="T307" s="257" t="n">
        <f aca="false">S307*H307</f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258" t="s">
        <v>324</v>
      </c>
      <c r="AT307" s="258" t="s">
        <v>288</v>
      </c>
      <c r="AU307" s="258" t="s">
        <v>265</v>
      </c>
      <c r="AY307" s="3" t="s">
        <v>247</v>
      </c>
      <c r="BE307" s="137" t="n">
        <f aca="false">IF(N307="základní",J307,0)</f>
        <v>0</v>
      </c>
      <c r="BF307" s="137" t="n">
        <f aca="false">IF(N307="snížená",J307,0)</f>
        <v>0</v>
      </c>
      <c r="BG307" s="137" t="n">
        <f aca="false">IF(N307="zákl. přenesená",J307,0)</f>
        <v>0</v>
      </c>
      <c r="BH307" s="137" t="n">
        <f aca="false">IF(N307="sníž. přenesená",J307,0)</f>
        <v>0</v>
      </c>
      <c r="BI307" s="137" t="n">
        <f aca="false">IF(N307="nulová",J307,0)</f>
        <v>0</v>
      </c>
      <c r="BJ307" s="3" t="s">
        <v>81</v>
      </c>
      <c r="BK307" s="137" t="n">
        <f aca="false">ROUND(I307*H307,2)</f>
        <v>0</v>
      </c>
      <c r="BL307" s="3" t="s">
        <v>302</v>
      </c>
      <c r="BM307" s="258" t="s">
        <v>921</v>
      </c>
    </row>
    <row r="308" s="30" customFormat="true" ht="19.2" hidden="false" customHeight="false" outlineLevel="0" collapsed="false">
      <c r="A308" s="26"/>
      <c r="B308" s="27"/>
      <c r="C308" s="28"/>
      <c r="D308" s="259" t="s">
        <v>256</v>
      </c>
      <c r="E308" s="28"/>
      <c r="F308" s="260" t="s">
        <v>920</v>
      </c>
      <c r="G308" s="28"/>
      <c r="H308" s="28"/>
      <c r="I308" s="211"/>
      <c r="J308" s="28"/>
      <c r="K308" s="28"/>
      <c r="L308" s="29"/>
      <c r="M308" s="261"/>
      <c r="N308" s="262"/>
      <c r="O308" s="76"/>
      <c r="P308" s="76"/>
      <c r="Q308" s="76"/>
      <c r="R308" s="76"/>
      <c r="S308" s="76"/>
      <c r="T308" s="77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T308" s="3" t="s">
        <v>256</v>
      </c>
      <c r="AU308" s="3" t="s">
        <v>265</v>
      </c>
    </row>
    <row r="309" s="30" customFormat="true" ht="33" hidden="false" customHeight="true" outlineLevel="0" collapsed="false">
      <c r="A309" s="26"/>
      <c r="B309" s="27"/>
      <c r="C309" s="246" t="s">
        <v>922</v>
      </c>
      <c r="D309" s="246" t="s">
        <v>250</v>
      </c>
      <c r="E309" s="247" t="s">
        <v>923</v>
      </c>
      <c r="F309" s="248" t="s">
        <v>924</v>
      </c>
      <c r="G309" s="249" t="s">
        <v>332</v>
      </c>
      <c r="H309" s="250" t="n">
        <v>0.2</v>
      </c>
      <c r="I309" s="251"/>
      <c r="J309" s="252" t="n">
        <f aca="false">ROUND(I309*H309,2)</f>
        <v>0</v>
      </c>
      <c r="K309" s="253"/>
      <c r="L309" s="29"/>
      <c r="M309" s="254"/>
      <c r="N309" s="255" t="s">
        <v>39</v>
      </c>
      <c r="O309" s="76"/>
      <c r="P309" s="256" t="n">
        <f aca="false">O309*H309</f>
        <v>0</v>
      </c>
      <c r="Q309" s="256" t="n">
        <v>0</v>
      </c>
      <c r="R309" s="256" t="n">
        <f aca="false">Q309*H309</f>
        <v>0</v>
      </c>
      <c r="S309" s="256" t="n">
        <v>0</v>
      </c>
      <c r="T309" s="257" t="n">
        <f aca="false">S309*H309</f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258" t="s">
        <v>302</v>
      </c>
      <c r="AT309" s="258" t="s">
        <v>250</v>
      </c>
      <c r="AU309" s="258" t="s">
        <v>265</v>
      </c>
      <c r="AY309" s="3" t="s">
        <v>247</v>
      </c>
      <c r="BE309" s="137" t="n">
        <f aca="false">IF(N309="základní",J309,0)</f>
        <v>0</v>
      </c>
      <c r="BF309" s="137" t="n">
        <f aca="false">IF(N309="snížená",J309,0)</f>
        <v>0</v>
      </c>
      <c r="BG309" s="137" t="n">
        <f aca="false">IF(N309="zákl. přenesená",J309,0)</f>
        <v>0</v>
      </c>
      <c r="BH309" s="137" t="n">
        <f aca="false">IF(N309="sníž. přenesená",J309,0)</f>
        <v>0</v>
      </c>
      <c r="BI309" s="137" t="n">
        <f aca="false">IF(N309="nulová",J309,0)</f>
        <v>0</v>
      </c>
      <c r="BJ309" s="3" t="s">
        <v>81</v>
      </c>
      <c r="BK309" s="137" t="n">
        <f aca="false">ROUND(I309*H309,2)</f>
        <v>0</v>
      </c>
      <c r="BL309" s="3" t="s">
        <v>302</v>
      </c>
      <c r="BM309" s="258" t="s">
        <v>925</v>
      </c>
    </row>
    <row r="310" s="30" customFormat="true" ht="28.8" hidden="false" customHeight="false" outlineLevel="0" collapsed="false">
      <c r="A310" s="26"/>
      <c r="B310" s="27"/>
      <c r="C310" s="28"/>
      <c r="D310" s="259" t="s">
        <v>256</v>
      </c>
      <c r="E310" s="28"/>
      <c r="F310" s="260" t="s">
        <v>926</v>
      </c>
      <c r="G310" s="28"/>
      <c r="H310" s="28"/>
      <c r="I310" s="211"/>
      <c r="J310" s="28"/>
      <c r="K310" s="28"/>
      <c r="L310" s="29"/>
      <c r="M310" s="261"/>
      <c r="N310" s="262"/>
      <c r="O310" s="76"/>
      <c r="P310" s="76"/>
      <c r="Q310" s="76"/>
      <c r="R310" s="76"/>
      <c r="S310" s="76"/>
      <c r="T310" s="77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T310" s="3" t="s">
        <v>256</v>
      </c>
      <c r="AU310" s="3" t="s">
        <v>265</v>
      </c>
    </row>
    <row r="311" s="30" customFormat="true" ht="37.8" hidden="false" customHeight="true" outlineLevel="0" collapsed="false">
      <c r="A311" s="26"/>
      <c r="B311" s="27"/>
      <c r="C311" s="263" t="s">
        <v>927</v>
      </c>
      <c r="D311" s="263" t="s">
        <v>288</v>
      </c>
      <c r="E311" s="264" t="s">
        <v>928</v>
      </c>
      <c r="F311" s="265" t="s">
        <v>929</v>
      </c>
      <c r="G311" s="266" t="s">
        <v>291</v>
      </c>
      <c r="H311" s="267" t="n">
        <v>0.2</v>
      </c>
      <c r="I311" s="268"/>
      <c r="J311" s="269" t="n">
        <f aca="false">ROUND(I311*H311,2)</f>
        <v>0</v>
      </c>
      <c r="K311" s="270"/>
      <c r="L311" s="271"/>
      <c r="M311" s="272"/>
      <c r="N311" s="273" t="s">
        <v>39</v>
      </c>
      <c r="O311" s="76"/>
      <c r="P311" s="256" t="n">
        <f aca="false">O311*H311</f>
        <v>0</v>
      </c>
      <c r="Q311" s="256" t="n">
        <v>5E-005</v>
      </c>
      <c r="R311" s="256" t="n">
        <f aca="false">Q311*H311</f>
        <v>1E-005</v>
      </c>
      <c r="S311" s="256" t="n">
        <v>0</v>
      </c>
      <c r="T311" s="257" t="n">
        <f aca="false">S311*H311</f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258" t="s">
        <v>324</v>
      </c>
      <c r="AT311" s="258" t="s">
        <v>288</v>
      </c>
      <c r="AU311" s="258" t="s">
        <v>265</v>
      </c>
      <c r="AY311" s="3" t="s">
        <v>247</v>
      </c>
      <c r="BE311" s="137" t="n">
        <f aca="false">IF(N311="základní",J311,0)</f>
        <v>0</v>
      </c>
      <c r="BF311" s="137" t="n">
        <f aca="false">IF(N311="snížená",J311,0)</f>
        <v>0</v>
      </c>
      <c r="BG311" s="137" t="n">
        <f aca="false">IF(N311="zákl. přenesená",J311,0)</f>
        <v>0</v>
      </c>
      <c r="BH311" s="137" t="n">
        <f aca="false">IF(N311="sníž. přenesená",J311,0)</f>
        <v>0</v>
      </c>
      <c r="BI311" s="137" t="n">
        <f aca="false">IF(N311="nulová",J311,0)</f>
        <v>0</v>
      </c>
      <c r="BJ311" s="3" t="s">
        <v>81</v>
      </c>
      <c r="BK311" s="137" t="n">
        <f aca="false">ROUND(I311*H311,2)</f>
        <v>0</v>
      </c>
      <c r="BL311" s="3" t="s">
        <v>302</v>
      </c>
      <c r="BM311" s="258" t="s">
        <v>930</v>
      </c>
    </row>
    <row r="312" s="30" customFormat="true" ht="19.2" hidden="false" customHeight="false" outlineLevel="0" collapsed="false">
      <c r="A312" s="26"/>
      <c r="B312" s="27"/>
      <c r="C312" s="28"/>
      <c r="D312" s="259" t="s">
        <v>256</v>
      </c>
      <c r="E312" s="28"/>
      <c r="F312" s="260" t="s">
        <v>929</v>
      </c>
      <c r="G312" s="28"/>
      <c r="H312" s="28"/>
      <c r="I312" s="211"/>
      <c r="J312" s="28"/>
      <c r="K312" s="28"/>
      <c r="L312" s="29"/>
      <c r="M312" s="261"/>
      <c r="N312" s="262"/>
      <c r="O312" s="76"/>
      <c r="P312" s="76"/>
      <c r="Q312" s="76"/>
      <c r="R312" s="76"/>
      <c r="S312" s="76"/>
      <c r="T312" s="77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T312" s="3" t="s">
        <v>256</v>
      </c>
      <c r="AU312" s="3" t="s">
        <v>265</v>
      </c>
    </row>
    <row r="313" s="30" customFormat="true" ht="37.8" hidden="false" customHeight="true" outlineLevel="0" collapsed="false">
      <c r="A313" s="26"/>
      <c r="B313" s="27"/>
      <c r="C313" s="263" t="s">
        <v>931</v>
      </c>
      <c r="D313" s="263" t="s">
        <v>288</v>
      </c>
      <c r="E313" s="264" t="s">
        <v>670</v>
      </c>
      <c r="F313" s="265" t="s">
        <v>671</v>
      </c>
      <c r="G313" s="266" t="s">
        <v>332</v>
      </c>
      <c r="H313" s="267" t="n">
        <v>1</v>
      </c>
      <c r="I313" s="268"/>
      <c r="J313" s="269" t="n">
        <f aca="false">ROUND(I313*H313,2)</f>
        <v>0</v>
      </c>
      <c r="K313" s="270"/>
      <c r="L313" s="271"/>
      <c r="M313" s="272"/>
      <c r="N313" s="273" t="s">
        <v>39</v>
      </c>
      <c r="O313" s="76"/>
      <c r="P313" s="256" t="n">
        <f aca="false">O313*H313</f>
        <v>0</v>
      </c>
      <c r="Q313" s="256" t="n">
        <v>7E-005</v>
      </c>
      <c r="R313" s="256" t="n">
        <f aca="false">Q313*H313</f>
        <v>7E-005</v>
      </c>
      <c r="S313" s="256" t="n">
        <v>0</v>
      </c>
      <c r="T313" s="257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258" t="s">
        <v>324</v>
      </c>
      <c r="AT313" s="258" t="s">
        <v>288</v>
      </c>
      <c r="AU313" s="258" t="s">
        <v>265</v>
      </c>
      <c r="AY313" s="3" t="s">
        <v>247</v>
      </c>
      <c r="BE313" s="137" t="n">
        <f aca="false">IF(N313="základní",J313,0)</f>
        <v>0</v>
      </c>
      <c r="BF313" s="137" t="n">
        <f aca="false">IF(N313="snížená",J313,0)</f>
        <v>0</v>
      </c>
      <c r="BG313" s="137" t="n">
        <f aca="false">IF(N313="zákl. přenesená",J313,0)</f>
        <v>0</v>
      </c>
      <c r="BH313" s="137" t="n">
        <f aca="false">IF(N313="sníž. přenesená",J313,0)</f>
        <v>0</v>
      </c>
      <c r="BI313" s="137" t="n">
        <f aca="false">IF(N313="nulová",J313,0)</f>
        <v>0</v>
      </c>
      <c r="BJ313" s="3" t="s">
        <v>81</v>
      </c>
      <c r="BK313" s="137" t="n">
        <f aca="false">ROUND(I313*H313,2)</f>
        <v>0</v>
      </c>
      <c r="BL313" s="3" t="s">
        <v>302</v>
      </c>
      <c r="BM313" s="258" t="s">
        <v>932</v>
      </c>
    </row>
    <row r="314" s="30" customFormat="true" ht="28.8" hidden="false" customHeight="false" outlineLevel="0" collapsed="false">
      <c r="A314" s="26"/>
      <c r="B314" s="27"/>
      <c r="C314" s="28"/>
      <c r="D314" s="259" t="s">
        <v>256</v>
      </c>
      <c r="E314" s="28"/>
      <c r="F314" s="260" t="s">
        <v>671</v>
      </c>
      <c r="G314" s="28"/>
      <c r="H314" s="28"/>
      <c r="I314" s="211"/>
      <c r="J314" s="28"/>
      <c r="K314" s="28"/>
      <c r="L314" s="29"/>
      <c r="M314" s="261"/>
      <c r="N314" s="262"/>
      <c r="O314" s="76"/>
      <c r="P314" s="76"/>
      <c r="Q314" s="76"/>
      <c r="R314" s="76"/>
      <c r="S314" s="76"/>
      <c r="T314" s="77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T314" s="3" t="s">
        <v>256</v>
      </c>
      <c r="AU314" s="3" t="s">
        <v>265</v>
      </c>
    </row>
    <row r="315" s="30" customFormat="true" ht="33" hidden="false" customHeight="true" outlineLevel="0" collapsed="false">
      <c r="A315" s="26"/>
      <c r="B315" s="27"/>
      <c r="C315" s="263" t="s">
        <v>933</v>
      </c>
      <c r="D315" s="263" t="s">
        <v>288</v>
      </c>
      <c r="E315" s="264" t="s">
        <v>674</v>
      </c>
      <c r="F315" s="265" t="s">
        <v>675</v>
      </c>
      <c r="G315" s="266" t="s">
        <v>332</v>
      </c>
      <c r="H315" s="267" t="n">
        <v>1</v>
      </c>
      <c r="I315" s="268"/>
      <c r="J315" s="269" t="n">
        <f aca="false">ROUND(I315*H315,2)</f>
        <v>0</v>
      </c>
      <c r="K315" s="270"/>
      <c r="L315" s="271"/>
      <c r="M315" s="272"/>
      <c r="N315" s="273" t="s">
        <v>39</v>
      </c>
      <c r="O315" s="76"/>
      <c r="P315" s="256" t="n">
        <f aca="false">O315*H315</f>
        <v>0</v>
      </c>
      <c r="Q315" s="256" t="n">
        <v>7E-005</v>
      </c>
      <c r="R315" s="256" t="n">
        <f aca="false">Q315*H315</f>
        <v>7E-005</v>
      </c>
      <c r="S315" s="256" t="n">
        <v>0</v>
      </c>
      <c r="T315" s="257" t="n">
        <f aca="false">S315*H315</f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258" t="s">
        <v>324</v>
      </c>
      <c r="AT315" s="258" t="s">
        <v>288</v>
      </c>
      <c r="AU315" s="258" t="s">
        <v>265</v>
      </c>
      <c r="AY315" s="3" t="s">
        <v>247</v>
      </c>
      <c r="BE315" s="137" t="n">
        <f aca="false">IF(N315="základní",J315,0)</f>
        <v>0</v>
      </c>
      <c r="BF315" s="137" t="n">
        <f aca="false">IF(N315="snížená",J315,0)</f>
        <v>0</v>
      </c>
      <c r="BG315" s="137" t="n">
        <f aca="false">IF(N315="zákl. přenesená",J315,0)</f>
        <v>0</v>
      </c>
      <c r="BH315" s="137" t="n">
        <f aca="false">IF(N315="sníž. přenesená",J315,0)</f>
        <v>0</v>
      </c>
      <c r="BI315" s="137" t="n">
        <f aca="false">IF(N315="nulová",J315,0)</f>
        <v>0</v>
      </c>
      <c r="BJ315" s="3" t="s">
        <v>81</v>
      </c>
      <c r="BK315" s="137" t="n">
        <f aca="false">ROUND(I315*H315,2)</f>
        <v>0</v>
      </c>
      <c r="BL315" s="3" t="s">
        <v>302</v>
      </c>
      <c r="BM315" s="258" t="s">
        <v>934</v>
      </c>
    </row>
    <row r="316" s="30" customFormat="true" ht="19.2" hidden="false" customHeight="false" outlineLevel="0" collapsed="false">
      <c r="A316" s="26"/>
      <c r="B316" s="27"/>
      <c r="C316" s="28"/>
      <c r="D316" s="259" t="s">
        <v>256</v>
      </c>
      <c r="E316" s="28"/>
      <c r="F316" s="260" t="s">
        <v>675</v>
      </c>
      <c r="G316" s="28"/>
      <c r="H316" s="28"/>
      <c r="I316" s="211"/>
      <c r="J316" s="28"/>
      <c r="K316" s="28"/>
      <c r="L316" s="29"/>
      <c r="M316" s="261"/>
      <c r="N316" s="262"/>
      <c r="O316" s="76"/>
      <c r="P316" s="76"/>
      <c r="Q316" s="76"/>
      <c r="R316" s="76"/>
      <c r="S316" s="76"/>
      <c r="T316" s="77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T316" s="3" t="s">
        <v>256</v>
      </c>
      <c r="AU316" s="3" t="s">
        <v>265</v>
      </c>
    </row>
    <row r="317" s="30" customFormat="true" ht="37.8" hidden="false" customHeight="true" outlineLevel="0" collapsed="false">
      <c r="A317" s="26"/>
      <c r="B317" s="27"/>
      <c r="C317" s="263" t="s">
        <v>935</v>
      </c>
      <c r="D317" s="263" t="s">
        <v>288</v>
      </c>
      <c r="E317" s="264" t="s">
        <v>678</v>
      </c>
      <c r="F317" s="265" t="s">
        <v>679</v>
      </c>
      <c r="G317" s="266" t="s">
        <v>332</v>
      </c>
      <c r="H317" s="267" t="n">
        <v>1</v>
      </c>
      <c r="I317" s="268"/>
      <c r="J317" s="269" t="n">
        <f aca="false">ROUND(I317*H317,2)</f>
        <v>0</v>
      </c>
      <c r="K317" s="270"/>
      <c r="L317" s="271"/>
      <c r="M317" s="272"/>
      <c r="N317" s="273" t="s">
        <v>39</v>
      </c>
      <c r="O317" s="76"/>
      <c r="P317" s="256" t="n">
        <f aca="false">O317*H317</f>
        <v>0</v>
      </c>
      <c r="Q317" s="256" t="n">
        <v>7E-005</v>
      </c>
      <c r="R317" s="256" t="n">
        <f aca="false">Q317*H317</f>
        <v>7E-005</v>
      </c>
      <c r="S317" s="256" t="n">
        <v>0</v>
      </c>
      <c r="T317" s="257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258" t="s">
        <v>324</v>
      </c>
      <c r="AT317" s="258" t="s">
        <v>288</v>
      </c>
      <c r="AU317" s="258" t="s">
        <v>265</v>
      </c>
      <c r="AY317" s="3" t="s">
        <v>247</v>
      </c>
      <c r="BE317" s="137" t="n">
        <f aca="false">IF(N317="základní",J317,0)</f>
        <v>0</v>
      </c>
      <c r="BF317" s="137" t="n">
        <f aca="false">IF(N317="snížená",J317,0)</f>
        <v>0</v>
      </c>
      <c r="BG317" s="137" t="n">
        <f aca="false">IF(N317="zákl. přenesená",J317,0)</f>
        <v>0</v>
      </c>
      <c r="BH317" s="137" t="n">
        <f aca="false">IF(N317="sníž. přenesená",J317,0)</f>
        <v>0</v>
      </c>
      <c r="BI317" s="137" t="n">
        <f aca="false">IF(N317="nulová",J317,0)</f>
        <v>0</v>
      </c>
      <c r="BJ317" s="3" t="s">
        <v>81</v>
      </c>
      <c r="BK317" s="137" t="n">
        <f aca="false">ROUND(I317*H317,2)</f>
        <v>0</v>
      </c>
      <c r="BL317" s="3" t="s">
        <v>302</v>
      </c>
      <c r="BM317" s="258" t="s">
        <v>936</v>
      </c>
    </row>
    <row r="318" s="30" customFormat="true" ht="19.2" hidden="false" customHeight="false" outlineLevel="0" collapsed="false">
      <c r="A318" s="26"/>
      <c r="B318" s="27"/>
      <c r="C318" s="28"/>
      <c r="D318" s="259" t="s">
        <v>256</v>
      </c>
      <c r="E318" s="28"/>
      <c r="F318" s="260" t="s">
        <v>679</v>
      </c>
      <c r="G318" s="28"/>
      <c r="H318" s="28"/>
      <c r="I318" s="211"/>
      <c r="J318" s="28"/>
      <c r="K318" s="28"/>
      <c r="L318" s="29"/>
      <c r="M318" s="261"/>
      <c r="N318" s="262"/>
      <c r="O318" s="76"/>
      <c r="P318" s="76"/>
      <c r="Q318" s="76"/>
      <c r="R318" s="76"/>
      <c r="S318" s="76"/>
      <c r="T318" s="77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T318" s="3" t="s">
        <v>256</v>
      </c>
      <c r="AU318" s="3" t="s">
        <v>265</v>
      </c>
    </row>
    <row r="319" s="30" customFormat="true" ht="24.15" hidden="false" customHeight="true" outlineLevel="0" collapsed="false">
      <c r="A319" s="26"/>
      <c r="B319" s="27"/>
      <c r="C319" s="246" t="s">
        <v>871</v>
      </c>
      <c r="D319" s="246" t="s">
        <v>250</v>
      </c>
      <c r="E319" s="247" t="s">
        <v>872</v>
      </c>
      <c r="F319" s="248" t="s">
        <v>873</v>
      </c>
      <c r="G319" s="249" t="s">
        <v>332</v>
      </c>
      <c r="H319" s="250" t="n">
        <v>4</v>
      </c>
      <c r="I319" s="251"/>
      <c r="J319" s="252" t="n">
        <f aca="false">ROUND(I319*H319,2)</f>
        <v>0</v>
      </c>
      <c r="K319" s="253"/>
      <c r="L319" s="29"/>
      <c r="M319" s="254"/>
      <c r="N319" s="255" t="s">
        <v>39</v>
      </c>
      <c r="O319" s="76"/>
      <c r="P319" s="256" t="n">
        <f aca="false">O319*H319</f>
        <v>0</v>
      </c>
      <c r="Q319" s="256" t="n">
        <v>0</v>
      </c>
      <c r="R319" s="256" t="n">
        <f aca="false">Q319*H319</f>
        <v>0</v>
      </c>
      <c r="S319" s="256" t="n">
        <v>0</v>
      </c>
      <c r="T319" s="257" t="n">
        <f aca="false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258" t="s">
        <v>302</v>
      </c>
      <c r="AT319" s="258" t="s">
        <v>250</v>
      </c>
      <c r="AU319" s="258" t="s">
        <v>265</v>
      </c>
      <c r="AY319" s="3" t="s">
        <v>247</v>
      </c>
      <c r="BE319" s="137" t="n">
        <f aca="false">IF(N319="základní",J319,0)</f>
        <v>0</v>
      </c>
      <c r="BF319" s="137" t="n">
        <f aca="false">IF(N319="snížená",J319,0)</f>
        <v>0</v>
      </c>
      <c r="BG319" s="137" t="n">
        <f aca="false">IF(N319="zákl. přenesená",J319,0)</f>
        <v>0</v>
      </c>
      <c r="BH319" s="137" t="n">
        <f aca="false">IF(N319="sníž. přenesená",J319,0)</f>
        <v>0</v>
      </c>
      <c r="BI319" s="137" t="n">
        <f aca="false">IF(N319="nulová",J319,0)</f>
        <v>0</v>
      </c>
      <c r="BJ319" s="3" t="s">
        <v>81</v>
      </c>
      <c r="BK319" s="137" t="n">
        <f aca="false">ROUND(I319*H319,2)</f>
        <v>0</v>
      </c>
      <c r="BL319" s="3" t="s">
        <v>302</v>
      </c>
      <c r="BM319" s="258" t="s">
        <v>874</v>
      </c>
    </row>
    <row r="320" s="30" customFormat="true" ht="28.8" hidden="false" customHeight="false" outlineLevel="0" collapsed="false">
      <c r="A320" s="26"/>
      <c r="B320" s="27"/>
      <c r="C320" s="28"/>
      <c r="D320" s="259" t="s">
        <v>256</v>
      </c>
      <c r="E320" s="28"/>
      <c r="F320" s="260" t="s">
        <v>875</v>
      </c>
      <c r="G320" s="28"/>
      <c r="H320" s="28"/>
      <c r="I320" s="211"/>
      <c r="J320" s="28"/>
      <c r="K320" s="28"/>
      <c r="L320" s="29"/>
      <c r="M320" s="261"/>
      <c r="N320" s="262"/>
      <c r="O320" s="76"/>
      <c r="P320" s="76"/>
      <c r="Q320" s="76"/>
      <c r="R320" s="76"/>
      <c r="S320" s="76"/>
      <c r="T320" s="77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T320" s="3" t="s">
        <v>256</v>
      </c>
      <c r="AU320" s="3" t="s">
        <v>265</v>
      </c>
    </row>
    <row r="321" s="30" customFormat="true" ht="16.5" hidden="false" customHeight="true" outlineLevel="0" collapsed="false">
      <c r="A321" s="26"/>
      <c r="B321" s="27"/>
      <c r="C321" s="263" t="s">
        <v>876</v>
      </c>
      <c r="D321" s="263" t="s">
        <v>288</v>
      </c>
      <c r="E321" s="264" t="s">
        <v>877</v>
      </c>
      <c r="F321" s="265" t="s">
        <v>878</v>
      </c>
      <c r="G321" s="266" t="s">
        <v>332</v>
      </c>
      <c r="H321" s="267" t="n">
        <v>4</v>
      </c>
      <c r="I321" s="268"/>
      <c r="J321" s="269" t="n">
        <f aca="false">ROUND(I321*H321,2)</f>
        <v>0</v>
      </c>
      <c r="K321" s="270"/>
      <c r="L321" s="271"/>
      <c r="M321" s="272"/>
      <c r="N321" s="273" t="s">
        <v>39</v>
      </c>
      <c r="O321" s="76"/>
      <c r="P321" s="256" t="n">
        <f aca="false">O321*H321</f>
        <v>0</v>
      </c>
      <c r="Q321" s="256" t="n">
        <v>0.00054</v>
      </c>
      <c r="R321" s="256" t="n">
        <f aca="false">Q321*H321</f>
        <v>0.00216</v>
      </c>
      <c r="S321" s="256" t="n">
        <v>0</v>
      </c>
      <c r="T321" s="257" t="n">
        <f aca="false"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258" t="s">
        <v>324</v>
      </c>
      <c r="AT321" s="258" t="s">
        <v>288</v>
      </c>
      <c r="AU321" s="258" t="s">
        <v>265</v>
      </c>
      <c r="AY321" s="3" t="s">
        <v>247</v>
      </c>
      <c r="BE321" s="137" t="n">
        <f aca="false">IF(N321="základní",J321,0)</f>
        <v>0</v>
      </c>
      <c r="BF321" s="137" t="n">
        <f aca="false">IF(N321="snížená",J321,0)</f>
        <v>0</v>
      </c>
      <c r="BG321" s="137" t="n">
        <f aca="false">IF(N321="zákl. přenesená",J321,0)</f>
        <v>0</v>
      </c>
      <c r="BH321" s="137" t="n">
        <f aca="false">IF(N321="sníž. přenesená",J321,0)</f>
        <v>0</v>
      </c>
      <c r="BI321" s="137" t="n">
        <f aca="false">IF(N321="nulová",J321,0)</f>
        <v>0</v>
      </c>
      <c r="BJ321" s="3" t="s">
        <v>81</v>
      </c>
      <c r="BK321" s="137" t="n">
        <f aca="false">ROUND(I321*H321,2)</f>
        <v>0</v>
      </c>
      <c r="BL321" s="3" t="s">
        <v>302</v>
      </c>
      <c r="BM321" s="258" t="s">
        <v>879</v>
      </c>
    </row>
    <row r="322" s="30" customFormat="true" ht="10.2" hidden="false" customHeight="false" outlineLevel="0" collapsed="false">
      <c r="A322" s="26"/>
      <c r="B322" s="27"/>
      <c r="C322" s="28"/>
      <c r="D322" s="259" t="s">
        <v>256</v>
      </c>
      <c r="E322" s="28"/>
      <c r="F322" s="260" t="s">
        <v>878</v>
      </c>
      <c r="G322" s="28"/>
      <c r="H322" s="28"/>
      <c r="I322" s="211"/>
      <c r="J322" s="28"/>
      <c r="K322" s="28"/>
      <c r="L322" s="29"/>
      <c r="M322" s="261"/>
      <c r="N322" s="262"/>
      <c r="O322" s="76"/>
      <c r="P322" s="76"/>
      <c r="Q322" s="76"/>
      <c r="R322" s="76"/>
      <c r="S322" s="76"/>
      <c r="T322" s="77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T322" s="3" t="s">
        <v>256</v>
      </c>
      <c r="AU322" s="3" t="s">
        <v>265</v>
      </c>
    </row>
    <row r="323" s="30" customFormat="true" ht="24.15" hidden="false" customHeight="true" outlineLevel="0" collapsed="false">
      <c r="A323" s="26"/>
      <c r="B323" s="27"/>
      <c r="C323" s="263" t="s">
        <v>880</v>
      </c>
      <c r="D323" s="263" t="s">
        <v>288</v>
      </c>
      <c r="E323" s="264" t="s">
        <v>881</v>
      </c>
      <c r="F323" s="265" t="s">
        <v>882</v>
      </c>
      <c r="G323" s="266" t="s">
        <v>291</v>
      </c>
      <c r="H323" s="267" t="n">
        <v>1</v>
      </c>
      <c r="I323" s="268"/>
      <c r="J323" s="269" t="n">
        <f aca="false">ROUND(I323*H323,2)</f>
        <v>0</v>
      </c>
      <c r="K323" s="270"/>
      <c r="L323" s="271"/>
      <c r="M323" s="272"/>
      <c r="N323" s="273" t="s">
        <v>39</v>
      </c>
      <c r="O323" s="76"/>
      <c r="P323" s="256" t="n">
        <f aca="false">O323*H323</f>
        <v>0</v>
      </c>
      <c r="Q323" s="256" t="n">
        <v>1E-005</v>
      </c>
      <c r="R323" s="256" t="n">
        <f aca="false">Q323*H323</f>
        <v>1E-005</v>
      </c>
      <c r="S323" s="256" t="n">
        <v>0</v>
      </c>
      <c r="T323" s="257" t="n">
        <f aca="false">S323*H323</f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258" t="s">
        <v>324</v>
      </c>
      <c r="AT323" s="258" t="s">
        <v>288</v>
      </c>
      <c r="AU323" s="258" t="s">
        <v>265</v>
      </c>
      <c r="AY323" s="3" t="s">
        <v>247</v>
      </c>
      <c r="BE323" s="137" t="n">
        <f aca="false">IF(N323="základní",J323,0)</f>
        <v>0</v>
      </c>
      <c r="BF323" s="137" t="n">
        <f aca="false">IF(N323="snížená",J323,0)</f>
        <v>0</v>
      </c>
      <c r="BG323" s="137" t="n">
        <f aca="false">IF(N323="zákl. přenesená",J323,0)</f>
        <v>0</v>
      </c>
      <c r="BH323" s="137" t="n">
        <f aca="false">IF(N323="sníž. přenesená",J323,0)</f>
        <v>0</v>
      </c>
      <c r="BI323" s="137" t="n">
        <f aca="false">IF(N323="nulová",J323,0)</f>
        <v>0</v>
      </c>
      <c r="BJ323" s="3" t="s">
        <v>81</v>
      </c>
      <c r="BK323" s="137" t="n">
        <f aca="false">ROUND(I323*H323,2)</f>
        <v>0</v>
      </c>
      <c r="BL323" s="3" t="s">
        <v>302</v>
      </c>
      <c r="BM323" s="258" t="s">
        <v>883</v>
      </c>
    </row>
    <row r="324" s="30" customFormat="true" ht="10.2" hidden="false" customHeight="false" outlineLevel="0" collapsed="false">
      <c r="A324" s="26"/>
      <c r="B324" s="27"/>
      <c r="C324" s="28"/>
      <c r="D324" s="259" t="s">
        <v>256</v>
      </c>
      <c r="E324" s="28"/>
      <c r="F324" s="260" t="s">
        <v>882</v>
      </c>
      <c r="G324" s="28"/>
      <c r="H324" s="28"/>
      <c r="I324" s="211"/>
      <c r="J324" s="28"/>
      <c r="K324" s="28"/>
      <c r="L324" s="29"/>
      <c r="M324" s="261"/>
      <c r="N324" s="262"/>
      <c r="O324" s="76"/>
      <c r="P324" s="76"/>
      <c r="Q324" s="76"/>
      <c r="R324" s="76"/>
      <c r="S324" s="76"/>
      <c r="T324" s="77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T324" s="3" t="s">
        <v>256</v>
      </c>
      <c r="AU324" s="3" t="s">
        <v>265</v>
      </c>
    </row>
    <row r="325" s="30" customFormat="true" ht="24.15" hidden="false" customHeight="true" outlineLevel="0" collapsed="false">
      <c r="A325" s="26"/>
      <c r="B325" s="27"/>
      <c r="C325" s="263" t="s">
        <v>884</v>
      </c>
      <c r="D325" s="263" t="s">
        <v>288</v>
      </c>
      <c r="E325" s="264" t="s">
        <v>885</v>
      </c>
      <c r="F325" s="265" t="s">
        <v>886</v>
      </c>
      <c r="G325" s="266" t="s">
        <v>291</v>
      </c>
      <c r="H325" s="267" t="n">
        <v>1</v>
      </c>
      <c r="I325" s="268"/>
      <c r="J325" s="269" t="n">
        <f aca="false">ROUND(I325*H325,2)</f>
        <v>0</v>
      </c>
      <c r="K325" s="270"/>
      <c r="L325" s="271"/>
      <c r="M325" s="272"/>
      <c r="N325" s="273" t="s">
        <v>39</v>
      </c>
      <c r="O325" s="76"/>
      <c r="P325" s="256" t="n">
        <f aca="false">O325*H325</f>
        <v>0</v>
      </c>
      <c r="Q325" s="256" t="n">
        <v>1E-005</v>
      </c>
      <c r="R325" s="256" t="n">
        <f aca="false">Q325*H325</f>
        <v>1E-005</v>
      </c>
      <c r="S325" s="256" t="n">
        <v>0</v>
      </c>
      <c r="T325" s="257" t="n">
        <f aca="false">S325*H325</f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258" t="s">
        <v>324</v>
      </c>
      <c r="AT325" s="258" t="s">
        <v>288</v>
      </c>
      <c r="AU325" s="258" t="s">
        <v>265</v>
      </c>
      <c r="AY325" s="3" t="s">
        <v>247</v>
      </c>
      <c r="BE325" s="137" t="n">
        <f aca="false">IF(N325="základní",J325,0)</f>
        <v>0</v>
      </c>
      <c r="BF325" s="137" t="n">
        <f aca="false">IF(N325="snížená",J325,0)</f>
        <v>0</v>
      </c>
      <c r="BG325" s="137" t="n">
        <f aca="false">IF(N325="zákl. přenesená",J325,0)</f>
        <v>0</v>
      </c>
      <c r="BH325" s="137" t="n">
        <f aca="false">IF(N325="sníž. přenesená",J325,0)</f>
        <v>0</v>
      </c>
      <c r="BI325" s="137" t="n">
        <f aca="false">IF(N325="nulová",J325,0)</f>
        <v>0</v>
      </c>
      <c r="BJ325" s="3" t="s">
        <v>81</v>
      </c>
      <c r="BK325" s="137" t="n">
        <f aca="false">ROUND(I325*H325,2)</f>
        <v>0</v>
      </c>
      <c r="BL325" s="3" t="s">
        <v>302</v>
      </c>
      <c r="BM325" s="258" t="s">
        <v>887</v>
      </c>
    </row>
    <row r="326" s="30" customFormat="true" ht="10.2" hidden="false" customHeight="false" outlineLevel="0" collapsed="false">
      <c r="A326" s="26"/>
      <c r="B326" s="27"/>
      <c r="C326" s="28"/>
      <c r="D326" s="259" t="s">
        <v>256</v>
      </c>
      <c r="E326" s="28"/>
      <c r="F326" s="260" t="s">
        <v>886</v>
      </c>
      <c r="G326" s="28"/>
      <c r="H326" s="28"/>
      <c r="I326" s="211"/>
      <c r="J326" s="28"/>
      <c r="K326" s="28"/>
      <c r="L326" s="29"/>
      <c r="M326" s="261"/>
      <c r="N326" s="262"/>
      <c r="O326" s="76"/>
      <c r="P326" s="76"/>
      <c r="Q326" s="76"/>
      <c r="R326" s="76"/>
      <c r="S326" s="76"/>
      <c r="T326" s="77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T326" s="3" t="s">
        <v>256</v>
      </c>
      <c r="AU326" s="3" t="s">
        <v>265</v>
      </c>
    </row>
    <row r="327" s="30" customFormat="true" ht="24.15" hidden="false" customHeight="true" outlineLevel="0" collapsed="false">
      <c r="A327" s="26"/>
      <c r="B327" s="27"/>
      <c r="C327" s="263" t="s">
        <v>888</v>
      </c>
      <c r="D327" s="263" t="s">
        <v>288</v>
      </c>
      <c r="E327" s="264" t="s">
        <v>889</v>
      </c>
      <c r="F327" s="265" t="s">
        <v>890</v>
      </c>
      <c r="G327" s="266" t="s">
        <v>291</v>
      </c>
      <c r="H327" s="267" t="n">
        <v>1</v>
      </c>
      <c r="I327" s="268"/>
      <c r="J327" s="269" t="n">
        <f aca="false">ROUND(I327*H327,2)</f>
        <v>0</v>
      </c>
      <c r="K327" s="270"/>
      <c r="L327" s="271"/>
      <c r="M327" s="272"/>
      <c r="N327" s="273" t="s">
        <v>39</v>
      </c>
      <c r="O327" s="76"/>
      <c r="P327" s="256" t="n">
        <f aca="false">O327*H327</f>
        <v>0</v>
      </c>
      <c r="Q327" s="256" t="n">
        <v>1E-005</v>
      </c>
      <c r="R327" s="256" t="n">
        <f aca="false">Q327*H327</f>
        <v>1E-005</v>
      </c>
      <c r="S327" s="256" t="n">
        <v>0</v>
      </c>
      <c r="T327" s="257" t="n">
        <f aca="false">S327*H327</f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258" t="s">
        <v>324</v>
      </c>
      <c r="AT327" s="258" t="s">
        <v>288</v>
      </c>
      <c r="AU327" s="258" t="s">
        <v>265</v>
      </c>
      <c r="AY327" s="3" t="s">
        <v>247</v>
      </c>
      <c r="BE327" s="137" t="n">
        <f aca="false">IF(N327="základní",J327,0)</f>
        <v>0</v>
      </c>
      <c r="BF327" s="137" t="n">
        <f aca="false">IF(N327="snížená",J327,0)</f>
        <v>0</v>
      </c>
      <c r="BG327" s="137" t="n">
        <f aca="false">IF(N327="zákl. přenesená",J327,0)</f>
        <v>0</v>
      </c>
      <c r="BH327" s="137" t="n">
        <f aca="false">IF(N327="sníž. přenesená",J327,0)</f>
        <v>0</v>
      </c>
      <c r="BI327" s="137" t="n">
        <f aca="false">IF(N327="nulová",J327,0)</f>
        <v>0</v>
      </c>
      <c r="BJ327" s="3" t="s">
        <v>81</v>
      </c>
      <c r="BK327" s="137" t="n">
        <f aca="false">ROUND(I327*H327,2)</f>
        <v>0</v>
      </c>
      <c r="BL327" s="3" t="s">
        <v>302</v>
      </c>
      <c r="BM327" s="258" t="s">
        <v>891</v>
      </c>
    </row>
    <row r="328" s="30" customFormat="true" ht="10.2" hidden="false" customHeight="false" outlineLevel="0" collapsed="false">
      <c r="A328" s="26"/>
      <c r="B328" s="27"/>
      <c r="C328" s="28"/>
      <c r="D328" s="259" t="s">
        <v>256</v>
      </c>
      <c r="E328" s="28"/>
      <c r="F328" s="260" t="s">
        <v>890</v>
      </c>
      <c r="G328" s="28"/>
      <c r="H328" s="28"/>
      <c r="I328" s="211"/>
      <c r="J328" s="28"/>
      <c r="K328" s="28"/>
      <c r="L328" s="29"/>
      <c r="M328" s="261"/>
      <c r="N328" s="262"/>
      <c r="O328" s="76"/>
      <c r="P328" s="76"/>
      <c r="Q328" s="76"/>
      <c r="R328" s="76"/>
      <c r="S328" s="76"/>
      <c r="T328" s="77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T328" s="3" t="s">
        <v>256</v>
      </c>
      <c r="AU328" s="3" t="s">
        <v>265</v>
      </c>
    </row>
    <row r="329" s="30" customFormat="true" ht="44.25" hidden="false" customHeight="true" outlineLevel="0" collapsed="false">
      <c r="A329" s="26"/>
      <c r="B329" s="27"/>
      <c r="C329" s="246" t="s">
        <v>937</v>
      </c>
      <c r="D329" s="246" t="s">
        <v>250</v>
      </c>
      <c r="E329" s="247" t="s">
        <v>938</v>
      </c>
      <c r="F329" s="248" t="s">
        <v>939</v>
      </c>
      <c r="G329" s="249" t="s">
        <v>332</v>
      </c>
      <c r="H329" s="250" t="n">
        <v>2</v>
      </c>
      <c r="I329" s="251"/>
      <c r="J329" s="252" t="n">
        <f aca="false">ROUND(I329*H329,2)</f>
        <v>0</v>
      </c>
      <c r="K329" s="253"/>
      <c r="L329" s="29"/>
      <c r="M329" s="254"/>
      <c r="N329" s="255" t="s">
        <v>39</v>
      </c>
      <c r="O329" s="76"/>
      <c r="P329" s="256" t="n">
        <f aca="false">O329*H329</f>
        <v>0</v>
      </c>
      <c r="Q329" s="256" t="n">
        <v>0</v>
      </c>
      <c r="R329" s="256" t="n">
        <f aca="false">Q329*H329</f>
        <v>0</v>
      </c>
      <c r="S329" s="256" t="n">
        <v>0</v>
      </c>
      <c r="T329" s="257" t="n">
        <f aca="false">S329*H329</f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258" t="s">
        <v>302</v>
      </c>
      <c r="AT329" s="258" t="s">
        <v>250</v>
      </c>
      <c r="AU329" s="258" t="s">
        <v>265</v>
      </c>
      <c r="AY329" s="3" t="s">
        <v>247</v>
      </c>
      <c r="BE329" s="137" t="n">
        <f aca="false">IF(N329="základní",J329,0)</f>
        <v>0</v>
      </c>
      <c r="BF329" s="137" t="n">
        <f aca="false">IF(N329="snížená",J329,0)</f>
        <v>0</v>
      </c>
      <c r="BG329" s="137" t="n">
        <f aca="false">IF(N329="zákl. přenesená",J329,0)</f>
        <v>0</v>
      </c>
      <c r="BH329" s="137" t="n">
        <f aca="false">IF(N329="sníž. přenesená",J329,0)</f>
        <v>0</v>
      </c>
      <c r="BI329" s="137" t="n">
        <f aca="false">IF(N329="nulová",J329,0)</f>
        <v>0</v>
      </c>
      <c r="BJ329" s="3" t="s">
        <v>81</v>
      </c>
      <c r="BK329" s="137" t="n">
        <f aca="false">ROUND(I329*H329,2)</f>
        <v>0</v>
      </c>
      <c r="BL329" s="3" t="s">
        <v>302</v>
      </c>
      <c r="BM329" s="258" t="s">
        <v>940</v>
      </c>
    </row>
    <row r="330" s="30" customFormat="true" ht="28.8" hidden="false" customHeight="false" outlineLevel="0" collapsed="false">
      <c r="A330" s="26"/>
      <c r="B330" s="27"/>
      <c r="C330" s="28"/>
      <c r="D330" s="259" t="s">
        <v>256</v>
      </c>
      <c r="E330" s="28"/>
      <c r="F330" s="260" t="s">
        <v>941</v>
      </c>
      <c r="G330" s="28"/>
      <c r="H330" s="28"/>
      <c r="I330" s="211"/>
      <c r="J330" s="28"/>
      <c r="K330" s="28"/>
      <c r="L330" s="29"/>
      <c r="M330" s="261"/>
      <c r="N330" s="262"/>
      <c r="O330" s="76"/>
      <c r="P330" s="76"/>
      <c r="Q330" s="76"/>
      <c r="R330" s="76"/>
      <c r="S330" s="76"/>
      <c r="T330" s="77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T330" s="3" t="s">
        <v>256</v>
      </c>
      <c r="AU330" s="3" t="s">
        <v>265</v>
      </c>
    </row>
    <row r="331" s="30" customFormat="true" ht="55.5" hidden="false" customHeight="true" outlineLevel="0" collapsed="false">
      <c r="A331" s="26"/>
      <c r="B331" s="27"/>
      <c r="C331" s="246" t="s">
        <v>1342</v>
      </c>
      <c r="D331" s="246" t="s">
        <v>250</v>
      </c>
      <c r="E331" s="247" t="s">
        <v>1343</v>
      </c>
      <c r="F331" s="248" t="s">
        <v>1344</v>
      </c>
      <c r="G331" s="249" t="s">
        <v>291</v>
      </c>
      <c r="H331" s="250" t="n">
        <v>0.2</v>
      </c>
      <c r="I331" s="251"/>
      <c r="J331" s="252" t="n">
        <f aca="false">ROUND(I331*H331,2)</f>
        <v>0</v>
      </c>
      <c r="K331" s="253"/>
      <c r="L331" s="29"/>
      <c r="M331" s="254"/>
      <c r="N331" s="255" t="s">
        <v>39</v>
      </c>
      <c r="O331" s="76"/>
      <c r="P331" s="256" t="n">
        <f aca="false">O331*H331</f>
        <v>0</v>
      </c>
      <c r="Q331" s="256" t="n">
        <v>0.00064</v>
      </c>
      <c r="R331" s="256" t="n">
        <f aca="false">Q331*H331</f>
        <v>0.000128</v>
      </c>
      <c r="S331" s="256" t="n">
        <v>0</v>
      </c>
      <c r="T331" s="257" t="n">
        <f aca="false">S331*H331</f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258" t="s">
        <v>302</v>
      </c>
      <c r="AT331" s="258" t="s">
        <v>250</v>
      </c>
      <c r="AU331" s="258" t="s">
        <v>265</v>
      </c>
      <c r="AY331" s="3" t="s">
        <v>247</v>
      </c>
      <c r="BE331" s="137" t="n">
        <f aca="false">IF(N331="základní",J331,0)</f>
        <v>0</v>
      </c>
      <c r="BF331" s="137" t="n">
        <f aca="false">IF(N331="snížená",J331,0)</f>
        <v>0</v>
      </c>
      <c r="BG331" s="137" t="n">
        <f aca="false">IF(N331="zákl. přenesená",J331,0)</f>
        <v>0</v>
      </c>
      <c r="BH331" s="137" t="n">
        <f aca="false">IF(N331="sníž. přenesená",J331,0)</f>
        <v>0</v>
      </c>
      <c r="BI331" s="137" t="n">
        <f aca="false">IF(N331="nulová",J331,0)</f>
        <v>0</v>
      </c>
      <c r="BJ331" s="3" t="s">
        <v>81</v>
      </c>
      <c r="BK331" s="137" t="n">
        <f aca="false">ROUND(I331*H331,2)</f>
        <v>0</v>
      </c>
      <c r="BL331" s="3" t="s">
        <v>302</v>
      </c>
      <c r="BM331" s="258" t="s">
        <v>1345</v>
      </c>
    </row>
    <row r="332" s="30" customFormat="true" ht="38.4" hidden="false" customHeight="false" outlineLevel="0" collapsed="false">
      <c r="A332" s="26"/>
      <c r="B332" s="27"/>
      <c r="C332" s="28"/>
      <c r="D332" s="259" t="s">
        <v>256</v>
      </c>
      <c r="E332" s="28"/>
      <c r="F332" s="260" t="s">
        <v>1344</v>
      </c>
      <c r="G332" s="28"/>
      <c r="H332" s="28"/>
      <c r="I332" s="211"/>
      <c r="J332" s="28"/>
      <c r="K332" s="28"/>
      <c r="L332" s="29"/>
      <c r="M332" s="261"/>
      <c r="N332" s="262"/>
      <c r="O332" s="76"/>
      <c r="P332" s="76"/>
      <c r="Q332" s="76"/>
      <c r="R332" s="76"/>
      <c r="S332" s="76"/>
      <c r="T332" s="77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T332" s="3" t="s">
        <v>256</v>
      </c>
      <c r="AU332" s="3" t="s">
        <v>265</v>
      </c>
    </row>
    <row r="333" s="30" customFormat="true" ht="37.8" hidden="false" customHeight="true" outlineLevel="0" collapsed="false">
      <c r="A333" s="26"/>
      <c r="B333" s="27"/>
      <c r="C333" s="263" t="s">
        <v>1346</v>
      </c>
      <c r="D333" s="263" t="s">
        <v>288</v>
      </c>
      <c r="E333" s="264" t="s">
        <v>1347</v>
      </c>
      <c r="F333" s="265" t="s">
        <v>1348</v>
      </c>
      <c r="G333" s="266"/>
      <c r="H333" s="267" t="n">
        <v>0.2</v>
      </c>
      <c r="I333" s="268"/>
      <c r="J333" s="269" t="n">
        <f aca="false">ROUND(I333*H333,2)</f>
        <v>0</v>
      </c>
      <c r="K333" s="270"/>
      <c r="L333" s="271"/>
      <c r="M333" s="272"/>
      <c r="N333" s="273" t="s">
        <v>39</v>
      </c>
      <c r="O333" s="76"/>
      <c r="P333" s="256" t="n">
        <f aca="false">O333*H333</f>
        <v>0</v>
      </c>
      <c r="Q333" s="256" t="n">
        <v>0</v>
      </c>
      <c r="R333" s="256" t="n">
        <f aca="false">Q333*H333</f>
        <v>0</v>
      </c>
      <c r="S333" s="256" t="n">
        <v>0</v>
      </c>
      <c r="T333" s="257" t="n">
        <f aca="false">S333*H333</f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258" t="s">
        <v>324</v>
      </c>
      <c r="AT333" s="258" t="s">
        <v>288</v>
      </c>
      <c r="AU333" s="258" t="s">
        <v>265</v>
      </c>
      <c r="AY333" s="3" t="s">
        <v>247</v>
      </c>
      <c r="BE333" s="137" t="n">
        <f aca="false">IF(N333="základní",J333,0)</f>
        <v>0</v>
      </c>
      <c r="BF333" s="137" t="n">
        <f aca="false">IF(N333="snížená",J333,0)</f>
        <v>0</v>
      </c>
      <c r="BG333" s="137" t="n">
        <f aca="false">IF(N333="zákl. přenesená",J333,0)</f>
        <v>0</v>
      </c>
      <c r="BH333" s="137" t="n">
        <f aca="false">IF(N333="sníž. přenesená",J333,0)</f>
        <v>0</v>
      </c>
      <c r="BI333" s="137" t="n">
        <f aca="false">IF(N333="nulová",J333,0)</f>
        <v>0</v>
      </c>
      <c r="BJ333" s="3" t="s">
        <v>81</v>
      </c>
      <c r="BK333" s="137" t="n">
        <f aca="false">ROUND(I333*H333,2)</f>
        <v>0</v>
      </c>
      <c r="BL333" s="3" t="s">
        <v>302</v>
      </c>
      <c r="BM333" s="258" t="s">
        <v>1349</v>
      </c>
    </row>
    <row r="334" s="30" customFormat="true" ht="19.2" hidden="false" customHeight="false" outlineLevel="0" collapsed="false">
      <c r="A334" s="26"/>
      <c r="B334" s="27"/>
      <c r="C334" s="28"/>
      <c r="D334" s="259" t="s">
        <v>256</v>
      </c>
      <c r="E334" s="28"/>
      <c r="F334" s="260" t="s">
        <v>1348</v>
      </c>
      <c r="G334" s="28"/>
      <c r="H334" s="28"/>
      <c r="I334" s="211"/>
      <c r="J334" s="28"/>
      <c r="K334" s="28"/>
      <c r="L334" s="29"/>
      <c r="M334" s="261"/>
      <c r="N334" s="262"/>
      <c r="O334" s="76"/>
      <c r="P334" s="76"/>
      <c r="Q334" s="76"/>
      <c r="R334" s="76"/>
      <c r="S334" s="76"/>
      <c r="T334" s="77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T334" s="3" t="s">
        <v>256</v>
      </c>
      <c r="AU334" s="3" t="s">
        <v>265</v>
      </c>
    </row>
    <row r="335" s="30" customFormat="true" ht="21.75" hidden="false" customHeight="true" outlineLevel="0" collapsed="false">
      <c r="A335" s="26"/>
      <c r="B335" s="27"/>
      <c r="C335" s="246" t="s">
        <v>942</v>
      </c>
      <c r="D335" s="246" t="s">
        <v>250</v>
      </c>
      <c r="E335" s="247" t="s">
        <v>943</v>
      </c>
      <c r="F335" s="248" t="s">
        <v>944</v>
      </c>
      <c r="G335" s="249" t="s">
        <v>291</v>
      </c>
      <c r="H335" s="250" t="n">
        <v>0.2</v>
      </c>
      <c r="I335" s="251"/>
      <c r="J335" s="252" t="n">
        <f aca="false">ROUND(I335*H335,2)</f>
        <v>0</v>
      </c>
      <c r="K335" s="253"/>
      <c r="L335" s="29"/>
      <c r="M335" s="254"/>
      <c r="N335" s="255" t="s">
        <v>39</v>
      </c>
      <c r="O335" s="76"/>
      <c r="P335" s="256" t="n">
        <f aca="false">O335*H335</f>
        <v>0</v>
      </c>
      <c r="Q335" s="256" t="n">
        <v>0</v>
      </c>
      <c r="R335" s="256" t="n">
        <f aca="false">Q335*H335</f>
        <v>0</v>
      </c>
      <c r="S335" s="256" t="n">
        <v>0</v>
      </c>
      <c r="T335" s="257" t="n">
        <f aca="false">S335*H335</f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258" t="s">
        <v>302</v>
      </c>
      <c r="AT335" s="258" t="s">
        <v>250</v>
      </c>
      <c r="AU335" s="258" t="s">
        <v>265</v>
      </c>
      <c r="AY335" s="3" t="s">
        <v>247</v>
      </c>
      <c r="BE335" s="137" t="n">
        <f aca="false">IF(N335="základní",J335,0)</f>
        <v>0</v>
      </c>
      <c r="BF335" s="137" t="n">
        <f aca="false">IF(N335="snížená",J335,0)</f>
        <v>0</v>
      </c>
      <c r="BG335" s="137" t="n">
        <f aca="false">IF(N335="zákl. přenesená",J335,0)</f>
        <v>0</v>
      </c>
      <c r="BH335" s="137" t="n">
        <f aca="false">IF(N335="sníž. přenesená",J335,0)</f>
        <v>0</v>
      </c>
      <c r="BI335" s="137" t="n">
        <f aca="false">IF(N335="nulová",J335,0)</f>
        <v>0</v>
      </c>
      <c r="BJ335" s="3" t="s">
        <v>81</v>
      </c>
      <c r="BK335" s="137" t="n">
        <f aca="false">ROUND(I335*H335,2)</f>
        <v>0</v>
      </c>
      <c r="BL335" s="3" t="s">
        <v>302</v>
      </c>
      <c r="BM335" s="258" t="s">
        <v>945</v>
      </c>
    </row>
    <row r="336" s="30" customFormat="true" ht="19.2" hidden="false" customHeight="false" outlineLevel="0" collapsed="false">
      <c r="A336" s="26"/>
      <c r="B336" s="27"/>
      <c r="C336" s="28"/>
      <c r="D336" s="259" t="s">
        <v>256</v>
      </c>
      <c r="E336" s="28"/>
      <c r="F336" s="260" t="s">
        <v>946</v>
      </c>
      <c r="G336" s="28"/>
      <c r="H336" s="28"/>
      <c r="I336" s="211"/>
      <c r="J336" s="28"/>
      <c r="K336" s="28"/>
      <c r="L336" s="29"/>
      <c r="M336" s="261"/>
      <c r="N336" s="262"/>
      <c r="O336" s="76"/>
      <c r="P336" s="76"/>
      <c r="Q336" s="76"/>
      <c r="R336" s="76"/>
      <c r="S336" s="76"/>
      <c r="T336" s="77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T336" s="3" t="s">
        <v>256</v>
      </c>
      <c r="AU336" s="3" t="s">
        <v>265</v>
      </c>
    </row>
    <row r="337" s="229" customFormat="true" ht="20.85" hidden="false" customHeight="true" outlineLevel="0" collapsed="false">
      <c r="B337" s="230"/>
      <c r="C337" s="231"/>
      <c r="D337" s="232" t="s">
        <v>73</v>
      </c>
      <c r="E337" s="244" t="s">
        <v>947</v>
      </c>
      <c r="F337" s="244" t="s">
        <v>948</v>
      </c>
      <c r="G337" s="231"/>
      <c r="H337" s="231"/>
      <c r="I337" s="234"/>
      <c r="J337" s="245" t="n">
        <f aca="false">BK337</f>
        <v>0</v>
      </c>
      <c r="K337" s="231"/>
      <c r="L337" s="236"/>
      <c r="M337" s="237"/>
      <c r="N337" s="238"/>
      <c r="O337" s="238"/>
      <c r="P337" s="239" t="n">
        <f aca="false">SUM(P338:P361)</f>
        <v>0</v>
      </c>
      <c r="Q337" s="238"/>
      <c r="R337" s="239" t="n">
        <f aca="false">SUM(R338:R361)</f>
        <v>0.02046</v>
      </c>
      <c r="S337" s="238"/>
      <c r="T337" s="240" t="n">
        <f aca="false">SUM(T338:T361)</f>
        <v>0.009</v>
      </c>
      <c r="AR337" s="241" t="s">
        <v>83</v>
      </c>
      <c r="AT337" s="242" t="s">
        <v>73</v>
      </c>
      <c r="AU337" s="242" t="s">
        <v>83</v>
      </c>
      <c r="AY337" s="241" t="s">
        <v>247</v>
      </c>
      <c r="BK337" s="243" t="n">
        <f aca="false">SUM(BK338:BK361)</f>
        <v>0</v>
      </c>
    </row>
    <row r="338" s="30" customFormat="true" ht="33" hidden="false" customHeight="true" outlineLevel="0" collapsed="false">
      <c r="A338" s="26"/>
      <c r="B338" s="27"/>
      <c r="C338" s="246" t="s">
        <v>949</v>
      </c>
      <c r="D338" s="246" t="s">
        <v>250</v>
      </c>
      <c r="E338" s="247" t="s">
        <v>623</v>
      </c>
      <c r="F338" s="248" t="s">
        <v>624</v>
      </c>
      <c r="G338" s="249" t="s">
        <v>291</v>
      </c>
      <c r="H338" s="250" t="n">
        <v>1</v>
      </c>
      <c r="I338" s="251"/>
      <c r="J338" s="252" t="n">
        <f aca="false">ROUND(I338*H338,2)</f>
        <v>0</v>
      </c>
      <c r="K338" s="253"/>
      <c r="L338" s="29"/>
      <c r="M338" s="254"/>
      <c r="N338" s="255" t="s">
        <v>39</v>
      </c>
      <c r="O338" s="76"/>
      <c r="P338" s="256" t="n">
        <f aca="false">O338*H338</f>
        <v>0</v>
      </c>
      <c r="Q338" s="256" t="n">
        <v>0</v>
      </c>
      <c r="R338" s="256" t="n">
        <f aca="false">Q338*H338</f>
        <v>0</v>
      </c>
      <c r="S338" s="256" t="n">
        <v>0</v>
      </c>
      <c r="T338" s="257" t="n">
        <f aca="false">S338*H338</f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258" t="s">
        <v>302</v>
      </c>
      <c r="AT338" s="258" t="s">
        <v>250</v>
      </c>
      <c r="AU338" s="258" t="s">
        <v>265</v>
      </c>
      <c r="AY338" s="3" t="s">
        <v>247</v>
      </c>
      <c r="BE338" s="137" t="n">
        <f aca="false">IF(N338="základní",J338,0)</f>
        <v>0</v>
      </c>
      <c r="BF338" s="137" t="n">
        <f aca="false">IF(N338="snížená",J338,0)</f>
        <v>0</v>
      </c>
      <c r="BG338" s="137" t="n">
        <f aca="false">IF(N338="zákl. přenesená",J338,0)</f>
        <v>0</v>
      </c>
      <c r="BH338" s="137" t="n">
        <f aca="false">IF(N338="sníž. přenesená",J338,0)</f>
        <v>0</v>
      </c>
      <c r="BI338" s="137" t="n">
        <f aca="false">IF(N338="nulová",J338,0)</f>
        <v>0</v>
      </c>
      <c r="BJ338" s="3" t="s">
        <v>81</v>
      </c>
      <c r="BK338" s="137" t="n">
        <f aca="false">ROUND(I338*H338,2)</f>
        <v>0</v>
      </c>
      <c r="BL338" s="3" t="s">
        <v>302</v>
      </c>
      <c r="BM338" s="258" t="s">
        <v>950</v>
      </c>
    </row>
    <row r="339" s="30" customFormat="true" ht="19.2" hidden="false" customHeight="false" outlineLevel="0" collapsed="false">
      <c r="A339" s="26"/>
      <c r="B339" s="27"/>
      <c r="C339" s="28"/>
      <c r="D339" s="259" t="s">
        <v>256</v>
      </c>
      <c r="E339" s="28"/>
      <c r="F339" s="260" t="s">
        <v>624</v>
      </c>
      <c r="G339" s="28"/>
      <c r="H339" s="28"/>
      <c r="I339" s="211"/>
      <c r="J339" s="28"/>
      <c r="K339" s="28"/>
      <c r="L339" s="29"/>
      <c r="M339" s="261"/>
      <c r="N339" s="262"/>
      <c r="O339" s="76"/>
      <c r="P339" s="76"/>
      <c r="Q339" s="76"/>
      <c r="R339" s="76"/>
      <c r="S339" s="76"/>
      <c r="T339" s="77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T339" s="3" t="s">
        <v>256</v>
      </c>
      <c r="AU339" s="3" t="s">
        <v>265</v>
      </c>
    </row>
    <row r="340" s="30" customFormat="true" ht="24.15" hidden="false" customHeight="true" outlineLevel="0" collapsed="false">
      <c r="A340" s="26"/>
      <c r="B340" s="27"/>
      <c r="C340" s="263" t="s">
        <v>951</v>
      </c>
      <c r="D340" s="263" t="s">
        <v>288</v>
      </c>
      <c r="E340" s="264" t="s">
        <v>952</v>
      </c>
      <c r="F340" s="265" t="s">
        <v>953</v>
      </c>
      <c r="G340" s="266" t="s">
        <v>291</v>
      </c>
      <c r="H340" s="267" t="n">
        <v>1</v>
      </c>
      <c r="I340" s="268"/>
      <c r="J340" s="269" t="n">
        <f aca="false">ROUND(I340*H340,2)</f>
        <v>0</v>
      </c>
      <c r="K340" s="270"/>
      <c r="L340" s="271"/>
      <c r="M340" s="272"/>
      <c r="N340" s="273" t="s">
        <v>39</v>
      </c>
      <c r="O340" s="76"/>
      <c r="P340" s="256" t="n">
        <f aca="false">O340*H340</f>
        <v>0</v>
      </c>
      <c r="Q340" s="256" t="n">
        <v>0</v>
      </c>
      <c r="R340" s="256" t="n">
        <f aca="false">Q340*H340</f>
        <v>0</v>
      </c>
      <c r="S340" s="256" t="n">
        <v>0</v>
      </c>
      <c r="T340" s="257" t="n">
        <f aca="false">S340*H340</f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258" t="s">
        <v>324</v>
      </c>
      <c r="AT340" s="258" t="s">
        <v>288</v>
      </c>
      <c r="AU340" s="258" t="s">
        <v>265</v>
      </c>
      <c r="AY340" s="3" t="s">
        <v>247</v>
      </c>
      <c r="BE340" s="137" t="n">
        <f aca="false">IF(N340="základní",J340,0)</f>
        <v>0</v>
      </c>
      <c r="BF340" s="137" t="n">
        <f aca="false">IF(N340="snížená",J340,0)</f>
        <v>0</v>
      </c>
      <c r="BG340" s="137" t="n">
        <f aca="false">IF(N340="zákl. přenesená",J340,0)</f>
        <v>0</v>
      </c>
      <c r="BH340" s="137" t="n">
        <f aca="false">IF(N340="sníž. přenesená",J340,0)</f>
        <v>0</v>
      </c>
      <c r="BI340" s="137" t="n">
        <f aca="false">IF(N340="nulová",J340,0)</f>
        <v>0</v>
      </c>
      <c r="BJ340" s="3" t="s">
        <v>81</v>
      </c>
      <c r="BK340" s="137" t="n">
        <f aca="false">ROUND(I340*H340,2)</f>
        <v>0</v>
      </c>
      <c r="BL340" s="3" t="s">
        <v>302</v>
      </c>
      <c r="BM340" s="258" t="s">
        <v>954</v>
      </c>
    </row>
    <row r="341" s="30" customFormat="true" ht="19.2" hidden="false" customHeight="false" outlineLevel="0" collapsed="false">
      <c r="A341" s="26"/>
      <c r="B341" s="27"/>
      <c r="C341" s="28"/>
      <c r="D341" s="259" t="s">
        <v>256</v>
      </c>
      <c r="E341" s="28"/>
      <c r="F341" s="260" t="s">
        <v>953</v>
      </c>
      <c r="G341" s="28"/>
      <c r="H341" s="28"/>
      <c r="I341" s="211"/>
      <c r="J341" s="28"/>
      <c r="K341" s="28"/>
      <c r="L341" s="29"/>
      <c r="M341" s="261"/>
      <c r="N341" s="262"/>
      <c r="O341" s="76"/>
      <c r="P341" s="76"/>
      <c r="Q341" s="76"/>
      <c r="R341" s="76"/>
      <c r="S341" s="76"/>
      <c r="T341" s="77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T341" s="3" t="s">
        <v>256</v>
      </c>
      <c r="AU341" s="3" t="s">
        <v>265</v>
      </c>
    </row>
    <row r="342" s="30" customFormat="true" ht="37.8" hidden="false" customHeight="true" outlineLevel="0" collapsed="false">
      <c r="A342" s="26"/>
      <c r="B342" s="27"/>
      <c r="C342" s="246" t="s">
        <v>955</v>
      </c>
      <c r="D342" s="246" t="s">
        <v>250</v>
      </c>
      <c r="E342" s="247" t="s">
        <v>956</v>
      </c>
      <c r="F342" s="248" t="s">
        <v>957</v>
      </c>
      <c r="G342" s="249" t="s">
        <v>291</v>
      </c>
      <c r="H342" s="250" t="n">
        <v>4</v>
      </c>
      <c r="I342" s="251"/>
      <c r="J342" s="252" t="n">
        <f aca="false">ROUND(I342*H342,2)</f>
        <v>0</v>
      </c>
      <c r="K342" s="253"/>
      <c r="L342" s="29"/>
      <c r="M342" s="254"/>
      <c r="N342" s="255" t="s">
        <v>39</v>
      </c>
      <c r="O342" s="76"/>
      <c r="P342" s="256" t="n">
        <f aca="false">O342*H342</f>
        <v>0</v>
      </c>
      <c r="Q342" s="256" t="n">
        <v>0</v>
      </c>
      <c r="R342" s="256" t="n">
        <f aca="false">Q342*H342</f>
        <v>0</v>
      </c>
      <c r="S342" s="256" t="n">
        <v>0</v>
      </c>
      <c r="T342" s="257" t="n">
        <f aca="false">S342*H342</f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258" t="s">
        <v>302</v>
      </c>
      <c r="AT342" s="258" t="s">
        <v>250</v>
      </c>
      <c r="AU342" s="258" t="s">
        <v>265</v>
      </c>
      <c r="AY342" s="3" t="s">
        <v>247</v>
      </c>
      <c r="BE342" s="137" t="n">
        <f aca="false">IF(N342="základní",J342,0)</f>
        <v>0</v>
      </c>
      <c r="BF342" s="137" t="n">
        <f aca="false">IF(N342="snížená",J342,0)</f>
        <v>0</v>
      </c>
      <c r="BG342" s="137" t="n">
        <f aca="false">IF(N342="zákl. přenesená",J342,0)</f>
        <v>0</v>
      </c>
      <c r="BH342" s="137" t="n">
        <f aca="false">IF(N342="sníž. přenesená",J342,0)</f>
        <v>0</v>
      </c>
      <c r="BI342" s="137" t="n">
        <f aca="false">IF(N342="nulová",J342,0)</f>
        <v>0</v>
      </c>
      <c r="BJ342" s="3" t="s">
        <v>81</v>
      </c>
      <c r="BK342" s="137" t="n">
        <f aca="false">ROUND(I342*H342,2)</f>
        <v>0</v>
      </c>
      <c r="BL342" s="3" t="s">
        <v>302</v>
      </c>
      <c r="BM342" s="258" t="s">
        <v>958</v>
      </c>
    </row>
    <row r="343" s="30" customFormat="true" ht="76.8" hidden="false" customHeight="false" outlineLevel="0" collapsed="false">
      <c r="A343" s="26"/>
      <c r="B343" s="27"/>
      <c r="C343" s="28"/>
      <c r="D343" s="259" t="s">
        <v>256</v>
      </c>
      <c r="E343" s="28"/>
      <c r="F343" s="260" t="s">
        <v>959</v>
      </c>
      <c r="G343" s="28"/>
      <c r="H343" s="28"/>
      <c r="I343" s="211"/>
      <c r="J343" s="28"/>
      <c r="K343" s="28"/>
      <c r="L343" s="29"/>
      <c r="M343" s="261"/>
      <c r="N343" s="262"/>
      <c r="O343" s="76"/>
      <c r="P343" s="76"/>
      <c r="Q343" s="76"/>
      <c r="R343" s="76"/>
      <c r="S343" s="76"/>
      <c r="T343" s="77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T343" s="3" t="s">
        <v>256</v>
      </c>
      <c r="AU343" s="3" t="s">
        <v>265</v>
      </c>
    </row>
    <row r="344" s="30" customFormat="true" ht="62.7" hidden="false" customHeight="true" outlineLevel="0" collapsed="false">
      <c r="A344" s="26"/>
      <c r="B344" s="27"/>
      <c r="C344" s="263" t="s">
        <v>1592</v>
      </c>
      <c r="D344" s="263" t="s">
        <v>288</v>
      </c>
      <c r="E344" s="264" t="s">
        <v>1593</v>
      </c>
      <c r="F344" s="265" t="s">
        <v>1594</v>
      </c>
      <c r="G344" s="266" t="s">
        <v>291</v>
      </c>
      <c r="H344" s="267" t="n">
        <v>4</v>
      </c>
      <c r="I344" s="268"/>
      <c r="J344" s="269" t="n">
        <f aca="false">ROUND(I344*H344,2)</f>
        <v>0</v>
      </c>
      <c r="K344" s="270"/>
      <c r="L344" s="271"/>
      <c r="M344" s="272"/>
      <c r="N344" s="273" t="s">
        <v>39</v>
      </c>
      <c r="O344" s="76"/>
      <c r="P344" s="256" t="n">
        <f aca="false">O344*H344</f>
        <v>0</v>
      </c>
      <c r="Q344" s="256" t="n">
        <v>0.00255</v>
      </c>
      <c r="R344" s="256" t="n">
        <f aca="false">Q344*H344</f>
        <v>0.0102</v>
      </c>
      <c r="S344" s="256" t="n">
        <v>0</v>
      </c>
      <c r="T344" s="257" t="n">
        <f aca="false">S344*H344</f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258" t="s">
        <v>324</v>
      </c>
      <c r="AT344" s="258" t="s">
        <v>288</v>
      </c>
      <c r="AU344" s="258" t="s">
        <v>265</v>
      </c>
      <c r="AY344" s="3" t="s">
        <v>247</v>
      </c>
      <c r="BE344" s="137" t="n">
        <f aca="false">IF(N344="základní",J344,0)</f>
        <v>0</v>
      </c>
      <c r="BF344" s="137" t="n">
        <f aca="false">IF(N344="snížená",J344,0)</f>
        <v>0</v>
      </c>
      <c r="BG344" s="137" t="n">
        <f aca="false">IF(N344="zákl. přenesená",J344,0)</f>
        <v>0</v>
      </c>
      <c r="BH344" s="137" t="n">
        <f aca="false">IF(N344="sníž. přenesená",J344,0)</f>
        <v>0</v>
      </c>
      <c r="BI344" s="137" t="n">
        <f aca="false">IF(N344="nulová",J344,0)</f>
        <v>0</v>
      </c>
      <c r="BJ344" s="3" t="s">
        <v>81</v>
      </c>
      <c r="BK344" s="137" t="n">
        <f aca="false">ROUND(I344*H344,2)</f>
        <v>0</v>
      </c>
      <c r="BL344" s="3" t="s">
        <v>302</v>
      </c>
      <c r="BM344" s="258" t="s">
        <v>1595</v>
      </c>
    </row>
    <row r="345" s="30" customFormat="true" ht="86.4" hidden="false" customHeight="false" outlineLevel="0" collapsed="false">
      <c r="A345" s="26"/>
      <c r="B345" s="27"/>
      <c r="C345" s="28"/>
      <c r="D345" s="259" t="s">
        <v>256</v>
      </c>
      <c r="E345" s="28"/>
      <c r="F345" s="260" t="s">
        <v>1596</v>
      </c>
      <c r="G345" s="28"/>
      <c r="H345" s="28"/>
      <c r="I345" s="211"/>
      <c r="J345" s="28"/>
      <c r="K345" s="28"/>
      <c r="L345" s="29"/>
      <c r="M345" s="261"/>
      <c r="N345" s="262"/>
      <c r="O345" s="76"/>
      <c r="P345" s="76"/>
      <c r="Q345" s="76"/>
      <c r="R345" s="76"/>
      <c r="S345" s="76"/>
      <c r="T345" s="77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T345" s="3" t="s">
        <v>256</v>
      </c>
      <c r="AU345" s="3" t="s">
        <v>265</v>
      </c>
    </row>
    <row r="346" s="30" customFormat="true" ht="24.15" hidden="false" customHeight="true" outlineLevel="0" collapsed="false">
      <c r="A346" s="26"/>
      <c r="B346" s="27"/>
      <c r="C346" s="246" t="s">
        <v>960</v>
      </c>
      <c r="D346" s="246" t="s">
        <v>250</v>
      </c>
      <c r="E346" s="247" t="s">
        <v>961</v>
      </c>
      <c r="F346" s="248" t="s">
        <v>962</v>
      </c>
      <c r="G346" s="249" t="s">
        <v>291</v>
      </c>
      <c r="H346" s="250" t="n">
        <v>4</v>
      </c>
      <c r="I346" s="251"/>
      <c r="J346" s="252" t="n">
        <f aca="false">ROUND(I346*H346,2)</f>
        <v>0</v>
      </c>
      <c r="K346" s="253"/>
      <c r="L346" s="29"/>
      <c r="M346" s="254"/>
      <c r="N346" s="255" t="s">
        <v>39</v>
      </c>
      <c r="O346" s="76"/>
      <c r="P346" s="256" t="n">
        <f aca="false">O346*H346</f>
        <v>0</v>
      </c>
      <c r="Q346" s="256" t="n">
        <v>0</v>
      </c>
      <c r="R346" s="256" t="n">
        <f aca="false">Q346*H346</f>
        <v>0</v>
      </c>
      <c r="S346" s="256" t="n">
        <v>0</v>
      </c>
      <c r="T346" s="257" t="n">
        <f aca="false">S346*H346</f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258" t="s">
        <v>302</v>
      </c>
      <c r="AT346" s="258" t="s">
        <v>250</v>
      </c>
      <c r="AU346" s="258" t="s">
        <v>265</v>
      </c>
      <c r="AY346" s="3" t="s">
        <v>247</v>
      </c>
      <c r="BE346" s="137" t="n">
        <f aca="false">IF(N346="základní",J346,0)</f>
        <v>0</v>
      </c>
      <c r="BF346" s="137" t="n">
        <f aca="false">IF(N346="snížená",J346,0)</f>
        <v>0</v>
      </c>
      <c r="BG346" s="137" t="n">
        <f aca="false">IF(N346="zákl. přenesená",J346,0)</f>
        <v>0</v>
      </c>
      <c r="BH346" s="137" t="n">
        <f aca="false">IF(N346="sníž. přenesená",J346,0)</f>
        <v>0</v>
      </c>
      <c r="BI346" s="137" t="n">
        <f aca="false">IF(N346="nulová",J346,0)</f>
        <v>0</v>
      </c>
      <c r="BJ346" s="3" t="s">
        <v>81</v>
      </c>
      <c r="BK346" s="137" t="n">
        <f aca="false">ROUND(I346*H346,2)</f>
        <v>0</v>
      </c>
      <c r="BL346" s="3" t="s">
        <v>302</v>
      </c>
      <c r="BM346" s="258" t="s">
        <v>963</v>
      </c>
    </row>
    <row r="347" s="30" customFormat="true" ht="38.4" hidden="false" customHeight="false" outlineLevel="0" collapsed="false">
      <c r="A347" s="26"/>
      <c r="B347" s="27"/>
      <c r="C347" s="28"/>
      <c r="D347" s="259" t="s">
        <v>256</v>
      </c>
      <c r="E347" s="28"/>
      <c r="F347" s="260" t="s">
        <v>964</v>
      </c>
      <c r="G347" s="28"/>
      <c r="H347" s="28"/>
      <c r="I347" s="211"/>
      <c r="J347" s="28"/>
      <c r="K347" s="28"/>
      <c r="L347" s="29"/>
      <c r="M347" s="261"/>
      <c r="N347" s="262"/>
      <c r="O347" s="76"/>
      <c r="P347" s="76"/>
      <c r="Q347" s="76"/>
      <c r="R347" s="76"/>
      <c r="S347" s="76"/>
      <c r="T347" s="77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T347" s="3" t="s">
        <v>256</v>
      </c>
      <c r="AU347" s="3" t="s">
        <v>265</v>
      </c>
    </row>
    <row r="348" s="30" customFormat="true" ht="24.15" hidden="false" customHeight="true" outlineLevel="0" collapsed="false">
      <c r="A348" s="26"/>
      <c r="B348" s="27"/>
      <c r="C348" s="263" t="s">
        <v>965</v>
      </c>
      <c r="D348" s="263" t="s">
        <v>288</v>
      </c>
      <c r="E348" s="264" t="s">
        <v>966</v>
      </c>
      <c r="F348" s="265" t="s">
        <v>967</v>
      </c>
      <c r="G348" s="266" t="s">
        <v>291</v>
      </c>
      <c r="H348" s="267" t="n">
        <v>4</v>
      </c>
      <c r="I348" s="268"/>
      <c r="J348" s="269" t="n">
        <f aca="false">ROUND(I348*H348,2)</f>
        <v>0</v>
      </c>
      <c r="K348" s="270"/>
      <c r="L348" s="271"/>
      <c r="M348" s="272"/>
      <c r="N348" s="273" t="s">
        <v>39</v>
      </c>
      <c r="O348" s="76"/>
      <c r="P348" s="256" t="n">
        <f aca="false">O348*H348</f>
        <v>0</v>
      </c>
      <c r="Q348" s="256" t="n">
        <v>0.00015</v>
      </c>
      <c r="R348" s="256" t="n">
        <f aca="false">Q348*H348</f>
        <v>0.0006</v>
      </c>
      <c r="S348" s="256" t="n">
        <v>0</v>
      </c>
      <c r="T348" s="257" t="n">
        <f aca="false">S348*H348</f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258" t="s">
        <v>324</v>
      </c>
      <c r="AT348" s="258" t="s">
        <v>288</v>
      </c>
      <c r="AU348" s="258" t="s">
        <v>265</v>
      </c>
      <c r="AY348" s="3" t="s">
        <v>247</v>
      </c>
      <c r="BE348" s="137" t="n">
        <f aca="false">IF(N348="základní",J348,0)</f>
        <v>0</v>
      </c>
      <c r="BF348" s="137" t="n">
        <f aca="false">IF(N348="snížená",J348,0)</f>
        <v>0</v>
      </c>
      <c r="BG348" s="137" t="n">
        <f aca="false">IF(N348="zákl. přenesená",J348,0)</f>
        <v>0</v>
      </c>
      <c r="BH348" s="137" t="n">
        <f aca="false">IF(N348="sníž. přenesená",J348,0)</f>
        <v>0</v>
      </c>
      <c r="BI348" s="137" t="n">
        <f aca="false">IF(N348="nulová",J348,0)</f>
        <v>0</v>
      </c>
      <c r="BJ348" s="3" t="s">
        <v>81</v>
      </c>
      <c r="BK348" s="137" t="n">
        <f aca="false">ROUND(I348*H348,2)</f>
        <v>0</v>
      </c>
      <c r="BL348" s="3" t="s">
        <v>302</v>
      </c>
      <c r="BM348" s="258" t="s">
        <v>968</v>
      </c>
    </row>
    <row r="349" s="30" customFormat="true" ht="19.2" hidden="false" customHeight="false" outlineLevel="0" collapsed="false">
      <c r="A349" s="26"/>
      <c r="B349" s="27"/>
      <c r="C349" s="28"/>
      <c r="D349" s="259" t="s">
        <v>256</v>
      </c>
      <c r="E349" s="28"/>
      <c r="F349" s="260" t="s">
        <v>967</v>
      </c>
      <c r="G349" s="28"/>
      <c r="H349" s="28"/>
      <c r="I349" s="211"/>
      <c r="J349" s="28"/>
      <c r="K349" s="28"/>
      <c r="L349" s="29"/>
      <c r="M349" s="261"/>
      <c r="N349" s="262"/>
      <c r="O349" s="76"/>
      <c r="P349" s="76"/>
      <c r="Q349" s="76"/>
      <c r="R349" s="76"/>
      <c r="S349" s="76"/>
      <c r="T349" s="77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T349" s="3" t="s">
        <v>256</v>
      </c>
      <c r="AU349" s="3" t="s">
        <v>265</v>
      </c>
    </row>
    <row r="350" s="30" customFormat="true" ht="24.15" hidden="false" customHeight="true" outlineLevel="0" collapsed="false">
      <c r="A350" s="26"/>
      <c r="B350" s="27"/>
      <c r="C350" s="246" t="s">
        <v>983</v>
      </c>
      <c r="D350" s="246" t="s">
        <v>250</v>
      </c>
      <c r="E350" s="247" t="s">
        <v>984</v>
      </c>
      <c r="F350" s="248" t="s">
        <v>985</v>
      </c>
      <c r="G350" s="249" t="s">
        <v>291</v>
      </c>
      <c r="H350" s="250" t="n">
        <v>1</v>
      </c>
      <c r="I350" s="251"/>
      <c r="J350" s="252" t="n">
        <f aca="false">ROUND(I350*H350,2)</f>
        <v>0</v>
      </c>
      <c r="K350" s="253"/>
      <c r="L350" s="29"/>
      <c r="M350" s="254"/>
      <c r="N350" s="255" t="s">
        <v>39</v>
      </c>
      <c r="O350" s="76"/>
      <c r="P350" s="256" t="n">
        <f aca="false">O350*H350</f>
        <v>0</v>
      </c>
      <c r="Q350" s="256" t="n">
        <v>0</v>
      </c>
      <c r="R350" s="256" t="n">
        <f aca="false">Q350*H350</f>
        <v>0</v>
      </c>
      <c r="S350" s="256" t="n">
        <v>0</v>
      </c>
      <c r="T350" s="257" t="n">
        <f aca="false">S350*H350</f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258" t="s">
        <v>302</v>
      </c>
      <c r="AT350" s="258" t="s">
        <v>250</v>
      </c>
      <c r="AU350" s="258" t="s">
        <v>265</v>
      </c>
      <c r="AY350" s="3" t="s">
        <v>247</v>
      </c>
      <c r="BE350" s="137" t="n">
        <f aca="false">IF(N350="základní",J350,0)</f>
        <v>0</v>
      </c>
      <c r="BF350" s="137" t="n">
        <f aca="false">IF(N350="snížená",J350,0)</f>
        <v>0</v>
      </c>
      <c r="BG350" s="137" t="n">
        <f aca="false">IF(N350="zákl. přenesená",J350,0)</f>
        <v>0</v>
      </c>
      <c r="BH350" s="137" t="n">
        <f aca="false">IF(N350="sníž. přenesená",J350,0)</f>
        <v>0</v>
      </c>
      <c r="BI350" s="137" t="n">
        <f aca="false">IF(N350="nulová",J350,0)</f>
        <v>0</v>
      </c>
      <c r="BJ350" s="3" t="s">
        <v>81</v>
      </c>
      <c r="BK350" s="137" t="n">
        <f aca="false">ROUND(I350*H350,2)</f>
        <v>0</v>
      </c>
      <c r="BL350" s="3" t="s">
        <v>302</v>
      </c>
      <c r="BM350" s="258" t="s">
        <v>986</v>
      </c>
    </row>
    <row r="351" s="30" customFormat="true" ht="28.8" hidden="false" customHeight="false" outlineLevel="0" collapsed="false">
      <c r="A351" s="26"/>
      <c r="B351" s="27"/>
      <c r="C351" s="28"/>
      <c r="D351" s="259" t="s">
        <v>256</v>
      </c>
      <c r="E351" s="28"/>
      <c r="F351" s="260" t="s">
        <v>987</v>
      </c>
      <c r="G351" s="28"/>
      <c r="H351" s="28"/>
      <c r="I351" s="211"/>
      <c r="J351" s="28"/>
      <c r="K351" s="28"/>
      <c r="L351" s="29"/>
      <c r="M351" s="261"/>
      <c r="N351" s="262"/>
      <c r="O351" s="76"/>
      <c r="P351" s="76"/>
      <c r="Q351" s="76"/>
      <c r="R351" s="76"/>
      <c r="S351" s="76"/>
      <c r="T351" s="77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T351" s="3" t="s">
        <v>256</v>
      </c>
      <c r="AU351" s="3" t="s">
        <v>265</v>
      </c>
    </row>
    <row r="352" s="30" customFormat="true" ht="21.75" hidden="false" customHeight="true" outlineLevel="0" collapsed="false">
      <c r="A352" s="26"/>
      <c r="B352" s="27"/>
      <c r="C352" s="263" t="s">
        <v>988</v>
      </c>
      <c r="D352" s="263" t="s">
        <v>288</v>
      </c>
      <c r="E352" s="264" t="s">
        <v>989</v>
      </c>
      <c r="F352" s="265" t="s">
        <v>990</v>
      </c>
      <c r="G352" s="266" t="s">
        <v>291</v>
      </c>
      <c r="H352" s="267" t="n">
        <v>1</v>
      </c>
      <c r="I352" s="268"/>
      <c r="J352" s="269" t="n">
        <f aca="false">ROUND(I352*H352,2)</f>
        <v>0</v>
      </c>
      <c r="K352" s="270"/>
      <c r="L352" s="271"/>
      <c r="M352" s="272"/>
      <c r="N352" s="273" t="s">
        <v>39</v>
      </c>
      <c r="O352" s="76"/>
      <c r="P352" s="256" t="n">
        <f aca="false">O352*H352</f>
        <v>0</v>
      </c>
      <c r="Q352" s="256" t="n">
        <v>4E-005</v>
      </c>
      <c r="R352" s="256" t="n">
        <f aca="false">Q352*H352</f>
        <v>4E-005</v>
      </c>
      <c r="S352" s="256" t="n">
        <v>0</v>
      </c>
      <c r="T352" s="257" t="n">
        <f aca="false">S352*H352</f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258" t="s">
        <v>324</v>
      </c>
      <c r="AT352" s="258" t="s">
        <v>288</v>
      </c>
      <c r="AU352" s="258" t="s">
        <v>265</v>
      </c>
      <c r="AY352" s="3" t="s">
        <v>247</v>
      </c>
      <c r="BE352" s="137" t="n">
        <f aca="false">IF(N352="základní",J352,0)</f>
        <v>0</v>
      </c>
      <c r="BF352" s="137" t="n">
        <f aca="false">IF(N352="snížená",J352,0)</f>
        <v>0</v>
      </c>
      <c r="BG352" s="137" t="n">
        <f aca="false">IF(N352="zákl. přenesená",J352,0)</f>
        <v>0</v>
      </c>
      <c r="BH352" s="137" t="n">
        <f aca="false">IF(N352="sníž. přenesená",J352,0)</f>
        <v>0</v>
      </c>
      <c r="BI352" s="137" t="n">
        <f aca="false">IF(N352="nulová",J352,0)</f>
        <v>0</v>
      </c>
      <c r="BJ352" s="3" t="s">
        <v>81</v>
      </c>
      <c r="BK352" s="137" t="n">
        <f aca="false">ROUND(I352*H352,2)</f>
        <v>0</v>
      </c>
      <c r="BL352" s="3" t="s">
        <v>302</v>
      </c>
      <c r="BM352" s="258" t="s">
        <v>991</v>
      </c>
    </row>
    <row r="353" s="30" customFormat="true" ht="10.2" hidden="false" customHeight="false" outlineLevel="0" collapsed="false">
      <c r="A353" s="26"/>
      <c r="B353" s="27"/>
      <c r="C353" s="28"/>
      <c r="D353" s="259" t="s">
        <v>256</v>
      </c>
      <c r="E353" s="28"/>
      <c r="F353" s="260" t="s">
        <v>990</v>
      </c>
      <c r="G353" s="28"/>
      <c r="H353" s="28"/>
      <c r="I353" s="211"/>
      <c r="J353" s="28"/>
      <c r="K353" s="28"/>
      <c r="L353" s="29"/>
      <c r="M353" s="261"/>
      <c r="N353" s="262"/>
      <c r="O353" s="76"/>
      <c r="P353" s="76"/>
      <c r="Q353" s="76"/>
      <c r="R353" s="76"/>
      <c r="S353" s="76"/>
      <c r="T353" s="77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T353" s="3" t="s">
        <v>256</v>
      </c>
      <c r="AU353" s="3" t="s">
        <v>265</v>
      </c>
    </row>
    <row r="354" s="30" customFormat="true" ht="24.15" hidden="false" customHeight="true" outlineLevel="0" collapsed="false">
      <c r="A354" s="26"/>
      <c r="B354" s="27"/>
      <c r="C354" s="263" t="s">
        <v>992</v>
      </c>
      <c r="D354" s="263" t="s">
        <v>288</v>
      </c>
      <c r="E354" s="264" t="s">
        <v>993</v>
      </c>
      <c r="F354" s="265" t="s">
        <v>994</v>
      </c>
      <c r="G354" s="266" t="s">
        <v>291</v>
      </c>
      <c r="H354" s="267" t="n">
        <v>1</v>
      </c>
      <c r="I354" s="268"/>
      <c r="J354" s="269" t="n">
        <f aca="false">ROUND(I354*H354,2)</f>
        <v>0</v>
      </c>
      <c r="K354" s="270"/>
      <c r="L354" s="271"/>
      <c r="M354" s="272"/>
      <c r="N354" s="273" t="s">
        <v>39</v>
      </c>
      <c r="O354" s="76"/>
      <c r="P354" s="256" t="n">
        <f aca="false">O354*H354</f>
        <v>0</v>
      </c>
      <c r="Q354" s="256" t="n">
        <v>2E-005</v>
      </c>
      <c r="R354" s="256" t="n">
        <f aca="false">Q354*H354</f>
        <v>2E-005</v>
      </c>
      <c r="S354" s="256" t="n">
        <v>0</v>
      </c>
      <c r="T354" s="257" t="n">
        <f aca="false">S354*H354</f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258" t="s">
        <v>324</v>
      </c>
      <c r="AT354" s="258" t="s">
        <v>288</v>
      </c>
      <c r="AU354" s="258" t="s">
        <v>265</v>
      </c>
      <c r="AY354" s="3" t="s">
        <v>247</v>
      </c>
      <c r="BE354" s="137" t="n">
        <f aca="false">IF(N354="základní",J354,0)</f>
        <v>0</v>
      </c>
      <c r="BF354" s="137" t="n">
        <f aca="false">IF(N354="snížená",J354,0)</f>
        <v>0</v>
      </c>
      <c r="BG354" s="137" t="n">
        <f aca="false">IF(N354="zákl. přenesená",J354,0)</f>
        <v>0</v>
      </c>
      <c r="BH354" s="137" t="n">
        <f aca="false">IF(N354="sníž. přenesená",J354,0)</f>
        <v>0</v>
      </c>
      <c r="BI354" s="137" t="n">
        <f aca="false">IF(N354="nulová",J354,0)</f>
        <v>0</v>
      </c>
      <c r="BJ354" s="3" t="s">
        <v>81</v>
      </c>
      <c r="BK354" s="137" t="n">
        <f aca="false">ROUND(I354*H354,2)</f>
        <v>0</v>
      </c>
      <c r="BL354" s="3" t="s">
        <v>302</v>
      </c>
      <c r="BM354" s="258" t="s">
        <v>995</v>
      </c>
    </row>
    <row r="355" s="30" customFormat="true" ht="10.2" hidden="false" customHeight="false" outlineLevel="0" collapsed="false">
      <c r="A355" s="26"/>
      <c r="B355" s="27"/>
      <c r="C355" s="28"/>
      <c r="D355" s="259" t="s">
        <v>256</v>
      </c>
      <c r="E355" s="28"/>
      <c r="F355" s="260" t="s">
        <v>994</v>
      </c>
      <c r="G355" s="28"/>
      <c r="H355" s="28"/>
      <c r="I355" s="211"/>
      <c r="J355" s="28"/>
      <c r="K355" s="28"/>
      <c r="L355" s="29"/>
      <c r="M355" s="261"/>
      <c r="N355" s="262"/>
      <c r="O355" s="76"/>
      <c r="P355" s="76"/>
      <c r="Q355" s="76"/>
      <c r="R355" s="76"/>
      <c r="S355" s="76"/>
      <c r="T355" s="77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T355" s="3" t="s">
        <v>256</v>
      </c>
      <c r="AU355" s="3" t="s">
        <v>265</v>
      </c>
    </row>
    <row r="356" s="30" customFormat="true" ht="24.15" hidden="false" customHeight="true" outlineLevel="0" collapsed="false">
      <c r="A356" s="26"/>
      <c r="B356" s="27"/>
      <c r="C356" s="246" t="s">
        <v>996</v>
      </c>
      <c r="D356" s="246" t="s">
        <v>250</v>
      </c>
      <c r="E356" s="247" t="s">
        <v>997</v>
      </c>
      <c r="F356" s="248" t="s">
        <v>998</v>
      </c>
      <c r="G356" s="249" t="s">
        <v>332</v>
      </c>
      <c r="H356" s="250" t="n">
        <v>80</v>
      </c>
      <c r="I356" s="251"/>
      <c r="J356" s="252" t="n">
        <f aca="false">ROUND(I356*H356,2)</f>
        <v>0</v>
      </c>
      <c r="K356" s="253"/>
      <c r="L356" s="29"/>
      <c r="M356" s="254"/>
      <c r="N356" s="255" t="s">
        <v>39</v>
      </c>
      <c r="O356" s="76"/>
      <c r="P356" s="256" t="n">
        <f aca="false">O356*H356</f>
        <v>0</v>
      </c>
      <c r="Q356" s="256" t="n">
        <v>0</v>
      </c>
      <c r="R356" s="256" t="n">
        <f aca="false">Q356*H356</f>
        <v>0</v>
      </c>
      <c r="S356" s="256" t="n">
        <v>0</v>
      </c>
      <c r="T356" s="257" t="n">
        <f aca="false">S356*H356</f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258" t="s">
        <v>302</v>
      </c>
      <c r="AT356" s="258" t="s">
        <v>250</v>
      </c>
      <c r="AU356" s="258" t="s">
        <v>265</v>
      </c>
      <c r="AY356" s="3" t="s">
        <v>247</v>
      </c>
      <c r="BE356" s="137" t="n">
        <f aca="false">IF(N356="základní",J356,0)</f>
        <v>0</v>
      </c>
      <c r="BF356" s="137" t="n">
        <f aca="false">IF(N356="snížená",J356,0)</f>
        <v>0</v>
      </c>
      <c r="BG356" s="137" t="n">
        <f aca="false">IF(N356="zákl. přenesená",J356,0)</f>
        <v>0</v>
      </c>
      <c r="BH356" s="137" t="n">
        <f aca="false">IF(N356="sníž. přenesená",J356,0)</f>
        <v>0</v>
      </c>
      <c r="BI356" s="137" t="n">
        <f aca="false">IF(N356="nulová",J356,0)</f>
        <v>0</v>
      </c>
      <c r="BJ356" s="3" t="s">
        <v>81</v>
      </c>
      <c r="BK356" s="137" t="n">
        <f aca="false">ROUND(I356*H356,2)</f>
        <v>0</v>
      </c>
      <c r="BL356" s="3" t="s">
        <v>302</v>
      </c>
      <c r="BM356" s="258" t="s">
        <v>999</v>
      </c>
    </row>
    <row r="357" s="30" customFormat="true" ht="28.8" hidden="false" customHeight="false" outlineLevel="0" collapsed="false">
      <c r="A357" s="26"/>
      <c r="B357" s="27"/>
      <c r="C357" s="28"/>
      <c r="D357" s="259" t="s">
        <v>256</v>
      </c>
      <c r="E357" s="28"/>
      <c r="F357" s="260" t="s">
        <v>1000</v>
      </c>
      <c r="G357" s="28"/>
      <c r="H357" s="28"/>
      <c r="I357" s="211"/>
      <c r="J357" s="28"/>
      <c r="K357" s="28"/>
      <c r="L357" s="29"/>
      <c r="M357" s="261"/>
      <c r="N357" s="262"/>
      <c r="O357" s="76"/>
      <c r="P357" s="76"/>
      <c r="Q357" s="76"/>
      <c r="R357" s="76"/>
      <c r="S357" s="76"/>
      <c r="T357" s="77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T357" s="3" t="s">
        <v>256</v>
      </c>
      <c r="AU357" s="3" t="s">
        <v>265</v>
      </c>
    </row>
    <row r="358" s="30" customFormat="true" ht="24.15" hidden="false" customHeight="true" outlineLevel="0" collapsed="false">
      <c r="A358" s="26"/>
      <c r="B358" s="27"/>
      <c r="C358" s="263" t="s">
        <v>1001</v>
      </c>
      <c r="D358" s="263" t="s">
        <v>288</v>
      </c>
      <c r="E358" s="264" t="s">
        <v>1002</v>
      </c>
      <c r="F358" s="265" t="s">
        <v>1003</v>
      </c>
      <c r="G358" s="266" t="s">
        <v>332</v>
      </c>
      <c r="H358" s="267" t="n">
        <v>80</v>
      </c>
      <c r="I358" s="268"/>
      <c r="J358" s="269" t="n">
        <f aca="false">ROUND(I358*H358,2)</f>
        <v>0</v>
      </c>
      <c r="K358" s="270"/>
      <c r="L358" s="271"/>
      <c r="M358" s="272"/>
      <c r="N358" s="273" t="s">
        <v>39</v>
      </c>
      <c r="O358" s="76"/>
      <c r="P358" s="256" t="n">
        <f aca="false">O358*H358</f>
        <v>0</v>
      </c>
      <c r="Q358" s="256" t="n">
        <v>0.00012</v>
      </c>
      <c r="R358" s="256" t="n">
        <f aca="false">Q358*H358</f>
        <v>0.0096</v>
      </c>
      <c r="S358" s="256" t="n">
        <v>0</v>
      </c>
      <c r="T358" s="257" t="n">
        <f aca="false">S358*H358</f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258" t="s">
        <v>324</v>
      </c>
      <c r="AT358" s="258" t="s">
        <v>288</v>
      </c>
      <c r="AU358" s="258" t="s">
        <v>265</v>
      </c>
      <c r="AY358" s="3" t="s">
        <v>247</v>
      </c>
      <c r="BE358" s="137" t="n">
        <f aca="false">IF(N358="základní",J358,0)</f>
        <v>0</v>
      </c>
      <c r="BF358" s="137" t="n">
        <f aca="false">IF(N358="snížená",J358,0)</f>
        <v>0</v>
      </c>
      <c r="BG358" s="137" t="n">
        <f aca="false">IF(N358="zákl. přenesená",J358,0)</f>
        <v>0</v>
      </c>
      <c r="BH358" s="137" t="n">
        <f aca="false">IF(N358="sníž. přenesená",J358,0)</f>
        <v>0</v>
      </c>
      <c r="BI358" s="137" t="n">
        <f aca="false">IF(N358="nulová",J358,0)</f>
        <v>0</v>
      </c>
      <c r="BJ358" s="3" t="s">
        <v>81</v>
      </c>
      <c r="BK358" s="137" t="n">
        <f aca="false">ROUND(I358*H358,2)</f>
        <v>0</v>
      </c>
      <c r="BL358" s="3" t="s">
        <v>302</v>
      </c>
      <c r="BM358" s="258" t="s">
        <v>1004</v>
      </c>
    </row>
    <row r="359" s="30" customFormat="true" ht="19.2" hidden="false" customHeight="false" outlineLevel="0" collapsed="false">
      <c r="A359" s="26"/>
      <c r="B359" s="27"/>
      <c r="C359" s="28"/>
      <c r="D359" s="259" t="s">
        <v>256</v>
      </c>
      <c r="E359" s="28"/>
      <c r="F359" s="260" t="s">
        <v>1003</v>
      </c>
      <c r="G359" s="28"/>
      <c r="H359" s="28"/>
      <c r="I359" s="211"/>
      <c r="J359" s="28"/>
      <c r="K359" s="28"/>
      <c r="L359" s="29"/>
      <c r="M359" s="261"/>
      <c r="N359" s="262"/>
      <c r="O359" s="76"/>
      <c r="P359" s="76"/>
      <c r="Q359" s="76"/>
      <c r="R359" s="76"/>
      <c r="S359" s="76"/>
      <c r="T359" s="77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T359" s="3" t="s">
        <v>256</v>
      </c>
      <c r="AU359" s="3" t="s">
        <v>265</v>
      </c>
    </row>
    <row r="360" s="30" customFormat="true" ht="24.15" hidden="false" customHeight="true" outlineLevel="0" collapsed="false">
      <c r="A360" s="26"/>
      <c r="B360" s="27"/>
      <c r="C360" s="246" t="s">
        <v>1005</v>
      </c>
      <c r="D360" s="246" t="s">
        <v>250</v>
      </c>
      <c r="E360" s="247" t="s">
        <v>1006</v>
      </c>
      <c r="F360" s="248" t="s">
        <v>1007</v>
      </c>
      <c r="G360" s="249" t="s">
        <v>291</v>
      </c>
      <c r="H360" s="250" t="n">
        <v>3</v>
      </c>
      <c r="I360" s="251"/>
      <c r="J360" s="252" t="n">
        <f aca="false">ROUND(I360*H360,2)</f>
        <v>0</v>
      </c>
      <c r="K360" s="253"/>
      <c r="L360" s="29"/>
      <c r="M360" s="254"/>
      <c r="N360" s="255" t="s">
        <v>39</v>
      </c>
      <c r="O360" s="76"/>
      <c r="P360" s="256" t="n">
        <f aca="false">O360*H360</f>
        <v>0</v>
      </c>
      <c r="Q360" s="256" t="n">
        <v>0</v>
      </c>
      <c r="R360" s="256" t="n">
        <f aca="false">Q360*H360</f>
        <v>0</v>
      </c>
      <c r="S360" s="256" t="n">
        <v>0.003</v>
      </c>
      <c r="T360" s="257" t="n">
        <f aca="false">S360*H360</f>
        <v>0.009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258" t="s">
        <v>302</v>
      </c>
      <c r="AT360" s="258" t="s">
        <v>250</v>
      </c>
      <c r="AU360" s="258" t="s">
        <v>265</v>
      </c>
      <c r="AY360" s="3" t="s">
        <v>247</v>
      </c>
      <c r="BE360" s="137" t="n">
        <f aca="false">IF(N360="základní",J360,0)</f>
        <v>0</v>
      </c>
      <c r="BF360" s="137" t="n">
        <f aca="false">IF(N360="snížená",J360,0)</f>
        <v>0</v>
      </c>
      <c r="BG360" s="137" t="n">
        <f aca="false">IF(N360="zákl. přenesená",J360,0)</f>
        <v>0</v>
      </c>
      <c r="BH360" s="137" t="n">
        <f aca="false">IF(N360="sníž. přenesená",J360,0)</f>
        <v>0</v>
      </c>
      <c r="BI360" s="137" t="n">
        <f aca="false">IF(N360="nulová",J360,0)</f>
        <v>0</v>
      </c>
      <c r="BJ360" s="3" t="s">
        <v>81</v>
      </c>
      <c r="BK360" s="137" t="n">
        <f aca="false">ROUND(I360*H360,2)</f>
        <v>0</v>
      </c>
      <c r="BL360" s="3" t="s">
        <v>302</v>
      </c>
      <c r="BM360" s="258" t="s">
        <v>1008</v>
      </c>
    </row>
    <row r="361" s="30" customFormat="true" ht="48" hidden="false" customHeight="false" outlineLevel="0" collapsed="false">
      <c r="A361" s="26"/>
      <c r="B361" s="27"/>
      <c r="C361" s="28"/>
      <c r="D361" s="259" t="s">
        <v>256</v>
      </c>
      <c r="E361" s="28"/>
      <c r="F361" s="260" t="s">
        <v>1009</v>
      </c>
      <c r="G361" s="28"/>
      <c r="H361" s="28"/>
      <c r="I361" s="211"/>
      <c r="J361" s="28"/>
      <c r="K361" s="28"/>
      <c r="L361" s="29"/>
      <c r="M361" s="261"/>
      <c r="N361" s="262"/>
      <c r="O361" s="76"/>
      <c r="P361" s="76"/>
      <c r="Q361" s="76"/>
      <c r="R361" s="76"/>
      <c r="S361" s="76"/>
      <c r="T361" s="77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T361" s="3" t="s">
        <v>256</v>
      </c>
      <c r="AU361" s="3" t="s">
        <v>265</v>
      </c>
    </row>
    <row r="362" s="229" customFormat="true" ht="22.8" hidden="false" customHeight="true" outlineLevel="0" collapsed="false">
      <c r="B362" s="230"/>
      <c r="C362" s="231"/>
      <c r="D362" s="232" t="s">
        <v>73</v>
      </c>
      <c r="E362" s="244" t="s">
        <v>1010</v>
      </c>
      <c r="F362" s="244" t="s">
        <v>1011</v>
      </c>
      <c r="G362" s="231"/>
      <c r="H362" s="231"/>
      <c r="I362" s="234"/>
      <c r="J362" s="245" t="n">
        <f aca="false">BK362</f>
        <v>0</v>
      </c>
      <c r="K362" s="231"/>
      <c r="L362" s="236"/>
      <c r="M362" s="237"/>
      <c r="N362" s="238"/>
      <c r="O362" s="238"/>
      <c r="P362" s="239" t="n">
        <f aca="false">P363</f>
        <v>0</v>
      </c>
      <c r="Q362" s="238"/>
      <c r="R362" s="239" t="n">
        <f aca="false">R363</f>
        <v>0.00589</v>
      </c>
      <c r="S362" s="238"/>
      <c r="T362" s="240" t="n">
        <f aca="false">T363</f>
        <v>0.0076</v>
      </c>
      <c r="AR362" s="241" t="s">
        <v>83</v>
      </c>
      <c r="AT362" s="242" t="s">
        <v>73</v>
      </c>
      <c r="AU362" s="242" t="s">
        <v>81</v>
      </c>
      <c r="AY362" s="241" t="s">
        <v>247</v>
      </c>
      <c r="BK362" s="243" t="n">
        <f aca="false">BK363</f>
        <v>0</v>
      </c>
    </row>
    <row r="363" s="229" customFormat="true" ht="20.85" hidden="false" customHeight="true" outlineLevel="0" collapsed="false">
      <c r="B363" s="230"/>
      <c r="C363" s="231"/>
      <c r="D363" s="232" t="s">
        <v>73</v>
      </c>
      <c r="E363" s="244" t="s">
        <v>1012</v>
      </c>
      <c r="F363" s="244" t="s">
        <v>1013</v>
      </c>
      <c r="G363" s="231"/>
      <c r="H363" s="231"/>
      <c r="I363" s="234"/>
      <c r="J363" s="245" t="n">
        <f aca="false">BK363</f>
        <v>0</v>
      </c>
      <c r="K363" s="231"/>
      <c r="L363" s="236"/>
      <c r="M363" s="237"/>
      <c r="N363" s="238"/>
      <c r="O363" s="238"/>
      <c r="P363" s="239" t="n">
        <f aca="false">SUM(P364:P415)</f>
        <v>0</v>
      </c>
      <c r="Q363" s="238"/>
      <c r="R363" s="239" t="n">
        <f aca="false">SUM(R364:R415)</f>
        <v>0.00589</v>
      </c>
      <c r="S363" s="238"/>
      <c r="T363" s="240" t="n">
        <f aca="false">SUM(T364:T415)</f>
        <v>0.0076</v>
      </c>
      <c r="AR363" s="241" t="s">
        <v>83</v>
      </c>
      <c r="AT363" s="242" t="s">
        <v>73</v>
      </c>
      <c r="AU363" s="242" t="s">
        <v>83</v>
      </c>
      <c r="AY363" s="241" t="s">
        <v>247</v>
      </c>
      <c r="BK363" s="243" t="n">
        <f aca="false">SUM(BK364:BK415)</f>
        <v>0</v>
      </c>
    </row>
    <row r="364" s="30" customFormat="true" ht="24.15" hidden="false" customHeight="true" outlineLevel="0" collapsed="false">
      <c r="A364" s="26"/>
      <c r="B364" s="27"/>
      <c r="C364" s="246" t="s">
        <v>6</v>
      </c>
      <c r="D364" s="246" t="s">
        <v>250</v>
      </c>
      <c r="E364" s="247" t="s">
        <v>1055</v>
      </c>
      <c r="F364" s="248" t="s">
        <v>1056</v>
      </c>
      <c r="G364" s="249" t="s">
        <v>332</v>
      </c>
      <c r="H364" s="250" t="n">
        <v>135</v>
      </c>
      <c r="I364" s="251"/>
      <c r="J364" s="252" t="n">
        <f aca="false">ROUND(I364*H364,2)</f>
        <v>0</v>
      </c>
      <c r="K364" s="253"/>
      <c r="L364" s="29"/>
      <c r="M364" s="254"/>
      <c r="N364" s="255" t="s">
        <v>39</v>
      </c>
      <c r="O364" s="76"/>
      <c r="P364" s="256" t="n">
        <f aca="false">O364*H364</f>
        <v>0</v>
      </c>
      <c r="Q364" s="256" t="n">
        <v>0</v>
      </c>
      <c r="R364" s="256" t="n">
        <f aca="false">Q364*H364</f>
        <v>0</v>
      </c>
      <c r="S364" s="256" t="n">
        <v>0</v>
      </c>
      <c r="T364" s="257" t="n">
        <f aca="false">S364*H364</f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258" t="s">
        <v>302</v>
      </c>
      <c r="AT364" s="258" t="s">
        <v>250</v>
      </c>
      <c r="AU364" s="258" t="s">
        <v>265</v>
      </c>
      <c r="AY364" s="3" t="s">
        <v>247</v>
      </c>
      <c r="BE364" s="137" t="n">
        <f aca="false">IF(N364="základní",J364,0)</f>
        <v>0</v>
      </c>
      <c r="BF364" s="137" t="n">
        <f aca="false">IF(N364="snížená",J364,0)</f>
        <v>0</v>
      </c>
      <c r="BG364" s="137" t="n">
        <f aca="false">IF(N364="zákl. přenesená",J364,0)</f>
        <v>0</v>
      </c>
      <c r="BH364" s="137" t="n">
        <f aca="false">IF(N364="sníž. přenesená",J364,0)</f>
        <v>0</v>
      </c>
      <c r="BI364" s="137" t="n">
        <f aca="false">IF(N364="nulová",J364,0)</f>
        <v>0</v>
      </c>
      <c r="BJ364" s="3" t="s">
        <v>81</v>
      </c>
      <c r="BK364" s="137" t="n">
        <f aca="false">ROUND(I364*H364,2)</f>
        <v>0</v>
      </c>
      <c r="BL364" s="3" t="s">
        <v>302</v>
      </c>
      <c r="BM364" s="258" t="s">
        <v>1057</v>
      </c>
    </row>
    <row r="365" s="30" customFormat="true" ht="19.2" hidden="false" customHeight="false" outlineLevel="0" collapsed="false">
      <c r="A365" s="26"/>
      <c r="B365" s="27"/>
      <c r="C365" s="28"/>
      <c r="D365" s="259" t="s">
        <v>256</v>
      </c>
      <c r="E365" s="28"/>
      <c r="F365" s="260" t="s">
        <v>1056</v>
      </c>
      <c r="G365" s="28"/>
      <c r="H365" s="28"/>
      <c r="I365" s="211"/>
      <c r="J365" s="28"/>
      <c r="K365" s="28"/>
      <c r="L365" s="29"/>
      <c r="M365" s="261"/>
      <c r="N365" s="262"/>
      <c r="O365" s="76"/>
      <c r="P365" s="76"/>
      <c r="Q365" s="76"/>
      <c r="R365" s="76"/>
      <c r="S365" s="76"/>
      <c r="T365" s="77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T365" s="3" t="s">
        <v>256</v>
      </c>
      <c r="AU365" s="3" t="s">
        <v>265</v>
      </c>
    </row>
    <row r="366" s="30" customFormat="true" ht="24.15" hidden="false" customHeight="true" outlineLevel="0" collapsed="false">
      <c r="A366" s="26"/>
      <c r="B366" s="27"/>
      <c r="C366" s="263" t="s">
        <v>374</v>
      </c>
      <c r="D366" s="263" t="s">
        <v>288</v>
      </c>
      <c r="E366" s="264" t="s">
        <v>1058</v>
      </c>
      <c r="F366" s="265" t="s">
        <v>1059</v>
      </c>
      <c r="G366" s="266" t="s">
        <v>332</v>
      </c>
      <c r="H366" s="267" t="n">
        <v>135</v>
      </c>
      <c r="I366" s="268"/>
      <c r="J366" s="269" t="n">
        <f aca="false">ROUND(I366*H366,2)</f>
        <v>0</v>
      </c>
      <c r="K366" s="270"/>
      <c r="L366" s="271"/>
      <c r="M366" s="272"/>
      <c r="N366" s="273" t="s">
        <v>39</v>
      </c>
      <c r="O366" s="76"/>
      <c r="P366" s="256" t="n">
        <f aca="false">O366*H366</f>
        <v>0</v>
      </c>
      <c r="Q366" s="256" t="n">
        <v>4E-005</v>
      </c>
      <c r="R366" s="256" t="n">
        <f aca="false">Q366*H366</f>
        <v>0.0054</v>
      </c>
      <c r="S366" s="256" t="n">
        <v>0</v>
      </c>
      <c r="T366" s="257" t="n">
        <f aca="false">S366*H366</f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258" t="s">
        <v>324</v>
      </c>
      <c r="AT366" s="258" t="s">
        <v>288</v>
      </c>
      <c r="AU366" s="258" t="s">
        <v>265</v>
      </c>
      <c r="AY366" s="3" t="s">
        <v>247</v>
      </c>
      <c r="BE366" s="137" t="n">
        <f aca="false">IF(N366="základní",J366,0)</f>
        <v>0</v>
      </c>
      <c r="BF366" s="137" t="n">
        <f aca="false">IF(N366="snížená",J366,0)</f>
        <v>0</v>
      </c>
      <c r="BG366" s="137" t="n">
        <f aca="false">IF(N366="zákl. přenesená",J366,0)</f>
        <v>0</v>
      </c>
      <c r="BH366" s="137" t="n">
        <f aca="false">IF(N366="sníž. přenesená",J366,0)</f>
        <v>0</v>
      </c>
      <c r="BI366" s="137" t="n">
        <f aca="false">IF(N366="nulová",J366,0)</f>
        <v>0</v>
      </c>
      <c r="BJ366" s="3" t="s">
        <v>81</v>
      </c>
      <c r="BK366" s="137" t="n">
        <f aca="false">ROUND(I366*H366,2)</f>
        <v>0</v>
      </c>
      <c r="BL366" s="3" t="s">
        <v>302</v>
      </c>
      <c r="BM366" s="258" t="s">
        <v>1060</v>
      </c>
    </row>
    <row r="367" s="30" customFormat="true" ht="19.2" hidden="false" customHeight="false" outlineLevel="0" collapsed="false">
      <c r="A367" s="26"/>
      <c r="B367" s="27"/>
      <c r="C367" s="28"/>
      <c r="D367" s="259" t="s">
        <v>256</v>
      </c>
      <c r="E367" s="28"/>
      <c r="F367" s="260" t="s">
        <v>1059</v>
      </c>
      <c r="G367" s="28"/>
      <c r="H367" s="28"/>
      <c r="I367" s="211"/>
      <c r="J367" s="28"/>
      <c r="K367" s="28"/>
      <c r="L367" s="29"/>
      <c r="M367" s="261"/>
      <c r="N367" s="262"/>
      <c r="O367" s="76"/>
      <c r="P367" s="76"/>
      <c r="Q367" s="76"/>
      <c r="R367" s="76"/>
      <c r="S367" s="76"/>
      <c r="T367" s="77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T367" s="3" t="s">
        <v>256</v>
      </c>
      <c r="AU367" s="3" t="s">
        <v>265</v>
      </c>
    </row>
    <row r="368" s="30" customFormat="true" ht="24.15" hidden="false" customHeight="true" outlineLevel="0" collapsed="false">
      <c r="A368" s="26"/>
      <c r="B368" s="27"/>
      <c r="C368" s="246" t="s">
        <v>258</v>
      </c>
      <c r="D368" s="246" t="s">
        <v>250</v>
      </c>
      <c r="E368" s="247" t="s">
        <v>1061</v>
      </c>
      <c r="F368" s="248" t="s">
        <v>1062</v>
      </c>
      <c r="G368" s="249" t="s">
        <v>291</v>
      </c>
      <c r="H368" s="250" t="n">
        <v>3</v>
      </c>
      <c r="I368" s="251"/>
      <c r="J368" s="252" t="n">
        <f aca="false">ROUND(I368*H368,2)</f>
        <v>0</v>
      </c>
      <c r="K368" s="253"/>
      <c r="L368" s="29"/>
      <c r="M368" s="254"/>
      <c r="N368" s="255" t="s">
        <v>39</v>
      </c>
      <c r="O368" s="76"/>
      <c r="P368" s="256" t="n">
        <f aca="false">O368*H368</f>
        <v>0</v>
      </c>
      <c r="Q368" s="256" t="n">
        <v>0</v>
      </c>
      <c r="R368" s="256" t="n">
        <f aca="false">Q368*H368</f>
        <v>0</v>
      </c>
      <c r="S368" s="256" t="n">
        <v>0</v>
      </c>
      <c r="T368" s="257" t="n">
        <f aca="false">S368*H368</f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258" t="s">
        <v>302</v>
      </c>
      <c r="AT368" s="258" t="s">
        <v>250</v>
      </c>
      <c r="AU368" s="258" t="s">
        <v>265</v>
      </c>
      <c r="AY368" s="3" t="s">
        <v>247</v>
      </c>
      <c r="BE368" s="137" t="n">
        <f aca="false">IF(N368="základní",J368,0)</f>
        <v>0</v>
      </c>
      <c r="BF368" s="137" t="n">
        <f aca="false">IF(N368="snížená",J368,0)</f>
        <v>0</v>
      </c>
      <c r="BG368" s="137" t="n">
        <f aca="false">IF(N368="zákl. přenesená",J368,0)</f>
        <v>0</v>
      </c>
      <c r="BH368" s="137" t="n">
        <f aca="false">IF(N368="sníž. přenesená",J368,0)</f>
        <v>0</v>
      </c>
      <c r="BI368" s="137" t="n">
        <f aca="false">IF(N368="nulová",J368,0)</f>
        <v>0</v>
      </c>
      <c r="BJ368" s="3" t="s">
        <v>81</v>
      </c>
      <c r="BK368" s="137" t="n">
        <f aca="false">ROUND(I368*H368,2)</f>
        <v>0</v>
      </c>
      <c r="BL368" s="3" t="s">
        <v>302</v>
      </c>
      <c r="BM368" s="258" t="s">
        <v>1063</v>
      </c>
    </row>
    <row r="369" s="30" customFormat="true" ht="19.2" hidden="false" customHeight="false" outlineLevel="0" collapsed="false">
      <c r="A369" s="26"/>
      <c r="B369" s="27"/>
      <c r="C369" s="28"/>
      <c r="D369" s="259" t="s">
        <v>256</v>
      </c>
      <c r="E369" s="28"/>
      <c r="F369" s="260" t="s">
        <v>1062</v>
      </c>
      <c r="G369" s="28"/>
      <c r="H369" s="28"/>
      <c r="I369" s="211"/>
      <c r="J369" s="28"/>
      <c r="K369" s="28"/>
      <c r="L369" s="29"/>
      <c r="M369" s="261"/>
      <c r="N369" s="262"/>
      <c r="O369" s="76"/>
      <c r="P369" s="76"/>
      <c r="Q369" s="76"/>
      <c r="R369" s="76"/>
      <c r="S369" s="76"/>
      <c r="T369" s="77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T369" s="3" t="s">
        <v>256</v>
      </c>
      <c r="AU369" s="3" t="s">
        <v>265</v>
      </c>
    </row>
    <row r="370" s="30" customFormat="true" ht="24.15" hidden="false" customHeight="true" outlineLevel="0" collapsed="false">
      <c r="A370" s="26"/>
      <c r="B370" s="27"/>
      <c r="C370" s="263" t="s">
        <v>310</v>
      </c>
      <c r="D370" s="263" t="s">
        <v>288</v>
      </c>
      <c r="E370" s="264" t="s">
        <v>1064</v>
      </c>
      <c r="F370" s="265" t="s">
        <v>1065</v>
      </c>
      <c r="G370" s="266" t="s">
        <v>291</v>
      </c>
      <c r="H370" s="267" t="n">
        <v>3</v>
      </c>
      <c r="I370" s="268"/>
      <c r="J370" s="269" t="n">
        <f aca="false">ROUND(I370*H370,2)</f>
        <v>0</v>
      </c>
      <c r="K370" s="270"/>
      <c r="L370" s="271"/>
      <c r="M370" s="272"/>
      <c r="N370" s="273" t="s">
        <v>39</v>
      </c>
      <c r="O370" s="76"/>
      <c r="P370" s="256" t="n">
        <f aca="false">O370*H370</f>
        <v>0</v>
      </c>
      <c r="Q370" s="256" t="n">
        <v>2E-005</v>
      </c>
      <c r="R370" s="256" t="n">
        <f aca="false">Q370*H370</f>
        <v>6E-005</v>
      </c>
      <c r="S370" s="256" t="n">
        <v>0</v>
      </c>
      <c r="T370" s="257" t="n">
        <f aca="false">S370*H370</f>
        <v>0</v>
      </c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258" t="s">
        <v>324</v>
      </c>
      <c r="AT370" s="258" t="s">
        <v>288</v>
      </c>
      <c r="AU370" s="258" t="s">
        <v>265</v>
      </c>
      <c r="AY370" s="3" t="s">
        <v>247</v>
      </c>
      <c r="BE370" s="137" t="n">
        <f aca="false">IF(N370="základní",J370,0)</f>
        <v>0</v>
      </c>
      <c r="BF370" s="137" t="n">
        <f aca="false">IF(N370="snížená",J370,0)</f>
        <v>0</v>
      </c>
      <c r="BG370" s="137" t="n">
        <f aca="false">IF(N370="zákl. přenesená",J370,0)</f>
        <v>0</v>
      </c>
      <c r="BH370" s="137" t="n">
        <f aca="false">IF(N370="sníž. přenesená",J370,0)</f>
        <v>0</v>
      </c>
      <c r="BI370" s="137" t="n">
        <f aca="false">IF(N370="nulová",J370,0)</f>
        <v>0</v>
      </c>
      <c r="BJ370" s="3" t="s">
        <v>81</v>
      </c>
      <c r="BK370" s="137" t="n">
        <f aca="false">ROUND(I370*H370,2)</f>
        <v>0</v>
      </c>
      <c r="BL370" s="3" t="s">
        <v>302</v>
      </c>
      <c r="BM370" s="258" t="s">
        <v>1066</v>
      </c>
    </row>
    <row r="371" s="30" customFormat="true" ht="19.2" hidden="false" customHeight="false" outlineLevel="0" collapsed="false">
      <c r="A371" s="26"/>
      <c r="B371" s="27"/>
      <c r="C371" s="28"/>
      <c r="D371" s="259" t="s">
        <v>256</v>
      </c>
      <c r="E371" s="28"/>
      <c r="F371" s="260" t="s">
        <v>1065</v>
      </c>
      <c r="G371" s="28"/>
      <c r="H371" s="28"/>
      <c r="I371" s="211"/>
      <c r="J371" s="28"/>
      <c r="K371" s="28"/>
      <c r="L371" s="29"/>
      <c r="M371" s="261"/>
      <c r="N371" s="262"/>
      <c r="O371" s="76"/>
      <c r="P371" s="76"/>
      <c r="Q371" s="76"/>
      <c r="R371" s="76"/>
      <c r="S371" s="76"/>
      <c r="T371" s="77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T371" s="3" t="s">
        <v>256</v>
      </c>
      <c r="AU371" s="3" t="s">
        <v>265</v>
      </c>
    </row>
    <row r="372" s="30" customFormat="true" ht="24.15" hidden="false" customHeight="true" outlineLevel="0" collapsed="false">
      <c r="A372" s="26"/>
      <c r="B372" s="27"/>
      <c r="C372" s="246" t="s">
        <v>365</v>
      </c>
      <c r="D372" s="246" t="s">
        <v>250</v>
      </c>
      <c r="E372" s="247" t="s">
        <v>1067</v>
      </c>
      <c r="F372" s="248" t="s">
        <v>1068</v>
      </c>
      <c r="G372" s="249" t="s">
        <v>291</v>
      </c>
      <c r="H372" s="250" t="n">
        <v>12</v>
      </c>
      <c r="I372" s="251"/>
      <c r="J372" s="252" t="n">
        <f aca="false">ROUND(I372*H372,2)</f>
        <v>0</v>
      </c>
      <c r="K372" s="253"/>
      <c r="L372" s="29"/>
      <c r="M372" s="254"/>
      <c r="N372" s="255" t="s">
        <v>39</v>
      </c>
      <c r="O372" s="76"/>
      <c r="P372" s="256" t="n">
        <f aca="false">O372*H372</f>
        <v>0</v>
      </c>
      <c r="Q372" s="256" t="n">
        <v>0</v>
      </c>
      <c r="R372" s="256" t="n">
        <f aca="false">Q372*H372</f>
        <v>0</v>
      </c>
      <c r="S372" s="256" t="n">
        <v>0</v>
      </c>
      <c r="T372" s="257" t="n">
        <f aca="false">S372*H372</f>
        <v>0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258" t="s">
        <v>302</v>
      </c>
      <c r="AT372" s="258" t="s">
        <v>250</v>
      </c>
      <c r="AU372" s="258" t="s">
        <v>265</v>
      </c>
      <c r="AY372" s="3" t="s">
        <v>247</v>
      </c>
      <c r="BE372" s="137" t="n">
        <f aca="false">IF(N372="základní",J372,0)</f>
        <v>0</v>
      </c>
      <c r="BF372" s="137" t="n">
        <f aca="false">IF(N372="snížená",J372,0)</f>
        <v>0</v>
      </c>
      <c r="BG372" s="137" t="n">
        <f aca="false">IF(N372="zákl. přenesená",J372,0)</f>
        <v>0</v>
      </c>
      <c r="BH372" s="137" t="n">
        <f aca="false">IF(N372="sníž. přenesená",J372,0)</f>
        <v>0</v>
      </c>
      <c r="BI372" s="137" t="n">
        <f aca="false">IF(N372="nulová",J372,0)</f>
        <v>0</v>
      </c>
      <c r="BJ372" s="3" t="s">
        <v>81</v>
      </c>
      <c r="BK372" s="137" t="n">
        <f aca="false">ROUND(I372*H372,2)</f>
        <v>0</v>
      </c>
      <c r="BL372" s="3" t="s">
        <v>302</v>
      </c>
      <c r="BM372" s="258" t="s">
        <v>1069</v>
      </c>
    </row>
    <row r="373" s="30" customFormat="true" ht="19.2" hidden="false" customHeight="false" outlineLevel="0" collapsed="false">
      <c r="A373" s="26"/>
      <c r="B373" s="27"/>
      <c r="C373" s="28"/>
      <c r="D373" s="259" t="s">
        <v>256</v>
      </c>
      <c r="E373" s="28"/>
      <c r="F373" s="260" t="s">
        <v>1068</v>
      </c>
      <c r="G373" s="28"/>
      <c r="H373" s="28"/>
      <c r="I373" s="211"/>
      <c r="J373" s="28"/>
      <c r="K373" s="28"/>
      <c r="L373" s="29"/>
      <c r="M373" s="261"/>
      <c r="N373" s="262"/>
      <c r="O373" s="76"/>
      <c r="P373" s="76"/>
      <c r="Q373" s="76"/>
      <c r="R373" s="76"/>
      <c r="S373" s="76"/>
      <c r="T373" s="77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T373" s="3" t="s">
        <v>256</v>
      </c>
      <c r="AU373" s="3" t="s">
        <v>265</v>
      </c>
    </row>
    <row r="374" s="30" customFormat="true" ht="24.15" hidden="false" customHeight="true" outlineLevel="0" collapsed="false">
      <c r="A374" s="26"/>
      <c r="B374" s="27"/>
      <c r="C374" s="246" t="s">
        <v>1597</v>
      </c>
      <c r="D374" s="246" t="s">
        <v>250</v>
      </c>
      <c r="E374" s="247" t="s">
        <v>1598</v>
      </c>
      <c r="F374" s="248" t="s">
        <v>1599</v>
      </c>
      <c r="G374" s="249" t="s">
        <v>291</v>
      </c>
      <c r="H374" s="250" t="n">
        <v>2</v>
      </c>
      <c r="I374" s="251"/>
      <c r="J374" s="252" t="n">
        <f aca="false">ROUND(I374*H374,2)</f>
        <v>0</v>
      </c>
      <c r="K374" s="253"/>
      <c r="L374" s="29"/>
      <c r="M374" s="254"/>
      <c r="N374" s="255" t="s">
        <v>39</v>
      </c>
      <c r="O374" s="76"/>
      <c r="P374" s="256" t="n">
        <f aca="false">O374*H374</f>
        <v>0</v>
      </c>
      <c r="Q374" s="256" t="n">
        <v>0</v>
      </c>
      <c r="R374" s="256" t="n">
        <f aca="false">Q374*H374</f>
        <v>0</v>
      </c>
      <c r="S374" s="256" t="n">
        <v>0</v>
      </c>
      <c r="T374" s="257" t="n">
        <f aca="false">S374*H374</f>
        <v>0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258" t="s">
        <v>302</v>
      </c>
      <c r="AT374" s="258" t="s">
        <v>250</v>
      </c>
      <c r="AU374" s="258" t="s">
        <v>265</v>
      </c>
      <c r="AY374" s="3" t="s">
        <v>247</v>
      </c>
      <c r="BE374" s="137" t="n">
        <f aca="false">IF(N374="základní",J374,0)</f>
        <v>0</v>
      </c>
      <c r="BF374" s="137" t="n">
        <f aca="false">IF(N374="snížená",J374,0)</f>
        <v>0</v>
      </c>
      <c r="BG374" s="137" t="n">
        <f aca="false">IF(N374="zákl. přenesená",J374,0)</f>
        <v>0</v>
      </c>
      <c r="BH374" s="137" t="n">
        <f aca="false">IF(N374="sníž. přenesená",J374,0)</f>
        <v>0</v>
      </c>
      <c r="BI374" s="137" t="n">
        <f aca="false">IF(N374="nulová",J374,0)</f>
        <v>0</v>
      </c>
      <c r="BJ374" s="3" t="s">
        <v>81</v>
      </c>
      <c r="BK374" s="137" t="n">
        <f aca="false">ROUND(I374*H374,2)</f>
        <v>0</v>
      </c>
      <c r="BL374" s="3" t="s">
        <v>302</v>
      </c>
      <c r="BM374" s="258" t="s">
        <v>1600</v>
      </c>
    </row>
    <row r="375" s="30" customFormat="true" ht="19.2" hidden="false" customHeight="false" outlineLevel="0" collapsed="false">
      <c r="A375" s="26"/>
      <c r="B375" s="27"/>
      <c r="C375" s="28"/>
      <c r="D375" s="259" t="s">
        <v>256</v>
      </c>
      <c r="E375" s="28"/>
      <c r="F375" s="260" t="s">
        <v>1599</v>
      </c>
      <c r="G375" s="28"/>
      <c r="H375" s="28"/>
      <c r="I375" s="211"/>
      <c r="J375" s="28"/>
      <c r="K375" s="28"/>
      <c r="L375" s="29"/>
      <c r="M375" s="261"/>
      <c r="N375" s="262"/>
      <c r="O375" s="76"/>
      <c r="P375" s="76"/>
      <c r="Q375" s="76"/>
      <c r="R375" s="76"/>
      <c r="S375" s="76"/>
      <c r="T375" s="77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T375" s="3" t="s">
        <v>256</v>
      </c>
      <c r="AU375" s="3" t="s">
        <v>265</v>
      </c>
    </row>
    <row r="376" s="30" customFormat="true" ht="33" hidden="false" customHeight="true" outlineLevel="0" collapsed="false">
      <c r="A376" s="26"/>
      <c r="B376" s="27"/>
      <c r="C376" s="263" t="s">
        <v>1601</v>
      </c>
      <c r="D376" s="263" t="s">
        <v>288</v>
      </c>
      <c r="E376" s="264" t="s">
        <v>1602</v>
      </c>
      <c r="F376" s="265" t="s">
        <v>1091</v>
      </c>
      <c r="G376" s="266" t="s">
        <v>291</v>
      </c>
      <c r="H376" s="267" t="n">
        <v>2</v>
      </c>
      <c r="I376" s="268"/>
      <c r="J376" s="269" t="n">
        <f aca="false">ROUND(I376*H376,2)</f>
        <v>0</v>
      </c>
      <c r="K376" s="270"/>
      <c r="L376" s="271"/>
      <c r="M376" s="272"/>
      <c r="N376" s="273" t="s">
        <v>39</v>
      </c>
      <c r="O376" s="76"/>
      <c r="P376" s="256" t="n">
        <f aca="false">O376*H376</f>
        <v>0</v>
      </c>
      <c r="Q376" s="256" t="n">
        <v>0.0001</v>
      </c>
      <c r="R376" s="256" t="n">
        <f aca="false">Q376*H376</f>
        <v>0.0002</v>
      </c>
      <c r="S376" s="256" t="n">
        <v>0</v>
      </c>
      <c r="T376" s="257" t="n">
        <f aca="false">S376*H376</f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258" t="s">
        <v>324</v>
      </c>
      <c r="AT376" s="258" t="s">
        <v>288</v>
      </c>
      <c r="AU376" s="258" t="s">
        <v>265</v>
      </c>
      <c r="AY376" s="3" t="s">
        <v>247</v>
      </c>
      <c r="BE376" s="137" t="n">
        <f aca="false">IF(N376="základní",J376,0)</f>
        <v>0</v>
      </c>
      <c r="BF376" s="137" t="n">
        <f aca="false">IF(N376="snížená",J376,0)</f>
        <v>0</v>
      </c>
      <c r="BG376" s="137" t="n">
        <f aca="false">IF(N376="zákl. přenesená",J376,0)</f>
        <v>0</v>
      </c>
      <c r="BH376" s="137" t="n">
        <f aca="false">IF(N376="sníž. přenesená",J376,0)</f>
        <v>0</v>
      </c>
      <c r="BI376" s="137" t="n">
        <f aca="false">IF(N376="nulová",J376,0)</f>
        <v>0</v>
      </c>
      <c r="BJ376" s="3" t="s">
        <v>81</v>
      </c>
      <c r="BK376" s="137" t="n">
        <f aca="false">ROUND(I376*H376,2)</f>
        <v>0</v>
      </c>
      <c r="BL376" s="3" t="s">
        <v>302</v>
      </c>
      <c r="BM376" s="258" t="s">
        <v>1603</v>
      </c>
    </row>
    <row r="377" s="30" customFormat="true" ht="19.2" hidden="false" customHeight="false" outlineLevel="0" collapsed="false">
      <c r="A377" s="26"/>
      <c r="B377" s="27"/>
      <c r="C377" s="28"/>
      <c r="D377" s="259" t="s">
        <v>256</v>
      </c>
      <c r="E377" s="28"/>
      <c r="F377" s="260" t="s">
        <v>1091</v>
      </c>
      <c r="G377" s="28"/>
      <c r="H377" s="28"/>
      <c r="I377" s="211"/>
      <c r="J377" s="28"/>
      <c r="K377" s="28"/>
      <c r="L377" s="29"/>
      <c r="M377" s="261"/>
      <c r="N377" s="262"/>
      <c r="O377" s="76"/>
      <c r="P377" s="76"/>
      <c r="Q377" s="76"/>
      <c r="R377" s="76"/>
      <c r="S377" s="76"/>
      <c r="T377" s="77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T377" s="3" t="s">
        <v>256</v>
      </c>
      <c r="AU377" s="3" t="s">
        <v>265</v>
      </c>
    </row>
    <row r="378" s="30" customFormat="true" ht="24.15" hidden="false" customHeight="true" outlineLevel="0" collapsed="false">
      <c r="A378" s="26"/>
      <c r="B378" s="27"/>
      <c r="C378" s="263" t="s">
        <v>1690</v>
      </c>
      <c r="D378" s="263" t="s">
        <v>288</v>
      </c>
      <c r="E378" s="264" t="s">
        <v>1542</v>
      </c>
      <c r="F378" s="265" t="s">
        <v>1543</v>
      </c>
      <c r="G378" s="266" t="s">
        <v>291</v>
      </c>
      <c r="H378" s="267" t="n">
        <v>5</v>
      </c>
      <c r="I378" s="268"/>
      <c r="J378" s="269" t="n">
        <f aca="false">ROUND(I378*H378,2)</f>
        <v>0</v>
      </c>
      <c r="K378" s="270"/>
      <c r="L378" s="271"/>
      <c r="M378" s="272"/>
      <c r="N378" s="273" t="s">
        <v>39</v>
      </c>
      <c r="O378" s="76"/>
      <c r="P378" s="256" t="n">
        <f aca="false">O378*H378</f>
        <v>0</v>
      </c>
      <c r="Q378" s="256" t="n">
        <v>1E-005</v>
      </c>
      <c r="R378" s="256" t="n">
        <f aca="false">Q378*H378</f>
        <v>5E-005</v>
      </c>
      <c r="S378" s="256" t="n">
        <v>0</v>
      </c>
      <c r="T378" s="257" t="n">
        <f aca="false">S378*H378</f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258" t="s">
        <v>324</v>
      </c>
      <c r="AT378" s="258" t="s">
        <v>288</v>
      </c>
      <c r="AU378" s="258" t="s">
        <v>265</v>
      </c>
      <c r="AY378" s="3" t="s">
        <v>247</v>
      </c>
      <c r="BE378" s="137" t="n">
        <f aca="false">IF(N378="základní",J378,0)</f>
        <v>0</v>
      </c>
      <c r="BF378" s="137" t="n">
        <f aca="false">IF(N378="snížená",J378,0)</f>
        <v>0</v>
      </c>
      <c r="BG378" s="137" t="n">
        <f aca="false">IF(N378="zákl. přenesená",J378,0)</f>
        <v>0</v>
      </c>
      <c r="BH378" s="137" t="n">
        <f aca="false">IF(N378="sníž. přenesená",J378,0)</f>
        <v>0</v>
      </c>
      <c r="BI378" s="137" t="n">
        <f aca="false">IF(N378="nulová",J378,0)</f>
        <v>0</v>
      </c>
      <c r="BJ378" s="3" t="s">
        <v>81</v>
      </c>
      <c r="BK378" s="137" t="n">
        <f aca="false">ROUND(I378*H378,2)</f>
        <v>0</v>
      </c>
      <c r="BL378" s="3" t="s">
        <v>302</v>
      </c>
      <c r="BM378" s="258" t="s">
        <v>1691</v>
      </c>
    </row>
    <row r="379" s="30" customFormat="true" ht="10.2" hidden="false" customHeight="false" outlineLevel="0" collapsed="false">
      <c r="A379" s="26"/>
      <c r="B379" s="27"/>
      <c r="C379" s="28"/>
      <c r="D379" s="259" t="s">
        <v>256</v>
      </c>
      <c r="E379" s="28"/>
      <c r="F379" s="260" t="s">
        <v>1543</v>
      </c>
      <c r="G379" s="28"/>
      <c r="H379" s="28"/>
      <c r="I379" s="211"/>
      <c r="J379" s="28"/>
      <c r="K379" s="28"/>
      <c r="L379" s="29"/>
      <c r="M379" s="261"/>
      <c r="N379" s="262"/>
      <c r="O379" s="76"/>
      <c r="P379" s="76"/>
      <c r="Q379" s="76"/>
      <c r="R379" s="76"/>
      <c r="S379" s="76"/>
      <c r="T379" s="77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T379" s="3" t="s">
        <v>256</v>
      </c>
      <c r="AU379" s="3" t="s">
        <v>265</v>
      </c>
    </row>
    <row r="380" s="30" customFormat="true" ht="21.75" hidden="false" customHeight="true" outlineLevel="0" collapsed="false">
      <c r="A380" s="26"/>
      <c r="B380" s="27"/>
      <c r="C380" s="246" t="s">
        <v>379</v>
      </c>
      <c r="D380" s="246" t="s">
        <v>250</v>
      </c>
      <c r="E380" s="247" t="s">
        <v>1098</v>
      </c>
      <c r="F380" s="248" t="s">
        <v>1099</v>
      </c>
      <c r="G380" s="249" t="s">
        <v>291</v>
      </c>
      <c r="H380" s="250" t="n">
        <v>3</v>
      </c>
      <c r="I380" s="251"/>
      <c r="J380" s="252" t="n">
        <f aca="false">ROUND(I380*H380,2)</f>
        <v>0</v>
      </c>
      <c r="K380" s="253"/>
      <c r="L380" s="29"/>
      <c r="M380" s="254"/>
      <c r="N380" s="255" t="s">
        <v>39</v>
      </c>
      <c r="O380" s="76"/>
      <c r="P380" s="256" t="n">
        <f aca="false">O380*H380</f>
        <v>0</v>
      </c>
      <c r="Q380" s="256" t="n">
        <v>0</v>
      </c>
      <c r="R380" s="256" t="n">
        <f aca="false">Q380*H380</f>
        <v>0</v>
      </c>
      <c r="S380" s="256" t="n">
        <v>0</v>
      </c>
      <c r="T380" s="257" t="n">
        <f aca="false">S380*H380</f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258" t="s">
        <v>302</v>
      </c>
      <c r="AT380" s="258" t="s">
        <v>250</v>
      </c>
      <c r="AU380" s="258" t="s">
        <v>265</v>
      </c>
      <c r="AY380" s="3" t="s">
        <v>247</v>
      </c>
      <c r="BE380" s="137" t="n">
        <f aca="false">IF(N380="základní",J380,0)</f>
        <v>0</v>
      </c>
      <c r="BF380" s="137" t="n">
        <f aca="false">IF(N380="snížená",J380,0)</f>
        <v>0</v>
      </c>
      <c r="BG380" s="137" t="n">
        <f aca="false">IF(N380="zákl. přenesená",J380,0)</f>
        <v>0</v>
      </c>
      <c r="BH380" s="137" t="n">
        <f aca="false">IF(N380="sníž. přenesená",J380,0)</f>
        <v>0</v>
      </c>
      <c r="BI380" s="137" t="n">
        <f aca="false">IF(N380="nulová",J380,0)</f>
        <v>0</v>
      </c>
      <c r="BJ380" s="3" t="s">
        <v>81</v>
      </c>
      <c r="BK380" s="137" t="n">
        <f aca="false">ROUND(I380*H380,2)</f>
        <v>0</v>
      </c>
      <c r="BL380" s="3" t="s">
        <v>302</v>
      </c>
      <c r="BM380" s="258" t="s">
        <v>1100</v>
      </c>
    </row>
    <row r="381" s="30" customFormat="true" ht="19.2" hidden="false" customHeight="false" outlineLevel="0" collapsed="false">
      <c r="A381" s="26"/>
      <c r="B381" s="27"/>
      <c r="C381" s="28"/>
      <c r="D381" s="259" t="s">
        <v>256</v>
      </c>
      <c r="E381" s="28"/>
      <c r="F381" s="260" t="s">
        <v>1101</v>
      </c>
      <c r="G381" s="28"/>
      <c r="H381" s="28"/>
      <c r="I381" s="211"/>
      <c r="J381" s="28"/>
      <c r="K381" s="28"/>
      <c r="L381" s="29"/>
      <c r="M381" s="261"/>
      <c r="N381" s="262"/>
      <c r="O381" s="76"/>
      <c r="P381" s="76"/>
      <c r="Q381" s="76"/>
      <c r="R381" s="76"/>
      <c r="S381" s="76"/>
      <c r="T381" s="77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T381" s="3" t="s">
        <v>256</v>
      </c>
      <c r="AU381" s="3" t="s">
        <v>265</v>
      </c>
    </row>
    <row r="382" s="30" customFormat="true" ht="24.15" hidden="false" customHeight="true" outlineLevel="0" collapsed="false">
      <c r="A382" s="26"/>
      <c r="B382" s="27"/>
      <c r="C382" s="246" t="s">
        <v>1366</v>
      </c>
      <c r="D382" s="246" t="s">
        <v>250</v>
      </c>
      <c r="E382" s="247" t="s">
        <v>1367</v>
      </c>
      <c r="F382" s="248" t="s">
        <v>1368</v>
      </c>
      <c r="G382" s="249" t="s">
        <v>291</v>
      </c>
      <c r="H382" s="250" t="n">
        <v>1</v>
      </c>
      <c r="I382" s="251"/>
      <c r="J382" s="252" t="n">
        <f aca="false">ROUND(I382*H382,2)</f>
        <v>0</v>
      </c>
      <c r="K382" s="253"/>
      <c r="L382" s="29"/>
      <c r="M382" s="254"/>
      <c r="N382" s="255" t="s">
        <v>39</v>
      </c>
      <c r="O382" s="76"/>
      <c r="P382" s="256" t="n">
        <f aca="false">O382*H382</f>
        <v>0</v>
      </c>
      <c r="Q382" s="256" t="n">
        <v>0</v>
      </c>
      <c r="R382" s="256" t="n">
        <f aca="false">Q382*H382</f>
        <v>0</v>
      </c>
      <c r="S382" s="256" t="n">
        <v>0.0025</v>
      </c>
      <c r="T382" s="257" t="n">
        <f aca="false">S382*H382</f>
        <v>0.0025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258" t="s">
        <v>302</v>
      </c>
      <c r="AT382" s="258" t="s">
        <v>250</v>
      </c>
      <c r="AU382" s="258" t="s">
        <v>265</v>
      </c>
      <c r="AY382" s="3" t="s">
        <v>247</v>
      </c>
      <c r="BE382" s="137" t="n">
        <f aca="false">IF(N382="základní",J382,0)</f>
        <v>0</v>
      </c>
      <c r="BF382" s="137" t="n">
        <f aca="false">IF(N382="snížená",J382,0)</f>
        <v>0</v>
      </c>
      <c r="BG382" s="137" t="n">
        <f aca="false">IF(N382="zákl. přenesená",J382,0)</f>
        <v>0</v>
      </c>
      <c r="BH382" s="137" t="n">
        <f aca="false">IF(N382="sníž. přenesená",J382,0)</f>
        <v>0</v>
      </c>
      <c r="BI382" s="137" t="n">
        <f aca="false">IF(N382="nulová",J382,0)</f>
        <v>0</v>
      </c>
      <c r="BJ382" s="3" t="s">
        <v>81</v>
      </c>
      <c r="BK382" s="137" t="n">
        <f aca="false">ROUND(I382*H382,2)</f>
        <v>0</v>
      </c>
      <c r="BL382" s="3" t="s">
        <v>302</v>
      </c>
      <c r="BM382" s="258" t="s">
        <v>1369</v>
      </c>
    </row>
    <row r="383" s="30" customFormat="true" ht="19.2" hidden="false" customHeight="false" outlineLevel="0" collapsed="false">
      <c r="A383" s="26"/>
      <c r="B383" s="27"/>
      <c r="C383" s="28"/>
      <c r="D383" s="259" t="s">
        <v>256</v>
      </c>
      <c r="E383" s="28"/>
      <c r="F383" s="260" t="s">
        <v>1370</v>
      </c>
      <c r="G383" s="28"/>
      <c r="H383" s="28"/>
      <c r="I383" s="211"/>
      <c r="J383" s="28"/>
      <c r="K383" s="28"/>
      <c r="L383" s="29"/>
      <c r="M383" s="261"/>
      <c r="N383" s="262"/>
      <c r="O383" s="76"/>
      <c r="P383" s="76"/>
      <c r="Q383" s="76"/>
      <c r="R383" s="76"/>
      <c r="S383" s="76"/>
      <c r="T383" s="77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T383" s="3" t="s">
        <v>256</v>
      </c>
      <c r="AU383" s="3" t="s">
        <v>265</v>
      </c>
    </row>
    <row r="384" s="30" customFormat="true" ht="24.15" hidden="false" customHeight="true" outlineLevel="0" collapsed="false">
      <c r="A384" s="26"/>
      <c r="B384" s="27"/>
      <c r="C384" s="246" t="s">
        <v>1371</v>
      </c>
      <c r="D384" s="246" t="s">
        <v>250</v>
      </c>
      <c r="E384" s="247" t="s">
        <v>1372</v>
      </c>
      <c r="F384" s="248" t="s">
        <v>1373</v>
      </c>
      <c r="G384" s="249" t="s">
        <v>291</v>
      </c>
      <c r="H384" s="250" t="n">
        <v>1</v>
      </c>
      <c r="I384" s="251"/>
      <c r="J384" s="252" t="n">
        <f aca="false">ROUND(I384*H384,2)</f>
        <v>0</v>
      </c>
      <c r="K384" s="253"/>
      <c r="L384" s="29"/>
      <c r="M384" s="254"/>
      <c r="N384" s="255" t="s">
        <v>39</v>
      </c>
      <c r="O384" s="76"/>
      <c r="P384" s="256" t="n">
        <f aca="false">O384*H384</f>
        <v>0</v>
      </c>
      <c r="Q384" s="256" t="n">
        <v>0</v>
      </c>
      <c r="R384" s="256" t="n">
        <f aca="false">Q384*H384</f>
        <v>0</v>
      </c>
      <c r="S384" s="256" t="n">
        <v>0.0025</v>
      </c>
      <c r="T384" s="257" t="n">
        <f aca="false">S384*H384</f>
        <v>0.0025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258" t="s">
        <v>302</v>
      </c>
      <c r="AT384" s="258" t="s">
        <v>250</v>
      </c>
      <c r="AU384" s="258" t="s">
        <v>265</v>
      </c>
      <c r="AY384" s="3" t="s">
        <v>247</v>
      </c>
      <c r="BE384" s="137" t="n">
        <f aca="false">IF(N384="základní",J384,0)</f>
        <v>0</v>
      </c>
      <c r="BF384" s="137" t="n">
        <f aca="false">IF(N384="snížená",J384,0)</f>
        <v>0</v>
      </c>
      <c r="BG384" s="137" t="n">
        <f aca="false">IF(N384="zákl. přenesená",J384,0)</f>
        <v>0</v>
      </c>
      <c r="BH384" s="137" t="n">
        <f aca="false">IF(N384="sníž. přenesená",J384,0)</f>
        <v>0</v>
      </c>
      <c r="BI384" s="137" t="n">
        <f aca="false">IF(N384="nulová",J384,0)</f>
        <v>0</v>
      </c>
      <c r="BJ384" s="3" t="s">
        <v>81</v>
      </c>
      <c r="BK384" s="137" t="n">
        <f aca="false">ROUND(I384*H384,2)</f>
        <v>0</v>
      </c>
      <c r="BL384" s="3" t="s">
        <v>302</v>
      </c>
      <c r="BM384" s="258" t="s">
        <v>1374</v>
      </c>
    </row>
    <row r="385" s="30" customFormat="true" ht="19.2" hidden="false" customHeight="false" outlineLevel="0" collapsed="false">
      <c r="A385" s="26"/>
      <c r="B385" s="27"/>
      <c r="C385" s="28"/>
      <c r="D385" s="259" t="s">
        <v>256</v>
      </c>
      <c r="E385" s="28"/>
      <c r="F385" s="260" t="s">
        <v>1373</v>
      </c>
      <c r="G385" s="28"/>
      <c r="H385" s="28"/>
      <c r="I385" s="211"/>
      <c r="J385" s="28"/>
      <c r="K385" s="28"/>
      <c r="L385" s="29"/>
      <c r="M385" s="261"/>
      <c r="N385" s="262"/>
      <c r="O385" s="76"/>
      <c r="P385" s="76"/>
      <c r="Q385" s="76"/>
      <c r="R385" s="76"/>
      <c r="S385" s="76"/>
      <c r="T385" s="77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T385" s="3" t="s">
        <v>256</v>
      </c>
      <c r="AU385" s="3" t="s">
        <v>265</v>
      </c>
    </row>
    <row r="386" s="30" customFormat="true" ht="24.15" hidden="false" customHeight="true" outlineLevel="0" collapsed="false">
      <c r="A386" s="26"/>
      <c r="B386" s="27"/>
      <c r="C386" s="246" t="s">
        <v>1375</v>
      </c>
      <c r="D386" s="246" t="s">
        <v>250</v>
      </c>
      <c r="E386" s="247" t="s">
        <v>1376</v>
      </c>
      <c r="F386" s="248" t="s">
        <v>1377</v>
      </c>
      <c r="G386" s="249" t="s">
        <v>291</v>
      </c>
      <c r="H386" s="250" t="n">
        <v>1</v>
      </c>
      <c r="I386" s="251"/>
      <c r="J386" s="252" t="n">
        <f aca="false">ROUND(I386*H386,2)</f>
        <v>0</v>
      </c>
      <c r="K386" s="253"/>
      <c r="L386" s="29"/>
      <c r="M386" s="254"/>
      <c r="N386" s="255" t="s">
        <v>39</v>
      </c>
      <c r="O386" s="76"/>
      <c r="P386" s="256" t="n">
        <f aca="false">O386*H386</f>
        <v>0</v>
      </c>
      <c r="Q386" s="256" t="n">
        <v>0</v>
      </c>
      <c r="R386" s="256" t="n">
        <f aca="false">Q386*H386</f>
        <v>0</v>
      </c>
      <c r="S386" s="256" t="n">
        <v>0</v>
      </c>
      <c r="T386" s="257" t="n">
        <f aca="false">S386*H386</f>
        <v>0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258" t="s">
        <v>302</v>
      </c>
      <c r="AT386" s="258" t="s">
        <v>250</v>
      </c>
      <c r="AU386" s="258" t="s">
        <v>265</v>
      </c>
      <c r="AY386" s="3" t="s">
        <v>247</v>
      </c>
      <c r="BE386" s="137" t="n">
        <f aca="false">IF(N386="základní",J386,0)</f>
        <v>0</v>
      </c>
      <c r="BF386" s="137" t="n">
        <f aca="false">IF(N386="snížená",J386,0)</f>
        <v>0</v>
      </c>
      <c r="BG386" s="137" t="n">
        <f aca="false">IF(N386="zákl. přenesená",J386,0)</f>
        <v>0</v>
      </c>
      <c r="BH386" s="137" t="n">
        <f aca="false">IF(N386="sníž. přenesená",J386,0)</f>
        <v>0</v>
      </c>
      <c r="BI386" s="137" t="n">
        <f aca="false">IF(N386="nulová",J386,0)</f>
        <v>0</v>
      </c>
      <c r="BJ386" s="3" t="s">
        <v>81</v>
      </c>
      <c r="BK386" s="137" t="n">
        <f aca="false">ROUND(I386*H386,2)</f>
        <v>0</v>
      </c>
      <c r="BL386" s="3" t="s">
        <v>302</v>
      </c>
      <c r="BM386" s="258" t="s">
        <v>1378</v>
      </c>
    </row>
    <row r="387" s="30" customFormat="true" ht="19.2" hidden="false" customHeight="false" outlineLevel="0" collapsed="false">
      <c r="A387" s="26"/>
      <c r="B387" s="27"/>
      <c r="C387" s="28"/>
      <c r="D387" s="259" t="s">
        <v>256</v>
      </c>
      <c r="E387" s="28"/>
      <c r="F387" s="260" t="s">
        <v>1377</v>
      </c>
      <c r="G387" s="28"/>
      <c r="H387" s="28"/>
      <c r="I387" s="211"/>
      <c r="J387" s="28"/>
      <c r="K387" s="28"/>
      <c r="L387" s="29"/>
      <c r="M387" s="261"/>
      <c r="N387" s="262"/>
      <c r="O387" s="76"/>
      <c r="P387" s="76"/>
      <c r="Q387" s="76"/>
      <c r="R387" s="76"/>
      <c r="S387" s="76"/>
      <c r="T387" s="77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T387" s="3" t="s">
        <v>256</v>
      </c>
      <c r="AU387" s="3" t="s">
        <v>265</v>
      </c>
    </row>
    <row r="388" s="30" customFormat="true" ht="16.5" hidden="false" customHeight="true" outlineLevel="0" collapsed="false">
      <c r="A388" s="26"/>
      <c r="B388" s="27"/>
      <c r="C388" s="246" t="s">
        <v>1379</v>
      </c>
      <c r="D388" s="246" t="s">
        <v>250</v>
      </c>
      <c r="E388" s="247" t="s">
        <v>1380</v>
      </c>
      <c r="F388" s="248" t="s">
        <v>1381</v>
      </c>
      <c r="G388" s="249" t="s">
        <v>291</v>
      </c>
      <c r="H388" s="250" t="n">
        <v>1</v>
      </c>
      <c r="I388" s="251"/>
      <c r="J388" s="252" t="n">
        <f aca="false">ROUND(I388*H388,2)</f>
        <v>0</v>
      </c>
      <c r="K388" s="253"/>
      <c r="L388" s="29"/>
      <c r="M388" s="254"/>
      <c r="N388" s="255" t="s">
        <v>39</v>
      </c>
      <c r="O388" s="76"/>
      <c r="P388" s="256" t="n">
        <f aca="false">O388*H388</f>
        <v>0</v>
      </c>
      <c r="Q388" s="256" t="n">
        <v>0</v>
      </c>
      <c r="R388" s="256" t="n">
        <f aca="false">Q388*H388</f>
        <v>0</v>
      </c>
      <c r="S388" s="256" t="n">
        <v>0</v>
      </c>
      <c r="T388" s="257" t="n">
        <f aca="false">S388*H388</f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258" t="s">
        <v>302</v>
      </c>
      <c r="AT388" s="258" t="s">
        <v>250</v>
      </c>
      <c r="AU388" s="258" t="s">
        <v>265</v>
      </c>
      <c r="AY388" s="3" t="s">
        <v>247</v>
      </c>
      <c r="BE388" s="137" t="n">
        <f aca="false">IF(N388="základní",J388,0)</f>
        <v>0</v>
      </c>
      <c r="BF388" s="137" t="n">
        <f aca="false">IF(N388="snížená",J388,0)</f>
        <v>0</v>
      </c>
      <c r="BG388" s="137" t="n">
        <f aca="false">IF(N388="zákl. přenesená",J388,0)</f>
        <v>0</v>
      </c>
      <c r="BH388" s="137" t="n">
        <f aca="false">IF(N388="sníž. přenesená",J388,0)</f>
        <v>0</v>
      </c>
      <c r="BI388" s="137" t="n">
        <f aca="false">IF(N388="nulová",J388,0)</f>
        <v>0</v>
      </c>
      <c r="BJ388" s="3" t="s">
        <v>81</v>
      </c>
      <c r="BK388" s="137" t="n">
        <f aca="false">ROUND(I388*H388,2)</f>
        <v>0</v>
      </c>
      <c r="BL388" s="3" t="s">
        <v>302</v>
      </c>
      <c r="BM388" s="258" t="s">
        <v>1382</v>
      </c>
    </row>
    <row r="389" s="30" customFormat="true" ht="10.2" hidden="false" customHeight="false" outlineLevel="0" collapsed="false">
      <c r="A389" s="26"/>
      <c r="B389" s="27"/>
      <c r="C389" s="28"/>
      <c r="D389" s="259" t="s">
        <v>256</v>
      </c>
      <c r="E389" s="28"/>
      <c r="F389" s="260" t="s">
        <v>1383</v>
      </c>
      <c r="G389" s="28"/>
      <c r="H389" s="28"/>
      <c r="I389" s="211"/>
      <c r="J389" s="28"/>
      <c r="K389" s="28"/>
      <c r="L389" s="29"/>
      <c r="M389" s="261"/>
      <c r="N389" s="262"/>
      <c r="O389" s="76"/>
      <c r="P389" s="76"/>
      <c r="Q389" s="76"/>
      <c r="R389" s="76"/>
      <c r="S389" s="76"/>
      <c r="T389" s="77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T389" s="3" t="s">
        <v>256</v>
      </c>
      <c r="AU389" s="3" t="s">
        <v>265</v>
      </c>
    </row>
    <row r="390" s="30" customFormat="true" ht="21.75" hidden="false" customHeight="true" outlineLevel="0" collapsed="false">
      <c r="A390" s="26"/>
      <c r="B390" s="27"/>
      <c r="C390" s="263" t="s">
        <v>1384</v>
      </c>
      <c r="D390" s="263" t="s">
        <v>288</v>
      </c>
      <c r="E390" s="264" t="s">
        <v>1385</v>
      </c>
      <c r="F390" s="265" t="s">
        <v>1386</v>
      </c>
      <c r="G390" s="266" t="s">
        <v>291</v>
      </c>
      <c r="H390" s="267" t="n">
        <v>1</v>
      </c>
      <c r="I390" s="268"/>
      <c r="J390" s="269" t="n">
        <f aca="false">ROUND(I390*H390,2)</f>
        <v>0</v>
      </c>
      <c r="K390" s="270"/>
      <c r="L390" s="271"/>
      <c r="M390" s="272"/>
      <c r="N390" s="273" t="s">
        <v>39</v>
      </c>
      <c r="O390" s="76"/>
      <c r="P390" s="256" t="n">
        <f aca="false">O390*H390</f>
        <v>0</v>
      </c>
      <c r="Q390" s="256" t="n">
        <v>0</v>
      </c>
      <c r="R390" s="256" t="n">
        <f aca="false">Q390*H390</f>
        <v>0</v>
      </c>
      <c r="S390" s="256" t="n">
        <v>0</v>
      </c>
      <c r="T390" s="257" t="n">
        <f aca="false">S390*H390</f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258" t="s">
        <v>324</v>
      </c>
      <c r="AT390" s="258" t="s">
        <v>288</v>
      </c>
      <c r="AU390" s="258" t="s">
        <v>265</v>
      </c>
      <c r="AY390" s="3" t="s">
        <v>247</v>
      </c>
      <c r="BE390" s="137" t="n">
        <f aca="false">IF(N390="základní",J390,0)</f>
        <v>0</v>
      </c>
      <c r="BF390" s="137" t="n">
        <f aca="false">IF(N390="snížená",J390,0)</f>
        <v>0</v>
      </c>
      <c r="BG390" s="137" t="n">
        <f aca="false">IF(N390="zákl. přenesená",J390,0)</f>
        <v>0</v>
      </c>
      <c r="BH390" s="137" t="n">
        <f aca="false">IF(N390="sníž. přenesená",J390,0)</f>
        <v>0</v>
      </c>
      <c r="BI390" s="137" t="n">
        <f aca="false">IF(N390="nulová",J390,0)</f>
        <v>0</v>
      </c>
      <c r="BJ390" s="3" t="s">
        <v>81</v>
      </c>
      <c r="BK390" s="137" t="n">
        <f aca="false">ROUND(I390*H390,2)</f>
        <v>0</v>
      </c>
      <c r="BL390" s="3" t="s">
        <v>302</v>
      </c>
      <c r="BM390" s="258" t="s">
        <v>1387</v>
      </c>
    </row>
    <row r="391" s="30" customFormat="true" ht="10.2" hidden="false" customHeight="false" outlineLevel="0" collapsed="false">
      <c r="A391" s="26"/>
      <c r="B391" s="27"/>
      <c r="C391" s="28"/>
      <c r="D391" s="259" t="s">
        <v>256</v>
      </c>
      <c r="E391" s="28"/>
      <c r="F391" s="260" t="s">
        <v>1386</v>
      </c>
      <c r="G391" s="28"/>
      <c r="H391" s="28"/>
      <c r="I391" s="211"/>
      <c r="J391" s="28"/>
      <c r="K391" s="28"/>
      <c r="L391" s="29"/>
      <c r="M391" s="261"/>
      <c r="N391" s="262"/>
      <c r="O391" s="76"/>
      <c r="P391" s="76"/>
      <c r="Q391" s="76"/>
      <c r="R391" s="76"/>
      <c r="S391" s="76"/>
      <c r="T391" s="77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T391" s="3" t="s">
        <v>256</v>
      </c>
      <c r="AU391" s="3" t="s">
        <v>265</v>
      </c>
    </row>
    <row r="392" s="30" customFormat="true" ht="16.5" hidden="false" customHeight="true" outlineLevel="0" collapsed="false">
      <c r="A392" s="26"/>
      <c r="B392" s="27"/>
      <c r="C392" s="246" t="s">
        <v>1388</v>
      </c>
      <c r="D392" s="246" t="s">
        <v>250</v>
      </c>
      <c r="E392" s="247" t="s">
        <v>1389</v>
      </c>
      <c r="F392" s="248" t="s">
        <v>1390</v>
      </c>
      <c r="G392" s="249" t="s">
        <v>291</v>
      </c>
      <c r="H392" s="250" t="n">
        <v>1</v>
      </c>
      <c r="I392" s="251"/>
      <c r="J392" s="252" t="n">
        <f aca="false">ROUND(I392*H392,2)</f>
        <v>0</v>
      </c>
      <c r="K392" s="253"/>
      <c r="L392" s="29"/>
      <c r="M392" s="254"/>
      <c r="N392" s="255" t="s">
        <v>39</v>
      </c>
      <c r="O392" s="76"/>
      <c r="P392" s="256" t="n">
        <f aca="false">O392*H392</f>
        <v>0</v>
      </c>
      <c r="Q392" s="256" t="n">
        <v>0</v>
      </c>
      <c r="R392" s="256" t="n">
        <f aca="false">Q392*H392</f>
        <v>0</v>
      </c>
      <c r="S392" s="256" t="n">
        <v>0</v>
      </c>
      <c r="T392" s="257" t="n">
        <f aca="false">S392*H392</f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258" t="s">
        <v>302</v>
      </c>
      <c r="AT392" s="258" t="s">
        <v>250</v>
      </c>
      <c r="AU392" s="258" t="s">
        <v>265</v>
      </c>
      <c r="AY392" s="3" t="s">
        <v>247</v>
      </c>
      <c r="BE392" s="137" t="n">
        <f aca="false">IF(N392="základní",J392,0)</f>
        <v>0</v>
      </c>
      <c r="BF392" s="137" t="n">
        <f aca="false">IF(N392="snížená",J392,0)</f>
        <v>0</v>
      </c>
      <c r="BG392" s="137" t="n">
        <f aca="false">IF(N392="zákl. přenesená",J392,0)</f>
        <v>0</v>
      </c>
      <c r="BH392" s="137" t="n">
        <f aca="false">IF(N392="sníž. přenesená",J392,0)</f>
        <v>0</v>
      </c>
      <c r="BI392" s="137" t="n">
        <f aca="false">IF(N392="nulová",J392,0)</f>
        <v>0</v>
      </c>
      <c r="BJ392" s="3" t="s">
        <v>81</v>
      </c>
      <c r="BK392" s="137" t="n">
        <f aca="false">ROUND(I392*H392,2)</f>
        <v>0</v>
      </c>
      <c r="BL392" s="3" t="s">
        <v>302</v>
      </c>
      <c r="BM392" s="258" t="s">
        <v>1391</v>
      </c>
    </row>
    <row r="393" s="30" customFormat="true" ht="10.2" hidden="false" customHeight="false" outlineLevel="0" collapsed="false">
      <c r="A393" s="26"/>
      <c r="B393" s="27"/>
      <c r="C393" s="28"/>
      <c r="D393" s="259" t="s">
        <v>256</v>
      </c>
      <c r="E393" s="28"/>
      <c r="F393" s="260" t="s">
        <v>1390</v>
      </c>
      <c r="G393" s="28"/>
      <c r="H393" s="28"/>
      <c r="I393" s="211"/>
      <c r="J393" s="28"/>
      <c r="K393" s="28"/>
      <c r="L393" s="29"/>
      <c r="M393" s="261"/>
      <c r="N393" s="262"/>
      <c r="O393" s="76"/>
      <c r="P393" s="76"/>
      <c r="Q393" s="76"/>
      <c r="R393" s="76"/>
      <c r="S393" s="76"/>
      <c r="T393" s="77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T393" s="3" t="s">
        <v>256</v>
      </c>
      <c r="AU393" s="3" t="s">
        <v>265</v>
      </c>
    </row>
    <row r="394" s="30" customFormat="true" ht="16.5" hidden="false" customHeight="true" outlineLevel="0" collapsed="false">
      <c r="A394" s="26"/>
      <c r="B394" s="27"/>
      <c r="C394" s="246" t="s">
        <v>1392</v>
      </c>
      <c r="D394" s="246" t="s">
        <v>250</v>
      </c>
      <c r="E394" s="247" t="s">
        <v>1393</v>
      </c>
      <c r="F394" s="248" t="s">
        <v>1394</v>
      </c>
      <c r="G394" s="249" t="s">
        <v>291</v>
      </c>
      <c r="H394" s="250" t="n">
        <v>1</v>
      </c>
      <c r="I394" s="251"/>
      <c r="J394" s="252" t="n">
        <f aca="false">ROUND(I394*H394,2)</f>
        <v>0</v>
      </c>
      <c r="K394" s="253"/>
      <c r="L394" s="29"/>
      <c r="M394" s="254"/>
      <c r="N394" s="255" t="s">
        <v>39</v>
      </c>
      <c r="O394" s="76"/>
      <c r="P394" s="256" t="n">
        <f aca="false">O394*H394</f>
        <v>0</v>
      </c>
      <c r="Q394" s="256" t="n">
        <v>0</v>
      </c>
      <c r="R394" s="256" t="n">
        <f aca="false">Q394*H394</f>
        <v>0</v>
      </c>
      <c r="S394" s="256" t="n">
        <v>0</v>
      </c>
      <c r="T394" s="257" t="n">
        <f aca="false">S394*H394</f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258" t="s">
        <v>302</v>
      </c>
      <c r="AT394" s="258" t="s">
        <v>250</v>
      </c>
      <c r="AU394" s="258" t="s">
        <v>265</v>
      </c>
      <c r="AY394" s="3" t="s">
        <v>247</v>
      </c>
      <c r="BE394" s="137" t="n">
        <f aca="false">IF(N394="základní",J394,0)</f>
        <v>0</v>
      </c>
      <c r="BF394" s="137" t="n">
        <f aca="false">IF(N394="snížená",J394,0)</f>
        <v>0</v>
      </c>
      <c r="BG394" s="137" t="n">
        <f aca="false">IF(N394="zákl. přenesená",J394,0)</f>
        <v>0</v>
      </c>
      <c r="BH394" s="137" t="n">
        <f aca="false">IF(N394="sníž. přenesená",J394,0)</f>
        <v>0</v>
      </c>
      <c r="BI394" s="137" t="n">
        <f aca="false">IF(N394="nulová",J394,0)</f>
        <v>0</v>
      </c>
      <c r="BJ394" s="3" t="s">
        <v>81</v>
      </c>
      <c r="BK394" s="137" t="n">
        <f aca="false">ROUND(I394*H394,2)</f>
        <v>0</v>
      </c>
      <c r="BL394" s="3" t="s">
        <v>302</v>
      </c>
      <c r="BM394" s="258" t="s">
        <v>1395</v>
      </c>
    </row>
    <row r="395" s="30" customFormat="true" ht="10.2" hidden="false" customHeight="false" outlineLevel="0" collapsed="false">
      <c r="A395" s="26"/>
      <c r="B395" s="27"/>
      <c r="C395" s="28"/>
      <c r="D395" s="259" t="s">
        <v>256</v>
      </c>
      <c r="E395" s="28"/>
      <c r="F395" s="260" t="s">
        <v>1396</v>
      </c>
      <c r="G395" s="28"/>
      <c r="H395" s="28"/>
      <c r="I395" s="211"/>
      <c r="J395" s="28"/>
      <c r="K395" s="28"/>
      <c r="L395" s="29"/>
      <c r="M395" s="261"/>
      <c r="N395" s="262"/>
      <c r="O395" s="76"/>
      <c r="P395" s="76"/>
      <c r="Q395" s="76"/>
      <c r="R395" s="76"/>
      <c r="S395" s="76"/>
      <c r="T395" s="77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T395" s="3" t="s">
        <v>256</v>
      </c>
      <c r="AU395" s="3" t="s">
        <v>265</v>
      </c>
    </row>
    <row r="396" s="30" customFormat="true" ht="24.15" hidden="false" customHeight="true" outlineLevel="0" collapsed="false">
      <c r="A396" s="26"/>
      <c r="B396" s="27"/>
      <c r="C396" s="246" t="s">
        <v>1397</v>
      </c>
      <c r="D396" s="246" t="s">
        <v>250</v>
      </c>
      <c r="E396" s="247" t="s">
        <v>1398</v>
      </c>
      <c r="F396" s="248" t="s">
        <v>1399</v>
      </c>
      <c r="G396" s="249" t="s">
        <v>291</v>
      </c>
      <c r="H396" s="250" t="n">
        <v>1</v>
      </c>
      <c r="I396" s="251"/>
      <c r="J396" s="252" t="n">
        <f aca="false">ROUND(I396*H396,2)</f>
        <v>0</v>
      </c>
      <c r="K396" s="253"/>
      <c r="L396" s="29"/>
      <c r="M396" s="254"/>
      <c r="N396" s="255" t="s">
        <v>39</v>
      </c>
      <c r="O396" s="76"/>
      <c r="P396" s="256" t="n">
        <f aca="false">O396*H396</f>
        <v>0</v>
      </c>
      <c r="Q396" s="256" t="n">
        <v>0</v>
      </c>
      <c r="R396" s="256" t="n">
        <f aca="false">Q396*H396</f>
        <v>0</v>
      </c>
      <c r="S396" s="256" t="n">
        <v>0</v>
      </c>
      <c r="T396" s="257" t="n">
        <f aca="false">S396*H396</f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258" t="s">
        <v>302</v>
      </c>
      <c r="AT396" s="258" t="s">
        <v>250</v>
      </c>
      <c r="AU396" s="258" t="s">
        <v>265</v>
      </c>
      <c r="AY396" s="3" t="s">
        <v>247</v>
      </c>
      <c r="BE396" s="137" t="n">
        <f aca="false">IF(N396="základní",J396,0)</f>
        <v>0</v>
      </c>
      <c r="BF396" s="137" t="n">
        <f aca="false">IF(N396="snížená",J396,0)</f>
        <v>0</v>
      </c>
      <c r="BG396" s="137" t="n">
        <f aca="false">IF(N396="zákl. přenesená",J396,0)</f>
        <v>0</v>
      </c>
      <c r="BH396" s="137" t="n">
        <f aca="false">IF(N396="sníž. přenesená",J396,0)</f>
        <v>0</v>
      </c>
      <c r="BI396" s="137" t="n">
        <f aca="false">IF(N396="nulová",J396,0)</f>
        <v>0</v>
      </c>
      <c r="BJ396" s="3" t="s">
        <v>81</v>
      </c>
      <c r="BK396" s="137" t="n">
        <f aca="false">ROUND(I396*H396,2)</f>
        <v>0</v>
      </c>
      <c r="BL396" s="3" t="s">
        <v>302</v>
      </c>
      <c r="BM396" s="258" t="s">
        <v>1400</v>
      </c>
    </row>
    <row r="397" s="30" customFormat="true" ht="19.2" hidden="false" customHeight="false" outlineLevel="0" collapsed="false">
      <c r="A397" s="26"/>
      <c r="B397" s="27"/>
      <c r="C397" s="28"/>
      <c r="D397" s="259" t="s">
        <v>256</v>
      </c>
      <c r="E397" s="28"/>
      <c r="F397" s="260" t="s">
        <v>1399</v>
      </c>
      <c r="G397" s="28"/>
      <c r="H397" s="28"/>
      <c r="I397" s="211"/>
      <c r="J397" s="28"/>
      <c r="K397" s="28"/>
      <c r="L397" s="29"/>
      <c r="M397" s="261"/>
      <c r="N397" s="262"/>
      <c r="O397" s="76"/>
      <c r="P397" s="76"/>
      <c r="Q397" s="76"/>
      <c r="R397" s="76"/>
      <c r="S397" s="76"/>
      <c r="T397" s="77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T397" s="3" t="s">
        <v>256</v>
      </c>
      <c r="AU397" s="3" t="s">
        <v>265</v>
      </c>
    </row>
    <row r="398" s="30" customFormat="true" ht="37.8" hidden="false" customHeight="true" outlineLevel="0" collapsed="false">
      <c r="A398" s="26"/>
      <c r="B398" s="27"/>
      <c r="C398" s="246" t="s">
        <v>1401</v>
      </c>
      <c r="D398" s="246" t="s">
        <v>250</v>
      </c>
      <c r="E398" s="247" t="s">
        <v>1402</v>
      </c>
      <c r="F398" s="248" t="s">
        <v>1403</v>
      </c>
      <c r="G398" s="249" t="s">
        <v>291</v>
      </c>
      <c r="H398" s="250" t="n">
        <v>1</v>
      </c>
      <c r="I398" s="251"/>
      <c r="J398" s="252" t="n">
        <f aca="false">ROUND(I398*H398,2)</f>
        <v>0</v>
      </c>
      <c r="K398" s="253"/>
      <c r="L398" s="29"/>
      <c r="M398" s="254"/>
      <c r="N398" s="255" t="s">
        <v>39</v>
      </c>
      <c r="O398" s="76"/>
      <c r="P398" s="256" t="n">
        <f aca="false">O398*H398</f>
        <v>0</v>
      </c>
      <c r="Q398" s="256" t="n">
        <v>0</v>
      </c>
      <c r="R398" s="256" t="n">
        <f aca="false">Q398*H398</f>
        <v>0</v>
      </c>
      <c r="S398" s="256" t="n">
        <v>0.0025</v>
      </c>
      <c r="T398" s="257" t="n">
        <f aca="false">S398*H398</f>
        <v>0.0025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258" t="s">
        <v>302</v>
      </c>
      <c r="AT398" s="258" t="s">
        <v>250</v>
      </c>
      <c r="AU398" s="258" t="s">
        <v>265</v>
      </c>
      <c r="AY398" s="3" t="s">
        <v>247</v>
      </c>
      <c r="BE398" s="137" t="n">
        <f aca="false">IF(N398="základní",J398,0)</f>
        <v>0</v>
      </c>
      <c r="BF398" s="137" t="n">
        <f aca="false">IF(N398="snížená",J398,0)</f>
        <v>0</v>
      </c>
      <c r="BG398" s="137" t="n">
        <f aca="false">IF(N398="zákl. přenesená",J398,0)</f>
        <v>0</v>
      </c>
      <c r="BH398" s="137" t="n">
        <f aca="false">IF(N398="sníž. přenesená",J398,0)</f>
        <v>0</v>
      </c>
      <c r="BI398" s="137" t="n">
        <f aca="false">IF(N398="nulová",J398,0)</f>
        <v>0</v>
      </c>
      <c r="BJ398" s="3" t="s">
        <v>81</v>
      </c>
      <c r="BK398" s="137" t="n">
        <f aca="false">ROUND(I398*H398,2)</f>
        <v>0</v>
      </c>
      <c r="BL398" s="3" t="s">
        <v>302</v>
      </c>
      <c r="BM398" s="258" t="s">
        <v>1404</v>
      </c>
    </row>
    <row r="399" s="30" customFormat="true" ht="28.8" hidden="false" customHeight="false" outlineLevel="0" collapsed="false">
      <c r="A399" s="26"/>
      <c r="B399" s="27"/>
      <c r="C399" s="28"/>
      <c r="D399" s="259" t="s">
        <v>256</v>
      </c>
      <c r="E399" s="28"/>
      <c r="F399" s="260" t="s">
        <v>1403</v>
      </c>
      <c r="G399" s="28"/>
      <c r="H399" s="28"/>
      <c r="I399" s="211"/>
      <c r="J399" s="28"/>
      <c r="K399" s="28"/>
      <c r="L399" s="29"/>
      <c r="M399" s="261"/>
      <c r="N399" s="262"/>
      <c r="O399" s="76"/>
      <c r="P399" s="76"/>
      <c r="Q399" s="76"/>
      <c r="R399" s="76"/>
      <c r="S399" s="76"/>
      <c r="T399" s="77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T399" s="3" t="s">
        <v>256</v>
      </c>
      <c r="AU399" s="3" t="s">
        <v>265</v>
      </c>
    </row>
    <row r="400" s="30" customFormat="true" ht="16.5" hidden="false" customHeight="true" outlineLevel="0" collapsed="false">
      <c r="A400" s="26"/>
      <c r="B400" s="27"/>
      <c r="C400" s="246" t="s">
        <v>1692</v>
      </c>
      <c r="D400" s="246" t="s">
        <v>250</v>
      </c>
      <c r="E400" s="247" t="s">
        <v>1693</v>
      </c>
      <c r="F400" s="248" t="s">
        <v>1694</v>
      </c>
      <c r="G400" s="249" t="s">
        <v>291</v>
      </c>
      <c r="H400" s="250" t="n">
        <v>1</v>
      </c>
      <c r="I400" s="251"/>
      <c r="J400" s="252" t="n">
        <f aca="false">ROUND(I400*H400,2)</f>
        <v>0</v>
      </c>
      <c r="K400" s="253"/>
      <c r="L400" s="29"/>
      <c r="M400" s="254"/>
      <c r="N400" s="255" t="s">
        <v>39</v>
      </c>
      <c r="O400" s="76"/>
      <c r="P400" s="256" t="n">
        <f aca="false">O400*H400</f>
        <v>0</v>
      </c>
      <c r="Q400" s="256" t="n">
        <v>0</v>
      </c>
      <c r="R400" s="256" t="n">
        <f aca="false">Q400*H400</f>
        <v>0</v>
      </c>
      <c r="S400" s="256" t="n">
        <v>0</v>
      </c>
      <c r="T400" s="257" t="n">
        <f aca="false">S400*H400</f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258" t="s">
        <v>302</v>
      </c>
      <c r="AT400" s="258" t="s">
        <v>250</v>
      </c>
      <c r="AU400" s="258" t="s">
        <v>265</v>
      </c>
      <c r="AY400" s="3" t="s">
        <v>247</v>
      </c>
      <c r="BE400" s="137" t="n">
        <f aca="false">IF(N400="základní",J400,0)</f>
        <v>0</v>
      </c>
      <c r="BF400" s="137" t="n">
        <f aca="false">IF(N400="snížená",J400,0)</f>
        <v>0</v>
      </c>
      <c r="BG400" s="137" t="n">
        <f aca="false">IF(N400="zákl. přenesená",J400,0)</f>
        <v>0</v>
      </c>
      <c r="BH400" s="137" t="n">
        <f aca="false">IF(N400="sníž. přenesená",J400,0)</f>
        <v>0</v>
      </c>
      <c r="BI400" s="137" t="n">
        <f aca="false">IF(N400="nulová",J400,0)</f>
        <v>0</v>
      </c>
      <c r="BJ400" s="3" t="s">
        <v>81</v>
      </c>
      <c r="BK400" s="137" t="n">
        <f aca="false">ROUND(I400*H400,2)</f>
        <v>0</v>
      </c>
      <c r="BL400" s="3" t="s">
        <v>302</v>
      </c>
      <c r="BM400" s="258" t="s">
        <v>1695</v>
      </c>
    </row>
    <row r="401" s="30" customFormat="true" ht="10.2" hidden="false" customHeight="false" outlineLevel="0" collapsed="false">
      <c r="A401" s="26"/>
      <c r="B401" s="27"/>
      <c r="C401" s="28"/>
      <c r="D401" s="259" t="s">
        <v>256</v>
      </c>
      <c r="E401" s="28"/>
      <c r="F401" s="260" t="s">
        <v>1694</v>
      </c>
      <c r="G401" s="28"/>
      <c r="H401" s="28"/>
      <c r="I401" s="211"/>
      <c r="J401" s="28"/>
      <c r="K401" s="28"/>
      <c r="L401" s="29"/>
      <c r="M401" s="261"/>
      <c r="N401" s="262"/>
      <c r="O401" s="76"/>
      <c r="P401" s="76"/>
      <c r="Q401" s="76"/>
      <c r="R401" s="76"/>
      <c r="S401" s="76"/>
      <c r="T401" s="77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T401" s="3" t="s">
        <v>256</v>
      </c>
      <c r="AU401" s="3" t="s">
        <v>265</v>
      </c>
    </row>
    <row r="402" s="30" customFormat="true" ht="16.5" hidden="false" customHeight="true" outlineLevel="0" collapsed="false">
      <c r="A402" s="26"/>
      <c r="B402" s="27"/>
      <c r="C402" s="246" t="s">
        <v>1696</v>
      </c>
      <c r="D402" s="246" t="s">
        <v>250</v>
      </c>
      <c r="E402" s="247" t="s">
        <v>1697</v>
      </c>
      <c r="F402" s="248" t="s">
        <v>1698</v>
      </c>
      <c r="G402" s="249" t="s">
        <v>291</v>
      </c>
      <c r="H402" s="250" t="n">
        <v>1</v>
      </c>
      <c r="I402" s="251"/>
      <c r="J402" s="252" t="n">
        <f aca="false">ROUND(I402*H402,2)</f>
        <v>0</v>
      </c>
      <c r="K402" s="253"/>
      <c r="L402" s="29"/>
      <c r="M402" s="254"/>
      <c r="N402" s="255" t="s">
        <v>39</v>
      </c>
      <c r="O402" s="76"/>
      <c r="P402" s="256" t="n">
        <f aca="false">O402*H402</f>
        <v>0</v>
      </c>
      <c r="Q402" s="256" t="n">
        <v>0</v>
      </c>
      <c r="R402" s="256" t="n">
        <f aca="false">Q402*H402</f>
        <v>0</v>
      </c>
      <c r="S402" s="256" t="n">
        <v>0</v>
      </c>
      <c r="T402" s="257" t="n">
        <f aca="false">S402*H402</f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258" t="s">
        <v>302</v>
      </c>
      <c r="AT402" s="258" t="s">
        <v>250</v>
      </c>
      <c r="AU402" s="258" t="s">
        <v>265</v>
      </c>
      <c r="AY402" s="3" t="s">
        <v>247</v>
      </c>
      <c r="BE402" s="137" t="n">
        <f aca="false">IF(N402="základní",J402,0)</f>
        <v>0</v>
      </c>
      <c r="BF402" s="137" t="n">
        <f aca="false">IF(N402="snížená",J402,0)</f>
        <v>0</v>
      </c>
      <c r="BG402" s="137" t="n">
        <f aca="false">IF(N402="zákl. přenesená",J402,0)</f>
        <v>0</v>
      </c>
      <c r="BH402" s="137" t="n">
        <f aca="false">IF(N402="sníž. přenesená",J402,0)</f>
        <v>0</v>
      </c>
      <c r="BI402" s="137" t="n">
        <f aca="false">IF(N402="nulová",J402,0)</f>
        <v>0</v>
      </c>
      <c r="BJ402" s="3" t="s">
        <v>81</v>
      </c>
      <c r="BK402" s="137" t="n">
        <f aca="false">ROUND(I402*H402,2)</f>
        <v>0</v>
      </c>
      <c r="BL402" s="3" t="s">
        <v>302</v>
      </c>
      <c r="BM402" s="258" t="s">
        <v>1699</v>
      </c>
    </row>
    <row r="403" s="30" customFormat="true" ht="19.2" hidden="false" customHeight="false" outlineLevel="0" collapsed="false">
      <c r="A403" s="26"/>
      <c r="B403" s="27"/>
      <c r="C403" s="28"/>
      <c r="D403" s="259" t="s">
        <v>256</v>
      </c>
      <c r="E403" s="28"/>
      <c r="F403" s="260" t="s">
        <v>1700</v>
      </c>
      <c r="G403" s="28"/>
      <c r="H403" s="28"/>
      <c r="I403" s="211"/>
      <c r="J403" s="28"/>
      <c r="K403" s="28"/>
      <c r="L403" s="29"/>
      <c r="M403" s="261"/>
      <c r="N403" s="262"/>
      <c r="O403" s="76"/>
      <c r="P403" s="76"/>
      <c r="Q403" s="76"/>
      <c r="R403" s="76"/>
      <c r="S403" s="76"/>
      <c r="T403" s="77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T403" s="3" t="s">
        <v>256</v>
      </c>
      <c r="AU403" s="3" t="s">
        <v>265</v>
      </c>
    </row>
    <row r="404" s="30" customFormat="true" ht="16.5" hidden="false" customHeight="true" outlineLevel="0" collapsed="false">
      <c r="A404" s="26"/>
      <c r="B404" s="27"/>
      <c r="C404" s="263" t="s">
        <v>1701</v>
      </c>
      <c r="D404" s="263" t="s">
        <v>288</v>
      </c>
      <c r="E404" s="264" t="s">
        <v>1702</v>
      </c>
      <c r="F404" s="265" t="s">
        <v>1703</v>
      </c>
      <c r="G404" s="266" t="s">
        <v>291</v>
      </c>
      <c r="H404" s="267" t="n">
        <v>1</v>
      </c>
      <c r="I404" s="268"/>
      <c r="J404" s="269" t="n">
        <f aca="false">ROUND(I404*H404,2)</f>
        <v>0</v>
      </c>
      <c r="K404" s="270"/>
      <c r="L404" s="271"/>
      <c r="M404" s="272"/>
      <c r="N404" s="273" t="s">
        <v>39</v>
      </c>
      <c r="O404" s="76"/>
      <c r="P404" s="256" t="n">
        <f aca="false">O404*H404</f>
        <v>0</v>
      </c>
      <c r="Q404" s="256" t="n">
        <v>9E-005</v>
      </c>
      <c r="R404" s="256" t="n">
        <f aca="false">Q404*H404</f>
        <v>9E-005</v>
      </c>
      <c r="S404" s="256" t="n">
        <v>0</v>
      </c>
      <c r="T404" s="257" t="n">
        <f aca="false">S404*H404</f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258" t="s">
        <v>324</v>
      </c>
      <c r="AT404" s="258" t="s">
        <v>288</v>
      </c>
      <c r="AU404" s="258" t="s">
        <v>265</v>
      </c>
      <c r="AY404" s="3" t="s">
        <v>247</v>
      </c>
      <c r="BE404" s="137" t="n">
        <f aca="false">IF(N404="základní",J404,0)</f>
        <v>0</v>
      </c>
      <c r="BF404" s="137" t="n">
        <f aca="false">IF(N404="snížená",J404,0)</f>
        <v>0</v>
      </c>
      <c r="BG404" s="137" t="n">
        <f aca="false">IF(N404="zákl. přenesená",J404,0)</f>
        <v>0</v>
      </c>
      <c r="BH404" s="137" t="n">
        <f aca="false">IF(N404="sníž. přenesená",J404,0)</f>
        <v>0</v>
      </c>
      <c r="BI404" s="137" t="n">
        <f aca="false">IF(N404="nulová",J404,0)</f>
        <v>0</v>
      </c>
      <c r="BJ404" s="3" t="s">
        <v>81</v>
      </c>
      <c r="BK404" s="137" t="n">
        <f aca="false">ROUND(I404*H404,2)</f>
        <v>0</v>
      </c>
      <c r="BL404" s="3" t="s">
        <v>302</v>
      </c>
      <c r="BM404" s="258" t="s">
        <v>1704</v>
      </c>
    </row>
    <row r="405" s="30" customFormat="true" ht="10.2" hidden="false" customHeight="false" outlineLevel="0" collapsed="false">
      <c r="A405" s="26"/>
      <c r="B405" s="27"/>
      <c r="C405" s="28"/>
      <c r="D405" s="259" t="s">
        <v>256</v>
      </c>
      <c r="E405" s="28"/>
      <c r="F405" s="260" t="s">
        <v>1705</v>
      </c>
      <c r="G405" s="28"/>
      <c r="H405" s="28"/>
      <c r="I405" s="211"/>
      <c r="J405" s="28"/>
      <c r="K405" s="28"/>
      <c r="L405" s="29"/>
      <c r="M405" s="261"/>
      <c r="N405" s="262"/>
      <c r="O405" s="76"/>
      <c r="P405" s="76"/>
      <c r="Q405" s="76"/>
      <c r="R405" s="76"/>
      <c r="S405" s="76"/>
      <c r="T405" s="77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T405" s="3" t="s">
        <v>256</v>
      </c>
      <c r="AU405" s="3" t="s">
        <v>265</v>
      </c>
    </row>
    <row r="406" s="30" customFormat="true" ht="21.75" hidden="false" customHeight="true" outlineLevel="0" collapsed="false">
      <c r="A406" s="26"/>
      <c r="B406" s="27"/>
      <c r="C406" s="246" t="s">
        <v>1706</v>
      </c>
      <c r="D406" s="246" t="s">
        <v>250</v>
      </c>
      <c r="E406" s="247" t="s">
        <v>1707</v>
      </c>
      <c r="F406" s="248" t="s">
        <v>1708</v>
      </c>
      <c r="G406" s="249" t="s">
        <v>291</v>
      </c>
      <c r="H406" s="250" t="n">
        <v>1</v>
      </c>
      <c r="I406" s="251"/>
      <c r="J406" s="252" t="n">
        <f aca="false">ROUND(I406*H406,2)</f>
        <v>0</v>
      </c>
      <c r="K406" s="253"/>
      <c r="L406" s="29"/>
      <c r="M406" s="254"/>
      <c r="N406" s="255" t="s">
        <v>39</v>
      </c>
      <c r="O406" s="76"/>
      <c r="P406" s="256" t="n">
        <f aca="false">O406*H406</f>
        <v>0</v>
      </c>
      <c r="Q406" s="256" t="n">
        <v>0</v>
      </c>
      <c r="R406" s="256" t="n">
        <f aca="false">Q406*H406</f>
        <v>0</v>
      </c>
      <c r="S406" s="256" t="n">
        <v>0</v>
      </c>
      <c r="T406" s="257" t="n">
        <f aca="false">S406*H406</f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258" t="s">
        <v>302</v>
      </c>
      <c r="AT406" s="258" t="s">
        <v>250</v>
      </c>
      <c r="AU406" s="258" t="s">
        <v>265</v>
      </c>
      <c r="AY406" s="3" t="s">
        <v>247</v>
      </c>
      <c r="BE406" s="137" t="n">
        <f aca="false">IF(N406="základní",J406,0)</f>
        <v>0</v>
      </c>
      <c r="BF406" s="137" t="n">
        <f aca="false">IF(N406="snížená",J406,0)</f>
        <v>0</v>
      </c>
      <c r="BG406" s="137" t="n">
        <f aca="false">IF(N406="zákl. přenesená",J406,0)</f>
        <v>0</v>
      </c>
      <c r="BH406" s="137" t="n">
        <f aca="false">IF(N406="sníž. přenesená",J406,0)</f>
        <v>0</v>
      </c>
      <c r="BI406" s="137" t="n">
        <f aca="false">IF(N406="nulová",J406,0)</f>
        <v>0</v>
      </c>
      <c r="BJ406" s="3" t="s">
        <v>81</v>
      </c>
      <c r="BK406" s="137" t="n">
        <f aca="false">ROUND(I406*H406,2)</f>
        <v>0</v>
      </c>
      <c r="BL406" s="3" t="s">
        <v>302</v>
      </c>
      <c r="BM406" s="258" t="s">
        <v>1709</v>
      </c>
    </row>
    <row r="407" s="30" customFormat="true" ht="10.2" hidden="false" customHeight="false" outlineLevel="0" collapsed="false">
      <c r="A407" s="26"/>
      <c r="B407" s="27"/>
      <c r="C407" s="28"/>
      <c r="D407" s="259" t="s">
        <v>256</v>
      </c>
      <c r="E407" s="28"/>
      <c r="F407" s="260" t="s">
        <v>1708</v>
      </c>
      <c r="G407" s="28"/>
      <c r="H407" s="28"/>
      <c r="I407" s="211"/>
      <c r="J407" s="28"/>
      <c r="K407" s="28"/>
      <c r="L407" s="29"/>
      <c r="M407" s="261"/>
      <c r="N407" s="262"/>
      <c r="O407" s="76"/>
      <c r="P407" s="76"/>
      <c r="Q407" s="76"/>
      <c r="R407" s="76"/>
      <c r="S407" s="76"/>
      <c r="T407" s="77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T407" s="3" t="s">
        <v>256</v>
      </c>
      <c r="AU407" s="3" t="s">
        <v>265</v>
      </c>
    </row>
    <row r="408" s="30" customFormat="true" ht="16.5" hidden="false" customHeight="true" outlineLevel="0" collapsed="false">
      <c r="A408" s="26"/>
      <c r="B408" s="27"/>
      <c r="C408" s="246" t="s">
        <v>1710</v>
      </c>
      <c r="D408" s="246" t="s">
        <v>250</v>
      </c>
      <c r="E408" s="247" t="s">
        <v>1697</v>
      </c>
      <c r="F408" s="248" t="s">
        <v>1698</v>
      </c>
      <c r="G408" s="249" t="s">
        <v>291</v>
      </c>
      <c r="H408" s="250" t="n">
        <v>1</v>
      </c>
      <c r="I408" s="251"/>
      <c r="J408" s="252" t="n">
        <f aca="false">ROUND(I408*H408,2)</f>
        <v>0</v>
      </c>
      <c r="K408" s="253"/>
      <c r="L408" s="29"/>
      <c r="M408" s="254"/>
      <c r="N408" s="255" t="s">
        <v>39</v>
      </c>
      <c r="O408" s="76"/>
      <c r="P408" s="256" t="n">
        <f aca="false">O408*H408</f>
        <v>0</v>
      </c>
      <c r="Q408" s="256" t="n">
        <v>0</v>
      </c>
      <c r="R408" s="256" t="n">
        <f aca="false">Q408*H408</f>
        <v>0</v>
      </c>
      <c r="S408" s="256" t="n">
        <v>0</v>
      </c>
      <c r="T408" s="257" t="n">
        <f aca="false">S408*H408</f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258" t="s">
        <v>302</v>
      </c>
      <c r="AT408" s="258" t="s">
        <v>250</v>
      </c>
      <c r="AU408" s="258" t="s">
        <v>265</v>
      </c>
      <c r="AY408" s="3" t="s">
        <v>247</v>
      </c>
      <c r="BE408" s="137" t="n">
        <f aca="false">IF(N408="základní",J408,0)</f>
        <v>0</v>
      </c>
      <c r="BF408" s="137" t="n">
        <f aca="false">IF(N408="snížená",J408,0)</f>
        <v>0</v>
      </c>
      <c r="BG408" s="137" t="n">
        <f aca="false">IF(N408="zákl. přenesená",J408,0)</f>
        <v>0</v>
      </c>
      <c r="BH408" s="137" t="n">
        <f aca="false">IF(N408="sníž. přenesená",J408,0)</f>
        <v>0</v>
      </c>
      <c r="BI408" s="137" t="n">
        <f aca="false">IF(N408="nulová",J408,0)</f>
        <v>0</v>
      </c>
      <c r="BJ408" s="3" t="s">
        <v>81</v>
      </c>
      <c r="BK408" s="137" t="n">
        <f aca="false">ROUND(I408*H408,2)</f>
        <v>0</v>
      </c>
      <c r="BL408" s="3" t="s">
        <v>302</v>
      </c>
      <c r="BM408" s="258" t="s">
        <v>1711</v>
      </c>
    </row>
    <row r="409" s="30" customFormat="true" ht="19.2" hidden="false" customHeight="false" outlineLevel="0" collapsed="false">
      <c r="A409" s="26"/>
      <c r="B409" s="27"/>
      <c r="C409" s="28"/>
      <c r="D409" s="259" t="s">
        <v>256</v>
      </c>
      <c r="E409" s="28"/>
      <c r="F409" s="260" t="s">
        <v>1700</v>
      </c>
      <c r="G409" s="28"/>
      <c r="H409" s="28"/>
      <c r="I409" s="211"/>
      <c r="J409" s="28"/>
      <c r="K409" s="28"/>
      <c r="L409" s="29"/>
      <c r="M409" s="261"/>
      <c r="N409" s="262"/>
      <c r="O409" s="76"/>
      <c r="P409" s="76"/>
      <c r="Q409" s="76"/>
      <c r="R409" s="76"/>
      <c r="S409" s="76"/>
      <c r="T409" s="77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T409" s="3" t="s">
        <v>256</v>
      </c>
      <c r="AU409" s="3" t="s">
        <v>265</v>
      </c>
    </row>
    <row r="410" s="30" customFormat="true" ht="16.5" hidden="false" customHeight="true" outlineLevel="0" collapsed="false">
      <c r="A410" s="26"/>
      <c r="B410" s="27"/>
      <c r="C410" s="263" t="s">
        <v>1712</v>
      </c>
      <c r="D410" s="263" t="s">
        <v>288</v>
      </c>
      <c r="E410" s="264" t="s">
        <v>1713</v>
      </c>
      <c r="F410" s="265" t="s">
        <v>1714</v>
      </c>
      <c r="G410" s="266" t="s">
        <v>291</v>
      </c>
      <c r="H410" s="267" t="n">
        <v>1</v>
      </c>
      <c r="I410" s="268"/>
      <c r="J410" s="269" t="n">
        <f aca="false">ROUND(I410*H410,2)</f>
        <v>0</v>
      </c>
      <c r="K410" s="270"/>
      <c r="L410" s="271"/>
      <c r="M410" s="272"/>
      <c r="N410" s="273" t="s">
        <v>39</v>
      </c>
      <c r="O410" s="76"/>
      <c r="P410" s="256" t="n">
        <f aca="false">O410*H410</f>
        <v>0</v>
      </c>
      <c r="Q410" s="256" t="n">
        <v>9E-005</v>
      </c>
      <c r="R410" s="256" t="n">
        <f aca="false">Q410*H410</f>
        <v>9E-005</v>
      </c>
      <c r="S410" s="256" t="n">
        <v>0</v>
      </c>
      <c r="T410" s="257" t="n">
        <f aca="false">S410*H410</f>
        <v>0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258" t="s">
        <v>324</v>
      </c>
      <c r="AT410" s="258" t="s">
        <v>288</v>
      </c>
      <c r="AU410" s="258" t="s">
        <v>265</v>
      </c>
      <c r="AY410" s="3" t="s">
        <v>247</v>
      </c>
      <c r="BE410" s="137" t="n">
        <f aca="false">IF(N410="základní",J410,0)</f>
        <v>0</v>
      </c>
      <c r="BF410" s="137" t="n">
        <f aca="false">IF(N410="snížená",J410,0)</f>
        <v>0</v>
      </c>
      <c r="BG410" s="137" t="n">
        <f aca="false">IF(N410="zákl. přenesená",J410,0)</f>
        <v>0</v>
      </c>
      <c r="BH410" s="137" t="n">
        <f aca="false">IF(N410="sníž. přenesená",J410,0)</f>
        <v>0</v>
      </c>
      <c r="BI410" s="137" t="n">
        <f aca="false">IF(N410="nulová",J410,0)</f>
        <v>0</v>
      </c>
      <c r="BJ410" s="3" t="s">
        <v>81</v>
      </c>
      <c r="BK410" s="137" t="n">
        <f aca="false">ROUND(I410*H410,2)</f>
        <v>0</v>
      </c>
      <c r="BL410" s="3" t="s">
        <v>302</v>
      </c>
      <c r="BM410" s="258" t="s">
        <v>1715</v>
      </c>
    </row>
    <row r="411" s="30" customFormat="true" ht="10.2" hidden="false" customHeight="false" outlineLevel="0" collapsed="false">
      <c r="A411" s="26"/>
      <c r="B411" s="27"/>
      <c r="C411" s="28"/>
      <c r="D411" s="259" t="s">
        <v>256</v>
      </c>
      <c r="E411" s="28"/>
      <c r="F411" s="260" t="s">
        <v>1705</v>
      </c>
      <c r="G411" s="28"/>
      <c r="H411" s="28"/>
      <c r="I411" s="211"/>
      <c r="J411" s="28"/>
      <c r="K411" s="28"/>
      <c r="L411" s="29"/>
      <c r="M411" s="261"/>
      <c r="N411" s="262"/>
      <c r="O411" s="76"/>
      <c r="P411" s="76"/>
      <c r="Q411" s="76"/>
      <c r="R411" s="76"/>
      <c r="S411" s="76"/>
      <c r="T411" s="77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T411" s="3" t="s">
        <v>256</v>
      </c>
      <c r="AU411" s="3" t="s">
        <v>265</v>
      </c>
    </row>
    <row r="412" s="30" customFormat="true" ht="24.15" hidden="false" customHeight="true" outlineLevel="0" collapsed="false">
      <c r="A412" s="26"/>
      <c r="B412" s="27"/>
      <c r="C412" s="246" t="s">
        <v>1405</v>
      </c>
      <c r="D412" s="246" t="s">
        <v>250</v>
      </c>
      <c r="E412" s="247" t="s">
        <v>1406</v>
      </c>
      <c r="F412" s="248" t="s">
        <v>1407</v>
      </c>
      <c r="G412" s="249" t="s">
        <v>291</v>
      </c>
      <c r="H412" s="250" t="n">
        <v>1</v>
      </c>
      <c r="I412" s="251"/>
      <c r="J412" s="252" t="n">
        <f aca="false">ROUND(I412*H412,2)</f>
        <v>0</v>
      </c>
      <c r="K412" s="253"/>
      <c r="L412" s="29"/>
      <c r="M412" s="254"/>
      <c r="N412" s="255" t="s">
        <v>39</v>
      </c>
      <c r="O412" s="76"/>
      <c r="P412" s="256" t="n">
        <f aca="false">O412*H412</f>
        <v>0</v>
      </c>
      <c r="Q412" s="256" t="n">
        <v>0</v>
      </c>
      <c r="R412" s="256" t="n">
        <f aca="false">Q412*H412</f>
        <v>0</v>
      </c>
      <c r="S412" s="256" t="n">
        <v>5E-005</v>
      </c>
      <c r="T412" s="257" t="n">
        <f aca="false">S412*H412</f>
        <v>5E-005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258" t="s">
        <v>302</v>
      </c>
      <c r="AT412" s="258" t="s">
        <v>250</v>
      </c>
      <c r="AU412" s="258" t="s">
        <v>265</v>
      </c>
      <c r="AY412" s="3" t="s">
        <v>247</v>
      </c>
      <c r="BE412" s="137" t="n">
        <f aca="false">IF(N412="základní",J412,0)</f>
        <v>0</v>
      </c>
      <c r="BF412" s="137" t="n">
        <f aca="false">IF(N412="snížená",J412,0)</f>
        <v>0</v>
      </c>
      <c r="BG412" s="137" t="n">
        <f aca="false">IF(N412="zákl. přenesená",J412,0)</f>
        <v>0</v>
      </c>
      <c r="BH412" s="137" t="n">
        <f aca="false">IF(N412="sníž. přenesená",J412,0)</f>
        <v>0</v>
      </c>
      <c r="BI412" s="137" t="n">
        <f aca="false">IF(N412="nulová",J412,0)</f>
        <v>0</v>
      </c>
      <c r="BJ412" s="3" t="s">
        <v>81</v>
      </c>
      <c r="BK412" s="137" t="n">
        <f aca="false">ROUND(I412*H412,2)</f>
        <v>0</v>
      </c>
      <c r="BL412" s="3" t="s">
        <v>302</v>
      </c>
      <c r="BM412" s="258" t="s">
        <v>1408</v>
      </c>
    </row>
    <row r="413" s="30" customFormat="true" ht="67.2" hidden="false" customHeight="false" outlineLevel="0" collapsed="false">
      <c r="A413" s="26"/>
      <c r="B413" s="27"/>
      <c r="C413" s="28"/>
      <c r="D413" s="259" t="s">
        <v>256</v>
      </c>
      <c r="E413" s="28"/>
      <c r="F413" s="260" t="s">
        <v>1409</v>
      </c>
      <c r="G413" s="28"/>
      <c r="H413" s="28"/>
      <c r="I413" s="211"/>
      <c r="J413" s="28"/>
      <c r="K413" s="28"/>
      <c r="L413" s="29"/>
      <c r="M413" s="261"/>
      <c r="N413" s="262"/>
      <c r="O413" s="76"/>
      <c r="P413" s="76"/>
      <c r="Q413" s="76"/>
      <c r="R413" s="76"/>
      <c r="S413" s="76"/>
      <c r="T413" s="77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T413" s="3" t="s">
        <v>256</v>
      </c>
      <c r="AU413" s="3" t="s">
        <v>265</v>
      </c>
    </row>
    <row r="414" s="30" customFormat="true" ht="37.8" hidden="false" customHeight="true" outlineLevel="0" collapsed="false">
      <c r="A414" s="26"/>
      <c r="B414" s="27"/>
      <c r="C414" s="246" t="s">
        <v>1110</v>
      </c>
      <c r="D414" s="246" t="s">
        <v>250</v>
      </c>
      <c r="E414" s="247" t="s">
        <v>1111</v>
      </c>
      <c r="F414" s="248" t="s">
        <v>1112</v>
      </c>
      <c r="G414" s="249" t="s">
        <v>291</v>
      </c>
      <c r="H414" s="250" t="n">
        <v>1</v>
      </c>
      <c r="I414" s="251"/>
      <c r="J414" s="252" t="n">
        <f aca="false">ROUND(I414*H414,2)</f>
        <v>0</v>
      </c>
      <c r="K414" s="253"/>
      <c r="L414" s="29"/>
      <c r="M414" s="254"/>
      <c r="N414" s="255" t="s">
        <v>39</v>
      </c>
      <c r="O414" s="76"/>
      <c r="P414" s="256" t="n">
        <f aca="false">O414*H414</f>
        <v>0</v>
      </c>
      <c r="Q414" s="256" t="n">
        <v>0</v>
      </c>
      <c r="R414" s="256" t="n">
        <f aca="false">Q414*H414</f>
        <v>0</v>
      </c>
      <c r="S414" s="256" t="n">
        <v>5E-005</v>
      </c>
      <c r="T414" s="257" t="n">
        <f aca="false">S414*H414</f>
        <v>5E-005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258" t="s">
        <v>302</v>
      </c>
      <c r="AT414" s="258" t="s">
        <v>250</v>
      </c>
      <c r="AU414" s="258" t="s">
        <v>265</v>
      </c>
      <c r="AY414" s="3" t="s">
        <v>247</v>
      </c>
      <c r="BE414" s="137" t="n">
        <f aca="false">IF(N414="základní",J414,0)</f>
        <v>0</v>
      </c>
      <c r="BF414" s="137" t="n">
        <f aca="false">IF(N414="snížená",J414,0)</f>
        <v>0</v>
      </c>
      <c r="BG414" s="137" t="n">
        <f aca="false">IF(N414="zákl. přenesená",J414,0)</f>
        <v>0</v>
      </c>
      <c r="BH414" s="137" t="n">
        <f aca="false">IF(N414="sníž. přenesená",J414,0)</f>
        <v>0</v>
      </c>
      <c r="BI414" s="137" t="n">
        <f aca="false">IF(N414="nulová",J414,0)</f>
        <v>0</v>
      </c>
      <c r="BJ414" s="3" t="s">
        <v>81</v>
      </c>
      <c r="BK414" s="137" t="n">
        <f aca="false">ROUND(I414*H414,2)</f>
        <v>0</v>
      </c>
      <c r="BL414" s="3" t="s">
        <v>302</v>
      </c>
      <c r="BM414" s="258" t="s">
        <v>1113</v>
      </c>
    </row>
    <row r="415" s="30" customFormat="true" ht="76.8" hidden="false" customHeight="false" outlineLevel="0" collapsed="false">
      <c r="A415" s="26"/>
      <c r="B415" s="27"/>
      <c r="C415" s="28"/>
      <c r="D415" s="259" t="s">
        <v>256</v>
      </c>
      <c r="E415" s="28"/>
      <c r="F415" s="260" t="s">
        <v>1114</v>
      </c>
      <c r="G415" s="28"/>
      <c r="H415" s="28"/>
      <c r="I415" s="211"/>
      <c r="J415" s="28"/>
      <c r="K415" s="28"/>
      <c r="L415" s="29"/>
      <c r="M415" s="261"/>
      <c r="N415" s="262"/>
      <c r="O415" s="76"/>
      <c r="P415" s="76"/>
      <c r="Q415" s="76"/>
      <c r="R415" s="76"/>
      <c r="S415" s="76"/>
      <c r="T415" s="77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T415" s="3" t="s">
        <v>256</v>
      </c>
      <c r="AU415" s="3" t="s">
        <v>265</v>
      </c>
    </row>
    <row r="416" s="229" customFormat="true" ht="22.8" hidden="false" customHeight="true" outlineLevel="0" collapsed="false">
      <c r="B416" s="230"/>
      <c r="C416" s="231"/>
      <c r="D416" s="232" t="s">
        <v>73</v>
      </c>
      <c r="E416" s="244" t="s">
        <v>1126</v>
      </c>
      <c r="F416" s="244" t="s">
        <v>506</v>
      </c>
      <c r="G416" s="231"/>
      <c r="H416" s="231"/>
      <c r="I416" s="234"/>
      <c r="J416" s="245" t="n">
        <f aca="false">BK416</f>
        <v>0</v>
      </c>
      <c r="K416" s="231"/>
      <c r="L416" s="236"/>
      <c r="M416" s="237"/>
      <c r="N416" s="238"/>
      <c r="O416" s="238"/>
      <c r="P416" s="239" t="n">
        <f aca="false">SUM(P417:P436)</f>
        <v>0</v>
      </c>
      <c r="Q416" s="238"/>
      <c r="R416" s="239" t="n">
        <f aca="false">SUM(R417:R436)</f>
        <v>0</v>
      </c>
      <c r="S416" s="238"/>
      <c r="T416" s="240" t="n">
        <f aca="false">SUM(T417:T436)</f>
        <v>0</v>
      </c>
      <c r="AR416" s="241" t="s">
        <v>83</v>
      </c>
      <c r="AT416" s="242" t="s">
        <v>73</v>
      </c>
      <c r="AU416" s="242" t="s">
        <v>81</v>
      </c>
      <c r="AY416" s="241" t="s">
        <v>247</v>
      </c>
      <c r="BK416" s="243" t="n">
        <f aca="false">SUM(BK417:BK436)</f>
        <v>0</v>
      </c>
    </row>
    <row r="417" s="30" customFormat="true" ht="44.25" hidden="false" customHeight="true" outlineLevel="0" collapsed="false">
      <c r="A417" s="26"/>
      <c r="B417" s="27"/>
      <c r="C417" s="246" t="s">
        <v>1470</v>
      </c>
      <c r="D417" s="246" t="s">
        <v>250</v>
      </c>
      <c r="E417" s="247" t="s">
        <v>1118</v>
      </c>
      <c r="F417" s="248" t="s">
        <v>1119</v>
      </c>
      <c r="G417" s="249" t="s">
        <v>1120</v>
      </c>
      <c r="H417" s="250" t="n">
        <v>1</v>
      </c>
      <c r="I417" s="251"/>
      <c r="J417" s="252" t="n">
        <f aca="false">ROUND(I417*H417,2)</f>
        <v>0</v>
      </c>
      <c r="K417" s="253"/>
      <c r="L417" s="29"/>
      <c r="M417" s="254"/>
      <c r="N417" s="255" t="s">
        <v>39</v>
      </c>
      <c r="O417" s="76"/>
      <c r="P417" s="256" t="n">
        <f aca="false">O417*H417</f>
        <v>0</v>
      </c>
      <c r="Q417" s="256" t="n">
        <v>0</v>
      </c>
      <c r="R417" s="256" t="n">
        <f aca="false">Q417*H417</f>
        <v>0</v>
      </c>
      <c r="S417" s="256" t="n">
        <v>0</v>
      </c>
      <c r="T417" s="257" t="n">
        <f aca="false">S417*H417</f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258" t="s">
        <v>302</v>
      </c>
      <c r="AT417" s="258" t="s">
        <v>250</v>
      </c>
      <c r="AU417" s="258" t="s">
        <v>83</v>
      </c>
      <c r="AY417" s="3" t="s">
        <v>247</v>
      </c>
      <c r="BE417" s="137" t="n">
        <f aca="false">IF(N417="základní",J417,0)</f>
        <v>0</v>
      </c>
      <c r="BF417" s="137" t="n">
        <f aca="false">IF(N417="snížená",J417,0)</f>
        <v>0</v>
      </c>
      <c r="BG417" s="137" t="n">
        <f aca="false">IF(N417="zákl. přenesená",J417,0)</f>
        <v>0</v>
      </c>
      <c r="BH417" s="137" t="n">
        <f aca="false">IF(N417="sníž. přenesená",J417,0)</f>
        <v>0</v>
      </c>
      <c r="BI417" s="137" t="n">
        <f aca="false">IF(N417="nulová",J417,0)</f>
        <v>0</v>
      </c>
      <c r="BJ417" s="3" t="s">
        <v>81</v>
      </c>
      <c r="BK417" s="137" t="n">
        <f aca="false">ROUND(I417*H417,2)</f>
        <v>0</v>
      </c>
      <c r="BL417" s="3" t="s">
        <v>302</v>
      </c>
      <c r="BM417" s="258" t="s">
        <v>1471</v>
      </c>
    </row>
    <row r="418" s="30" customFormat="true" ht="28.8" hidden="false" customHeight="false" outlineLevel="0" collapsed="false">
      <c r="A418" s="26"/>
      <c r="B418" s="27"/>
      <c r="C418" s="28"/>
      <c r="D418" s="259" t="s">
        <v>256</v>
      </c>
      <c r="E418" s="28"/>
      <c r="F418" s="260" t="s">
        <v>1119</v>
      </c>
      <c r="G418" s="28"/>
      <c r="H418" s="28"/>
      <c r="I418" s="211"/>
      <c r="J418" s="28"/>
      <c r="K418" s="28"/>
      <c r="L418" s="29"/>
      <c r="M418" s="261"/>
      <c r="N418" s="262"/>
      <c r="O418" s="76"/>
      <c r="P418" s="76"/>
      <c r="Q418" s="76"/>
      <c r="R418" s="76"/>
      <c r="S418" s="76"/>
      <c r="T418" s="77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T418" s="3" t="s">
        <v>256</v>
      </c>
      <c r="AU418" s="3" t="s">
        <v>83</v>
      </c>
    </row>
    <row r="419" s="30" customFormat="true" ht="44.25" hidden="false" customHeight="true" outlineLevel="0" collapsed="false">
      <c r="A419" s="26"/>
      <c r="B419" s="27"/>
      <c r="C419" s="246" t="s">
        <v>1472</v>
      </c>
      <c r="D419" s="246" t="s">
        <v>250</v>
      </c>
      <c r="E419" s="247" t="s">
        <v>1123</v>
      </c>
      <c r="F419" s="248" t="s">
        <v>1124</v>
      </c>
      <c r="G419" s="249" t="s">
        <v>1120</v>
      </c>
      <c r="H419" s="250" t="n">
        <v>1</v>
      </c>
      <c r="I419" s="251"/>
      <c r="J419" s="252" t="n">
        <f aca="false">ROUND(I419*H419,2)</f>
        <v>0</v>
      </c>
      <c r="K419" s="253"/>
      <c r="L419" s="29"/>
      <c r="M419" s="254"/>
      <c r="N419" s="255" t="s">
        <v>39</v>
      </c>
      <c r="O419" s="76"/>
      <c r="P419" s="256" t="n">
        <f aca="false">O419*H419</f>
        <v>0</v>
      </c>
      <c r="Q419" s="256" t="n">
        <v>0</v>
      </c>
      <c r="R419" s="256" t="n">
        <f aca="false">Q419*H419</f>
        <v>0</v>
      </c>
      <c r="S419" s="256" t="n">
        <v>0</v>
      </c>
      <c r="T419" s="257" t="n">
        <f aca="false">S419*H419</f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258" t="s">
        <v>302</v>
      </c>
      <c r="AT419" s="258" t="s">
        <v>250</v>
      </c>
      <c r="AU419" s="258" t="s">
        <v>83</v>
      </c>
      <c r="AY419" s="3" t="s">
        <v>247</v>
      </c>
      <c r="BE419" s="137" t="n">
        <f aca="false">IF(N419="základní",J419,0)</f>
        <v>0</v>
      </c>
      <c r="BF419" s="137" t="n">
        <f aca="false">IF(N419="snížená",J419,0)</f>
        <v>0</v>
      </c>
      <c r="BG419" s="137" t="n">
        <f aca="false">IF(N419="zákl. přenesená",J419,0)</f>
        <v>0</v>
      </c>
      <c r="BH419" s="137" t="n">
        <f aca="false">IF(N419="sníž. přenesená",J419,0)</f>
        <v>0</v>
      </c>
      <c r="BI419" s="137" t="n">
        <f aca="false">IF(N419="nulová",J419,0)</f>
        <v>0</v>
      </c>
      <c r="BJ419" s="3" t="s">
        <v>81</v>
      </c>
      <c r="BK419" s="137" t="n">
        <f aca="false">ROUND(I419*H419,2)</f>
        <v>0</v>
      </c>
      <c r="BL419" s="3" t="s">
        <v>302</v>
      </c>
      <c r="BM419" s="258" t="s">
        <v>1473</v>
      </c>
    </row>
    <row r="420" s="30" customFormat="true" ht="28.8" hidden="false" customHeight="false" outlineLevel="0" collapsed="false">
      <c r="A420" s="26"/>
      <c r="B420" s="27"/>
      <c r="C420" s="28"/>
      <c r="D420" s="259" t="s">
        <v>256</v>
      </c>
      <c r="E420" s="28"/>
      <c r="F420" s="260" t="s">
        <v>1124</v>
      </c>
      <c r="G420" s="28"/>
      <c r="H420" s="28"/>
      <c r="I420" s="211"/>
      <c r="J420" s="28"/>
      <c r="K420" s="28"/>
      <c r="L420" s="29"/>
      <c r="M420" s="261"/>
      <c r="N420" s="262"/>
      <c r="O420" s="76"/>
      <c r="P420" s="76"/>
      <c r="Q420" s="76"/>
      <c r="R420" s="76"/>
      <c r="S420" s="76"/>
      <c r="T420" s="77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T420" s="3" t="s">
        <v>256</v>
      </c>
      <c r="AU420" s="3" t="s">
        <v>83</v>
      </c>
    </row>
    <row r="421" s="30" customFormat="true" ht="33" hidden="false" customHeight="true" outlineLevel="0" collapsed="false">
      <c r="A421" s="26"/>
      <c r="B421" s="27"/>
      <c r="C421" s="246" t="s">
        <v>1127</v>
      </c>
      <c r="D421" s="246" t="s">
        <v>250</v>
      </c>
      <c r="E421" s="247" t="s">
        <v>1128</v>
      </c>
      <c r="F421" s="248" t="s">
        <v>1129</v>
      </c>
      <c r="G421" s="249" t="s">
        <v>1120</v>
      </c>
      <c r="H421" s="250" t="n">
        <v>0.5</v>
      </c>
      <c r="I421" s="251"/>
      <c r="J421" s="252" t="n">
        <f aca="false">ROUND(I421*H421,2)</f>
        <v>0</v>
      </c>
      <c r="K421" s="253"/>
      <c r="L421" s="29"/>
      <c r="M421" s="254"/>
      <c r="N421" s="255" t="s">
        <v>39</v>
      </c>
      <c r="O421" s="76"/>
      <c r="P421" s="256" t="n">
        <f aca="false">O421*H421</f>
        <v>0</v>
      </c>
      <c r="Q421" s="256" t="n">
        <v>0</v>
      </c>
      <c r="R421" s="256" t="n">
        <f aca="false">Q421*H421</f>
        <v>0</v>
      </c>
      <c r="S421" s="256" t="n">
        <v>0</v>
      </c>
      <c r="T421" s="257" t="n">
        <f aca="false">S421*H421</f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258" t="s">
        <v>302</v>
      </c>
      <c r="AT421" s="258" t="s">
        <v>250</v>
      </c>
      <c r="AU421" s="258" t="s">
        <v>83</v>
      </c>
      <c r="AY421" s="3" t="s">
        <v>247</v>
      </c>
      <c r="BE421" s="137" t="n">
        <f aca="false">IF(N421="základní",J421,0)</f>
        <v>0</v>
      </c>
      <c r="BF421" s="137" t="n">
        <f aca="false">IF(N421="snížená",J421,0)</f>
        <v>0</v>
      </c>
      <c r="BG421" s="137" t="n">
        <f aca="false">IF(N421="zákl. přenesená",J421,0)</f>
        <v>0</v>
      </c>
      <c r="BH421" s="137" t="n">
        <f aca="false">IF(N421="sníž. přenesená",J421,0)</f>
        <v>0</v>
      </c>
      <c r="BI421" s="137" t="n">
        <f aca="false">IF(N421="nulová",J421,0)</f>
        <v>0</v>
      </c>
      <c r="BJ421" s="3" t="s">
        <v>81</v>
      </c>
      <c r="BK421" s="137" t="n">
        <f aca="false">ROUND(I421*H421,2)</f>
        <v>0</v>
      </c>
      <c r="BL421" s="3" t="s">
        <v>302</v>
      </c>
      <c r="BM421" s="258" t="s">
        <v>1130</v>
      </c>
    </row>
    <row r="422" s="30" customFormat="true" ht="38.4" hidden="false" customHeight="false" outlineLevel="0" collapsed="false">
      <c r="A422" s="26"/>
      <c r="B422" s="27"/>
      <c r="C422" s="28"/>
      <c r="D422" s="259" t="s">
        <v>256</v>
      </c>
      <c r="E422" s="28"/>
      <c r="F422" s="260" t="s">
        <v>1131</v>
      </c>
      <c r="G422" s="28"/>
      <c r="H422" s="28"/>
      <c r="I422" s="211"/>
      <c r="J422" s="28"/>
      <c r="K422" s="28"/>
      <c r="L422" s="29"/>
      <c r="M422" s="261"/>
      <c r="N422" s="262"/>
      <c r="O422" s="76"/>
      <c r="P422" s="76"/>
      <c r="Q422" s="76"/>
      <c r="R422" s="76"/>
      <c r="S422" s="76"/>
      <c r="T422" s="77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T422" s="3" t="s">
        <v>256</v>
      </c>
      <c r="AU422" s="3" t="s">
        <v>83</v>
      </c>
    </row>
    <row r="423" s="30" customFormat="true" ht="33" hidden="false" customHeight="true" outlineLevel="0" collapsed="false">
      <c r="A423" s="26"/>
      <c r="B423" s="27"/>
      <c r="C423" s="246" t="s">
        <v>1136</v>
      </c>
      <c r="D423" s="246" t="s">
        <v>250</v>
      </c>
      <c r="E423" s="247" t="s">
        <v>1137</v>
      </c>
      <c r="F423" s="248" t="s">
        <v>1138</v>
      </c>
      <c r="G423" s="249" t="s">
        <v>1120</v>
      </c>
      <c r="H423" s="250" t="n">
        <v>0.5</v>
      </c>
      <c r="I423" s="251"/>
      <c r="J423" s="252" t="n">
        <f aca="false">ROUND(I423*H423,2)</f>
        <v>0</v>
      </c>
      <c r="K423" s="253"/>
      <c r="L423" s="29"/>
      <c r="M423" s="254"/>
      <c r="N423" s="255" t="s">
        <v>39</v>
      </c>
      <c r="O423" s="76"/>
      <c r="P423" s="256" t="n">
        <f aca="false">O423*H423</f>
        <v>0</v>
      </c>
      <c r="Q423" s="256" t="n">
        <v>0</v>
      </c>
      <c r="R423" s="256" t="n">
        <f aca="false">Q423*H423</f>
        <v>0</v>
      </c>
      <c r="S423" s="256" t="n">
        <v>0</v>
      </c>
      <c r="T423" s="257" t="n">
        <f aca="false">S423*H423</f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258" t="s">
        <v>302</v>
      </c>
      <c r="AT423" s="258" t="s">
        <v>250</v>
      </c>
      <c r="AU423" s="258" t="s">
        <v>83</v>
      </c>
      <c r="AY423" s="3" t="s">
        <v>247</v>
      </c>
      <c r="BE423" s="137" t="n">
        <f aca="false">IF(N423="základní",J423,0)</f>
        <v>0</v>
      </c>
      <c r="BF423" s="137" t="n">
        <f aca="false">IF(N423="snížená",J423,0)</f>
        <v>0</v>
      </c>
      <c r="BG423" s="137" t="n">
        <f aca="false">IF(N423="zákl. přenesená",J423,0)</f>
        <v>0</v>
      </c>
      <c r="BH423" s="137" t="n">
        <f aca="false">IF(N423="sníž. přenesená",J423,0)</f>
        <v>0</v>
      </c>
      <c r="BI423" s="137" t="n">
        <f aca="false">IF(N423="nulová",J423,0)</f>
        <v>0</v>
      </c>
      <c r="BJ423" s="3" t="s">
        <v>81</v>
      </c>
      <c r="BK423" s="137" t="n">
        <f aca="false">ROUND(I423*H423,2)</f>
        <v>0</v>
      </c>
      <c r="BL423" s="3" t="s">
        <v>302</v>
      </c>
      <c r="BM423" s="258" t="s">
        <v>1139</v>
      </c>
    </row>
    <row r="424" s="30" customFormat="true" ht="28.8" hidden="false" customHeight="false" outlineLevel="0" collapsed="false">
      <c r="A424" s="26"/>
      <c r="B424" s="27"/>
      <c r="C424" s="28"/>
      <c r="D424" s="259" t="s">
        <v>256</v>
      </c>
      <c r="E424" s="28"/>
      <c r="F424" s="260" t="s">
        <v>1140</v>
      </c>
      <c r="G424" s="28"/>
      <c r="H424" s="28"/>
      <c r="I424" s="211"/>
      <c r="J424" s="28"/>
      <c r="K424" s="28"/>
      <c r="L424" s="29"/>
      <c r="M424" s="261"/>
      <c r="N424" s="262"/>
      <c r="O424" s="76"/>
      <c r="P424" s="76"/>
      <c r="Q424" s="76"/>
      <c r="R424" s="76"/>
      <c r="S424" s="76"/>
      <c r="T424" s="77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T424" s="3" t="s">
        <v>256</v>
      </c>
      <c r="AU424" s="3" t="s">
        <v>83</v>
      </c>
    </row>
    <row r="425" s="30" customFormat="true" ht="24.15" hidden="false" customHeight="true" outlineLevel="0" collapsed="false">
      <c r="A425" s="26"/>
      <c r="B425" s="27"/>
      <c r="C425" s="246" t="s">
        <v>1141</v>
      </c>
      <c r="D425" s="246" t="s">
        <v>250</v>
      </c>
      <c r="E425" s="247" t="s">
        <v>1142</v>
      </c>
      <c r="F425" s="248" t="s">
        <v>1143</v>
      </c>
      <c r="G425" s="249" t="s">
        <v>291</v>
      </c>
      <c r="H425" s="250" t="n">
        <v>1</v>
      </c>
      <c r="I425" s="251"/>
      <c r="J425" s="252" t="n">
        <f aca="false">ROUND(I425*H425,2)</f>
        <v>0</v>
      </c>
      <c r="K425" s="253"/>
      <c r="L425" s="29"/>
      <c r="M425" s="254"/>
      <c r="N425" s="255" t="s">
        <v>39</v>
      </c>
      <c r="O425" s="76"/>
      <c r="P425" s="256" t="n">
        <f aca="false">O425*H425</f>
        <v>0</v>
      </c>
      <c r="Q425" s="256" t="n">
        <v>0</v>
      </c>
      <c r="R425" s="256" t="n">
        <f aca="false">Q425*H425</f>
        <v>0</v>
      </c>
      <c r="S425" s="256" t="n">
        <v>0</v>
      </c>
      <c r="T425" s="257" t="n">
        <f aca="false">S425*H425</f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258" t="s">
        <v>302</v>
      </c>
      <c r="AT425" s="258" t="s">
        <v>250</v>
      </c>
      <c r="AU425" s="258" t="s">
        <v>83</v>
      </c>
      <c r="AY425" s="3" t="s">
        <v>247</v>
      </c>
      <c r="BE425" s="137" t="n">
        <f aca="false">IF(N425="základní",J425,0)</f>
        <v>0</v>
      </c>
      <c r="BF425" s="137" t="n">
        <f aca="false">IF(N425="snížená",J425,0)</f>
        <v>0</v>
      </c>
      <c r="BG425" s="137" t="n">
        <f aca="false">IF(N425="zákl. přenesená",J425,0)</f>
        <v>0</v>
      </c>
      <c r="BH425" s="137" t="n">
        <f aca="false">IF(N425="sníž. přenesená",J425,0)</f>
        <v>0</v>
      </c>
      <c r="BI425" s="137" t="n">
        <f aca="false">IF(N425="nulová",J425,0)</f>
        <v>0</v>
      </c>
      <c r="BJ425" s="3" t="s">
        <v>81</v>
      </c>
      <c r="BK425" s="137" t="n">
        <f aca="false">ROUND(I425*H425,2)</f>
        <v>0</v>
      </c>
      <c r="BL425" s="3" t="s">
        <v>302</v>
      </c>
      <c r="BM425" s="258" t="s">
        <v>1144</v>
      </c>
    </row>
    <row r="426" s="30" customFormat="true" ht="38.4" hidden="false" customHeight="false" outlineLevel="0" collapsed="false">
      <c r="A426" s="26"/>
      <c r="B426" s="27"/>
      <c r="C426" s="28"/>
      <c r="D426" s="259" t="s">
        <v>256</v>
      </c>
      <c r="E426" s="28"/>
      <c r="F426" s="260" t="s">
        <v>1145</v>
      </c>
      <c r="G426" s="28"/>
      <c r="H426" s="28"/>
      <c r="I426" s="211"/>
      <c r="J426" s="28"/>
      <c r="K426" s="28"/>
      <c r="L426" s="29"/>
      <c r="M426" s="261"/>
      <c r="N426" s="262"/>
      <c r="O426" s="76"/>
      <c r="P426" s="76"/>
      <c r="Q426" s="76"/>
      <c r="R426" s="76"/>
      <c r="S426" s="76"/>
      <c r="T426" s="77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T426" s="3" t="s">
        <v>256</v>
      </c>
      <c r="AU426" s="3" t="s">
        <v>83</v>
      </c>
    </row>
    <row r="427" s="30" customFormat="true" ht="16.5" hidden="false" customHeight="true" outlineLevel="0" collapsed="false">
      <c r="A427" s="26"/>
      <c r="B427" s="27"/>
      <c r="C427" s="246" t="s">
        <v>1146</v>
      </c>
      <c r="D427" s="246" t="s">
        <v>250</v>
      </c>
      <c r="E427" s="247" t="s">
        <v>1147</v>
      </c>
      <c r="F427" s="248" t="s">
        <v>1148</v>
      </c>
      <c r="G427" s="249" t="s">
        <v>1120</v>
      </c>
      <c r="H427" s="250" t="n">
        <v>0.7</v>
      </c>
      <c r="I427" s="251"/>
      <c r="J427" s="252" t="n">
        <f aca="false">ROUND(I427*H427,2)</f>
        <v>0</v>
      </c>
      <c r="K427" s="253"/>
      <c r="L427" s="29"/>
      <c r="M427" s="254"/>
      <c r="N427" s="255" t="s">
        <v>39</v>
      </c>
      <c r="O427" s="76"/>
      <c r="P427" s="256" t="n">
        <f aca="false">O427*H427</f>
        <v>0</v>
      </c>
      <c r="Q427" s="256" t="n">
        <v>0</v>
      </c>
      <c r="R427" s="256" t="n">
        <f aca="false">Q427*H427</f>
        <v>0</v>
      </c>
      <c r="S427" s="256" t="n">
        <v>0</v>
      </c>
      <c r="T427" s="257" t="n">
        <f aca="false">S427*H427</f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258" t="s">
        <v>302</v>
      </c>
      <c r="AT427" s="258" t="s">
        <v>250</v>
      </c>
      <c r="AU427" s="258" t="s">
        <v>83</v>
      </c>
      <c r="AY427" s="3" t="s">
        <v>247</v>
      </c>
      <c r="BE427" s="137" t="n">
        <f aca="false">IF(N427="základní",J427,0)</f>
        <v>0</v>
      </c>
      <c r="BF427" s="137" t="n">
        <f aca="false">IF(N427="snížená",J427,0)</f>
        <v>0</v>
      </c>
      <c r="BG427" s="137" t="n">
        <f aca="false">IF(N427="zákl. přenesená",J427,0)</f>
        <v>0</v>
      </c>
      <c r="BH427" s="137" t="n">
        <f aca="false">IF(N427="sníž. přenesená",J427,0)</f>
        <v>0</v>
      </c>
      <c r="BI427" s="137" t="n">
        <f aca="false">IF(N427="nulová",J427,0)</f>
        <v>0</v>
      </c>
      <c r="BJ427" s="3" t="s">
        <v>81</v>
      </c>
      <c r="BK427" s="137" t="n">
        <f aca="false">ROUND(I427*H427,2)</f>
        <v>0</v>
      </c>
      <c r="BL427" s="3" t="s">
        <v>302</v>
      </c>
      <c r="BM427" s="258" t="s">
        <v>1149</v>
      </c>
    </row>
    <row r="428" s="30" customFormat="true" ht="10.2" hidden="false" customHeight="false" outlineLevel="0" collapsed="false">
      <c r="A428" s="26"/>
      <c r="B428" s="27"/>
      <c r="C428" s="28"/>
      <c r="D428" s="259" t="s">
        <v>256</v>
      </c>
      <c r="E428" s="28"/>
      <c r="F428" s="260" t="s">
        <v>1148</v>
      </c>
      <c r="G428" s="28"/>
      <c r="H428" s="28"/>
      <c r="I428" s="211"/>
      <c r="J428" s="28"/>
      <c r="K428" s="28"/>
      <c r="L428" s="29"/>
      <c r="M428" s="261"/>
      <c r="N428" s="262"/>
      <c r="O428" s="76"/>
      <c r="P428" s="76"/>
      <c r="Q428" s="76"/>
      <c r="R428" s="76"/>
      <c r="S428" s="76"/>
      <c r="T428" s="77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T428" s="3" t="s">
        <v>256</v>
      </c>
      <c r="AU428" s="3" t="s">
        <v>83</v>
      </c>
    </row>
    <row r="429" s="30" customFormat="true" ht="24.15" hidden="false" customHeight="true" outlineLevel="0" collapsed="false">
      <c r="A429" s="26"/>
      <c r="B429" s="27"/>
      <c r="C429" s="246" t="s">
        <v>1150</v>
      </c>
      <c r="D429" s="246" t="s">
        <v>250</v>
      </c>
      <c r="E429" s="247" t="s">
        <v>1151</v>
      </c>
      <c r="F429" s="248" t="s">
        <v>1152</v>
      </c>
      <c r="G429" s="249" t="s">
        <v>1120</v>
      </c>
      <c r="H429" s="250" t="n">
        <v>1</v>
      </c>
      <c r="I429" s="251"/>
      <c r="J429" s="252" t="n">
        <f aca="false">ROUND(I429*H429,2)</f>
        <v>0</v>
      </c>
      <c r="K429" s="253"/>
      <c r="L429" s="29"/>
      <c r="M429" s="254"/>
      <c r="N429" s="255" t="s">
        <v>39</v>
      </c>
      <c r="O429" s="76"/>
      <c r="P429" s="256" t="n">
        <f aca="false">O429*H429</f>
        <v>0</v>
      </c>
      <c r="Q429" s="256" t="n">
        <v>0</v>
      </c>
      <c r="R429" s="256" t="n">
        <f aca="false">Q429*H429</f>
        <v>0</v>
      </c>
      <c r="S429" s="256" t="n">
        <v>0</v>
      </c>
      <c r="T429" s="257" t="n">
        <f aca="false">S429*H429</f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258" t="s">
        <v>302</v>
      </c>
      <c r="AT429" s="258" t="s">
        <v>250</v>
      </c>
      <c r="AU429" s="258" t="s">
        <v>83</v>
      </c>
      <c r="AY429" s="3" t="s">
        <v>247</v>
      </c>
      <c r="BE429" s="137" t="n">
        <f aca="false">IF(N429="základní",J429,0)</f>
        <v>0</v>
      </c>
      <c r="BF429" s="137" t="n">
        <f aca="false">IF(N429="snížená",J429,0)</f>
        <v>0</v>
      </c>
      <c r="BG429" s="137" t="n">
        <f aca="false">IF(N429="zákl. přenesená",J429,0)</f>
        <v>0</v>
      </c>
      <c r="BH429" s="137" t="n">
        <f aca="false">IF(N429="sníž. přenesená",J429,0)</f>
        <v>0</v>
      </c>
      <c r="BI429" s="137" t="n">
        <f aca="false">IF(N429="nulová",J429,0)</f>
        <v>0</v>
      </c>
      <c r="BJ429" s="3" t="s">
        <v>81</v>
      </c>
      <c r="BK429" s="137" t="n">
        <f aca="false">ROUND(I429*H429,2)</f>
        <v>0</v>
      </c>
      <c r="BL429" s="3" t="s">
        <v>302</v>
      </c>
      <c r="BM429" s="258" t="s">
        <v>1153</v>
      </c>
    </row>
    <row r="430" s="30" customFormat="true" ht="10.2" hidden="false" customHeight="false" outlineLevel="0" collapsed="false">
      <c r="A430" s="26"/>
      <c r="B430" s="27"/>
      <c r="C430" s="28"/>
      <c r="D430" s="259" t="s">
        <v>256</v>
      </c>
      <c r="E430" s="28"/>
      <c r="F430" s="260" t="s">
        <v>1154</v>
      </c>
      <c r="G430" s="28"/>
      <c r="H430" s="28"/>
      <c r="I430" s="211"/>
      <c r="J430" s="28"/>
      <c r="K430" s="28"/>
      <c r="L430" s="29"/>
      <c r="M430" s="261"/>
      <c r="N430" s="262"/>
      <c r="O430" s="76"/>
      <c r="P430" s="76"/>
      <c r="Q430" s="76"/>
      <c r="R430" s="76"/>
      <c r="S430" s="76"/>
      <c r="T430" s="77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T430" s="3" t="s">
        <v>256</v>
      </c>
      <c r="AU430" s="3" t="s">
        <v>83</v>
      </c>
    </row>
    <row r="431" s="30" customFormat="true" ht="16.5" hidden="false" customHeight="true" outlineLevel="0" collapsed="false">
      <c r="A431" s="26"/>
      <c r="B431" s="27"/>
      <c r="C431" s="246" t="s">
        <v>1155</v>
      </c>
      <c r="D431" s="246" t="s">
        <v>250</v>
      </c>
      <c r="E431" s="247" t="s">
        <v>1156</v>
      </c>
      <c r="F431" s="248" t="s">
        <v>1157</v>
      </c>
      <c r="G431" s="249" t="s">
        <v>1120</v>
      </c>
      <c r="H431" s="250" t="n">
        <v>1</v>
      </c>
      <c r="I431" s="251"/>
      <c r="J431" s="252" t="n">
        <f aca="false">ROUND(I431*H431,2)</f>
        <v>0</v>
      </c>
      <c r="K431" s="253"/>
      <c r="L431" s="29"/>
      <c r="M431" s="254"/>
      <c r="N431" s="255" t="s">
        <v>39</v>
      </c>
      <c r="O431" s="76"/>
      <c r="P431" s="256" t="n">
        <f aca="false">O431*H431</f>
        <v>0</v>
      </c>
      <c r="Q431" s="256" t="n">
        <v>0</v>
      </c>
      <c r="R431" s="256" t="n">
        <f aca="false">Q431*H431</f>
        <v>0</v>
      </c>
      <c r="S431" s="256" t="n">
        <v>0</v>
      </c>
      <c r="T431" s="257" t="n">
        <f aca="false">S431*H431</f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258" t="s">
        <v>302</v>
      </c>
      <c r="AT431" s="258" t="s">
        <v>250</v>
      </c>
      <c r="AU431" s="258" t="s">
        <v>83</v>
      </c>
      <c r="AY431" s="3" t="s">
        <v>247</v>
      </c>
      <c r="BE431" s="137" t="n">
        <f aca="false">IF(N431="základní",J431,0)</f>
        <v>0</v>
      </c>
      <c r="BF431" s="137" t="n">
        <f aca="false">IF(N431="snížená",J431,0)</f>
        <v>0</v>
      </c>
      <c r="BG431" s="137" t="n">
        <f aca="false">IF(N431="zákl. přenesená",J431,0)</f>
        <v>0</v>
      </c>
      <c r="BH431" s="137" t="n">
        <f aca="false">IF(N431="sníž. přenesená",J431,0)</f>
        <v>0</v>
      </c>
      <c r="BI431" s="137" t="n">
        <f aca="false">IF(N431="nulová",J431,0)</f>
        <v>0</v>
      </c>
      <c r="BJ431" s="3" t="s">
        <v>81</v>
      </c>
      <c r="BK431" s="137" t="n">
        <f aca="false">ROUND(I431*H431,2)</f>
        <v>0</v>
      </c>
      <c r="BL431" s="3" t="s">
        <v>302</v>
      </c>
      <c r="BM431" s="258" t="s">
        <v>1158</v>
      </c>
    </row>
    <row r="432" s="30" customFormat="true" ht="10.2" hidden="false" customHeight="false" outlineLevel="0" collapsed="false">
      <c r="A432" s="26"/>
      <c r="B432" s="27"/>
      <c r="C432" s="28"/>
      <c r="D432" s="259" t="s">
        <v>256</v>
      </c>
      <c r="E432" s="28"/>
      <c r="F432" s="260" t="s">
        <v>1157</v>
      </c>
      <c r="G432" s="28"/>
      <c r="H432" s="28"/>
      <c r="I432" s="211"/>
      <c r="J432" s="28"/>
      <c r="K432" s="28"/>
      <c r="L432" s="29"/>
      <c r="M432" s="261"/>
      <c r="N432" s="262"/>
      <c r="O432" s="76"/>
      <c r="P432" s="76"/>
      <c r="Q432" s="76"/>
      <c r="R432" s="76"/>
      <c r="S432" s="76"/>
      <c r="T432" s="77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T432" s="3" t="s">
        <v>256</v>
      </c>
      <c r="AU432" s="3" t="s">
        <v>83</v>
      </c>
    </row>
    <row r="433" s="30" customFormat="true" ht="24.15" hidden="false" customHeight="true" outlineLevel="0" collapsed="false">
      <c r="A433" s="26"/>
      <c r="B433" s="27"/>
      <c r="C433" s="246" t="s">
        <v>1159</v>
      </c>
      <c r="D433" s="246" t="s">
        <v>250</v>
      </c>
      <c r="E433" s="247" t="s">
        <v>1160</v>
      </c>
      <c r="F433" s="248" t="s">
        <v>1161</v>
      </c>
      <c r="G433" s="249" t="s">
        <v>1120</v>
      </c>
      <c r="H433" s="250" t="n">
        <v>1</v>
      </c>
      <c r="I433" s="251"/>
      <c r="J433" s="252" t="n">
        <f aca="false">ROUND(I433*H433,2)</f>
        <v>0</v>
      </c>
      <c r="K433" s="253"/>
      <c r="L433" s="29"/>
      <c r="M433" s="254"/>
      <c r="N433" s="255" t="s">
        <v>39</v>
      </c>
      <c r="O433" s="76"/>
      <c r="P433" s="256" t="n">
        <f aca="false">O433*H433</f>
        <v>0</v>
      </c>
      <c r="Q433" s="256" t="n">
        <v>0</v>
      </c>
      <c r="R433" s="256" t="n">
        <f aca="false">Q433*H433</f>
        <v>0</v>
      </c>
      <c r="S433" s="256" t="n">
        <v>0</v>
      </c>
      <c r="T433" s="257" t="n">
        <f aca="false">S433*H433</f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258" t="s">
        <v>302</v>
      </c>
      <c r="AT433" s="258" t="s">
        <v>250</v>
      </c>
      <c r="AU433" s="258" t="s">
        <v>83</v>
      </c>
      <c r="AY433" s="3" t="s">
        <v>247</v>
      </c>
      <c r="BE433" s="137" t="n">
        <f aca="false">IF(N433="základní",J433,0)</f>
        <v>0</v>
      </c>
      <c r="BF433" s="137" t="n">
        <f aca="false">IF(N433="snížená",J433,0)</f>
        <v>0</v>
      </c>
      <c r="BG433" s="137" t="n">
        <f aca="false">IF(N433="zákl. přenesená",J433,0)</f>
        <v>0</v>
      </c>
      <c r="BH433" s="137" t="n">
        <f aca="false">IF(N433="sníž. přenesená",J433,0)</f>
        <v>0</v>
      </c>
      <c r="BI433" s="137" t="n">
        <f aca="false">IF(N433="nulová",J433,0)</f>
        <v>0</v>
      </c>
      <c r="BJ433" s="3" t="s">
        <v>81</v>
      </c>
      <c r="BK433" s="137" t="n">
        <f aca="false">ROUND(I433*H433,2)</f>
        <v>0</v>
      </c>
      <c r="BL433" s="3" t="s">
        <v>302</v>
      </c>
      <c r="BM433" s="258" t="s">
        <v>1162</v>
      </c>
    </row>
    <row r="434" s="30" customFormat="true" ht="10.2" hidden="false" customHeight="false" outlineLevel="0" collapsed="false">
      <c r="A434" s="26"/>
      <c r="B434" s="27"/>
      <c r="C434" s="28"/>
      <c r="D434" s="259" t="s">
        <v>256</v>
      </c>
      <c r="E434" s="28"/>
      <c r="F434" s="260" t="s">
        <v>1163</v>
      </c>
      <c r="G434" s="28"/>
      <c r="H434" s="28"/>
      <c r="I434" s="211"/>
      <c r="J434" s="28"/>
      <c r="K434" s="28"/>
      <c r="L434" s="29"/>
      <c r="M434" s="261"/>
      <c r="N434" s="262"/>
      <c r="O434" s="76"/>
      <c r="P434" s="76"/>
      <c r="Q434" s="76"/>
      <c r="R434" s="76"/>
      <c r="S434" s="76"/>
      <c r="T434" s="77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T434" s="3" t="s">
        <v>256</v>
      </c>
      <c r="AU434" s="3" t="s">
        <v>83</v>
      </c>
    </row>
    <row r="435" s="30" customFormat="true" ht="55.5" hidden="false" customHeight="true" outlineLevel="0" collapsed="false">
      <c r="A435" s="26"/>
      <c r="B435" s="27"/>
      <c r="C435" s="246" t="s">
        <v>1164</v>
      </c>
      <c r="D435" s="246" t="s">
        <v>250</v>
      </c>
      <c r="E435" s="247" t="s">
        <v>1165</v>
      </c>
      <c r="F435" s="248" t="s">
        <v>1166</v>
      </c>
      <c r="G435" s="249" t="s">
        <v>1120</v>
      </c>
      <c r="H435" s="250" t="n">
        <v>1</v>
      </c>
      <c r="I435" s="251"/>
      <c r="J435" s="252" t="n">
        <f aca="false">ROUND(I435*H435,2)</f>
        <v>0</v>
      </c>
      <c r="K435" s="253"/>
      <c r="L435" s="29"/>
      <c r="M435" s="254"/>
      <c r="N435" s="255" t="s">
        <v>39</v>
      </c>
      <c r="O435" s="76"/>
      <c r="P435" s="256" t="n">
        <f aca="false">O435*H435</f>
        <v>0</v>
      </c>
      <c r="Q435" s="256" t="n">
        <v>0</v>
      </c>
      <c r="R435" s="256" t="n">
        <f aca="false">Q435*H435</f>
        <v>0</v>
      </c>
      <c r="S435" s="256" t="n">
        <v>0</v>
      </c>
      <c r="T435" s="257" t="n">
        <f aca="false">S435*H435</f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258" t="s">
        <v>302</v>
      </c>
      <c r="AT435" s="258" t="s">
        <v>250</v>
      </c>
      <c r="AU435" s="258" t="s">
        <v>83</v>
      </c>
      <c r="AY435" s="3" t="s">
        <v>247</v>
      </c>
      <c r="BE435" s="137" t="n">
        <f aca="false">IF(N435="základní",J435,0)</f>
        <v>0</v>
      </c>
      <c r="BF435" s="137" t="n">
        <f aca="false">IF(N435="snížená",J435,0)</f>
        <v>0</v>
      </c>
      <c r="BG435" s="137" t="n">
        <f aca="false">IF(N435="zákl. přenesená",J435,0)</f>
        <v>0</v>
      </c>
      <c r="BH435" s="137" t="n">
        <f aca="false">IF(N435="sníž. přenesená",J435,0)</f>
        <v>0</v>
      </c>
      <c r="BI435" s="137" t="n">
        <f aca="false">IF(N435="nulová",J435,0)</f>
        <v>0</v>
      </c>
      <c r="BJ435" s="3" t="s">
        <v>81</v>
      </c>
      <c r="BK435" s="137" t="n">
        <f aca="false">ROUND(I435*H435,2)</f>
        <v>0</v>
      </c>
      <c r="BL435" s="3" t="s">
        <v>302</v>
      </c>
      <c r="BM435" s="258" t="s">
        <v>1167</v>
      </c>
    </row>
    <row r="436" s="30" customFormat="true" ht="38.4" hidden="false" customHeight="false" outlineLevel="0" collapsed="false">
      <c r="A436" s="26"/>
      <c r="B436" s="27"/>
      <c r="C436" s="28"/>
      <c r="D436" s="259" t="s">
        <v>256</v>
      </c>
      <c r="E436" s="28"/>
      <c r="F436" s="260" t="s">
        <v>1168</v>
      </c>
      <c r="G436" s="28"/>
      <c r="H436" s="28"/>
      <c r="I436" s="211"/>
      <c r="J436" s="28"/>
      <c r="K436" s="28"/>
      <c r="L436" s="29"/>
      <c r="M436" s="285"/>
      <c r="N436" s="286"/>
      <c r="O436" s="287"/>
      <c r="P436" s="287"/>
      <c r="Q436" s="287"/>
      <c r="R436" s="287"/>
      <c r="S436" s="287"/>
      <c r="T436" s="288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T436" s="3" t="s">
        <v>256</v>
      </c>
      <c r="AU436" s="3" t="s">
        <v>83</v>
      </c>
    </row>
    <row r="437" s="30" customFormat="true" ht="6.9" hidden="false" customHeight="true" outlineLevel="0" collapsed="false">
      <c r="A437" s="26"/>
      <c r="B437" s="54"/>
      <c r="C437" s="55"/>
      <c r="D437" s="55"/>
      <c r="E437" s="55"/>
      <c r="F437" s="55"/>
      <c r="G437" s="55"/>
      <c r="H437" s="55"/>
      <c r="I437" s="55"/>
      <c r="J437" s="55"/>
      <c r="K437" s="55"/>
      <c r="L437" s="29"/>
      <c r="M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</row>
  </sheetData>
  <autoFilter ref="C142:K436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5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178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1736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1737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J113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ROUND((SUM(BE113:BE120) + SUM(BE142:BE258)),  2)</f>
        <v>0</v>
      </c>
      <c r="G37" s="26"/>
      <c r="H37" s="26"/>
      <c r="I37" s="166" t="n">
        <v>0.21</v>
      </c>
      <c r="J37" s="165" t="n">
        <f aca="false">ROUND(((SUM(BE113:BE120) + SUM(BE142:BE258))*I37),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ROUND((SUM(BF113:BF120) + SUM(BF142:BF258)),  2)</f>
        <v>0</v>
      </c>
      <c r="G38" s="26"/>
      <c r="H38" s="26"/>
      <c r="I38" s="166" t="n">
        <v>0.15</v>
      </c>
      <c r="J38" s="165" t="n">
        <f aca="false">ROUND(((SUM(BF113:BF120) + SUM(BF142:BF258))*I38),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ROUND((SUM(BG113:BG120) + SUM(BG142:BG258)),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ROUND((SUM(BH113:BH120) + SUM(BH142:BH258)),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ROUND((SUM(BI113:BI120) + SUM(BI142:BI258)),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1736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51.11.1 - kabinet matematika, II.B-5 - stavba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J142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J143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212</v>
      </c>
      <c r="E100" s="202"/>
      <c r="F100" s="202"/>
      <c r="G100" s="202"/>
      <c r="H100" s="202"/>
      <c r="I100" s="202"/>
      <c r="J100" s="203" t="n">
        <f aca="false">J144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J147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J152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J161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217</v>
      </c>
      <c r="E104" s="202"/>
      <c r="F104" s="202"/>
      <c r="G104" s="202"/>
      <c r="H104" s="202"/>
      <c r="I104" s="202"/>
      <c r="J104" s="203" t="n">
        <f aca="false">J162</f>
        <v>0</v>
      </c>
      <c r="K104" s="119"/>
      <c r="L104" s="204"/>
    </row>
    <row r="105" s="199" customFormat="true" ht="19.95" hidden="false" customHeight="true" outlineLevel="0" collapsed="false">
      <c r="B105" s="200"/>
      <c r="C105" s="119"/>
      <c r="D105" s="201" t="s">
        <v>218</v>
      </c>
      <c r="E105" s="202"/>
      <c r="F105" s="202"/>
      <c r="G105" s="202"/>
      <c r="H105" s="202"/>
      <c r="I105" s="202"/>
      <c r="J105" s="203" t="n">
        <f aca="false">J184</f>
        <v>0</v>
      </c>
      <c r="K105" s="119"/>
      <c r="L105" s="204"/>
    </row>
    <row r="106" s="199" customFormat="true" ht="19.95" hidden="false" customHeight="true" outlineLevel="0" collapsed="false">
      <c r="B106" s="200"/>
      <c r="C106" s="119"/>
      <c r="D106" s="201" t="s">
        <v>1172</v>
      </c>
      <c r="E106" s="202"/>
      <c r="F106" s="202"/>
      <c r="G106" s="202"/>
      <c r="H106" s="202"/>
      <c r="I106" s="202"/>
      <c r="J106" s="203" t="n">
        <f aca="false">J212</f>
        <v>0</v>
      </c>
      <c r="K106" s="119"/>
      <c r="L106" s="204"/>
    </row>
    <row r="107" s="199" customFormat="true" ht="19.95" hidden="false" customHeight="true" outlineLevel="0" collapsed="false">
      <c r="B107" s="200"/>
      <c r="C107" s="119"/>
      <c r="D107" s="201" t="s">
        <v>219</v>
      </c>
      <c r="E107" s="202"/>
      <c r="F107" s="202"/>
      <c r="G107" s="202"/>
      <c r="H107" s="202"/>
      <c r="I107" s="202"/>
      <c r="J107" s="203" t="n">
        <f aca="false">J221</f>
        <v>0</v>
      </c>
      <c r="K107" s="119"/>
      <c r="L107" s="204"/>
    </row>
    <row r="108" s="199" customFormat="true" ht="19.95" hidden="false" customHeight="true" outlineLevel="0" collapsed="false">
      <c r="B108" s="200"/>
      <c r="C108" s="119"/>
      <c r="D108" s="201" t="s">
        <v>220</v>
      </c>
      <c r="E108" s="202"/>
      <c r="F108" s="202"/>
      <c r="G108" s="202"/>
      <c r="H108" s="202"/>
      <c r="I108" s="202"/>
      <c r="J108" s="203" t="n">
        <f aca="false">J238</f>
        <v>0</v>
      </c>
      <c r="K108" s="119"/>
      <c r="L108" s="204"/>
    </row>
    <row r="109" s="192" customFormat="true" ht="24.9" hidden="false" customHeight="true" outlineLevel="0" collapsed="false">
      <c r="B109" s="193"/>
      <c r="C109" s="194"/>
      <c r="D109" s="195" t="s">
        <v>1511</v>
      </c>
      <c r="E109" s="196"/>
      <c r="F109" s="196"/>
      <c r="G109" s="196"/>
      <c r="H109" s="196"/>
      <c r="I109" s="196"/>
      <c r="J109" s="197" t="n">
        <f aca="false">J255</f>
        <v>0</v>
      </c>
      <c r="K109" s="194"/>
      <c r="L109" s="198"/>
    </row>
    <row r="110" s="199" customFormat="true" ht="19.95" hidden="false" customHeight="true" outlineLevel="0" collapsed="false">
      <c r="B110" s="200"/>
      <c r="C110" s="119"/>
      <c r="D110" s="201" t="s">
        <v>222</v>
      </c>
      <c r="E110" s="202"/>
      <c r="F110" s="202"/>
      <c r="G110" s="202"/>
      <c r="H110" s="202"/>
      <c r="I110" s="202"/>
      <c r="J110" s="203" t="n">
        <f aca="false">J256</f>
        <v>0</v>
      </c>
      <c r="K110" s="119"/>
      <c r="L110" s="204"/>
    </row>
    <row r="111" s="30" customFormat="true" ht="21.75" hidden="false" customHeight="true" outlineLevel="0" collapsed="false">
      <c r="A111" s="26"/>
      <c r="B111" s="27"/>
      <c r="C111" s="28"/>
      <c r="D111" s="28"/>
      <c r="E111" s="28"/>
      <c r="F111" s="28"/>
      <c r="G111" s="28"/>
      <c r="H111" s="28"/>
      <c r="I111" s="28"/>
      <c r="J111" s="28"/>
      <c r="K111" s="28"/>
      <c r="L111" s="51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="30" customFormat="true" ht="6.9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29.25" hidden="false" customHeight="true" outlineLevel="0" collapsed="false">
      <c r="A113" s="26"/>
      <c r="B113" s="27"/>
      <c r="C113" s="190" t="s">
        <v>223</v>
      </c>
      <c r="D113" s="28"/>
      <c r="E113" s="28"/>
      <c r="F113" s="28"/>
      <c r="G113" s="28"/>
      <c r="H113" s="28"/>
      <c r="I113" s="28"/>
      <c r="J113" s="205" t="n">
        <f aca="false">ROUND(J114 + J115 + J116 + J117 + J118 + J119,2)</f>
        <v>0</v>
      </c>
      <c r="K113" s="28"/>
      <c r="L113" s="51"/>
      <c r="N113" s="206" t="s">
        <v>38</v>
      </c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18" hidden="false" customHeight="true" outlineLevel="0" collapsed="false">
      <c r="A114" s="26"/>
      <c r="B114" s="27"/>
      <c r="C114" s="28"/>
      <c r="D114" s="138" t="s">
        <v>224</v>
      </c>
      <c r="E114" s="138"/>
      <c r="F114" s="138"/>
      <c r="G114" s="28"/>
      <c r="H114" s="28"/>
      <c r="I114" s="28"/>
      <c r="J114" s="207" t="n">
        <v>0</v>
      </c>
      <c r="K114" s="28"/>
      <c r="L114" s="208"/>
      <c r="M114" s="209"/>
      <c r="N114" s="210" t="s">
        <v>39</v>
      </c>
      <c r="O114" s="209"/>
      <c r="P114" s="209"/>
      <c r="Q114" s="209"/>
      <c r="R114" s="209"/>
      <c r="S114" s="211"/>
      <c r="T114" s="211"/>
      <c r="U114" s="211"/>
      <c r="V114" s="211"/>
      <c r="W114" s="211"/>
      <c r="X114" s="211"/>
      <c r="Y114" s="211"/>
      <c r="Z114" s="211"/>
      <c r="AA114" s="211"/>
      <c r="AB114" s="211"/>
      <c r="AC114" s="211"/>
      <c r="AD114" s="211"/>
      <c r="AE114" s="211"/>
      <c r="AF114" s="209"/>
      <c r="AG114" s="209"/>
      <c r="AH114" s="209"/>
      <c r="AI114" s="209"/>
      <c r="AJ114" s="209"/>
      <c r="AK114" s="209"/>
      <c r="AL114" s="209"/>
      <c r="AM114" s="209"/>
      <c r="AN114" s="209"/>
      <c r="AO114" s="209"/>
      <c r="AP114" s="209"/>
      <c r="AQ114" s="209"/>
      <c r="AR114" s="209"/>
      <c r="AS114" s="209"/>
      <c r="AT114" s="209"/>
      <c r="AU114" s="209"/>
      <c r="AV114" s="209"/>
      <c r="AW114" s="209"/>
      <c r="AX114" s="209"/>
      <c r="AY114" s="212" t="s">
        <v>225</v>
      </c>
      <c r="AZ114" s="209"/>
      <c r="BA114" s="209"/>
      <c r="BB114" s="209"/>
      <c r="BC114" s="209"/>
      <c r="BD114" s="209"/>
      <c r="BE114" s="213" t="n">
        <f aca="false">IF(N114="základní",J114,0)</f>
        <v>0</v>
      </c>
      <c r="BF114" s="213" t="n">
        <f aca="false">IF(N114="snížená",J114,0)</f>
        <v>0</v>
      </c>
      <c r="BG114" s="213" t="n">
        <f aca="false">IF(N114="zákl. přenesená",J114,0)</f>
        <v>0</v>
      </c>
      <c r="BH114" s="213" t="n">
        <f aca="false">IF(N114="sníž. přenesená",J114,0)</f>
        <v>0</v>
      </c>
      <c r="BI114" s="213" t="n">
        <f aca="false">IF(N114="nulová",J114,0)</f>
        <v>0</v>
      </c>
      <c r="BJ114" s="212" t="s">
        <v>81</v>
      </c>
      <c r="BK114" s="209"/>
      <c r="BL114" s="209"/>
      <c r="BM114" s="209"/>
    </row>
    <row r="115" s="30" customFormat="true" ht="18" hidden="false" customHeight="true" outlineLevel="0" collapsed="false">
      <c r="A115" s="26"/>
      <c r="B115" s="27"/>
      <c r="C115" s="28"/>
      <c r="D115" s="138" t="s">
        <v>226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227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228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229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214" t="s">
        <v>230</v>
      </c>
      <c r="E119" s="28"/>
      <c r="F119" s="28"/>
      <c r="G119" s="28"/>
      <c r="H119" s="28"/>
      <c r="I119" s="28"/>
      <c r="J119" s="207" t="n">
        <f aca="false">ROUND(J32*T119,2)</f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231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0.2" hidden="false" customHeight="false" outlineLevel="0" collapsed="false">
      <c r="A120" s="26"/>
      <c r="B120" s="27"/>
      <c r="C120" s="28"/>
      <c r="D120" s="28"/>
      <c r="E120" s="28"/>
      <c r="F120" s="28"/>
      <c r="G120" s="28"/>
      <c r="H120" s="28"/>
      <c r="I120" s="28"/>
      <c r="J120" s="28"/>
      <c r="K120" s="28"/>
      <c r="L120" s="51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="30" customFormat="true" ht="29.25" hidden="false" customHeight="true" outlineLevel="0" collapsed="false">
      <c r="A121" s="26"/>
      <c r="B121" s="27"/>
      <c r="C121" s="141" t="s">
        <v>199</v>
      </c>
      <c r="D121" s="142"/>
      <c r="E121" s="142"/>
      <c r="F121" s="142"/>
      <c r="G121" s="142"/>
      <c r="H121" s="142"/>
      <c r="I121" s="142"/>
      <c r="J121" s="215" t="n">
        <f aca="false">ROUND(J98+J113,2)</f>
        <v>0</v>
      </c>
      <c r="K121" s="142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6.9" hidden="false" customHeight="true" outlineLevel="0" collapsed="false">
      <c r="A122" s="26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6" s="30" customFormat="true" ht="6.9" hidden="false" customHeight="true" outlineLevel="0" collapsed="false">
      <c r="A126" s="26"/>
      <c r="B126" s="56"/>
      <c r="C126" s="57"/>
      <c r="D126" s="57"/>
      <c r="E126" s="57"/>
      <c r="F126" s="57"/>
      <c r="G126" s="57"/>
      <c r="H126" s="57"/>
      <c r="I126" s="57"/>
      <c r="J126" s="57"/>
      <c r="K126" s="57"/>
      <c r="L126" s="51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="30" customFormat="true" ht="24.9" hidden="false" customHeight="true" outlineLevel="0" collapsed="false">
      <c r="A127" s="26"/>
      <c r="B127" s="27"/>
      <c r="C127" s="9" t="s">
        <v>232</v>
      </c>
      <c r="D127" s="28"/>
      <c r="E127" s="28"/>
      <c r="F127" s="28"/>
      <c r="G127" s="28"/>
      <c r="H127" s="28"/>
      <c r="I127" s="28"/>
      <c r="J127" s="28"/>
      <c r="K127" s="28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6.9" hidden="false" customHeight="true" outlineLevel="0" collapsed="false">
      <c r="A128" s="26"/>
      <c r="B128" s="27"/>
      <c r="C128" s="28"/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12" hidden="false" customHeight="true" outlineLevel="0" collapsed="false">
      <c r="A129" s="26"/>
      <c r="B129" s="27"/>
      <c r="C129" s="17" t="s">
        <v>15</v>
      </c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6.5" hidden="false" customHeight="true" outlineLevel="0" collapsed="false">
      <c r="A130" s="26"/>
      <c r="B130" s="27"/>
      <c r="C130" s="28"/>
      <c r="D130" s="28"/>
      <c r="E130" s="185" t="str">
        <f aca="false">E7</f>
        <v>Zlepšování kvality a dostupnosti vzdělávání  ZŠ Ivančická 218, Moravský Krumlov</v>
      </c>
      <c r="F130" s="185"/>
      <c r="G130" s="185"/>
      <c r="H130" s="185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customFormat="false" ht="12" hidden="false" customHeight="true" outlineLevel="0" collapsed="false">
      <c r="B131" s="7"/>
      <c r="C131" s="17" t="s">
        <v>201</v>
      </c>
      <c r="D131" s="8"/>
      <c r="E131" s="8"/>
      <c r="F131" s="8"/>
      <c r="G131" s="8"/>
      <c r="H131" s="8"/>
      <c r="I131" s="8"/>
      <c r="J131" s="8"/>
      <c r="K131" s="8"/>
      <c r="L131" s="6"/>
    </row>
    <row r="132" s="30" customFormat="true" ht="16.5" hidden="false" customHeight="true" outlineLevel="0" collapsed="false">
      <c r="A132" s="26"/>
      <c r="B132" s="27"/>
      <c r="C132" s="28"/>
      <c r="D132" s="28"/>
      <c r="E132" s="185" t="s">
        <v>1736</v>
      </c>
      <c r="F132" s="185"/>
      <c r="G132" s="185"/>
      <c r="H132" s="185"/>
      <c r="I132" s="28"/>
      <c r="J132" s="28"/>
      <c r="K132" s="28"/>
      <c r="L132" s="51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s="30" customFormat="true" ht="12" hidden="false" customHeight="true" outlineLevel="0" collapsed="false">
      <c r="A133" s="26"/>
      <c r="B133" s="27"/>
      <c r="C133" s="17" t="s">
        <v>203</v>
      </c>
      <c r="D133" s="28"/>
      <c r="E133" s="28"/>
      <c r="F133" s="28"/>
      <c r="G133" s="28"/>
      <c r="H133" s="28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6.5" hidden="false" customHeight="true" outlineLevel="0" collapsed="false">
      <c r="A134" s="26"/>
      <c r="B134" s="27"/>
      <c r="C134" s="28"/>
      <c r="D134" s="28"/>
      <c r="E134" s="66" t="str">
        <f aca="false">E11</f>
        <v>51.11.1 - kabinet matematika, II.B-5 - stavba</v>
      </c>
      <c r="F134" s="66"/>
      <c r="G134" s="66"/>
      <c r="H134" s="66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6.9" hidden="false" customHeight="true" outlineLevel="0" collapsed="false">
      <c r="A135" s="26"/>
      <c r="B135" s="27"/>
      <c r="C135" s="28"/>
      <c r="D135" s="28"/>
      <c r="E135" s="28"/>
      <c r="F135" s="28"/>
      <c r="G135" s="28"/>
      <c r="H135" s="28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12" hidden="false" customHeight="true" outlineLevel="0" collapsed="false">
      <c r="A136" s="26"/>
      <c r="B136" s="27"/>
      <c r="C136" s="17" t="s">
        <v>19</v>
      </c>
      <c r="D136" s="28"/>
      <c r="E136" s="28"/>
      <c r="F136" s="18" t="str">
        <f aca="false">F14</f>
        <v> </v>
      </c>
      <c r="G136" s="28"/>
      <c r="H136" s="28"/>
      <c r="I136" s="17" t="s">
        <v>21</v>
      </c>
      <c r="J136" s="186" t="str">
        <f aca="false">IF(J14="","",J14)</f>
        <v>14. 8. 2023</v>
      </c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6.9" hidden="false" customHeight="true" outlineLevel="0" collapsed="false">
      <c r="A137" s="26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15.15" hidden="false" customHeight="true" outlineLevel="0" collapsed="false">
      <c r="A138" s="26"/>
      <c r="B138" s="27"/>
      <c r="C138" s="17" t="s">
        <v>23</v>
      </c>
      <c r="D138" s="28"/>
      <c r="E138" s="28"/>
      <c r="F138" s="18" t="str">
        <f aca="false">E17</f>
        <v> </v>
      </c>
      <c r="G138" s="28"/>
      <c r="H138" s="28"/>
      <c r="I138" s="17" t="s">
        <v>28</v>
      </c>
      <c r="J138" s="187" t="str">
        <f aca="false">E23</f>
        <v> </v>
      </c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26</v>
      </c>
      <c r="D139" s="28"/>
      <c r="E139" s="28"/>
      <c r="F139" s="18" t="str">
        <f aca="false">IF(E20="","",E20)</f>
        <v>Vyplň údaj</v>
      </c>
      <c r="G139" s="28"/>
      <c r="H139" s="28"/>
      <c r="I139" s="17" t="s">
        <v>30</v>
      </c>
      <c r="J139" s="187" t="str">
        <f aca="false">E26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0.35" hidden="false" customHeight="true" outlineLevel="0" collapsed="false">
      <c r="A140" s="26"/>
      <c r="B140" s="27"/>
      <c r="C140" s="28"/>
      <c r="D140" s="28"/>
      <c r="E140" s="28"/>
      <c r="F140" s="28"/>
      <c r="G140" s="28"/>
      <c r="H140" s="28"/>
      <c r="I140" s="28"/>
      <c r="J140" s="28"/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223" customFormat="true" ht="29.25" hidden="false" customHeight="true" outlineLevel="0" collapsed="false">
      <c r="A141" s="216"/>
      <c r="B141" s="217"/>
      <c r="C141" s="218" t="s">
        <v>233</v>
      </c>
      <c r="D141" s="219" t="s">
        <v>59</v>
      </c>
      <c r="E141" s="219" t="s">
        <v>55</v>
      </c>
      <c r="F141" s="219" t="s">
        <v>56</v>
      </c>
      <c r="G141" s="219" t="s">
        <v>234</v>
      </c>
      <c r="H141" s="219" t="s">
        <v>235</v>
      </c>
      <c r="I141" s="219" t="s">
        <v>236</v>
      </c>
      <c r="J141" s="220" t="s">
        <v>208</v>
      </c>
      <c r="K141" s="221" t="s">
        <v>237</v>
      </c>
      <c r="L141" s="222"/>
      <c r="M141" s="84"/>
      <c r="N141" s="85" t="s">
        <v>38</v>
      </c>
      <c r="O141" s="85" t="s">
        <v>238</v>
      </c>
      <c r="P141" s="85" t="s">
        <v>239</v>
      </c>
      <c r="Q141" s="85" t="s">
        <v>240</v>
      </c>
      <c r="R141" s="85" t="s">
        <v>241</v>
      </c>
      <c r="S141" s="85" t="s">
        <v>242</v>
      </c>
      <c r="T141" s="86" t="s">
        <v>243</v>
      </c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</row>
    <row r="142" s="30" customFormat="true" ht="22.8" hidden="false" customHeight="true" outlineLevel="0" collapsed="false">
      <c r="A142" s="26"/>
      <c r="B142" s="27"/>
      <c r="C142" s="92" t="s">
        <v>244</v>
      </c>
      <c r="D142" s="28"/>
      <c r="E142" s="28"/>
      <c r="F142" s="28"/>
      <c r="G142" s="28"/>
      <c r="H142" s="28"/>
      <c r="I142" s="28"/>
      <c r="J142" s="224" t="n">
        <f aca="false">BK142</f>
        <v>0</v>
      </c>
      <c r="K142" s="28"/>
      <c r="L142" s="29"/>
      <c r="M142" s="87"/>
      <c r="N142" s="225"/>
      <c r="O142" s="88"/>
      <c r="P142" s="226" t="n">
        <f aca="false">P143+P161+P255</f>
        <v>0</v>
      </c>
      <c r="Q142" s="88"/>
      <c r="R142" s="226" t="n">
        <f aca="false">R143+R161+R255</f>
        <v>0.77886628</v>
      </c>
      <c r="S142" s="88"/>
      <c r="T142" s="227" t="n">
        <f aca="false">T143+T161+T255</f>
        <v>0.08673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T142" s="3" t="s">
        <v>73</v>
      </c>
      <c r="AU142" s="3" t="s">
        <v>210</v>
      </c>
      <c r="BK142" s="228" t="n">
        <f aca="false">BK143+BK161+BK255</f>
        <v>0</v>
      </c>
    </row>
    <row r="143" s="229" customFormat="true" ht="25.95" hidden="false" customHeight="true" outlineLevel="0" collapsed="false">
      <c r="B143" s="230"/>
      <c r="C143" s="231"/>
      <c r="D143" s="232" t="s">
        <v>73</v>
      </c>
      <c r="E143" s="233" t="s">
        <v>245</v>
      </c>
      <c r="F143" s="233" t="s">
        <v>246</v>
      </c>
      <c r="G143" s="231"/>
      <c r="H143" s="231"/>
      <c r="I143" s="234"/>
      <c r="J143" s="235" t="n">
        <f aca="false">BK143</f>
        <v>0</v>
      </c>
      <c r="K143" s="231"/>
      <c r="L143" s="236"/>
      <c r="M143" s="237"/>
      <c r="N143" s="238"/>
      <c r="O143" s="238"/>
      <c r="P143" s="239" t="n">
        <f aca="false">P144+P147+P152</f>
        <v>0</v>
      </c>
      <c r="Q143" s="238"/>
      <c r="R143" s="239" t="n">
        <f aca="false">R144+R147+R152</f>
        <v>0</v>
      </c>
      <c r="S143" s="238"/>
      <c r="T143" s="240" t="n">
        <f aca="false">T144+T147+T152</f>
        <v>0</v>
      </c>
      <c r="AR143" s="241" t="s">
        <v>81</v>
      </c>
      <c r="AT143" s="242" t="s">
        <v>73</v>
      </c>
      <c r="AU143" s="242" t="s">
        <v>74</v>
      </c>
      <c r="AY143" s="241" t="s">
        <v>247</v>
      </c>
      <c r="BK143" s="243" t="n">
        <f aca="false">BK144+BK147+BK152</f>
        <v>0</v>
      </c>
    </row>
    <row r="144" s="229" customFormat="true" ht="22.8" hidden="false" customHeight="true" outlineLevel="0" collapsed="false">
      <c r="B144" s="230"/>
      <c r="C144" s="231"/>
      <c r="D144" s="232" t="s">
        <v>73</v>
      </c>
      <c r="E144" s="244" t="s">
        <v>248</v>
      </c>
      <c r="F144" s="244" t="s">
        <v>249</v>
      </c>
      <c r="G144" s="231"/>
      <c r="H144" s="231"/>
      <c r="I144" s="234"/>
      <c r="J144" s="245" t="n">
        <f aca="false">BK144</f>
        <v>0</v>
      </c>
      <c r="K144" s="231"/>
      <c r="L144" s="236"/>
      <c r="M144" s="237"/>
      <c r="N144" s="238"/>
      <c r="O144" s="238"/>
      <c r="P144" s="239" t="n">
        <f aca="false">SUM(P145:P146)</f>
        <v>0</v>
      </c>
      <c r="Q144" s="238"/>
      <c r="R144" s="239" t="n">
        <f aca="false">SUM(R145:R146)</f>
        <v>0</v>
      </c>
      <c r="S144" s="238"/>
      <c r="T144" s="240" t="n">
        <f aca="false">SUM(T145:T146)</f>
        <v>0</v>
      </c>
      <c r="AR144" s="241" t="s">
        <v>81</v>
      </c>
      <c r="AT144" s="242" t="s">
        <v>73</v>
      </c>
      <c r="AU144" s="242" t="s">
        <v>81</v>
      </c>
      <c r="AY144" s="241" t="s">
        <v>247</v>
      </c>
      <c r="BK144" s="243" t="n">
        <f aca="false">SUM(BK145:BK146)</f>
        <v>0</v>
      </c>
    </row>
    <row r="145" s="30" customFormat="true" ht="16.5" hidden="false" customHeight="true" outlineLevel="0" collapsed="false">
      <c r="A145" s="26"/>
      <c r="B145" s="27"/>
      <c r="C145" s="246" t="s">
        <v>81</v>
      </c>
      <c r="D145" s="246" t="s">
        <v>250</v>
      </c>
      <c r="E145" s="247" t="s">
        <v>251</v>
      </c>
      <c r="F145" s="248" t="s">
        <v>252</v>
      </c>
      <c r="G145" s="249" t="s">
        <v>253</v>
      </c>
      <c r="H145" s="250" t="n">
        <v>1</v>
      </c>
      <c r="I145" s="251"/>
      <c r="J145" s="252" t="n">
        <f aca="false">ROUND(I145*H145,2)</f>
        <v>0</v>
      </c>
      <c r="K145" s="253"/>
      <c r="L145" s="29"/>
      <c r="M145" s="254"/>
      <c r="N145" s="255" t="s">
        <v>39</v>
      </c>
      <c r="O145" s="76"/>
      <c r="P145" s="256" t="n">
        <f aca="false">O145*H145</f>
        <v>0</v>
      </c>
      <c r="Q145" s="256" t="n">
        <v>0</v>
      </c>
      <c r="R145" s="256" t="n">
        <f aca="false">Q145*H145</f>
        <v>0</v>
      </c>
      <c r="S145" s="256" t="n">
        <v>0</v>
      </c>
      <c r="T145" s="257" t="n">
        <f aca="false">S145*H145</f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258" t="s">
        <v>254</v>
      </c>
      <c r="AT145" s="258" t="s">
        <v>250</v>
      </c>
      <c r="AU145" s="258" t="s">
        <v>83</v>
      </c>
      <c r="AY145" s="3" t="s">
        <v>247</v>
      </c>
      <c r="BE145" s="137" t="n">
        <f aca="false">IF(N145="základní",J145,0)</f>
        <v>0</v>
      </c>
      <c r="BF145" s="137" t="n">
        <f aca="false">IF(N145="snížená",J145,0)</f>
        <v>0</v>
      </c>
      <c r="BG145" s="137" t="n">
        <f aca="false">IF(N145="zákl. přenesená",J145,0)</f>
        <v>0</v>
      </c>
      <c r="BH145" s="137" t="n">
        <f aca="false">IF(N145="sníž. přenesená",J145,0)</f>
        <v>0</v>
      </c>
      <c r="BI145" s="137" t="n">
        <f aca="false">IF(N145="nulová",J145,0)</f>
        <v>0</v>
      </c>
      <c r="BJ145" s="3" t="s">
        <v>81</v>
      </c>
      <c r="BK145" s="137" t="n">
        <f aca="false">ROUND(I145*H145,2)</f>
        <v>0</v>
      </c>
      <c r="BL145" s="3" t="s">
        <v>254</v>
      </c>
      <c r="BM145" s="258" t="s">
        <v>255</v>
      </c>
    </row>
    <row r="146" s="30" customFormat="true" ht="10.2" hidden="false" customHeight="false" outlineLevel="0" collapsed="false">
      <c r="A146" s="26"/>
      <c r="B146" s="27"/>
      <c r="C146" s="28"/>
      <c r="D146" s="259" t="s">
        <v>256</v>
      </c>
      <c r="E146" s="28"/>
      <c r="F146" s="260" t="s">
        <v>257</v>
      </c>
      <c r="G146" s="28"/>
      <c r="H146" s="28"/>
      <c r="I146" s="211"/>
      <c r="J146" s="28"/>
      <c r="K146" s="28"/>
      <c r="L146" s="29"/>
      <c r="M146" s="261"/>
      <c r="N146" s="262"/>
      <c r="O146" s="76"/>
      <c r="P146" s="76"/>
      <c r="Q146" s="76"/>
      <c r="R146" s="76"/>
      <c r="S146" s="76"/>
      <c r="T146" s="77"/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T146" s="3" t="s">
        <v>256</v>
      </c>
      <c r="AU146" s="3" t="s">
        <v>83</v>
      </c>
    </row>
    <row r="147" s="229" customFormat="true" ht="22.8" hidden="false" customHeight="true" outlineLevel="0" collapsed="false">
      <c r="B147" s="230"/>
      <c r="C147" s="231"/>
      <c r="D147" s="232" t="s">
        <v>73</v>
      </c>
      <c r="E147" s="244" t="s">
        <v>258</v>
      </c>
      <c r="F147" s="244" t="s">
        <v>259</v>
      </c>
      <c r="G147" s="231"/>
      <c r="H147" s="231"/>
      <c r="I147" s="234"/>
      <c r="J147" s="245" t="n">
        <f aca="false">BK147</f>
        <v>0</v>
      </c>
      <c r="K147" s="231"/>
      <c r="L147" s="236"/>
      <c r="M147" s="237"/>
      <c r="N147" s="238"/>
      <c r="O147" s="238"/>
      <c r="P147" s="239" t="n">
        <f aca="false">SUM(P148:P151)</f>
        <v>0</v>
      </c>
      <c r="Q147" s="238"/>
      <c r="R147" s="239" t="n">
        <f aca="false">SUM(R148:R151)</f>
        <v>0</v>
      </c>
      <c r="S147" s="238"/>
      <c r="T147" s="240" t="n">
        <f aca="false">SUM(T148:T151)</f>
        <v>0</v>
      </c>
      <c r="AR147" s="241" t="s">
        <v>81</v>
      </c>
      <c r="AT147" s="242" t="s">
        <v>73</v>
      </c>
      <c r="AU147" s="242" t="s">
        <v>81</v>
      </c>
      <c r="AY147" s="241" t="s">
        <v>247</v>
      </c>
      <c r="BK147" s="243" t="n">
        <f aca="false">SUM(BK148:BK151)</f>
        <v>0</v>
      </c>
    </row>
    <row r="148" s="30" customFormat="true" ht="16.5" hidden="false" customHeight="true" outlineLevel="0" collapsed="false">
      <c r="A148" s="26"/>
      <c r="B148" s="27"/>
      <c r="C148" s="246" t="s">
        <v>83</v>
      </c>
      <c r="D148" s="246" t="s">
        <v>250</v>
      </c>
      <c r="E148" s="247" t="s">
        <v>260</v>
      </c>
      <c r="F148" s="248" t="s">
        <v>261</v>
      </c>
      <c r="G148" s="249" t="s">
        <v>262</v>
      </c>
      <c r="H148" s="250" t="n">
        <v>1</v>
      </c>
      <c r="I148" s="251"/>
      <c r="J148" s="252" t="n">
        <f aca="false">ROUND(I148*H148,2)</f>
        <v>0</v>
      </c>
      <c r="K148" s="253"/>
      <c r="L148" s="29"/>
      <c r="M148" s="254"/>
      <c r="N148" s="255" t="s">
        <v>39</v>
      </c>
      <c r="O148" s="76"/>
      <c r="P148" s="256" t="n">
        <f aca="false">O148*H148</f>
        <v>0</v>
      </c>
      <c r="Q148" s="256" t="n">
        <v>0</v>
      </c>
      <c r="R148" s="256" t="n">
        <f aca="false">Q148*H148</f>
        <v>0</v>
      </c>
      <c r="S148" s="256" t="n">
        <v>0</v>
      </c>
      <c r="T148" s="257" t="n">
        <f aca="false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258" t="s">
        <v>254</v>
      </c>
      <c r="AT148" s="258" t="s">
        <v>250</v>
      </c>
      <c r="AU148" s="258" t="s">
        <v>83</v>
      </c>
      <c r="AY148" s="3" t="s">
        <v>247</v>
      </c>
      <c r="BE148" s="137" t="n">
        <f aca="false">IF(N148="základní",J148,0)</f>
        <v>0</v>
      </c>
      <c r="BF148" s="137" t="n">
        <f aca="false">IF(N148="snížená",J148,0)</f>
        <v>0</v>
      </c>
      <c r="BG148" s="137" t="n">
        <f aca="false">IF(N148="zákl. přenesená",J148,0)</f>
        <v>0</v>
      </c>
      <c r="BH148" s="137" t="n">
        <f aca="false">IF(N148="sníž. přenesená",J148,0)</f>
        <v>0</v>
      </c>
      <c r="BI148" s="137" t="n">
        <f aca="false">IF(N148="nulová",J148,0)</f>
        <v>0</v>
      </c>
      <c r="BJ148" s="3" t="s">
        <v>81</v>
      </c>
      <c r="BK148" s="137" t="n">
        <f aca="false">ROUND(I148*H148,2)</f>
        <v>0</v>
      </c>
      <c r="BL148" s="3" t="s">
        <v>254</v>
      </c>
      <c r="BM148" s="258" t="s">
        <v>263</v>
      </c>
    </row>
    <row r="149" s="30" customFormat="true" ht="10.2" hidden="false" customHeight="false" outlineLevel="0" collapsed="false">
      <c r="A149" s="26"/>
      <c r="B149" s="27"/>
      <c r="C149" s="28"/>
      <c r="D149" s="259" t="s">
        <v>256</v>
      </c>
      <c r="E149" s="28"/>
      <c r="F149" s="260" t="s">
        <v>264</v>
      </c>
      <c r="G149" s="28"/>
      <c r="H149" s="28"/>
      <c r="I149" s="211"/>
      <c r="J149" s="28"/>
      <c r="K149" s="28"/>
      <c r="L149" s="29"/>
      <c r="M149" s="261"/>
      <c r="N149" s="262"/>
      <c r="O149" s="76"/>
      <c r="P149" s="76"/>
      <c r="Q149" s="76"/>
      <c r="R149" s="76"/>
      <c r="S149" s="76"/>
      <c r="T149" s="77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3" t="s">
        <v>256</v>
      </c>
      <c r="AU149" s="3" t="s">
        <v>83</v>
      </c>
    </row>
    <row r="150" s="30" customFormat="true" ht="16.5" hidden="false" customHeight="true" outlineLevel="0" collapsed="false">
      <c r="A150" s="26"/>
      <c r="B150" s="27"/>
      <c r="C150" s="246" t="s">
        <v>265</v>
      </c>
      <c r="D150" s="246" t="s">
        <v>250</v>
      </c>
      <c r="E150" s="247" t="s">
        <v>266</v>
      </c>
      <c r="F150" s="248" t="s">
        <v>267</v>
      </c>
      <c r="G150" s="249" t="s">
        <v>253</v>
      </c>
      <c r="H150" s="250" t="n">
        <v>1</v>
      </c>
      <c r="I150" s="251"/>
      <c r="J150" s="252" t="n">
        <f aca="false">ROUND(I150*H150,2)</f>
        <v>0</v>
      </c>
      <c r="K150" s="253"/>
      <c r="L150" s="29"/>
      <c r="M150" s="254"/>
      <c r="N150" s="255" t="s">
        <v>39</v>
      </c>
      <c r="O150" s="76"/>
      <c r="P150" s="256" t="n">
        <f aca="false">O150*H150</f>
        <v>0</v>
      </c>
      <c r="Q150" s="256" t="n">
        <v>0</v>
      </c>
      <c r="R150" s="256" t="n">
        <f aca="false">Q150*H150</f>
        <v>0</v>
      </c>
      <c r="S150" s="256" t="n">
        <v>0</v>
      </c>
      <c r="T150" s="257" t="n">
        <f aca="false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258" t="s">
        <v>254</v>
      </c>
      <c r="AT150" s="258" t="s">
        <v>250</v>
      </c>
      <c r="AU150" s="258" t="s">
        <v>83</v>
      </c>
      <c r="AY150" s="3" t="s">
        <v>247</v>
      </c>
      <c r="BE150" s="137" t="n">
        <f aca="false">IF(N150="základní",J150,0)</f>
        <v>0</v>
      </c>
      <c r="BF150" s="137" t="n">
        <f aca="false">IF(N150="snížená",J150,0)</f>
        <v>0</v>
      </c>
      <c r="BG150" s="137" t="n">
        <f aca="false">IF(N150="zákl. přenesená",J150,0)</f>
        <v>0</v>
      </c>
      <c r="BH150" s="137" t="n">
        <f aca="false">IF(N150="sníž. přenesená",J150,0)</f>
        <v>0</v>
      </c>
      <c r="BI150" s="137" t="n">
        <f aca="false">IF(N150="nulová",J150,0)</f>
        <v>0</v>
      </c>
      <c r="BJ150" s="3" t="s">
        <v>81</v>
      </c>
      <c r="BK150" s="137" t="n">
        <f aca="false">ROUND(I150*H150,2)</f>
        <v>0</v>
      </c>
      <c r="BL150" s="3" t="s">
        <v>254</v>
      </c>
      <c r="BM150" s="258" t="s">
        <v>268</v>
      </c>
    </row>
    <row r="151" s="30" customFormat="true" ht="10.2" hidden="false" customHeight="false" outlineLevel="0" collapsed="false">
      <c r="A151" s="26"/>
      <c r="B151" s="27"/>
      <c r="C151" s="28"/>
      <c r="D151" s="259" t="s">
        <v>256</v>
      </c>
      <c r="E151" s="28"/>
      <c r="F151" s="260" t="s">
        <v>269</v>
      </c>
      <c r="G151" s="28"/>
      <c r="H151" s="28"/>
      <c r="I151" s="211"/>
      <c r="J151" s="28"/>
      <c r="K151" s="28"/>
      <c r="L151" s="29"/>
      <c r="M151" s="261"/>
      <c r="N151" s="262"/>
      <c r="O151" s="76"/>
      <c r="P151" s="76"/>
      <c r="Q151" s="76"/>
      <c r="R151" s="76"/>
      <c r="S151" s="76"/>
      <c r="T151" s="77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T151" s="3" t="s">
        <v>256</v>
      </c>
      <c r="AU151" s="3" t="s">
        <v>83</v>
      </c>
    </row>
    <row r="152" s="229" customFormat="true" ht="22.8" hidden="false" customHeight="true" outlineLevel="0" collapsed="false">
      <c r="B152" s="230"/>
      <c r="C152" s="231"/>
      <c r="D152" s="232" t="s">
        <v>73</v>
      </c>
      <c r="E152" s="244" t="s">
        <v>270</v>
      </c>
      <c r="F152" s="244" t="s">
        <v>271</v>
      </c>
      <c r="G152" s="231"/>
      <c r="H152" s="231"/>
      <c r="I152" s="234"/>
      <c r="J152" s="245" t="n">
        <f aca="false">BK152</f>
        <v>0</v>
      </c>
      <c r="K152" s="231"/>
      <c r="L152" s="236"/>
      <c r="M152" s="237"/>
      <c r="N152" s="238"/>
      <c r="O152" s="238"/>
      <c r="P152" s="239" t="n">
        <f aca="false">SUM(P153:P160)</f>
        <v>0</v>
      </c>
      <c r="Q152" s="238"/>
      <c r="R152" s="239" t="n">
        <f aca="false">SUM(R153:R160)</f>
        <v>0</v>
      </c>
      <c r="S152" s="238"/>
      <c r="T152" s="240" t="n">
        <f aca="false">SUM(T153:T160)</f>
        <v>0</v>
      </c>
      <c r="AR152" s="241" t="s">
        <v>81</v>
      </c>
      <c r="AT152" s="242" t="s">
        <v>73</v>
      </c>
      <c r="AU152" s="242" t="s">
        <v>81</v>
      </c>
      <c r="AY152" s="241" t="s">
        <v>247</v>
      </c>
      <c r="BK152" s="243" t="n">
        <f aca="false">SUM(BK153:BK160)</f>
        <v>0</v>
      </c>
    </row>
    <row r="153" s="30" customFormat="true" ht="24.15" hidden="false" customHeight="true" outlineLevel="0" collapsed="false">
      <c r="A153" s="26"/>
      <c r="B153" s="27"/>
      <c r="C153" s="246" t="s">
        <v>272</v>
      </c>
      <c r="D153" s="246" t="s">
        <v>250</v>
      </c>
      <c r="E153" s="247" t="s">
        <v>273</v>
      </c>
      <c r="F153" s="248" t="s">
        <v>274</v>
      </c>
      <c r="G153" s="249" t="s">
        <v>275</v>
      </c>
      <c r="H153" s="250" t="n">
        <v>0.3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272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272</v>
      </c>
      <c r="BM153" s="258" t="s">
        <v>276</v>
      </c>
    </row>
    <row r="154" s="30" customFormat="true" ht="28.8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277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30" customFormat="true" ht="24.15" hidden="false" customHeight="true" outlineLevel="0" collapsed="false">
      <c r="A155" s="26"/>
      <c r="B155" s="27"/>
      <c r="C155" s="246" t="s">
        <v>278</v>
      </c>
      <c r="D155" s="246" t="s">
        <v>250</v>
      </c>
      <c r="E155" s="247" t="s">
        <v>279</v>
      </c>
      <c r="F155" s="248" t="s">
        <v>280</v>
      </c>
      <c r="G155" s="249" t="s">
        <v>275</v>
      </c>
      <c r="H155" s="250" t="n">
        <v>0.3</v>
      </c>
      <c r="I155" s="251"/>
      <c r="J155" s="252" t="n">
        <f aca="false">ROUND(I155*H155,2)</f>
        <v>0</v>
      </c>
      <c r="K155" s="253"/>
      <c r="L155" s="29"/>
      <c r="M155" s="254"/>
      <c r="N155" s="255" t="s">
        <v>39</v>
      </c>
      <c r="O155" s="76"/>
      <c r="P155" s="256" t="n">
        <f aca="false">O155*H155</f>
        <v>0</v>
      </c>
      <c r="Q155" s="256" t="n">
        <v>0</v>
      </c>
      <c r="R155" s="256" t="n">
        <f aca="false">Q155*H155</f>
        <v>0</v>
      </c>
      <c r="S155" s="256" t="n">
        <v>0</v>
      </c>
      <c r="T155" s="257" t="n">
        <f aca="false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258" t="s">
        <v>272</v>
      </c>
      <c r="AT155" s="258" t="s">
        <v>250</v>
      </c>
      <c r="AU155" s="258" t="s">
        <v>83</v>
      </c>
      <c r="AY155" s="3" t="s">
        <v>247</v>
      </c>
      <c r="BE155" s="137" t="n">
        <f aca="false">IF(N155="základní",J155,0)</f>
        <v>0</v>
      </c>
      <c r="BF155" s="137" t="n">
        <f aca="false">IF(N155="snížená",J155,0)</f>
        <v>0</v>
      </c>
      <c r="BG155" s="137" t="n">
        <f aca="false">IF(N155="zákl. přenesená",J155,0)</f>
        <v>0</v>
      </c>
      <c r="BH155" s="137" t="n">
        <f aca="false">IF(N155="sníž. přenesená",J155,0)</f>
        <v>0</v>
      </c>
      <c r="BI155" s="137" t="n">
        <f aca="false">IF(N155="nulová",J155,0)</f>
        <v>0</v>
      </c>
      <c r="BJ155" s="3" t="s">
        <v>81</v>
      </c>
      <c r="BK155" s="137" t="n">
        <f aca="false">ROUND(I155*H155,2)</f>
        <v>0</v>
      </c>
      <c r="BL155" s="3" t="s">
        <v>272</v>
      </c>
      <c r="BM155" s="258" t="s">
        <v>281</v>
      </c>
    </row>
    <row r="156" s="30" customFormat="true" ht="19.2" hidden="false" customHeight="false" outlineLevel="0" collapsed="false">
      <c r="A156" s="26"/>
      <c r="B156" s="27"/>
      <c r="C156" s="28"/>
      <c r="D156" s="259" t="s">
        <v>256</v>
      </c>
      <c r="E156" s="28"/>
      <c r="F156" s="260" t="s">
        <v>282</v>
      </c>
      <c r="G156" s="28"/>
      <c r="H156" s="28"/>
      <c r="I156" s="211"/>
      <c r="J156" s="28"/>
      <c r="K156" s="28"/>
      <c r="L156" s="29"/>
      <c r="M156" s="261"/>
      <c r="N156" s="262"/>
      <c r="O156" s="76"/>
      <c r="P156" s="76"/>
      <c r="Q156" s="76"/>
      <c r="R156" s="76"/>
      <c r="S156" s="76"/>
      <c r="T156" s="77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T156" s="3" t="s">
        <v>256</v>
      </c>
      <c r="AU156" s="3" t="s">
        <v>83</v>
      </c>
    </row>
    <row r="157" s="30" customFormat="true" ht="16.5" hidden="false" customHeight="true" outlineLevel="0" collapsed="false">
      <c r="A157" s="26"/>
      <c r="B157" s="27"/>
      <c r="C157" s="246" t="s">
        <v>248</v>
      </c>
      <c r="D157" s="246" t="s">
        <v>250</v>
      </c>
      <c r="E157" s="247" t="s">
        <v>283</v>
      </c>
      <c r="F157" s="248" t="s">
        <v>284</v>
      </c>
      <c r="G157" s="249" t="s">
        <v>275</v>
      </c>
      <c r="H157" s="250" t="n">
        <v>0.3</v>
      </c>
      <c r="I157" s="251"/>
      <c r="J157" s="252" t="n">
        <f aca="false">ROUND(I157*H157,2)</f>
        <v>0</v>
      </c>
      <c r="K157" s="253"/>
      <c r="L157" s="29"/>
      <c r="M157" s="254"/>
      <c r="N157" s="255" t="s">
        <v>39</v>
      </c>
      <c r="O157" s="76"/>
      <c r="P157" s="256" t="n">
        <f aca="false">O157*H157</f>
        <v>0</v>
      </c>
      <c r="Q157" s="256" t="n">
        <v>0</v>
      </c>
      <c r="R157" s="256" t="n">
        <f aca="false">Q157*H157</f>
        <v>0</v>
      </c>
      <c r="S157" s="256" t="n">
        <v>0</v>
      </c>
      <c r="T157" s="257" t="n">
        <f aca="false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258" t="s">
        <v>272</v>
      </c>
      <c r="AT157" s="258" t="s">
        <v>250</v>
      </c>
      <c r="AU157" s="258" t="s">
        <v>83</v>
      </c>
      <c r="AY157" s="3" t="s">
        <v>247</v>
      </c>
      <c r="BE157" s="137" t="n">
        <f aca="false">IF(N157="základní",J157,0)</f>
        <v>0</v>
      </c>
      <c r="BF157" s="137" t="n">
        <f aca="false">IF(N157="snížená",J157,0)</f>
        <v>0</v>
      </c>
      <c r="BG157" s="137" t="n">
        <f aca="false">IF(N157="zákl. přenesená",J157,0)</f>
        <v>0</v>
      </c>
      <c r="BH157" s="137" t="n">
        <f aca="false">IF(N157="sníž. přenesená",J157,0)</f>
        <v>0</v>
      </c>
      <c r="BI157" s="137" t="n">
        <f aca="false">IF(N157="nulová",J157,0)</f>
        <v>0</v>
      </c>
      <c r="BJ157" s="3" t="s">
        <v>81</v>
      </c>
      <c r="BK157" s="137" t="n">
        <f aca="false">ROUND(I157*H157,2)</f>
        <v>0</v>
      </c>
      <c r="BL157" s="3" t="s">
        <v>272</v>
      </c>
      <c r="BM157" s="258" t="s">
        <v>285</v>
      </c>
    </row>
    <row r="158" s="30" customFormat="true" ht="19.2" hidden="false" customHeight="false" outlineLevel="0" collapsed="false">
      <c r="A158" s="26"/>
      <c r="B158" s="27"/>
      <c r="C158" s="28"/>
      <c r="D158" s="259" t="s">
        <v>256</v>
      </c>
      <c r="E158" s="28"/>
      <c r="F158" s="260" t="s">
        <v>286</v>
      </c>
      <c r="G158" s="28"/>
      <c r="H158" s="28"/>
      <c r="I158" s="211"/>
      <c r="J158" s="28"/>
      <c r="K158" s="28"/>
      <c r="L158" s="29"/>
      <c r="M158" s="261"/>
      <c r="N158" s="262"/>
      <c r="O158" s="76"/>
      <c r="P158" s="76"/>
      <c r="Q158" s="76"/>
      <c r="R158" s="76"/>
      <c r="S158" s="76"/>
      <c r="T158" s="7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3" t="s">
        <v>256</v>
      </c>
      <c r="AU158" s="3" t="s">
        <v>83</v>
      </c>
    </row>
    <row r="159" s="30" customFormat="true" ht="24.15" hidden="false" customHeight="true" outlineLevel="0" collapsed="false">
      <c r="A159" s="26"/>
      <c r="B159" s="27"/>
      <c r="C159" s="263" t="s">
        <v>287</v>
      </c>
      <c r="D159" s="263" t="s">
        <v>288</v>
      </c>
      <c r="E159" s="264" t="s">
        <v>289</v>
      </c>
      <c r="F159" s="265" t="s">
        <v>290</v>
      </c>
      <c r="G159" s="266" t="s">
        <v>291</v>
      </c>
      <c r="H159" s="267" t="n">
        <v>1</v>
      </c>
      <c r="I159" s="268"/>
      <c r="J159" s="269" t="n">
        <f aca="false">ROUND(I159*H159,2)</f>
        <v>0</v>
      </c>
      <c r="K159" s="270"/>
      <c r="L159" s="271"/>
      <c r="M159" s="272"/>
      <c r="N159" s="273" t="s">
        <v>39</v>
      </c>
      <c r="O159" s="76"/>
      <c r="P159" s="256" t="n">
        <f aca="false">O159*H159</f>
        <v>0</v>
      </c>
      <c r="Q159" s="256" t="n">
        <v>0</v>
      </c>
      <c r="R159" s="256" t="n">
        <f aca="false">Q159*H159</f>
        <v>0</v>
      </c>
      <c r="S159" s="256" t="n">
        <v>0</v>
      </c>
      <c r="T159" s="257" t="n">
        <f aca="false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258" t="s">
        <v>292</v>
      </c>
      <c r="AT159" s="258" t="s">
        <v>288</v>
      </c>
      <c r="AU159" s="258" t="s">
        <v>83</v>
      </c>
      <c r="AY159" s="3" t="s">
        <v>247</v>
      </c>
      <c r="BE159" s="137" t="n">
        <f aca="false">IF(N159="základní",J159,0)</f>
        <v>0</v>
      </c>
      <c r="BF159" s="137" t="n">
        <f aca="false">IF(N159="snížená",J159,0)</f>
        <v>0</v>
      </c>
      <c r="BG159" s="137" t="n">
        <f aca="false">IF(N159="zákl. přenesená",J159,0)</f>
        <v>0</v>
      </c>
      <c r="BH159" s="137" t="n">
        <f aca="false">IF(N159="sníž. přenesená",J159,0)</f>
        <v>0</v>
      </c>
      <c r="BI159" s="137" t="n">
        <f aca="false">IF(N159="nulová",J159,0)</f>
        <v>0</v>
      </c>
      <c r="BJ159" s="3" t="s">
        <v>81</v>
      </c>
      <c r="BK159" s="137" t="n">
        <f aca="false">ROUND(I159*H159,2)</f>
        <v>0</v>
      </c>
      <c r="BL159" s="3" t="s">
        <v>272</v>
      </c>
      <c r="BM159" s="258" t="s">
        <v>293</v>
      </c>
    </row>
    <row r="160" s="30" customFormat="true" ht="28.8" hidden="false" customHeight="false" outlineLevel="0" collapsed="false">
      <c r="A160" s="26"/>
      <c r="B160" s="27"/>
      <c r="C160" s="28"/>
      <c r="D160" s="259" t="s">
        <v>256</v>
      </c>
      <c r="E160" s="28"/>
      <c r="F160" s="260" t="s">
        <v>294</v>
      </c>
      <c r="G160" s="28"/>
      <c r="H160" s="28"/>
      <c r="I160" s="211"/>
      <c r="J160" s="28"/>
      <c r="K160" s="28"/>
      <c r="L160" s="29"/>
      <c r="M160" s="261"/>
      <c r="N160" s="262"/>
      <c r="O160" s="76"/>
      <c r="P160" s="76"/>
      <c r="Q160" s="76"/>
      <c r="R160" s="76"/>
      <c r="S160" s="76"/>
      <c r="T160" s="7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3" t="s">
        <v>256</v>
      </c>
      <c r="AU160" s="3" t="s">
        <v>83</v>
      </c>
    </row>
    <row r="161" s="229" customFormat="true" ht="25.95" hidden="false" customHeight="true" outlineLevel="0" collapsed="false">
      <c r="B161" s="230"/>
      <c r="C161" s="231"/>
      <c r="D161" s="232" t="s">
        <v>73</v>
      </c>
      <c r="E161" s="233" t="s">
        <v>295</v>
      </c>
      <c r="F161" s="233" t="s">
        <v>296</v>
      </c>
      <c r="G161" s="231"/>
      <c r="H161" s="231"/>
      <c r="I161" s="234"/>
      <c r="J161" s="235" t="n">
        <f aca="false">BK161</f>
        <v>0</v>
      </c>
      <c r="K161" s="231"/>
      <c r="L161" s="236"/>
      <c r="M161" s="237"/>
      <c r="N161" s="238"/>
      <c r="O161" s="238"/>
      <c r="P161" s="239" t="n">
        <f aca="false">P162+P184+P212+P221+P238</f>
        <v>0</v>
      </c>
      <c r="Q161" s="238"/>
      <c r="R161" s="239" t="n">
        <f aca="false">R162+R184+R212+R221+R238</f>
        <v>0.77886628</v>
      </c>
      <c r="S161" s="238"/>
      <c r="T161" s="240" t="n">
        <f aca="false">T162+T184+T212+T221+T238</f>
        <v>0.08673</v>
      </c>
      <c r="AR161" s="241" t="s">
        <v>83</v>
      </c>
      <c r="AT161" s="242" t="s">
        <v>73</v>
      </c>
      <c r="AU161" s="242" t="s">
        <v>74</v>
      </c>
      <c r="AY161" s="241" t="s">
        <v>247</v>
      </c>
      <c r="BK161" s="243" t="n">
        <f aca="false">BK162+BK184+BK212+BK221+BK238</f>
        <v>0</v>
      </c>
    </row>
    <row r="162" s="229" customFormat="true" ht="22.8" hidden="false" customHeight="true" outlineLevel="0" collapsed="false">
      <c r="B162" s="230"/>
      <c r="C162" s="231"/>
      <c r="D162" s="232" t="s">
        <v>73</v>
      </c>
      <c r="E162" s="244" t="s">
        <v>314</v>
      </c>
      <c r="F162" s="244" t="s">
        <v>315</v>
      </c>
      <c r="G162" s="231"/>
      <c r="H162" s="231"/>
      <c r="I162" s="234"/>
      <c r="J162" s="245" t="n">
        <f aca="false">BK162</f>
        <v>0</v>
      </c>
      <c r="K162" s="231"/>
      <c r="L162" s="236"/>
      <c r="M162" s="237"/>
      <c r="N162" s="238"/>
      <c r="O162" s="238"/>
      <c r="P162" s="239" t="n">
        <f aca="false">SUM(P163:P183)</f>
        <v>0</v>
      </c>
      <c r="Q162" s="238"/>
      <c r="R162" s="239" t="n">
        <f aca="false">SUM(R163:R183)</f>
        <v>0.25674628</v>
      </c>
      <c r="S162" s="238"/>
      <c r="T162" s="240" t="n">
        <f aca="false">SUM(T163:T183)</f>
        <v>0</v>
      </c>
      <c r="AR162" s="241" t="s">
        <v>83</v>
      </c>
      <c r="AT162" s="242" t="s">
        <v>73</v>
      </c>
      <c r="AU162" s="242" t="s">
        <v>81</v>
      </c>
      <c r="AY162" s="241" t="s">
        <v>247</v>
      </c>
      <c r="BK162" s="243" t="n">
        <f aca="false">SUM(BK163:BK183)</f>
        <v>0</v>
      </c>
    </row>
    <row r="163" s="30" customFormat="true" ht="33" hidden="false" customHeight="true" outlineLevel="0" collapsed="false">
      <c r="A163" s="26"/>
      <c r="B163" s="27"/>
      <c r="C163" s="246" t="s">
        <v>292</v>
      </c>
      <c r="D163" s="246" t="s">
        <v>250</v>
      </c>
      <c r="E163" s="247" t="s">
        <v>317</v>
      </c>
      <c r="F163" s="248" t="s">
        <v>318</v>
      </c>
      <c r="G163" s="249" t="s">
        <v>301</v>
      </c>
      <c r="H163" s="250" t="n">
        <v>23</v>
      </c>
      <c r="I163" s="251"/>
      <c r="J163" s="252" t="n">
        <f aca="false">ROUND(I163*H163,2)</f>
        <v>0</v>
      </c>
      <c r="K163" s="253"/>
      <c r="L163" s="29"/>
      <c r="M163" s="254"/>
      <c r="N163" s="255" t="s">
        <v>39</v>
      </c>
      <c r="O163" s="76"/>
      <c r="P163" s="256" t="n">
        <f aca="false">O163*H163</f>
        <v>0</v>
      </c>
      <c r="Q163" s="256" t="n">
        <v>0.00125</v>
      </c>
      <c r="R163" s="256" t="n">
        <f aca="false">Q163*H163</f>
        <v>0.02875</v>
      </c>
      <c r="S163" s="256" t="n">
        <v>0</v>
      </c>
      <c r="T163" s="257" t="n">
        <f aca="false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258" t="s">
        <v>302</v>
      </c>
      <c r="AT163" s="258" t="s">
        <v>250</v>
      </c>
      <c r="AU163" s="258" t="s">
        <v>83</v>
      </c>
      <c r="AY163" s="3" t="s">
        <v>247</v>
      </c>
      <c r="BE163" s="137" t="n">
        <f aca="false">IF(N163="základní",J163,0)</f>
        <v>0</v>
      </c>
      <c r="BF163" s="137" t="n">
        <f aca="false">IF(N163="snížená",J163,0)</f>
        <v>0</v>
      </c>
      <c r="BG163" s="137" t="n">
        <f aca="false">IF(N163="zákl. přenesená",J163,0)</f>
        <v>0</v>
      </c>
      <c r="BH163" s="137" t="n">
        <f aca="false">IF(N163="sníž. přenesená",J163,0)</f>
        <v>0</v>
      </c>
      <c r="BI163" s="137" t="n">
        <f aca="false">IF(N163="nulová",J163,0)</f>
        <v>0</v>
      </c>
      <c r="BJ163" s="3" t="s">
        <v>81</v>
      </c>
      <c r="BK163" s="137" t="n">
        <f aca="false">ROUND(I163*H163,2)</f>
        <v>0</v>
      </c>
      <c r="BL163" s="3" t="s">
        <v>302</v>
      </c>
      <c r="BM163" s="258" t="s">
        <v>319</v>
      </c>
    </row>
    <row r="164" s="30" customFormat="true" ht="28.8" hidden="false" customHeight="false" outlineLevel="0" collapsed="false">
      <c r="A164" s="26"/>
      <c r="B164" s="27"/>
      <c r="C164" s="28"/>
      <c r="D164" s="259" t="s">
        <v>256</v>
      </c>
      <c r="E164" s="28"/>
      <c r="F164" s="260" t="s">
        <v>320</v>
      </c>
      <c r="G164" s="28"/>
      <c r="H164" s="28"/>
      <c r="I164" s="211"/>
      <c r="J164" s="28"/>
      <c r="K164" s="28"/>
      <c r="L164" s="29"/>
      <c r="M164" s="261"/>
      <c r="N164" s="262"/>
      <c r="O164" s="76"/>
      <c r="P164" s="76"/>
      <c r="Q164" s="76"/>
      <c r="R164" s="76"/>
      <c r="S164" s="76"/>
      <c r="T164" s="77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3" t="s">
        <v>256</v>
      </c>
      <c r="AU164" s="3" t="s">
        <v>83</v>
      </c>
    </row>
    <row r="165" s="30" customFormat="true" ht="16.5" hidden="false" customHeight="true" outlineLevel="0" collapsed="false">
      <c r="A165" s="26"/>
      <c r="B165" s="27"/>
      <c r="C165" s="263" t="s">
        <v>258</v>
      </c>
      <c r="D165" s="263" t="s">
        <v>288</v>
      </c>
      <c r="E165" s="264" t="s">
        <v>322</v>
      </c>
      <c r="F165" s="265" t="s">
        <v>323</v>
      </c>
      <c r="G165" s="266" t="s">
        <v>301</v>
      </c>
      <c r="H165" s="267" t="n">
        <v>30.841</v>
      </c>
      <c r="I165" s="268"/>
      <c r="J165" s="269" t="n">
        <f aca="false">ROUND(I165*H165,2)</f>
        <v>0</v>
      </c>
      <c r="K165" s="270"/>
      <c r="L165" s="271"/>
      <c r="M165" s="272"/>
      <c r="N165" s="273" t="s">
        <v>39</v>
      </c>
      <c r="O165" s="76"/>
      <c r="P165" s="256" t="n">
        <f aca="false">O165*H165</f>
        <v>0</v>
      </c>
      <c r="Q165" s="256" t="n">
        <v>0.006</v>
      </c>
      <c r="R165" s="256" t="n">
        <f aca="false">Q165*H165</f>
        <v>0.185046</v>
      </c>
      <c r="S165" s="256" t="n">
        <v>0</v>
      </c>
      <c r="T165" s="257" t="n">
        <f aca="false">S165*H165</f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258" t="s">
        <v>324</v>
      </c>
      <c r="AT165" s="258" t="s">
        <v>288</v>
      </c>
      <c r="AU165" s="258" t="s">
        <v>83</v>
      </c>
      <c r="AY165" s="3" t="s">
        <v>247</v>
      </c>
      <c r="BE165" s="137" t="n">
        <f aca="false">IF(N165="základní",J165,0)</f>
        <v>0</v>
      </c>
      <c r="BF165" s="137" t="n">
        <f aca="false">IF(N165="snížená",J165,0)</f>
        <v>0</v>
      </c>
      <c r="BG165" s="137" t="n">
        <f aca="false">IF(N165="zákl. přenesená",J165,0)</f>
        <v>0</v>
      </c>
      <c r="BH165" s="137" t="n">
        <f aca="false">IF(N165="sníž. přenesená",J165,0)</f>
        <v>0</v>
      </c>
      <c r="BI165" s="137" t="n">
        <f aca="false">IF(N165="nulová",J165,0)</f>
        <v>0</v>
      </c>
      <c r="BJ165" s="3" t="s">
        <v>81</v>
      </c>
      <c r="BK165" s="137" t="n">
        <f aca="false">ROUND(I165*H165,2)</f>
        <v>0</v>
      </c>
      <c r="BL165" s="3" t="s">
        <v>302</v>
      </c>
      <c r="BM165" s="258" t="s">
        <v>325</v>
      </c>
    </row>
    <row r="166" s="30" customFormat="true" ht="10.2" hidden="false" customHeight="false" outlineLevel="0" collapsed="false">
      <c r="A166" s="26"/>
      <c r="B166" s="27"/>
      <c r="C166" s="28"/>
      <c r="D166" s="259" t="s">
        <v>256</v>
      </c>
      <c r="E166" s="28"/>
      <c r="F166" s="260" t="s">
        <v>326</v>
      </c>
      <c r="G166" s="28"/>
      <c r="H166" s="28"/>
      <c r="I166" s="211"/>
      <c r="J166" s="28"/>
      <c r="K166" s="28"/>
      <c r="L166" s="29"/>
      <c r="M166" s="261"/>
      <c r="N166" s="262"/>
      <c r="O166" s="76"/>
      <c r="P166" s="76"/>
      <c r="Q166" s="76"/>
      <c r="R166" s="76"/>
      <c r="S166" s="76"/>
      <c r="T166" s="77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T166" s="3" t="s">
        <v>256</v>
      </c>
      <c r="AU166" s="3" t="s">
        <v>83</v>
      </c>
    </row>
    <row r="167" s="274" customFormat="true" ht="10.2" hidden="false" customHeight="false" outlineLevel="0" collapsed="false">
      <c r="B167" s="275"/>
      <c r="C167" s="276"/>
      <c r="D167" s="259" t="s">
        <v>327</v>
      </c>
      <c r="E167" s="276"/>
      <c r="F167" s="277" t="s">
        <v>1626</v>
      </c>
      <c r="G167" s="276"/>
      <c r="H167" s="278" t="n">
        <v>30.841</v>
      </c>
      <c r="I167" s="279"/>
      <c r="J167" s="276"/>
      <c r="K167" s="276"/>
      <c r="L167" s="280"/>
      <c r="M167" s="281"/>
      <c r="N167" s="282"/>
      <c r="O167" s="282"/>
      <c r="P167" s="282"/>
      <c r="Q167" s="282"/>
      <c r="R167" s="282"/>
      <c r="S167" s="282"/>
      <c r="T167" s="283"/>
      <c r="AT167" s="284" t="s">
        <v>327</v>
      </c>
      <c r="AU167" s="284" t="s">
        <v>83</v>
      </c>
      <c r="AV167" s="274" t="s">
        <v>83</v>
      </c>
      <c r="AW167" s="274" t="s">
        <v>3</v>
      </c>
      <c r="AX167" s="274" t="s">
        <v>81</v>
      </c>
      <c r="AY167" s="284" t="s">
        <v>247</v>
      </c>
    </row>
    <row r="168" s="30" customFormat="true" ht="16.5" hidden="false" customHeight="true" outlineLevel="0" collapsed="false">
      <c r="A168" s="26"/>
      <c r="B168" s="27"/>
      <c r="C168" s="263" t="s">
        <v>310</v>
      </c>
      <c r="D168" s="263" t="s">
        <v>288</v>
      </c>
      <c r="E168" s="264" t="s">
        <v>330</v>
      </c>
      <c r="F168" s="265" t="s">
        <v>331</v>
      </c>
      <c r="G168" s="266" t="s">
        <v>332</v>
      </c>
      <c r="H168" s="267" t="n">
        <v>23.302</v>
      </c>
      <c r="I168" s="268"/>
      <c r="J168" s="269" t="n">
        <f aca="false">ROUND(I168*H168,2)</f>
        <v>0</v>
      </c>
      <c r="K168" s="270"/>
      <c r="L168" s="271"/>
      <c r="M168" s="272"/>
      <c r="N168" s="273" t="s">
        <v>39</v>
      </c>
      <c r="O168" s="76"/>
      <c r="P168" s="256" t="n">
        <f aca="false">O168*H168</f>
        <v>0</v>
      </c>
      <c r="Q168" s="256" t="n">
        <v>0.00038</v>
      </c>
      <c r="R168" s="256" t="n">
        <f aca="false">Q168*H168</f>
        <v>0.00885476</v>
      </c>
      <c r="S168" s="256" t="n">
        <v>0</v>
      </c>
      <c r="T168" s="257" t="n">
        <f aca="false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324</v>
      </c>
      <c r="AT168" s="258" t="s">
        <v>288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302</v>
      </c>
      <c r="BM168" s="258" t="s">
        <v>333</v>
      </c>
    </row>
    <row r="169" s="30" customFormat="true" ht="10.2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334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274" customFormat="true" ht="10.2" hidden="false" customHeight="false" outlineLevel="0" collapsed="false">
      <c r="B170" s="275"/>
      <c r="C170" s="276"/>
      <c r="D170" s="259" t="s">
        <v>327</v>
      </c>
      <c r="E170" s="276"/>
      <c r="F170" s="277" t="s">
        <v>1627</v>
      </c>
      <c r="G170" s="276"/>
      <c r="H170" s="278" t="n">
        <v>23.302</v>
      </c>
      <c r="I170" s="279"/>
      <c r="J170" s="276"/>
      <c r="K170" s="276"/>
      <c r="L170" s="280"/>
      <c r="M170" s="281"/>
      <c r="N170" s="282"/>
      <c r="O170" s="282"/>
      <c r="P170" s="282"/>
      <c r="Q170" s="282"/>
      <c r="R170" s="282"/>
      <c r="S170" s="282"/>
      <c r="T170" s="283"/>
      <c r="AT170" s="284" t="s">
        <v>327</v>
      </c>
      <c r="AU170" s="284" t="s">
        <v>83</v>
      </c>
      <c r="AV170" s="274" t="s">
        <v>83</v>
      </c>
      <c r="AW170" s="274" t="s">
        <v>3</v>
      </c>
      <c r="AX170" s="274" t="s">
        <v>81</v>
      </c>
      <c r="AY170" s="284" t="s">
        <v>247</v>
      </c>
    </row>
    <row r="171" s="30" customFormat="true" ht="16.5" hidden="false" customHeight="true" outlineLevel="0" collapsed="false">
      <c r="A171" s="26"/>
      <c r="B171" s="27"/>
      <c r="C171" s="263" t="s">
        <v>316</v>
      </c>
      <c r="D171" s="263" t="s">
        <v>288</v>
      </c>
      <c r="E171" s="264" t="s">
        <v>337</v>
      </c>
      <c r="F171" s="265" t="s">
        <v>338</v>
      </c>
      <c r="G171" s="266" t="s">
        <v>332</v>
      </c>
      <c r="H171" s="267" t="n">
        <v>47.973</v>
      </c>
      <c r="I171" s="268"/>
      <c r="J171" s="269" t="n">
        <f aca="false">ROUND(I171*H171,2)</f>
        <v>0</v>
      </c>
      <c r="K171" s="270"/>
      <c r="L171" s="271"/>
      <c r="M171" s="272"/>
      <c r="N171" s="273" t="s">
        <v>39</v>
      </c>
      <c r="O171" s="76"/>
      <c r="P171" s="256" t="n">
        <f aca="false">O171*H171</f>
        <v>0</v>
      </c>
      <c r="Q171" s="256" t="n">
        <v>0.00035</v>
      </c>
      <c r="R171" s="256" t="n">
        <f aca="false">Q171*H171</f>
        <v>0.01679055</v>
      </c>
      <c r="S171" s="256" t="n">
        <v>0</v>
      </c>
      <c r="T171" s="257" t="n">
        <f aca="false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258" t="s">
        <v>324</v>
      </c>
      <c r="AT171" s="258" t="s">
        <v>288</v>
      </c>
      <c r="AU171" s="258" t="s">
        <v>83</v>
      </c>
      <c r="AY171" s="3" t="s">
        <v>247</v>
      </c>
      <c r="BE171" s="137" t="n">
        <f aca="false">IF(N171="základní",J171,0)</f>
        <v>0</v>
      </c>
      <c r="BF171" s="137" t="n">
        <f aca="false">IF(N171="snížená",J171,0)</f>
        <v>0</v>
      </c>
      <c r="BG171" s="137" t="n">
        <f aca="false">IF(N171="zákl. přenesená",J171,0)</f>
        <v>0</v>
      </c>
      <c r="BH171" s="137" t="n">
        <f aca="false">IF(N171="sníž. přenesená",J171,0)</f>
        <v>0</v>
      </c>
      <c r="BI171" s="137" t="n">
        <f aca="false">IF(N171="nulová",J171,0)</f>
        <v>0</v>
      </c>
      <c r="BJ171" s="3" t="s">
        <v>81</v>
      </c>
      <c r="BK171" s="137" t="n">
        <f aca="false">ROUND(I171*H171,2)</f>
        <v>0</v>
      </c>
      <c r="BL171" s="3" t="s">
        <v>302</v>
      </c>
      <c r="BM171" s="258" t="s">
        <v>339</v>
      </c>
    </row>
    <row r="172" s="30" customFormat="true" ht="10.2" hidden="false" customHeight="false" outlineLevel="0" collapsed="false">
      <c r="A172" s="26"/>
      <c r="B172" s="27"/>
      <c r="C172" s="28"/>
      <c r="D172" s="259" t="s">
        <v>256</v>
      </c>
      <c r="E172" s="28"/>
      <c r="F172" s="260" t="s">
        <v>340</v>
      </c>
      <c r="G172" s="28"/>
      <c r="H172" s="28"/>
      <c r="I172" s="211"/>
      <c r="J172" s="28"/>
      <c r="K172" s="28"/>
      <c r="L172" s="29"/>
      <c r="M172" s="261"/>
      <c r="N172" s="262"/>
      <c r="O172" s="76"/>
      <c r="P172" s="76"/>
      <c r="Q172" s="76"/>
      <c r="R172" s="76"/>
      <c r="S172" s="76"/>
      <c r="T172" s="77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T172" s="3" t="s">
        <v>256</v>
      </c>
      <c r="AU172" s="3" t="s">
        <v>83</v>
      </c>
    </row>
    <row r="173" s="274" customFormat="true" ht="10.2" hidden="false" customHeight="false" outlineLevel="0" collapsed="false">
      <c r="B173" s="275"/>
      <c r="C173" s="276"/>
      <c r="D173" s="259" t="s">
        <v>327</v>
      </c>
      <c r="E173" s="276"/>
      <c r="F173" s="277" t="s">
        <v>1628</v>
      </c>
      <c r="G173" s="276"/>
      <c r="H173" s="278" t="n">
        <v>47.973</v>
      </c>
      <c r="I173" s="279"/>
      <c r="J173" s="276"/>
      <c r="K173" s="276"/>
      <c r="L173" s="280"/>
      <c r="M173" s="281"/>
      <c r="N173" s="282"/>
      <c r="O173" s="282"/>
      <c r="P173" s="282"/>
      <c r="Q173" s="282"/>
      <c r="R173" s="282"/>
      <c r="S173" s="282"/>
      <c r="T173" s="283"/>
      <c r="AT173" s="284" t="s">
        <v>327</v>
      </c>
      <c r="AU173" s="284" t="s">
        <v>83</v>
      </c>
      <c r="AV173" s="274" t="s">
        <v>83</v>
      </c>
      <c r="AW173" s="274" t="s">
        <v>3</v>
      </c>
      <c r="AX173" s="274" t="s">
        <v>81</v>
      </c>
      <c r="AY173" s="284" t="s">
        <v>247</v>
      </c>
    </row>
    <row r="174" s="30" customFormat="true" ht="16.5" hidden="false" customHeight="true" outlineLevel="0" collapsed="false">
      <c r="A174" s="26"/>
      <c r="B174" s="27"/>
      <c r="C174" s="263" t="s">
        <v>321</v>
      </c>
      <c r="D174" s="263" t="s">
        <v>288</v>
      </c>
      <c r="E174" s="264" t="s">
        <v>342</v>
      </c>
      <c r="F174" s="265" t="s">
        <v>343</v>
      </c>
      <c r="G174" s="266" t="s">
        <v>332</v>
      </c>
      <c r="H174" s="267" t="n">
        <v>23.987</v>
      </c>
      <c r="I174" s="268"/>
      <c r="J174" s="269" t="n">
        <f aca="false">ROUND(I174*H174,2)</f>
        <v>0</v>
      </c>
      <c r="K174" s="270"/>
      <c r="L174" s="271"/>
      <c r="M174" s="272"/>
      <c r="N174" s="273" t="s">
        <v>39</v>
      </c>
      <c r="O174" s="76"/>
      <c r="P174" s="256" t="n">
        <f aca="false">O174*H174</f>
        <v>0</v>
      </c>
      <c r="Q174" s="256" t="n">
        <v>0.00035</v>
      </c>
      <c r="R174" s="256" t="n">
        <f aca="false">Q174*H174</f>
        <v>0.00839545</v>
      </c>
      <c r="S174" s="256" t="n">
        <v>0</v>
      </c>
      <c r="T174" s="257" t="n">
        <f aca="false">S174*H174</f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258" t="s">
        <v>324</v>
      </c>
      <c r="AT174" s="258" t="s">
        <v>288</v>
      </c>
      <c r="AU174" s="258" t="s">
        <v>83</v>
      </c>
      <c r="AY174" s="3" t="s">
        <v>247</v>
      </c>
      <c r="BE174" s="137" t="n">
        <f aca="false">IF(N174="základní",J174,0)</f>
        <v>0</v>
      </c>
      <c r="BF174" s="137" t="n">
        <f aca="false">IF(N174="snížená",J174,0)</f>
        <v>0</v>
      </c>
      <c r="BG174" s="137" t="n">
        <f aca="false">IF(N174="zákl. přenesená",J174,0)</f>
        <v>0</v>
      </c>
      <c r="BH174" s="137" t="n">
        <f aca="false">IF(N174="sníž. přenesená",J174,0)</f>
        <v>0</v>
      </c>
      <c r="BI174" s="137" t="n">
        <f aca="false">IF(N174="nulová",J174,0)</f>
        <v>0</v>
      </c>
      <c r="BJ174" s="3" t="s">
        <v>81</v>
      </c>
      <c r="BK174" s="137" t="n">
        <f aca="false">ROUND(I174*H174,2)</f>
        <v>0</v>
      </c>
      <c r="BL174" s="3" t="s">
        <v>302</v>
      </c>
      <c r="BM174" s="258" t="s">
        <v>344</v>
      </c>
    </row>
    <row r="175" s="274" customFormat="true" ht="10.2" hidden="false" customHeight="false" outlineLevel="0" collapsed="false">
      <c r="B175" s="275"/>
      <c r="C175" s="276"/>
      <c r="D175" s="259" t="s">
        <v>327</v>
      </c>
      <c r="E175" s="276"/>
      <c r="F175" s="277" t="s">
        <v>1629</v>
      </c>
      <c r="G175" s="276"/>
      <c r="H175" s="278" t="n">
        <v>23.987</v>
      </c>
      <c r="I175" s="279"/>
      <c r="J175" s="276"/>
      <c r="K175" s="276"/>
      <c r="L175" s="280"/>
      <c r="M175" s="281"/>
      <c r="N175" s="282"/>
      <c r="O175" s="282"/>
      <c r="P175" s="282"/>
      <c r="Q175" s="282"/>
      <c r="R175" s="282"/>
      <c r="S175" s="282"/>
      <c r="T175" s="283"/>
      <c r="AT175" s="284" t="s">
        <v>327</v>
      </c>
      <c r="AU175" s="284" t="s">
        <v>83</v>
      </c>
      <c r="AV175" s="274" t="s">
        <v>83</v>
      </c>
      <c r="AW175" s="274" t="s">
        <v>3</v>
      </c>
      <c r="AX175" s="274" t="s">
        <v>81</v>
      </c>
      <c r="AY175" s="284" t="s">
        <v>247</v>
      </c>
    </row>
    <row r="176" s="30" customFormat="true" ht="16.5" hidden="false" customHeight="true" outlineLevel="0" collapsed="false">
      <c r="A176" s="26"/>
      <c r="B176" s="27"/>
      <c r="C176" s="263" t="s">
        <v>329</v>
      </c>
      <c r="D176" s="263" t="s">
        <v>288</v>
      </c>
      <c r="E176" s="264" t="s">
        <v>346</v>
      </c>
      <c r="F176" s="265" t="s">
        <v>347</v>
      </c>
      <c r="G176" s="266" t="s">
        <v>332</v>
      </c>
      <c r="H176" s="267" t="n">
        <v>13.707</v>
      </c>
      <c r="I176" s="268"/>
      <c r="J176" s="269" t="n">
        <f aca="false">ROUND(I176*H176,2)</f>
        <v>0</v>
      </c>
      <c r="K176" s="270"/>
      <c r="L176" s="271"/>
      <c r="M176" s="272"/>
      <c r="N176" s="273" t="s">
        <v>39</v>
      </c>
      <c r="O176" s="76"/>
      <c r="P176" s="256" t="n">
        <f aca="false">O176*H176</f>
        <v>0</v>
      </c>
      <c r="Q176" s="256" t="n">
        <v>0.0005</v>
      </c>
      <c r="R176" s="256" t="n">
        <f aca="false">Q176*H176</f>
        <v>0.0068535</v>
      </c>
      <c r="S176" s="256" t="n">
        <v>0</v>
      </c>
      <c r="T176" s="257" t="n">
        <f aca="false">S176*H176</f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258" t="s">
        <v>324</v>
      </c>
      <c r="AT176" s="258" t="s">
        <v>288</v>
      </c>
      <c r="AU176" s="258" t="s">
        <v>83</v>
      </c>
      <c r="AY176" s="3" t="s">
        <v>247</v>
      </c>
      <c r="BE176" s="137" t="n">
        <f aca="false">IF(N176="základní",J176,0)</f>
        <v>0</v>
      </c>
      <c r="BF176" s="137" t="n">
        <f aca="false">IF(N176="snížená",J176,0)</f>
        <v>0</v>
      </c>
      <c r="BG176" s="137" t="n">
        <f aca="false">IF(N176="zákl. přenesená",J176,0)</f>
        <v>0</v>
      </c>
      <c r="BH176" s="137" t="n">
        <f aca="false">IF(N176="sníž. přenesená",J176,0)</f>
        <v>0</v>
      </c>
      <c r="BI176" s="137" t="n">
        <f aca="false">IF(N176="nulová",J176,0)</f>
        <v>0</v>
      </c>
      <c r="BJ176" s="3" t="s">
        <v>81</v>
      </c>
      <c r="BK176" s="137" t="n">
        <f aca="false">ROUND(I176*H176,2)</f>
        <v>0</v>
      </c>
      <c r="BL176" s="3" t="s">
        <v>302</v>
      </c>
      <c r="BM176" s="258" t="s">
        <v>348</v>
      </c>
    </row>
    <row r="177" s="30" customFormat="true" ht="10.2" hidden="false" customHeight="false" outlineLevel="0" collapsed="false">
      <c r="A177" s="26"/>
      <c r="B177" s="27"/>
      <c r="C177" s="28"/>
      <c r="D177" s="259" t="s">
        <v>256</v>
      </c>
      <c r="E177" s="28"/>
      <c r="F177" s="260" t="s">
        <v>347</v>
      </c>
      <c r="G177" s="28"/>
      <c r="H177" s="28"/>
      <c r="I177" s="211"/>
      <c r="J177" s="28"/>
      <c r="K177" s="28"/>
      <c r="L177" s="29"/>
      <c r="M177" s="261"/>
      <c r="N177" s="262"/>
      <c r="O177" s="76"/>
      <c r="P177" s="76"/>
      <c r="Q177" s="76"/>
      <c r="R177" s="76"/>
      <c r="S177" s="76"/>
      <c r="T177" s="77"/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T177" s="3" t="s">
        <v>256</v>
      </c>
      <c r="AU177" s="3" t="s">
        <v>83</v>
      </c>
    </row>
    <row r="178" s="274" customFormat="true" ht="10.2" hidden="false" customHeight="false" outlineLevel="0" collapsed="false">
      <c r="B178" s="275"/>
      <c r="C178" s="276"/>
      <c r="D178" s="259" t="s">
        <v>327</v>
      </c>
      <c r="E178" s="276"/>
      <c r="F178" s="277" t="s">
        <v>1630</v>
      </c>
      <c r="G178" s="276"/>
      <c r="H178" s="278" t="n">
        <v>13.707</v>
      </c>
      <c r="I178" s="279"/>
      <c r="J178" s="276"/>
      <c r="K178" s="276"/>
      <c r="L178" s="280"/>
      <c r="M178" s="281"/>
      <c r="N178" s="282"/>
      <c r="O178" s="282"/>
      <c r="P178" s="282"/>
      <c r="Q178" s="282"/>
      <c r="R178" s="282"/>
      <c r="S178" s="282"/>
      <c r="T178" s="283"/>
      <c r="AT178" s="284" t="s">
        <v>327</v>
      </c>
      <c r="AU178" s="284" t="s">
        <v>83</v>
      </c>
      <c r="AV178" s="274" t="s">
        <v>83</v>
      </c>
      <c r="AW178" s="274" t="s">
        <v>3</v>
      </c>
      <c r="AX178" s="274" t="s">
        <v>81</v>
      </c>
      <c r="AY178" s="284" t="s">
        <v>247</v>
      </c>
    </row>
    <row r="179" s="30" customFormat="true" ht="16.5" hidden="false" customHeight="true" outlineLevel="0" collapsed="false">
      <c r="A179" s="26"/>
      <c r="B179" s="27"/>
      <c r="C179" s="263" t="s">
        <v>336</v>
      </c>
      <c r="D179" s="263" t="s">
        <v>288</v>
      </c>
      <c r="E179" s="264" t="s">
        <v>351</v>
      </c>
      <c r="F179" s="265" t="s">
        <v>352</v>
      </c>
      <c r="G179" s="266" t="s">
        <v>291</v>
      </c>
      <c r="H179" s="267" t="n">
        <v>34.267</v>
      </c>
      <c r="I179" s="268"/>
      <c r="J179" s="269" t="n">
        <f aca="false">ROUND(I179*H179,2)</f>
        <v>0</v>
      </c>
      <c r="K179" s="270"/>
      <c r="L179" s="271"/>
      <c r="M179" s="272"/>
      <c r="N179" s="273" t="s">
        <v>39</v>
      </c>
      <c r="O179" s="76"/>
      <c r="P179" s="256" t="n">
        <f aca="false">O179*H179</f>
        <v>0</v>
      </c>
      <c r="Q179" s="256" t="n">
        <v>4E-005</v>
      </c>
      <c r="R179" s="256" t="n">
        <f aca="false">Q179*H179</f>
        <v>0.00137068</v>
      </c>
      <c r="S179" s="256" t="n">
        <v>0</v>
      </c>
      <c r="T179" s="257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258" t="s">
        <v>324</v>
      </c>
      <c r="AT179" s="258" t="s">
        <v>288</v>
      </c>
      <c r="AU179" s="258" t="s">
        <v>83</v>
      </c>
      <c r="AY179" s="3" t="s">
        <v>247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81</v>
      </c>
      <c r="BK179" s="137" t="n">
        <f aca="false">ROUND(I179*H179,2)</f>
        <v>0</v>
      </c>
      <c r="BL179" s="3" t="s">
        <v>302</v>
      </c>
      <c r="BM179" s="258" t="s">
        <v>353</v>
      </c>
    </row>
    <row r="180" s="274" customFormat="true" ht="10.2" hidden="false" customHeight="false" outlineLevel="0" collapsed="false">
      <c r="B180" s="275"/>
      <c r="C180" s="276"/>
      <c r="D180" s="259" t="s">
        <v>327</v>
      </c>
      <c r="E180" s="276"/>
      <c r="F180" s="277" t="s">
        <v>1631</v>
      </c>
      <c r="G180" s="276"/>
      <c r="H180" s="278" t="n">
        <v>34.267</v>
      </c>
      <c r="I180" s="279"/>
      <c r="J180" s="276"/>
      <c r="K180" s="276"/>
      <c r="L180" s="280"/>
      <c r="M180" s="281"/>
      <c r="N180" s="282"/>
      <c r="O180" s="282"/>
      <c r="P180" s="282"/>
      <c r="Q180" s="282"/>
      <c r="R180" s="282"/>
      <c r="S180" s="282"/>
      <c r="T180" s="283"/>
      <c r="AT180" s="284" t="s">
        <v>327</v>
      </c>
      <c r="AU180" s="284" t="s">
        <v>83</v>
      </c>
      <c r="AV180" s="274" t="s">
        <v>83</v>
      </c>
      <c r="AW180" s="274" t="s">
        <v>3</v>
      </c>
      <c r="AX180" s="274" t="s">
        <v>81</v>
      </c>
      <c r="AY180" s="284" t="s">
        <v>247</v>
      </c>
    </row>
    <row r="181" s="30" customFormat="true" ht="16.5" hidden="false" customHeight="true" outlineLevel="0" collapsed="false">
      <c r="A181" s="26"/>
      <c r="B181" s="27"/>
      <c r="C181" s="263" t="s">
        <v>7</v>
      </c>
      <c r="D181" s="263" t="s">
        <v>288</v>
      </c>
      <c r="E181" s="264" t="s">
        <v>356</v>
      </c>
      <c r="F181" s="265" t="s">
        <v>357</v>
      </c>
      <c r="G181" s="266" t="s">
        <v>291</v>
      </c>
      <c r="H181" s="267" t="n">
        <v>34.267</v>
      </c>
      <c r="I181" s="268"/>
      <c r="J181" s="269" t="n">
        <f aca="false">ROUND(I181*H181,2)</f>
        <v>0</v>
      </c>
      <c r="K181" s="270"/>
      <c r="L181" s="271"/>
      <c r="M181" s="272"/>
      <c r="N181" s="273" t="s">
        <v>39</v>
      </c>
      <c r="O181" s="76"/>
      <c r="P181" s="256" t="n">
        <f aca="false">O181*H181</f>
        <v>0</v>
      </c>
      <c r="Q181" s="256" t="n">
        <v>2E-005</v>
      </c>
      <c r="R181" s="256" t="n">
        <f aca="false">Q181*H181</f>
        <v>0.00068534</v>
      </c>
      <c r="S181" s="256" t="n">
        <v>0</v>
      </c>
      <c r="T181" s="257" t="n">
        <f aca="false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258" t="s">
        <v>324</v>
      </c>
      <c r="AT181" s="258" t="s">
        <v>288</v>
      </c>
      <c r="AU181" s="258" t="s">
        <v>83</v>
      </c>
      <c r="AY181" s="3" t="s">
        <v>247</v>
      </c>
      <c r="BE181" s="137" t="n">
        <f aca="false">IF(N181="základní",J181,0)</f>
        <v>0</v>
      </c>
      <c r="BF181" s="137" t="n">
        <f aca="false">IF(N181="snížená",J181,0)</f>
        <v>0</v>
      </c>
      <c r="BG181" s="137" t="n">
        <f aca="false">IF(N181="zákl. přenesená",J181,0)</f>
        <v>0</v>
      </c>
      <c r="BH181" s="137" t="n">
        <f aca="false">IF(N181="sníž. přenesená",J181,0)</f>
        <v>0</v>
      </c>
      <c r="BI181" s="137" t="n">
        <f aca="false">IF(N181="nulová",J181,0)</f>
        <v>0</v>
      </c>
      <c r="BJ181" s="3" t="s">
        <v>81</v>
      </c>
      <c r="BK181" s="137" t="n">
        <f aca="false">ROUND(I181*H181,2)</f>
        <v>0</v>
      </c>
      <c r="BL181" s="3" t="s">
        <v>302</v>
      </c>
      <c r="BM181" s="258" t="s">
        <v>358</v>
      </c>
    </row>
    <row r="182" s="30" customFormat="true" ht="10.2" hidden="false" customHeight="false" outlineLevel="0" collapsed="false">
      <c r="A182" s="26"/>
      <c r="B182" s="27"/>
      <c r="C182" s="28"/>
      <c r="D182" s="259" t="s">
        <v>256</v>
      </c>
      <c r="E182" s="28"/>
      <c r="F182" s="260" t="s">
        <v>357</v>
      </c>
      <c r="G182" s="28"/>
      <c r="H182" s="28"/>
      <c r="I182" s="211"/>
      <c r="J182" s="28"/>
      <c r="K182" s="28"/>
      <c r="L182" s="29"/>
      <c r="M182" s="261"/>
      <c r="N182" s="262"/>
      <c r="O182" s="76"/>
      <c r="P182" s="76"/>
      <c r="Q182" s="76"/>
      <c r="R182" s="76"/>
      <c r="S182" s="76"/>
      <c r="T182" s="77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T182" s="3" t="s">
        <v>256</v>
      </c>
      <c r="AU182" s="3" t="s">
        <v>83</v>
      </c>
    </row>
    <row r="183" s="274" customFormat="true" ht="10.2" hidden="false" customHeight="false" outlineLevel="0" collapsed="false">
      <c r="B183" s="275"/>
      <c r="C183" s="276"/>
      <c r="D183" s="259" t="s">
        <v>327</v>
      </c>
      <c r="E183" s="276"/>
      <c r="F183" s="277" t="s">
        <v>1631</v>
      </c>
      <c r="G183" s="276"/>
      <c r="H183" s="278" t="n">
        <v>34.267</v>
      </c>
      <c r="I183" s="279"/>
      <c r="J183" s="276"/>
      <c r="K183" s="276"/>
      <c r="L183" s="280"/>
      <c r="M183" s="281"/>
      <c r="N183" s="282"/>
      <c r="O183" s="282"/>
      <c r="P183" s="282"/>
      <c r="Q183" s="282"/>
      <c r="R183" s="282"/>
      <c r="S183" s="282"/>
      <c r="T183" s="283"/>
      <c r="AT183" s="284" t="s">
        <v>327</v>
      </c>
      <c r="AU183" s="284" t="s">
        <v>83</v>
      </c>
      <c r="AV183" s="274" t="s">
        <v>83</v>
      </c>
      <c r="AW183" s="274" t="s">
        <v>3</v>
      </c>
      <c r="AX183" s="274" t="s">
        <v>81</v>
      </c>
      <c r="AY183" s="284" t="s">
        <v>247</v>
      </c>
    </row>
    <row r="184" s="229" customFormat="true" ht="22.8" hidden="false" customHeight="true" outlineLevel="0" collapsed="false">
      <c r="B184" s="230"/>
      <c r="C184" s="231"/>
      <c r="D184" s="232" t="s">
        <v>73</v>
      </c>
      <c r="E184" s="244" t="s">
        <v>363</v>
      </c>
      <c r="F184" s="244" t="s">
        <v>364</v>
      </c>
      <c r="G184" s="231"/>
      <c r="H184" s="231"/>
      <c r="I184" s="234"/>
      <c r="J184" s="245" t="n">
        <f aca="false">BK184</f>
        <v>0</v>
      </c>
      <c r="K184" s="231"/>
      <c r="L184" s="236"/>
      <c r="M184" s="237"/>
      <c r="N184" s="238"/>
      <c r="O184" s="238"/>
      <c r="P184" s="239" t="n">
        <f aca="false">SUM(P185:P211)</f>
        <v>0</v>
      </c>
      <c r="Q184" s="238"/>
      <c r="R184" s="239" t="n">
        <f aca="false">SUM(R185:R211)</f>
        <v>0.36156</v>
      </c>
      <c r="S184" s="238"/>
      <c r="T184" s="240" t="n">
        <f aca="false">SUM(T185:T211)</f>
        <v>0.0641</v>
      </c>
      <c r="AR184" s="241" t="s">
        <v>83</v>
      </c>
      <c r="AT184" s="242" t="s">
        <v>73</v>
      </c>
      <c r="AU184" s="242" t="s">
        <v>81</v>
      </c>
      <c r="AY184" s="241" t="s">
        <v>247</v>
      </c>
      <c r="BK184" s="243" t="n">
        <f aca="false">SUM(BK185:BK211)</f>
        <v>0</v>
      </c>
    </row>
    <row r="185" s="30" customFormat="true" ht="24.15" hidden="false" customHeight="true" outlineLevel="0" collapsed="false">
      <c r="A185" s="26"/>
      <c r="B185" s="27"/>
      <c r="C185" s="246" t="s">
        <v>302</v>
      </c>
      <c r="D185" s="246" t="s">
        <v>250</v>
      </c>
      <c r="E185" s="247" t="s">
        <v>366</v>
      </c>
      <c r="F185" s="248" t="s">
        <v>367</v>
      </c>
      <c r="G185" s="249" t="s">
        <v>301</v>
      </c>
      <c r="H185" s="250" t="n">
        <v>23</v>
      </c>
      <c r="I185" s="251"/>
      <c r="J185" s="252" t="n">
        <f aca="false">ROUND(I185*H185,2)</f>
        <v>0</v>
      </c>
      <c r="K185" s="253"/>
      <c r="L185" s="29"/>
      <c r="M185" s="254"/>
      <c r="N185" s="255" t="s">
        <v>39</v>
      </c>
      <c r="O185" s="76"/>
      <c r="P185" s="256" t="n">
        <f aca="false">O185*H185</f>
        <v>0</v>
      </c>
      <c r="Q185" s="256" t="n">
        <v>0</v>
      </c>
      <c r="R185" s="256" t="n">
        <f aca="false">Q185*H185</f>
        <v>0</v>
      </c>
      <c r="S185" s="256" t="n">
        <v>0</v>
      </c>
      <c r="T185" s="257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258" t="s">
        <v>302</v>
      </c>
      <c r="AT185" s="258" t="s">
        <v>250</v>
      </c>
      <c r="AU185" s="258" t="s">
        <v>83</v>
      </c>
      <c r="AY185" s="3" t="s">
        <v>247</v>
      </c>
      <c r="BE185" s="137" t="n">
        <f aca="false">IF(N185="základní",J185,0)</f>
        <v>0</v>
      </c>
      <c r="BF185" s="137" t="n">
        <f aca="false">IF(N185="snížená",J185,0)</f>
        <v>0</v>
      </c>
      <c r="BG185" s="137" t="n">
        <f aca="false">IF(N185="zákl. přenesená",J185,0)</f>
        <v>0</v>
      </c>
      <c r="BH185" s="137" t="n">
        <f aca="false">IF(N185="sníž. přenesená",J185,0)</f>
        <v>0</v>
      </c>
      <c r="BI185" s="137" t="n">
        <f aca="false">IF(N185="nulová",J185,0)</f>
        <v>0</v>
      </c>
      <c r="BJ185" s="3" t="s">
        <v>81</v>
      </c>
      <c r="BK185" s="137" t="n">
        <f aca="false">ROUND(I185*H185,2)</f>
        <v>0</v>
      </c>
      <c r="BL185" s="3" t="s">
        <v>302</v>
      </c>
      <c r="BM185" s="258" t="s">
        <v>368</v>
      </c>
    </row>
    <row r="186" s="30" customFormat="true" ht="19.2" hidden="false" customHeight="false" outlineLevel="0" collapsed="false">
      <c r="A186" s="26"/>
      <c r="B186" s="27"/>
      <c r="C186" s="28"/>
      <c r="D186" s="259" t="s">
        <v>256</v>
      </c>
      <c r="E186" s="28"/>
      <c r="F186" s="260" t="s">
        <v>369</v>
      </c>
      <c r="G186" s="28"/>
      <c r="H186" s="28"/>
      <c r="I186" s="211"/>
      <c r="J186" s="28"/>
      <c r="K186" s="28"/>
      <c r="L186" s="29"/>
      <c r="M186" s="261"/>
      <c r="N186" s="262"/>
      <c r="O186" s="76"/>
      <c r="P186" s="76"/>
      <c r="Q186" s="76"/>
      <c r="R186" s="76"/>
      <c r="S186" s="76"/>
      <c r="T186" s="7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T186" s="3" t="s">
        <v>256</v>
      </c>
      <c r="AU186" s="3" t="s">
        <v>83</v>
      </c>
    </row>
    <row r="187" s="30" customFormat="true" ht="16.5" hidden="false" customHeight="true" outlineLevel="0" collapsed="false">
      <c r="A187" s="26"/>
      <c r="B187" s="27"/>
      <c r="C187" s="246" t="s">
        <v>350</v>
      </c>
      <c r="D187" s="246" t="s">
        <v>250</v>
      </c>
      <c r="E187" s="247" t="s">
        <v>370</v>
      </c>
      <c r="F187" s="248" t="s">
        <v>371</v>
      </c>
      <c r="G187" s="249" t="s">
        <v>301</v>
      </c>
      <c r="H187" s="250" t="n">
        <v>23</v>
      </c>
      <c r="I187" s="251"/>
      <c r="J187" s="252" t="n">
        <f aca="false">ROUND(I187*H187,2)</f>
        <v>0</v>
      </c>
      <c r="K187" s="253"/>
      <c r="L187" s="29"/>
      <c r="M187" s="254"/>
      <c r="N187" s="255" t="s">
        <v>39</v>
      </c>
      <c r="O187" s="76"/>
      <c r="P187" s="256" t="n">
        <f aca="false">O187*H187</f>
        <v>0</v>
      </c>
      <c r="Q187" s="256" t="n">
        <v>0</v>
      </c>
      <c r="R187" s="256" t="n">
        <f aca="false">Q187*H187</f>
        <v>0</v>
      </c>
      <c r="S187" s="256" t="n">
        <v>0</v>
      </c>
      <c r="T187" s="257" t="n">
        <f aca="false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258" t="s">
        <v>302</v>
      </c>
      <c r="AT187" s="258" t="s">
        <v>250</v>
      </c>
      <c r="AU187" s="258" t="s">
        <v>83</v>
      </c>
      <c r="AY187" s="3" t="s">
        <v>247</v>
      </c>
      <c r="BE187" s="137" t="n">
        <f aca="false">IF(N187="základní",J187,0)</f>
        <v>0</v>
      </c>
      <c r="BF187" s="137" t="n">
        <f aca="false">IF(N187="snížená",J187,0)</f>
        <v>0</v>
      </c>
      <c r="BG187" s="137" t="n">
        <f aca="false">IF(N187="zákl. přenesená",J187,0)</f>
        <v>0</v>
      </c>
      <c r="BH187" s="137" t="n">
        <f aca="false">IF(N187="sníž. přenesená",J187,0)</f>
        <v>0</v>
      </c>
      <c r="BI187" s="137" t="n">
        <f aca="false">IF(N187="nulová",J187,0)</f>
        <v>0</v>
      </c>
      <c r="BJ187" s="3" t="s">
        <v>81</v>
      </c>
      <c r="BK187" s="137" t="n">
        <f aca="false">ROUND(I187*H187,2)</f>
        <v>0</v>
      </c>
      <c r="BL187" s="3" t="s">
        <v>302</v>
      </c>
      <c r="BM187" s="258" t="s">
        <v>372</v>
      </c>
    </row>
    <row r="188" s="30" customFormat="true" ht="10.2" hidden="false" customHeight="false" outlineLevel="0" collapsed="false">
      <c r="A188" s="26"/>
      <c r="B188" s="27"/>
      <c r="C188" s="28"/>
      <c r="D188" s="259" t="s">
        <v>256</v>
      </c>
      <c r="E188" s="28"/>
      <c r="F188" s="260" t="s">
        <v>373</v>
      </c>
      <c r="G188" s="28"/>
      <c r="H188" s="28"/>
      <c r="I188" s="211"/>
      <c r="J188" s="28"/>
      <c r="K188" s="28"/>
      <c r="L188" s="29"/>
      <c r="M188" s="261"/>
      <c r="N188" s="262"/>
      <c r="O188" s="76"/>
      <c r="P188" s="76"/>
      <c r="Q188" s="76"/>
      <c r="R188" s="76"/>
      <c r="S188" s="76"/>
      <c r="T188" s="77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T188" s="3" t="s">
        <v>256</v>
      </c>
      <c r="AU188" s="3" t="s">
        <v>83</v>
      </c>
    </row>
    <row r="189" s="30" customFormat="true" ht="24.15" hidden="false" customHeight="true" outlineLevel="0" collapsed="false">
      <c r="A189" s="26"/>
      <c r="B189" s="27"/>
      <c r="C189" s="246" t="s">
        <v>355</v>
      </c>
      <c r="D189" s="246" t="s">
        <v>250</v>
      </c>
      <c r="E189" s="247" t="s">
        <v>375</v>
      </c>
      <c r="F189" s="248" t="s">
        <v>376</v>
      </c>
      <c r="G189" s="249" t="s">
        <v>301</v>
      </c>
      <c r="H189" s="250" t="n">
        <v>23</v>
      </c>
      <c r="I189" s="251"/>
      <c r="J189" s="252" t="n">
        <f aca="false">ROUND(I189*H189,2)</f>
        <v>0</v>
      </c>
      <c r="K189" s="253"/>
      <c r="L189" s="29"/>
      <c r="M189" s="254"/>
      <c r="N189" s="255" t="s">
        <v>39</v>
      </c>
      <c r="O189" s="76"/>
      <c r="P189" s="256" t="n">
        <f aca="false">O189*H189</f>
        <v>0</v>
      </c>
      <c r="Q189" s="256" t="n">
        <v>0.0002</v>
      </c>
      <c r="R189" s="256" t="n">
        <f aca="false">Q189*H189</f>
        <v>0.0046</v>
      </c>
      <c r="S189" s="256" t="n">
        <v>0</v>
      </c>
      <c r="T189" s="257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258" t="s">
        <v>302</v>
      </c>
      <c r="AT189" s="258" t="s">
        <v>250</v>
      </c>
      <c r="AU189" s="258" t="s">
        <v>83</v>
      </c>
      <c r="AY189" s="3" t="s">
        <v>247</v>
      </c>
      <c r="BE189" s="137" t="n">
        <f aca="false">IF(N189="základní",J189,0)</f>
        <v>0</v>
      </c>
      <c r="BF189" s="137" t="n">
        <f aca="false">IF(N189="snížená",J189,0)</f>
        <v>0</v>
      </c>
      <c r="BG189" s="137" t="n">
        <f aca="false">IF(N189="zákl. přenesená",J189,0)</f>
        <v>0</v>
      </c>
      <c r="BH189" s="137" t="n">
        <f aca="false">IF(N189="sníž. přenesená",J189,0)</f>
        <v>0</v>
      </c>
      <c r="BI189" s="137" t="n">
        <f aca="false">IF(N189="nulová",J189,0)</f>
        <v>0</v>
      </c>
      <c r="BJ189" s="3" t="s">
        <v>81</v>
      </c>
      <c r="BK189" s="137" t="n">
        <f aca="false">ROUND(I189*H189,2)</f>
        <v>0</v>
      </c>
      <c r="BL189" s="3" t="s">
        <v>302</v>
      </c>
      <c r="BM189" s="258" t="s">
        <v>377</v>
      </c>
    </row>
    <row r="190" s="30" customFormat="true" ht="10.2" hidden="false" customHeight="false" outlineLevel="0" collapsed="false">
      <c r="A190" s="26"/>
      <c r="B190" s="27"/>
      <c r="C190" s="28"/>
      <c r="D190" s="259" t="s">
        <v>256</v>
      </c>
      <c r="E190" s="28"/>
      <c r="F190" s="260" t="s">
        <v>378</v>
      </c>
      <c r="G190" s="28"/>
      <c r="H190" s="28"/>
      <c r="I190" s="211"/>
      <c r="J190" s="28"/>
      <c r="K190" s="28"/>
      <c r="L190" s="29"/>
      <c r="M190" s="261"/>
      <c r="N190" s="262"/>
      <c r="O190" s="76"/>
      <c r="P190" s="76"/>
      <c r="Q190" s="76"/>
      <c r="R190" s="76"/>
      <c r="S190" s="76"/>
      <c r="T190" s="7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T190" s="3" t="s">
        <v>256</v>
      </c>
      <c r="AU190" s="3" t="s">
        <v>83</v>
      </c>
    </row>
    <row r="191" s="30" customFormat="true" ht="16.5" hidden="false" customHeight="true" outlineLevel="0" collapsed="false">
      <c r="A191" s="26"/>
      <c r="B191" s="27"/>
      <c r="C191" s="246" t="s">
        <v>359</v>
      </c>
      <c r="D191" s="246" t="s">
        <v>250</v>
      </c>
      <c r="E191" s="247" t="s">
        <v>380</v>
      </c>
      <c r="F191" s="248" t="s">
        <v>1499</v>
      </c>
      <c r="G191" s="249" t="s">
        <v>301</v>
      </c>
      <c r="H191" s="250" t="n">
        <v>23</v>
      </c>
      <c r="I191" s="251"/>
      <c r="J191" s="252" t="n">
        <f aca="false">ROUND(I191*H191,2)</f>
        <v>0</v>
      </c>
      <c r="K191" s="253"/>
      <c r="L191" s="29"/>
      <c r="M191" s="254"/>
      <c r="N191" s="255" t="s">
        <v>39</v>
      </c>
      <c r="O191" s="76"/>
      <c r="P191" s="256" t="n">
        <f aca="false">O191*H191</f>
        <v>0</v>
      </c>
      <c r="Q191" s="256" t="n">
        <v>0.015</v>
      </c>
      <c r="R191" s="256" t="n">
        <f aca="false">Q191*H191</f>
        <v>0.345</v>
      </c>
      <c r="S191" s="256" t="n">
        <v>0</v>
      </c>
      <c r="T191" s="257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258" t="s">
        <v>302</v>
      </c>
      <c r="AT191" s="258" t="s">
        <v>250</v>
      </c>
      <c r="AU191" s="258" t="s">
        <v>83</v>
      </c>
      <c r="AY191" s="3" t="s">
        <v>247</v>
      </c>
      <c r="BE191" s="137" t="n">
        <f aca="false">IF(N191="základní",J191,0)</f>
        <v>0</v>
      </c>
      <c r="BF191" s="137" t="n">
        <f aca="false">IF(N191="snížená",J191,0)</f>
        <v>0</v>
      </c>
      <c r="BG191" s="137" t="n">
        <f aca="false">IF(N191="zákl. přenesená",J191,0)</f>
        <v>0</v>
      </c>
      <c r="BH191" s="137" t="n">
        <f aca="false">IF(N191="sníž. přenesená",J191,0)</f>
        <v>0</v>
      </c>
      <c r="BI191" s="137" t="n">
        <f aca="false">IF(N191="nulová",J191,0)</f>
        <v>0</v>
      </c>
      <c r="BJ191" s="3" t="s">
        <v>81</v>
      </c>
      <c r="BK191" s="137" t="n">
        <f aca="false">ROUND(I191*H191,2)</f>
        <v>0</v>
      </c>
      <c r="BL191" s="3" t="s">
        <v>302</v>
      </c>
      <c r="BM191" s="258" t="s">
        <v>382</v>
      </c>
    </row>
    <row r="192" s="30" customFormat="true" ht="10.2" hidden="false" customHeight="false" outlineLevel="0" collapsed="false">
      <c r="A192" s="26"/>
      <c r="B192" s="27"/>
      <c r="C192" s="28"/>
      <c r="D192" s="259" t="s">
        <v>256</v>
      </c>
      <c r="E192" s="28"/>
      <c r="F192" s="260" t="s">
        <v>1499</v>
      </c>
      <c r="G192" s="28"/>
      <c r="H192" s="28"/>
      <c r="I192" s="211"/>
      <c r="J192" s="28"/>
      <c r="K192" s="28"/>
      <c r="L192" s="29"/>
      <c r="M192" s="261"/>
      <c r="N192" s="262"/>
      <c r="O192" s="76"/>
      <c r="P192" s="76"/>
      <c r="Q192" s="76"/>
      <c r="R192" s="76"/>
      <c r="S192" s="76"/>
      <c r="T192" s="77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T192" s="3" t="s">
        <v>256</v>
      </c>
      <c r="AU192" s="3" t="s">
        <v>83</v>
      </c>
    </row>
    <row r="193" s="30" customFormat="true" ht="21.75" hidden="false" customHeight="true" outlineLevel="0" collapsed="false">
      <c r="A193" s="26"/>
      <c r="B193" s="27"/>
      <c r="C193" s="246" t="s">
        <v>365</v>
      </c>
      <c r="D193" s="246" t="s">
        <v>250</v>
      </c>
      <c r="E193" s="247" t="s">
        <v>384</v>
      </c>
      <c r="F193" s="248" t="s">
        <v>385</v>
      </c>
      <c r="G193" s="249" t="s">
        <v>332</v>
      </c>
      <c r="H193" s="250" t="n">
        <v>22</v>
      </c>
      <c r="I193" s="251"/>
      <c r="J193" s="252" t="n">
        <f aca="false">ROUND(I193*H193,2)</f>
        <v>0</v>
      </c>
      <c r="K193" s="253"/>
      <c r="L193" s="29"/>
      <c r="M193" s="254"/>
      <c r="N193" s="255" t="s">
        <v>39</v>
      </c>
      <c r="O193" s="76"/>
      <c r="P193" s="256" t="n">
        <f aca="false">O193*H193</f>
        <v>0</v>
      </c>
      <c r="Q193" s="256" t="n">
        <v>0</v>
      </c>
      <c r="R193" s="256" t="n">
        <f aca="false">Q193*H193</f>
        <v>0</v>
      </c>
      <c r="S193" s="256" t="n">
        <v>0.0003</v>
      </c>
      <c r="T193" s="257" t="n">
        <f aca="false">S193*H193</f>
        <v>0.0066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302</v>
      </c>
      <c r="AT193" s="258" t="s">
        <v>250</v>
      </c>
      <c r="AU193" s="258" t="s">
        <v>83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386</v>
      </c>
    </row>
    <row r="194" s="30" customFormat="true" ht="10.2" hidden="false" customHeight="false" outlineLevel="0" collapsed="false">
      <c r="A194" s="26"/>
      <c r="B194" s="27"/>
      <c r="C194" s="28"/>
      <c r="D194" s="259" t="s">
        <v>256</v>
      </c>
      <c r="E194" s="28"/>
      <c r="F194" s="260" t="s">
        <v>387</v>
      </c>
      <c r="G194" s="28"/>
      <c r="H194" s="28"/>
      <c r="I194" s="211"/>
      <c r="J194" s="28"/>
      <c r="K194" s="28"/>
      <c r="L194" s="29"/>
      <c r="M194" s="261"/>
      <c r="N194" s="262"/>
      <c r="O194" s="76"/>
      <c r="P194" s="76"/>
      <c r="Q194" s="76"/>
      <c r="R194" s="76"/>
      <c r="S194" s="76"/>
      <c r="T194" s="77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T194" s="3" t="s">
        <v>256</v>
      </c>
      <c r="AU194" s="3" t="s">
        <v>83</v>
      </c>
    </row>
    <row r="195" s="30" customFormat="true" ht="66.75" hidden="false" customHeight="true" outlineLevel="0" collapsed="false">
      <c r="A195" s="26"/>
      <c r="B195" s="27"/>
      <c r="C195" s="263" t="s">
        <v>6</v>
      </c>
      <c r="D195" s="263" t="s">
        <v>288</v>
      </c>
      <c r="E195" s="264" t="s">
        <v>389</v>
      </c>
      <c r="F195" s="265" t="s">
        <v>390</v>
      </c>
      <c r="G195" s="266" t="s">
        <v>301</v>
      </c>
      <c r="H195" s="267" t="n">
        <v>25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0</v>
      </c>
      <c r="R195" s="256" t="n">
        <f aca="false">Q195*H195</f>
        <v>0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254</v>
      </c>
      <c r="AT195" s="258" t="s">
        <v>288</v>
      </c>
      <c r="AU195" s="258" t="s">
        <v>83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254</v>
      </c>
      <c r="BM195" s="258" t="s">
        <v>391</v>
      </c>
    </row>
    <row r="196" s="30" customFormat="true" ht="48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390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83</v>
      </c>
    </row>
    <row r="197" s="30" customFormat="true" ht="24.15" hidden="false" customHeight="true" outlineLevel="0" collapsed="false">
      <c r="A197" s="26"/>
      <c r="B197" s="27"/>
      <c r="C197" s="246" t="s">
        <v>374</v>
      </c>
      <c r="D197" s="246" t="s">
        <v>250</v>
      </c>
      <c r="E197" s="247" t="s">
        <v>393</v>
      </c>
      <c r="F197" s="248" t="s">
        <v>394</v>
      </c>
      <c r="G197" s="249" t="s">
        <v>301</v>
      </c>
      <c r="H197" s="250" t="n">
        <v>23</v>
      </c>
      <c r="I197" s="251"/>
      <c r="J197" s="252" t="n">
        <f aca="false">ROUND(I197*H197,2)</f>
        <v>0</v>
      </c>
      <c r="K197" s="253"/>
      <c r="L197" s="29"/>
      <c r="M197" s="254"/>
      <c r="N197" s="255" t="s">
        <v>39</v>
      </c>
      <c r="O197" s="76"/>
      <c r="P197" s="256" t="n">
        <f aca="false">O197*H197</f>
        <v>0</v>
      </c>
      <c r="Q197" s="256" t="n">
        <v>0</v>
      </c>
      <c r="R197" s="256" t="n">
        <f aca="false">Q197*H197</f>
        <v>0</v>
      </c>
      <c r="S197" s="256" t="n">
        <v>0.0025</v>
      </c>
      <c r="T197" s="257" t="n">
        <f aca="false">S197*H197</f>
        <v>0.0575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258" t="s">
        <v>302</v>
      </c>
      <c r="AT197" s="258" t="s">
        <v>250</v>
      </c>
      <c r="AU197" s="258" t="s">
        <v>83</v>
      </c>
      <c r="AY197" s="3" t="s">
        <v>247</v>
      </c>
      <c r="BE197" s="137" t="n">
        <f aca="false">IF(N197="základní",J197,0)</f>
        <v>0</v>
      </c>
      <c r="BF197" s="137" t="n">
        <f aca="false">IF(N197="snížená",J197,0)</f>
        <v>0</v>
      </c>
      <c r="BG197" s="137" t="n">
        <f aca="false">IF(N197="zákl. přenesená",J197,0)</f>
        <v>0</v>
      </c>
      <c r="BH197" s="137" t="n">
        <f aca="false">IF(N197="sníž. přenesená",J197,0)</f>
        <v>0</v>
      </c>
      <c r="BI197" s="137" t="n">
        <f aca="false">IF(N197="nulová",J197,0)</f>
        <v>0</v>
      </c>
      <c r="BJ197" s="3" t="s">
        <v>81</v>
      </c>
      <c r="BK197" s="137" t="n">
        <f aca="false">ROUND(I197*H197,2)</f>
        <v>0</v>
      </c>
      <c r="BL197" s="3" t="s">
        <v>302</v>
      </c>
      <c r="BM197" s="258" t="s">
        <v>395</v>
      </c>
    </row>
    <row r="198" s="30" customFormat="true" ht="19.2" hidden="false" customHeight="false" outlineLevel="0" collapsed="false">
      <c r="A198" s="26"/>
      <c r="B198" s="27"/>
      <c r="C198" s="28"/>
      <c r="D198" s="259" t="s">
        <v>256</v>
      </c>
      <c r="E198" s="28"/>
      <c r="F198" s="260" t="s">
        <v>396</v>
      </c>
      <c r="G198" s="28"/>
      <c r="H198" s="28"/>
      <c r="I198" s="211"/>
      <c r="J198" s="28"/>
      <c r="K198" s="28"/>
      <c r="L198" s="29"/>
      <c r="M198" s="261"/>
      <c r="N198" s="262"/>
      <c r="O198" s="76"/>
      <c r="P198" s="76"/>
      <c r="Q198" s="76"/>
      <c r="R198" s="76"/>
      <c r="S198" s="76"/>
      <c r="T198" s="7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3" t="s">
        <v>256</v>
      </c>
      <c r="AU198" s="3" t="s">
        <v>83</v>
      </c>
    </row>
    <row r="199" s="30" customFormat="true" ht="16.5" hidden="false" customHeight="true" outlineLevel="0" collapsed="false">
      <c r="A199" s="26"/>
      <c r="B199" s="27"/>
      <c r="C199" s="246" t="s">
        <v>379</v>
      </c>
      <c r="D199" s="246" t="s">
        <v>250</v>
      </c>
      <c r="E199" s="247" t="s">
        <v>398</v>
      </c>
      <c r="F199" s="248" t="s">
        <v>399</v>
      </c>
      <c r="G199" s="249" t="s">
        <v>301</v>
      </c>
      <c r="H199" s="250" t="n">
        <v>23</v>
      </c>
      <c r="I199" s="251"/>
      <c r="J199" s="252" t="n">
        <f aca="false">ROUND(I199*H199,2)</f>
        <v>0</v>
      </c>
      <c r="K199" s="253"/>
      <c r="L199" s="29"/>
      <c r="M199" s="254"/>
      <c r="N199" s="255" t="s">
        <v>39</v>
      </c>
      <c r="O199" s="76"/>
      <c r="P199" s="256" t="n">
        <f aca="false">O199*H199</f>
        <v>0</v>
      </c>
      <c r="Q199" s="256" t="n">
        <v>0.0003</v>
      </c>
      <c r="R199" s="256" t="n">
        <f aca="false">Q199*H199</f>
        <v>0.0069</v>
      </c>
      <c r="S199" s="256" t="n">
        <v>0</v>
      </c>
      <c r="T199" s="257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258" t="s">
        <v>302</v>
      </c>
      <c r="AT199" s="258" t="s">
        <v>250</v>
      </c>
      <c r="AU199" s="258" t="s">
        <v>83</v>
      </c>
      <c r="AY199" s="3" t="s">
        <v>247</v>
      </c>
      <c r="BE199" s="137" t="n">
        <f aca="false">IF(N199="základní",J199,0)</f>
        <v>0</v>
      </c>
      <c r="BF199" s="137" t="n">
        <f aca="false">IF(N199="snížená",J199,0)</f>
        <v>0</v>
      </c>
      <c r="BG199" s="137" t="n">
        <f aca="false">IF(N199="zákl. přenesená",J199,0)</f>
        <v>0</v>
      </c>
      <c r="BH199" s="137" t="n">
        <f aca="false">IF(N199="sníž. přenesená",J199,0)</f>
        <v>0</v>
      </c>
      <c r="BI199" s="137" t="n">
        <f aca="false">IF(N199="nulová",J199,0)</f>
        <v>0</v>
      </c>
      <c r="BJ199" s="3" t="s">
        <v>81</v>
      </c>
      <c r="BK199" s="137" t="n">
        <f aca="false">ROUND(I199*H199,2)</f>
        <v>0</v>
      </c>
      <c r="BL199" s="3" t="s">
        <v>302</v>
      </c>
      <c r="BM199" s="258" t="s">
        <v>400</v>
      </c>
    </row>
    <row r="200" s="30" customFormat="true" ht="19.2" hidden="false" customHeight="false" outlineLevel="0" collapsed="false">
      <c r="A200" s="26"/>
      <c r="B200" s="27"/>
      <c r="C200" s="28"/>
      <c r="D200" s="259" t="s">
        <v>256</v>
      </c>
      <c r="E200" s="28"/>
      <c r="F200" s="260" t="s">
        <v>401</v>
      </c>
      <c r="G200" s="28"/>
      <c r="H200" s="28"/>
      <c r="I200" s="211"/>
      <c r="J200" s="28"/>
      <c r="K200" s="28"/>
      <c r="L200" s="29"/>
      <c r="M200" s="261"/>
      <c r="N200" s="262"/>
      <c r="O200" s="76"/>
      <c r="P200" s="76"/>
      <c r="Q200" s="76"/>
      <c r="R200" s="76"/>
      <c r="S200" s="76"/>
      <c r="T200" s="7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3" t="s">
        <v>256</v>
      </c>
      <c r="AU200" s="3" t="s">
        <v>83</v>
      </c>
    </row>
    <row r="201" s="30" customFormat="true" ht="16.5" hidden="false" customHeight="true" outlineLevel="0" collapsed="false">
      <c r="A201" s="26"/>
      <c r="B201" s="27"/>
      <c r="C201" s="263" t="s">
        <v>383</v>
      </c>
      <c r="D201" s="263" t="s">
        <v>288</v>
      </c>
      <c r="E201" s="264" t="s">
        <v>403</v>
      </c>
      <c r="F201" s="265" t="s">
        <v>1206</v>
      </c>
      <c r="G201" s="266" t="s">
        <v>332</v>
      </c>
      <c r="H201" s="267" t="n">
        <v>22</v>
      </c>
      <c r="I201" s="268"/>
      <c r="J201" s="269" t="n">
        <f aca="false">ROUND(I201*H201,2)</f>
        <v>0</v>
      </c>
      <c r="K201" s="270"/>
      <c r="L201" s="271"/>
      <c r="M201" s="272"/>
      <c r="N201" s="273" t="s">
        <v>39</v>
      </c>
      <c r="O201" s="76"/>
      <c r="P201" s="256" t="n">
        <f aca="false">O201*H201</f>
        <v>0</v>
      </c>
      <c r="Q201" s="256" t="n">
        <v>0.00022</v>
      </c>
      <c r="R201" s="256" t="n">
        <f aca="false">Q201*H201</f>
        <v>0.00484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324</v>
      </c>
      <c r="AT201" s="258" t="s">
        <v>288</v>
      </c>
      <c r="AU201" s="258" t="s">
        <v>83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405</v>
      </c>
    </row>
    <row r="202" s="30" customFormat="true" ht="10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1206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83</v>
      </c>
    </row>
    <row r="203" s="274" customFormat="true" ht="10.2" hidden="false" customHeight="false" outlineLevel="0" collapsed="false">
      <c r="B203" s="275"/>
      <c r="C203" s="276"/>
      <c r="D203" s="259" t="s">
        <v>327</v>
      </c>
      <c r="E203" s="276"/>
      <c r="F203" s="277" t="s">
        <v>1520</v>
      </c>
      <c r="G203" s="276"/>
      <c r="H203" s="278" t="n">
        <v>22</v>
      </c>
      <c r="I203" s="279"/>
      <c r="J203" s="276"/>
      <c r="K203" s="276"/>
      <c r="L203" s="280"/>
      <c r="M203" s="281"/>
      <c r="N203" s="282"/>
      <c r="O203" s="282"/>
      <c r="P203" s="282"/>
      <c r="Q203" s="282"/>
      <c r="R203" s="282"/>
      <c r="S203" s="282"/>
      <c r="T203" s="283"/>
      <c r="AT203" s="284" t="s">
        <v>327</v>
      </c>
      <c r="AU203" s="284" t="s">
        <v>83</v>
      </c>
      <c r="AV203" s="274" t="s">
        <v>83</v>
      </c>
      <c r="AW203" s="274" t="s">
        <v>3</v>
      </c>
      <c r="AX203" s="274" t="s">
        <v>81</v>
      </c>
      <c r="AY203" s="284" t="s">
        <v>247</v>
      </c>
    </row>
    <row r="204" s="30" customFormat="true" ht="24.15" hidden="false" customHeight="true" outlineLevel="0" collapsed="false">
      <c r="A204" s="26"/>
      <c r="B204" s="27"/>
      <c r="C204" s="246" t="s">
        <v>388</v>
      </c>
      <c r="D204" s="246" t="s">
        <v>250</v>
      </c>
      <c r="E204" s="247" t="s">
        <v>409</v>
      </c>
      <c r="F204" s="248" t="s">
        <v>410</v>
      </c>
      <c r="G204" s="249" t="s">
        <v>332</v>
      </c>
      <c r="H204" s="250" t="n">
        <v>8</v>
      </c>
      <c r="I204" s="251"/>
      <c r="J204" s="252" t="n">
        <f aca="false">ROUND(I204*H204,2)</f>
        <v>0</v>
      </c>
      <c r="K204" s="253"/>
      <c r="L204" s="29"/>
      <c r="M204" s="254"/>
      <c r="N204" s="255" t="s">
        <v>39</v>
      </c>
      <c r="O204" s="76"/>
      <c r="P204" s="256" t="n">
        <f aca="false">O204*H204</f>
        <v>0</v>
      </c>
      <c r="Q204" s="256" t="n">
        <v>0</v>
      </c>
      <c r="R204" s="256" t="n">
        <f aca="false">Q204*H204</f>
        <v>0</v>
      </c>
      <c r="S204" s="256" t="n">
        <v>0</v>
      </c>
      <c r="T204" s="257" t="n">
        <f aca="false">S204*H204</f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258" t="s">
        <v>302</v>
      </c>
      <c r="AT204" s="258" t="s">
        <v>250</v>
      </c>
      <c r="AU204" s="258" t="s">
        <v>83</v>
      </c>
      <c r="AY204" s="3" t="s">
        <v>247</v>
      </c>
      <c r="BE204" s="137" t="n">
        <f aca="false">IF(N204="základní",J204,0)</f>
        <v>0</v>
      </c>
      <c r="BF204" s="137" t="n">
        <f aca="false">IF(N204="snížená",J204,0)</f>
        <v>0</v>
      </c>
      <c r="BG204" s="137" t="n">
        <f aca="false">IF(N204="zákl. přenesená",J204,0)</f>
        <v>0</v>
      </c>
      <c r="BH204" s="137" t="n">
        <f aca="false">IF(N204="sníž. přenesená",J204,0)</f>
        <v>0</v>
      </c>
      <c r="BI204" s="137" t="n">
        <f aca="false">IF(N204="nulová",J204,0)</f>
        <v>0</v>
      </c>
      <c r="BJ204" s="3" t="s">
        <v>81</v>
      </c>
      <c r="BK204" s="137" t="n">
        <f aca="false">ROUND(I204*H204,2)</f>
        <v>0</v>
      </c>
      <c r="BL204" s="3" t="s">
        <v>302</v>
      </c>
      <c r="BM204" s="258" t="s">
        <v>411</v>
      </c>
    </row>
    <row r="205" s="30" customFormat="true" ht="10.2" hidden="false" customHeight="false" outlineLevel="0" collapsed="false">
      <c r="A205" s="26"/>
      <c r="B205" s="27"/>
      <c r="C205" s="28"/>
      <c r="D205" s="259" t="s">
        <v>256</v>
      </c>
      <c r="E205" s="28"/>
      <c r="F205" s="260" t="s">
        <v>412</v>
      </c>
      <c r="G205" s="28"/>
      <c r="H205" s="28"/>
      <c r="I205" s="211"/>
      <c r="J205" s="28"/>
      <c r="K205" s="28"/>
      <c r="L205" s="29"/>
      <c r="M205" s="261"/>
      <c r="N205" s="262"/>
      <c r="O205" s="76"/>
      <c r="P205" s="76"/>
      <c r="Q205" s="76"/>
      <c r="R205" s="76"/>
      <c r="S205" s="76"/>
      <c r="T205" s="77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T205" s="3" t="s">
        <v>256</v>
      </c>
      <c r="AU205" s="3" t="s">
        <v>83</v>
      </c>
    </row>
    <row r="206" s="30" customFormat="true" ht="16.5" hidden="false" customHeight="true" outlineLevel="0" collapsed="false">
      <c r="A206" s="26"/>
      <c r="B206" s="27"/>
      <c r="C206" s="246" t="s">
        <v>392</v>
      </c>
      <c r="D206" s="246" t="s">
        <v>250</v>
      </c>
      <c r="E206" s="247" t="s">
        <v>414</v>
      </c>
      <c r="F206" s="248" t="s">
        <v>415</v>
      </c>
      <c r="G206" s="249" t="s">
        <v>332</v>
      </c>
      <c r="H206" s="250" t="n">
        <v>22</v>
      </c>
      <c r="I206" s="251"/>
      <c r="J206" s="252" t="n">
        <f aca="false">ROUND(I206*H206,2)</f>
        <v>0</v>
      </c>
      <c r="K206" s="253"/>
      <c r="L206" s="29"/>
      <c r="M206" s="254"/>
      <c r="N206" s="255" t="s">
        <v>39</v>
      </c>
      <c r="O206" s="76"/>
      <c r="P206" s="256" t="n">
        <f aca="false">O206*H206</f>
        <v>0</v>
      </c>
      <c r="Q206" s="256" t="n">
        <v>1E-005</v>
      </c>
      <c r="R206" s="256" t="n">
        <f aca="false">Q206*H206</f>
        <v>0.00022</v>
      </c>
      <c r="S206" s="256" t="n">
        <v>0</v>
      </c>
      <c r="T206" s="257" t="n">
        <f aca="false">S206*H206</f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258" t="s">
        <v>302</v>
      </c>
      <c r="AT206" s="258" t="s">
        <v>250</v>
      </c>
      <c r="AU206" s="258" t="s">
        <v>83</v>
      </c>
      <c r="AY206" s="3" t="s">
        <v>247</v>
      </c>
      <c r="BE206" s="137" t="n">
        <f aca="false">IF(N206="základní",J206,0)</f>
        <v>0</v>
      </c>
      <c r="BF206" s="137" t="n">
        <f aca="false">IF(N206="snížená",J206,0)</f>
        <v>0</v>
      </c>
      <c r="BG206" s="137" t="n">
        <f aca="false">IF(N206="zákl. přenesená",J206,0)</f>
        <v>0</v>
      </c>
      <c r="BH206" s="137" t="n">
        <f aca="false">IF(N206="sníž. přenesená",J206,0)</f>
        <v>0</v>
      </c>
      <c r="BI206" s="137" t="n">
        <f aca="false">IF(N206="nulová",J206,0)</f>
        <v>0</v>
      </c>
      <c r="BJ206" s="3" t="s">
        <v>81</v>
      </c>
      <c r="BK206" s="137" t="n">
        <f aca="false">ROUND(I206*H206,2)</f>
        <v>0</v>
      </c>
      <c r="BL206" s="3" t="s">
        <v>302</v>
      </c>
      <c r="BM206" s="258" t="s">
        <v>416</v>
      </c>
    </row>
    <row r="207" s="30" customFormat="true" ht="10.2" hidden="false" customHeight="false" outlineLevel="0" collapsed="false">
      <c r="A207" s="26"/>
      <c r="B207" s="27"/>
      <c r="C207" s="28"/>
      <c r="D207" s="259" t="s">
        <v>256</v>
      </c>
      <c r="E207" s="28"/>
      <c r="F207" s="260" t="s">
        <v>417</v>
      </c>
      <c r="G207" s="28"/>
      <c r="H207" s="28"/>
      <c r="I207" s="211"/>
      <c r="J207" s="28"/>
      <c r="K207" s="28"/>
      <c r="L207" s="29"/>
      <c r="M207" s="261"/>
      <c r="N207" s="262"/>
      <c r="O207" s="76"/>
      <c r="P207" s="76"/>
      <c r="Q207" s="76"/>
      <c r="R207" s="76"/>
      <c r="S207" s="76"/>
      <c r="T207" s="77"/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T207" s="3" t="s">
        <v>256</v>
      </c>
      <c r="AU207" s="3" t="s">
        <v>83</v>
      </c>
    </row>
    <row r="208" s="30" customFormat="true" ht="24.15" hidden="false" customHeight="true" outlineLevel="0" collapsed="false">
      <c r="A208" s="26"/>
      <c r="B208" s="27"/>
      <c r="C208" s="246" t="s">
        <v>397</v>
      </c>
      <c r="D208" s="246" t="s">
        <v>250</v>
      </c>
      <c r="E208" s="247" t="s">
        <v>419</v>
      </c>
      <c r="F208" s="248" t="s">
        <v>420</v>
      </c>
      <c r="G208" s="249" t="s">
        <v>301</v>
      </c>
      <c r="H208" s="250" t="n">
        <v>23</v>
      </c>
      <c r="I208" s="251"/>
      <c r="J208" s="252" t="n">
        <f aca="false">ROUND(I208*H208,2)</f>
        <v>0</v>
      </c>
      <c r="K208" s="253"/>
      <c r="L208" s="29"/>
      <c r="M208" s="254"/>
      <c r="N208" s="255" t="s">
        <v>39</v>
      </c>
      <c r="O208" s="76"/>
      <c r="P208" s="256" t="n">
        <f aca="false">O208*H208</f>
        <v>0</v>
      </c>
      <c r="Q208" s="256" t="n">
        <v>0</v>
      </c>
      <c r="R208" s="256" t="n">
        <f aca="false">Q208*H208</f>
        <v>0</v>
      </c>
      <c r="S208" s="256" t="n">
        <v>0</v>
      </c>
      <c r="T208" s="257" t="n">
        <f aca="false"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258" t="s">
        <v>302</v>
      </c>
      <c r="AT208" s="258" t="s">
        <v>250</v>
      </c>
      <c r="AU208" s="258" t="s">
        <v>83</v>
      </c>
      <c r="AY208" s="3" t="s">
        <v>247</v>
      </c>
      <c r="BE208" s="137" t="n">
        <f aca="false">IF(N208="základní",J208,0)</f>
        <v>0</v>
      </c>
      <c r="BF208" s="137" t="n">
        <f aca="false">IF(N208="snížená",J208,0)</f>
        <v>0</v>
      </c>
      <c r="BG208" s="137" t="n">
        <f aca="false">IF(N208="zákl. přenesená",J208,0)</f>
        <v>0</v>
      </c>
      <c r="BH208" s="137" t="n">
        <f aca="false">IF(N208="sníž. přenesená",J208,0)</f>
        <v>0</v>
      </c>
      <c r="BI208" s="137" t="n">
        <f aca="false">IF(N208="nulová",J208,0)</f>
        <v>0</v>
      </c>
      <c r="BJ208" s="3" t="s">
        <v>81</v>
      </c>
      <c r="BK208" s="137" t="n">
        <f aca="false">ROUND(I208*H208,2)</f>
        <v>0</v>
      </c>
      <c r="BL208" s="3" t="s">
        <v>302</v>
      </c>
      <c r="BM208" s="258" t="s">
        <v>421</v>
      </c>
    </row>
    <row r="209" s="30" customFormat="true" ht="19.2" hidden="false" customHeight="false" outlineLevel="0" collapsed="false">
      <c r="A209" s="26"/>
      <c r="B209" s="27"/>
      <c r="C209" s="28"/>
      <c r="D209" s="259" t="s">
        <v>256</v>
      </c>
      <c r="E209" s="28"/>
      <c r="F209" s="260" t="s">
        <v>422</v>
      </c>
      <c r="G209" s="28"/>
      <c r="H209" s="28"/>
      <c r="I209" s="211"/>
      <c r="J209" s="28"/>
      <c r="K209" s="28"/>
      <c r="L209" s="29"/>
      <c r="M209" s="261"/>
      <c r="N209" s="262"/>
      <c r="O209" s="76"/>
      <c r="P209" s="76"/>
      <c r="Q209" s="76"/>
      <c r="R209" s="76"/>
      <c r="S209" s="76"/>
      <c r="T209" s="77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T209" s="3" t="s">
        <v>256</v>
      </c>
      <c r="AU209" s="3" t="s">
        <v>83</v>
      </c>
    </row>
    <row r="210" s="30" customFormat="true" ht="16.5" hidden="false" customHeight="true" outlineLevel="0" collapsed="false">
      <c r="A210" s="26"/>
      <c r="B210" s="27"/>
      <c r="C210" s="246" t="s">
        <v>507</v>
      </c>
      <c r="D210" s="246" t="s">
        <v>250</v>
      </c>
      <c r="E210" s="247" t="s">
        <v>424</v>
      </c>
      <c r="F210" s="248" t="s">
        <v>425</v>
      </c>
      <c r="G210" s="249" t="s">
        <v>253</v>
      </c>
      <c r="H210" s="250" t="n">
        <v>1</v>
      </c>
      <c r="I210" s="251"/>
      <c r="J210" s="252" t="n">
        <f aca="false">ROUND(I210*H210,2)</f>
        <v>0</v>
      </c>
      <c r="K210" s="253"/>
      <c r="L210" s="29"/>
      <c r="M210" s="254"/>
      <c r="N210" s="255" t="s">
        <v>39</v>
      </c>
      <c r="O210" s="76"/>
      <c r="P210" s="256" t="n">
        <f aca="false">O210*H210</f>
        <v>0</v>
      </c>
      <c r="Q210" s="256" t="n">
        <v>0</v>
      </c>
      <c r="R210" s="256" t="n">
        <f aca="false">Q210*H210</f>
        <v>0</v>
      </c>
      <c r="S210" s="256" t="n">
        <v>0</v>
      </c>
      <c r="T210" s="257" t="n">
        <f aca="false">S210*H210</f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258" t="s">
        <v>254</v>
      </c>
      <c r="AT210" s="258" t="s">
        <v>250</v>
      </c>
      <c r="AU210" s="258" t="s">
        <v>83</v>
      </c>
      <c r="AY210" s="3" t="s">
        <v>247</v>
      </c>
      <c r="BE210" s="137" t="n">
        <f aca="false">IF(N210="základní",J210,0)</f>
        <v>0</v>
      </c>
      <c r="BF210" s="137" t="n">
        <f aca="false">IF(N210="snížená",J210,0)</f>
        <v>0</v>
      </c>
      <c r="BG210" s="137" t="n">
        <f aca="false">IF(N210="zákl. přenesená",J210,0)</f>
        <v>0</v>
      </c>
      <c r="BH210" s="137" t="n">
        <f aca="false">IF(N210="sníž. přenesená",J210,0)</f>
        <v>0</v>
      </c>
      <c r="BI210" s="137" t="n">
        <f aca="false">IF(N210="nulová",J210,0)</f>
        <v>0</v>
      </c>
      <c r="BJ210" s="3" t="s">
        <v>81</v>
      </c>
      <c r="BK210" s="137" t="n">
        <f aca="false">ROUND(I210*H210,2)</f>
        <v>0</v>
      </c>
      <c r="BL210" s="3" t="s">
        <v>254</v>
      </c>
      <c r="BM210" s="258" t="s">
        <v>1738</v>
      </c>
    </row>
    <row r="211" s="30" customFormat="true" ht="10.2" hidden="false" customHeight="false" outlineLevel="0" collapsed="false">
      <c r="A211" s="26"/>
      <c r="B211" s="27"/>
      <c r="C211" s="28"/>
      <c r="D211" s="259" t="s">
        <v>256</v>
      </c>
      <c r="E211" s="28"/>
      <c r="F211" s="260" t="s">
        <v>425</v>
      </c>
      <c r="G211" s="28"/>
      <c r="H211" s="28"/>
      <c r="I211" s="211"/>
      <c r="J211" s="28"/>
      <c r="K211" s="28"/>
      <c r="L211" s="29"/>
      <c r="M211" s="261"/>
      <c r="N211" s="262"/>
      <c r="O211" s="76"/>
      <c r="P211" s="76"/>
      <c r="Q211" s="76"/>
      <c r="R211" s="76"/>
      <c r="S211" s="76"/>
      <c r="T211" s="77"/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T211" s="3" t="s">
        <v>256</v>
      </c>
      <c r="AU211" s="3" t="s">
        <v>83</v>
      </c>
    </row>
    <row r="212" s="229" customFormat="true" ht="22.8" hidden="false" customHeight="true" outlineLevel="0" collapsed="false">
      <c r="B212" s="230"/>
      <c r="C212" s="231"/>
      <c r="D212" s="232" t="s">
        <v>73</v>
      </c>
      <c r="E212" s="244" t="s">
        <v>1210</v>
      </c>
      <c r="F212" s="244" t="s">
        <v>1211</v>
      </c>
      <c r="G212" s="231"/>
      <c r="H212" s="231"/>
      <c r="I212" s="234"/>
      <c r="J212" s="245" t="n">
        <f aca="false">BK212</f>
        <v>0</v>
      </c>
      <c r="K212" s="231"/>
      <c r="L212" s="236"/>
      <c r="M212" s="237"/>
      <c r="N212" s="238"/>
      <c r="O212" s="238"/>
      <c r="P212" s="239" t="n">
        <f aca="false">SUM(P213:P220)</f>
        <v>0</v>
      </c>
      <c r="Q212" s="238"/>
      <c r="R212" s="239" t="n">
        <f aca="false">SUM(R213:R220)</f>
        <v>0.02786</v>
      </c>
      <c r="S212" s="238"/>
      <c r="T212" s="240" t="n">
        <f aca="false">SUM(T213:T220)</f>
        <v>0</v>
      </c>
      <c r="AR212" s="241" t="s">
        <v>83</v>
      </c>
      <c r="AT212" s="242" t="s">
        <v>73</v>
      </c>
      <c r="AU212" s="242" t="s">
        <v>81</v>
      </c>
      <c r="AY212" s="241" t="s">
        <v>247</v>
      </c>
      <c r="BK212" s="243" t="n">
        <f aca="false">SUM(BK213:BK220)</f>
        <v>0</v>
      </c>
    </row>
    <row r="213" s="30" customFormat="true" ht="16.5" hidden="false" customHeight="true" outlineLevel="0" collapsed="false">
      <c r="A213" s="26"/>
      <c r="B213" s="27"/>
      <c r="C213" s="246" t="s">
        <v>402</v>
      </c>
      <c r="D213" s="246" t="s">
        <v>250</v>
      </c>
      <c r="E213" s="247" t="s">
        <v>1212</v>
      </c>
      <c r="F213" s="248" t="s">
        <v>1213</v>
      </c>
      <c r="G213" s="249" t="s">
        <v>301</v>
      </c>
      <c r="H213" s="250" t="n">
        <v>1.5</v>
      </c>
      <c r="I213" s="251"/>
      <c r="J213" s="252" t="n">
        <f aca="false">ROUND(I213*H213,2)</f>
        <v>0</v>
      </c>
      <c r="K213" s="253"/>
      <c r="L213" s="29"/>
      <c r="M213" s="254"/>
      <c r="N213" s="255" t="s">
        <v>39</v>
      </c>
      <c r="O213" s="76"/>
      <c r="P213" s="256" t="n">
        <f aca="false">O213*H213</f>
        <v>0</v>
      </c>
      <c r="Q213" s="256" t="n">
        <v>0.0003</v>
      </c>
      <c r="R213" s="256" t="n">
        <f aca="false">Q213*H213</f>
        <v>0.00045</v>
      </c>
      <c r="S213" s="256" t="n">
        <v>0</v>
      </c>
      <c r="T213" s="257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302</v>
      </c>
      <c r="AT213" s="258" t="s">
        <v>250</v>
      </c>
      <c r="AU213" s="258" t="s">
        <v>83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1214</v>
      </c>
    </row>
    <row r="214" s="30" customFormat="true" ht="19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1215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83</v>
      </c>
    </row>
    <row r="215" s="30" customFormat="true" ht="24.15" hidden="false" customHeight="true" outlineLevel="0" collapsed="false">
      <c r="A215" s="26"/>
      <c r="B215" s="27"/>
      <c r="C215" s="246" t="s">
        <v>408</v>
      </c>
      <c r="D215" s="246" t="s">
        <v>250</v>
      </c>
      <c r="E215" s="247" t="s">
        <v>1220</v>
      </c>
      <c r="F215" s="248" t="s">
        <v>1221</v>
      </c>
      <c r="G215" s="249" t="s">
        <v>301</v>
      </c>
      <c r="H215" s="250" t="n">
        <v>1.5</v>
      </c>
      <c r="I215" s="251"/>
      <c r="J215" s="252" t="n">
        <f aca="false">ROUND(I215*H215,2)</f>
        <v>0</v>
      </c>
      <c r="K215" s="253"/>
      <c r="L215" s="29"/>
      <c r="M215" s="254"/>
      <c r="N215" s="255" t="s">
        <v>39</v>
      </c>
      <c r="O215" s="76"/>
      <c r="P215" s="256" t="n">
        <f aca="false">O215*H215</f>
        <v>0</v>
      </c>
      <c r="Q215" s="256" t="n">
        <v>0.0049</v>
      </c>
      <c r="R215" s="256" t="n">
        <f aca="false">Q215*H215</f>
        <v>0.00735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302</v>
      </c>
      <c r="AT215" s="258" t="s">
        <v>250</v>
      </c>
      <c r="AU215" s="258" t="s">
        <v>83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1222</v>
      </c>
    </row>
    <row r="216" s="30" customFormat="true" ht="28.8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1223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83</v>
      </c>
    </row>
    <row r="217" s="30" customFormat="true" ht="16.5" hidden="false" customHeight="true" outlineLevel="0" collapsed="false">
      <c r="A217" s="26"/>
      <c r="B217" s="27"/>
      <c r="C217" s="263" t="s">
        <v>413</v>
      </c>
      <c r="D217" s="263" t="s">
        <v>288</v>
      </c>
      <c r="E217" s="264" t="s">
        <v>1224</v>
      </c>
      <c r="F217" s="265" t="s">
        <v>1225</v>
      </c>
      <c r="G217" s="266" t="s">
        <v>301</v>
      </c>
      <c r="H217" s="267" t="n">
        <v>1.7</v>
      </c>
      <c r="I217" s="268"/>
      <c r="J217" s="269" t="n">
        <f aca="false">ROUND(I217*H217,2)</f>
        <v>0</v>
      </c>
      <c r="K217" s="270"/>
      <c r="L217" s="271"/>
      <c r="M217" s="272"/>
      <c r="N217" s="273" t="s">
        <v>39</v>
      </c>
      <c r="O217" s="76"/>
      <c r="P217" s="256" t="n">
        <f aca="false">O217*H217</f>
        <v>0</v>
      </c>
      <c r="Q217" s="256" t="n">
        <v>0.0118</v>
      </c>
      <c r="R217" s="256" t="n">
        <f aca="false">Q217*H217</f>
        <v>0.02006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324</v>
      </c>
      <c r="AT217" s="258" t="s">
        <v>288</v>
      </c>
      <c r="AU217" s="258" t="s">
        <v>83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1226</v>
      </c>
    </row>
    <row r="218" s="30" customFormat="true" ht="10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1225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83</v>
      </c>
    </row>
    <row r="219" s="30" customFormat="true" ht="24.15" hidden="false" customHeight="true" outlineLevel="0" collapsed="false">
      <c r="A219" s="26"/>
      <c r="B219" s="27"/>
      <c r="C219" s="246" t="s">
        <v>418</v>
      </c>
      <c r="D219" s="246" t="s">
        <v>250</v>
      </c>
      <c r="E219" s="247" t="s">
        <v>1227</v>
      </c>
      <c r="F219" s="248" t="s">
        <v>1228</v>
      </c>
      <c r="G219" s="249" t="s">
        <v>301</v>
      </c>
      <c r="H219" s="250" t="n">
        <v>1.5</v>
      </c>
      <c r="I219" s="251"/>
      <c r="J219" s="252" t="n">
        <f aca="false">ROUND(I219*H219,2)</f>
        <v>0</v>
      </c>
      <c r="K219" s="253"/>
      <c r="L219" s="29"/>
      <c r="M219" s="254"/>
      <c r="N219" s="255" t="s">
        <v>39</v>
      </c>
      <c r="O219" s="76"/>
      <c r="P219" s="256" t="n">
        <f aca="false">O219*H219</f>
        <v>0</v>
      </c>
      <c r="Q219" s="256" t="n">
        <v>0</v>
      </c>
      <c r="R219" s="256" t="n">
        <f aca="false">Q219*H219</f>
        <v>0</v>
      </c>
      <c r="S219" s="256" t="n">
        <v>0</v>
      </c>
      <c r="T219" s="257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258" t="s">
        <v>302</v>
      </c>
      <c r="AT219" s="258" t="s">
        <v>250</v>
      </c>
      <c r="AU219" s="258" t="s">
        <v>83</v>
      </c>
      <c r="AY219" s="3" t="s">
        <v>247</v>
      </c>
      <c r="BE219" s="137" t="n">
        <f aca="false">IF(N219="základní",J219,0)</f>
        <v>0</v>
      </c>
      <c r="BF219" s="137" t="n">
        <f aca="false">IF(N219="snížená",J219,0)</f>
        <v>0</v>
      </c>
      <c r="BG219" s="137" t="n">
        <f aca="false">IF(N219="zákl. přenesená",J219,0)</f>
        <v>0</v>
      </c>
      <c r="BH219" s="137" t="n">
        <f aca="false">IF(N219="sníž. přenesená",J219,0)</f>
        <v>0</v>
      </c>
      <c r="BI219" s="137" t="n">
        <f aca="false">IF(N219="nulová",J219,0)</f>
        <v>0</v>
      </c>
      <c r="BJ219" s="3" t="s">
        <v>81</v>
      </c>
      <c r="BK219" s="137" t="n">
        <f aca="false">ROUND(I219*H219,2)</f>
        <v>0</v>
      </c>
      <c r="BL219" s="3" t="s">
        <v>302</v>
      </c>
      <c r="BM219" s="258" t="s">
        <v>1229</v>
      </c>
    </row>
    <row r="220" s="30" customFormat="true" ht="19.2" hidden="false" customHeight="false" outlineLevel="0" collapsed="false">
      <c r="A220" s="26"/>
      <c r="B220" s="27"/>
      <c r="C220" s="28"/>
      <c r="D220" s="259" t="s">
        <v>256</v>
      </c>
      <c r="E220" s="28"/>
      <c r="F220" s="260" t="s">
        <v>1230</v>
      </c>
      <c r="G220" s="28"/>
      <c r="H220" s="28"/>
      <c r="I220" s="211"/>
      <c r="J220" s="28"/>
      <c r="K220" s="28"/>
      <c r="L220" s="29"/>
      <c r="M220" s="261"/>
      <c r="N220" s="262"/>
      <c r="O220" s="76"/>
      <c r="P220" s="76"/>
      <c r="Q220" s="76"/>
      <c r="R220" s="76"/>
      <c r="S220" s="76"/>
      <c r="T220" s="77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T220" s="3" t="s">
        <v>256</v>
      </c>
      <c r="AU220" s="3" t="s">
        <v>83</v>
      </c>
    </row>
    <row r="221" s="229" customFormat="true" ht="22.8" hidden="false" customHeight="true" outlineLevel="0" collapsed="false">
      <c r="B221" s="230"/>
      <c r="C221" s="231"/>
      <c r="D221" s="232" t="s">
        <v>73</v>
      </c>
      <c r="E221" s="244" t="s">
        <v>427</v>
      </c>
      <c r="F221" s="244" t="s">
        <v>428</v>
      </c>
      <c r="G221" s="231"/>
      <c r="H221" s="231"/>
      <c r="I221" s="234"/>
      <c r="J221" s="245" t="n">
        <f aca="false">BK221</f>
        <v>0</v>
      </c>
      <c r="K221" s="231"/>
      <c r="L221" s="236"/>
      <c r="M221" s="237"/>
      <c r="N221" s="238"/>
      <c r="O221" s="238"/>
      <c r="P221" s="239" t="n">
        <f aca="false">SUM(P222:P237)</f>
        <v>0</v>
      </c>
      <c r="Q221" s="238"/>
      <c r="R221" s="239" t="n">
        <f aca="false">SUM(R222:R237)</f>
        <v>0.00933</v>
      </c>
      <c r="S221" s="238"/>
      <c r="T221" s="240" t="n">
        <f aca="false">SUM(T222:T237)</f>
        <v>0</v>
      </c>
      <c r="AR221" s="241" t="s">
        <v>83</v>
      </c>
      <c r="AT221" s="242" t="s">
        <v>73</v>
      </c>
      <c r="AU221" s="242" t="s">
        <v>81</v>
      </c>
      <c r="AY221" s="241" t="s">
        <v>247</v>
      </c>
      <c r="BK221" s="243" t="n">
        <f aca="false">SUM(BK222:BK237)</f>
        <v>0</v>
      </c>
    </row>
    <row r="222" s="30" customFormat="true" ht="33" hidden="false" customHeight="true" outlineLevel="0" collapsed="false">
      <c r="A222" s="26"/>
      <c r="B222" s="27"/>
      <c r="C222" s="246" t="s">
        <v>324</v>
      </c>
      <c r="D222" s="246" t="s">
        <v>250</v>
      </c>
      <c r="E222" s="247" t="s">
        <v>429</v>
      </c>
      <c r="F222" s="248" t="s">
        <v>430</v>
      </c>
      <c r="G222" s="249" t="s">
        <v>301</v>
      </c>
      <c r="H222" s="250" t="n">
        <v>9</v>
      </c>
      <c r="I222" s="251"/>
      <c r="J222" s="252" t="n">
        <f aca="false">ROUND(I222*H222,2)</f>
        <v>0</v>
      </c>
      <c r="K222" s="253"/>
      <c r="L222" s="29"/>
      <c r="M222" s="254"/>
      <c r="N222" s="255" t="s">
        <v>39</v>
      </c>
      <c r="O222" s="76"/>
      <c r="P222" s="256" t="n">
        <f aca="false">O222*H222</f>
        <v>0</v>
      </c>
      <c r="Q222" s="256" t="n">
        <v>0.00023</v>
      </c>
      <c r="R222" s="256" t="n">
        <f aca="false">Q222*H222</f>
        <v>0.00207</v>
      </c>
      <c r="S222" s="256" t="n">
        <v>0</v>
      </c>
      <c r="T222" s="257" t="n">
        <f aca="false">S222*H222</f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258" t="s">
        <v>302</v>
      </c>
      <c r="AT222" s="258" t="s">
        <v>250</v>
      </c>
      <c r="AU222" s="258" t="s">
        <v>83</v>
      </c>
      <c r="AY222" s="3" t="s">
        <v>247</v>
      </c>
      <c r="BE222" s="137" t="n">
        <f aca="false">IF(N222="základní",J222,0)</f>
        <v>0</v>
      </c>
      <c r="BF222" s="137" t="n">
        <f aca="false">IF(N222="snížená",J222,0)</f>
        <v>0</v>
      </c>
      <c r="BG222" s="137" t="n">
        <f aca="false">IF(N222="zákl. přenesená",J222,0)</f>
        <v>0</v>
      </c>
      <c r="BH222" s="137" t="n">
        <f aca="false">IF(N222="sníž. přenesená",J222,0)</f>
        <v>0</v>
      </c>
      <c r="BI222" s="137" t="n">
        <f aca="false">IF(N222="nulová",J222,0)</f>
        <v>0</v>
      </c>
      <c r="BJ222" s="3" t="s">
        <v>81</v>
      </c>
      <c r="BK222" s="137" t="n">
        <f aca="false">ROUND(I222*H222,2)</f>
        <v>0</v>
      </c>
      <c r="BL222" s="3" t="s">
        <v>302</v>
      </c>
      <c r="BM222" s="258" t="s">
        <v>431</v>
      </c>
    </row>
    <row r="223" s="30" customFormat="true" ht="19.2" hidden="false" customHeight="false" outlineLevel="0" collapsed="false">
      <c r="A223" s="26"/>
      <c r="B223" s="27"/>
      <c r="C223" s="28"/>
      <c r="D223" s="259" t="s">
        <v>256</v>
      </c>
      <c r="E223" s="28"/>
      <c r="F223" s="260" t="s">
        <v>432</v>
      </c>
      <c r="G223" s="28"/>
      <c r="H223" s="28"/>
      <c r="I223" s="211"/>
      <c r="J223" s="28"/>
      <c r="K223" s="28"/>
      <c r="L223" s="29"/>
      <c r="M223" s="261"/>
      <c r="N223" s="262"/>
      <c r="O223" s="76"/>
      <c r="P223" s="76"/>
      <c r="Q223" s="76"/>
      <c r="R223" s="76"/>
      <c r="S223" s="76"/>
      <c r="T223" s="77"/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T223" s="3" t="s">
        <v>256</v>
      </c>
      <c r="AU223" s="3" t="s">
        <v>83</v>
      </c>
    </row>
    <row r="224" s="30" customFormat="true" ht="24.15" hidden="false" customHeight="true" outlineLevel="0" collapsed="false">
      <c r="A224" s="26"/>
      <c r="B224" s="27"/>
      <c r="C224" s="246" t="s">
        <v>433</v>
      </c>
      <c r="D224" s="246" t="s">
        <v>250</v>
      </c>
      <c r="E224" s="247" t="s">
        <v>434</v>
      </c>
      <c r="F224" s="248" t="s">
        <v>435</v>
      </c>
      <c r="G224" s="249" t="s">
        <v>301</v>
      </c>
      <c r="H224" s="250" t="n">
        <v>9</v>
      </c>
      <c r="I224" s="251"/>
      <c r="J224" s="252" t="n">
        <f aca="false">ROUND(I224*H224,2)</f>
        <v>0</v>
      </c>
      <c r="K224" s="253"/>
      <c r="L224" s="29"/>
      <c r="M224" s="254"/>
      <c r="N224" s="255" t="s">
        <v>39</v>
      </c>
      <c r="O224" s="76"/>
      <c r="P224" s="256" t="n">
        <f aca="false">O224*H224</f>
        <v>0</v>
      </c>
      <c r="Q224" s="256" t="n">
        <v>0</v>
      </c>
      <c r="R224" s="256" t="n">
        <f aca="false">Q224*H224</f>
        <v>0</v>
      </c>
      <c r="S224" s="256" t="n">
        <v>0</v>
      </c>
      <c r="T224" s="257" t="n">
        <f aca="false">S224*H224</f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258" t="s">
        <v>302</v>
      </c>
      <c r="AT224" s="258" t="s">
        <v>250</v>
      </c>
      <c r="AU224" s="258" t="s">
        <v>83</v>
      </c>
      <c r="AY224" s="3" t="s">
        <v>247</v>
      </c>
      <c r="BE224" s="137" t="n">
        <f aca="false">IF(N224="základní",J224,0)</f>
        <v>0</v>
      </c>
      <c r="BF224" s="137" t="n">
        <f aca="false">IF(N224="snížená",J224,0)</f>
        <v>0</v>
      </c>
      <c r="BG224" s="137" t="n">
        <f aca="false">IF(N224="zákl. přenesená",J224,0)</f>
        <v>0</v>
      </c>
      <c r="BH224" s="137" t="n">
        <f aca="false">IF(N224="sníž. přenesená",J224,0)</f>
        <v>0</v>
      </c>
      <c r="BI224" s="137" t="n">
        <f aca="false">IF(N224="nulová",J224,0)</f>
        <v>0</v>
      </c>
      <c r="BJ224" s="3" t="s">
        <v>81</v>
      </c>
      <c r="BK224" s="137" t="n">
        <f aca="false">ROUND(I224*H224,2)</f>
        <v>0</v>
      </c>
      <c r="BL224" s="3" t="s">
        <v>302</v>
      </c>
      <c r="BM224" s="258" t="s">
        <v>436</v>
      </c>
    </row>
    <row r="225" s="30" customFormat="true" ht="19.2" hidden="false" customHeight="false" outlineLevel="0" collapsed="false">
      <c r="A225" s="26"/>
      <c r="B225" s="27"/>
      <c r="C225" s="28"/>
      <c r="D225" s="259" t="s">
        <v>256</v>
      </c>
      <c r="E225" s="28"/>
      <c r="F225" s="260" t="s">
        <v>437</v>
      </c>
      <c r="G225" s="28"/>
      <c r="H225" s="28"/>
      <c r="I225" s="211"/>
      <c r="J225" s="28"/>
      <c r="K225" s="28"/>
      <c r="L225" s="29"/>
      <c r="M225" s="261"/>
      <c r="N225" s="262"/>
      <c r="O225" s="76"/>
      <c r="P225" s="76"/>
      <c r="Q225" s="76"/>
      <c r="R225" s="76"/>
      <c r="S225" s="76"/>
      <c r="T225" s="77"/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T225" s="3" t="s">
        <v>256</v>
      </c>
      <c r="AU225" s="3" t="s">
        <v>83</v>
      </c>
    </row>
    <row r="226" s="30" customFormat="true" ht="24.15" hidden="false" customHeight="true" outlineLevel="0" collapsed="false">
      <c r="A226" s="26"/>
      <c r="B226" s="27"/>
      <c r="C226" s="246" t="s">
        <v>438</v>
      </c>
      <c r="D226" s="246" t="s">
        <v>250</v>
      </c>
      <c r="E226" s="247" t="s">
        <v>439</v>
      </c>
      <c r="F226" s="248" t="s">
        <v>440</v>
      </c>
      <c r="G226" s="249" t="s">
        <v>332</v>
      </c>
      <c r="H226" s="250" t="n">
        <v>8</v>
      </c>
      <c r="I226" s="251"/>
      <c r="J226" s="252" t="n">
        <f aca="false">ROUND(I226*H226,2)</f>
        <v>0</v>
      </c>
      <c r="K226" s="253"/>
      <c r="L226" s="29"/>
      <c r="M226" s="254"/>
      <c r="N226" s="255" t="s">
        <v>39</v>
      </c>
      <c r="O226" s="76"/>
      <c r="P226" s="256" t="n">
        <f aca="false">O226*H226</f>
        <v>0</v>
      </c>
      <c r="Q226" s="256" t="n">
        <v>2E-005</v>
      </c>
      <c r="R226" s="256" t="n">
        <f aca="false">Q226*H226</f>
        <v>0.00016</v>
      </c>
      <c r="S226" s="256" t="n">
        <v>0</v>
      </c>
      <c r="T226" s="257" t="n">
        <f aca="false">S226*H226</f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258" t="s">
        <v>302</v>
      </c>
      <c r="AT226" s="258" t="s">
        <v>250</v>
      </c>
      <c r="AU226" s="258" t="s">
        <v>83</v>
      </c>
      <c r="AY226" s="3" t="s">
        <v>247</v>
      </c>
      <c r="BE226" s="137" t="n">
        <f aca="false">IF(N226="základní",J226,0)</f>
        <v>0</v>
      </c>
      <c r="BF226" s="137" t="n">
        <f aca="false">IF(N226="snížená",J226,0)</f>
        <v>0</v>
      </c>
      <c r="BG226" s="137" t="n">
        <f aca="false">IF(N226="zákl. přenesená",J226,0)</f>
        <v>0</v>
      </c>
      <c r="BH226" s="137" t="n">
        <f aca="false">IF(N226="sníž. přenesená",J226,0)</f>
        <v>0</v>
      </c>
      <c r="BI226" s="137" t="n">
        <f aca="false">IF(N226="nulová",J226,0)</f>
        <v>0</v>
      </c>
      <c r="BJ226" s="3" t="s">
        <v>81</v>
      </c>
      <c r="BK226" s="137" t="n">
        <f aca="false">ROUND(I226*H226,2)</f>
        <v>0</v>
      </c>
      <c r="BL226" s="3" t="s">
        <v>302</v>
      </c>
      <c r="BM226" s="258" t="s">
        <v>441</v>
      </c>
    </row>
    <row r="227" s="30" customFormat="true" ht="28.8" hidden="false" customHeight="false" outlineLevel="0" collapsed="false">
      <c r="A227" s="26"/>
      <c r="B227" s="27"/>
      <c r="C227" s="28"/>
      <c r="D227" s="259" t="s">
        <v>256</v>
      </c>
      <c r="E227" s="28"/>
      <c r="F227" s="260" t="s">
        <v>442</v>
      </c>
      <c r="G227" s="28"/>
      <c r="H227" s="28"/>
      <c r="I227" s="211"/>
      <c r="J227" s="28"/>
      <c r="K227" s="28"/>
      <c r="L227" s="29"/>
      <c r="M227" s="261"/>
      <c r="N227" s="262"/>
      <c r="O227" s="76"/>
      <c r="P227" s="76"/>
      <c r="Q227" s="76"/>
      <c r="R227" s="76"/>
      <c r="S227" s="76"/>
      <c r="T227" s="77"/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T227" s="3" t="s">
        <v>256</v>
      </c>
      <c r="AU227" s="3" t="s">
        <v>83</v>
      </c>
    </row>
    <row r="228" s="30" customFormat="true" ht="24.15" hidden="false" customHeight="true" outlineLevel="0" collapsed="false">
      <c r="A228" s="26"/>
      <c r="B228" s="27"/>
      <c r="C228" s="246" t="s">
        <v>443</v>
      </c>
      <c r="D228" s="246" t="s">
        <v>250</v>
      </c>
      <c r="E228" s="247" t="s">
        <v>444</v>
      </c>
      <c r="F228" s="248" t="s">
        <v>445</v>
      </c>
      <c r="G228" s="249" t="s">
        <v>301</v>
      </c>
      <c r="H228" s="250" t="n">
        <v>9</v>
      </c>
      <c r="I228" s="251"/>
      <c r="J228" s="252" t="n">
        <f aca="false">ROUND(I228*H228,2)</f>
        <v>0</v>
      </c>
      <c r="K228" s="253"/>
      <c r="L228" s="29"/>
      <c r="M228" s="254"/>
      <c r="N228" s="255" t="s">
        <v>39</v>
      </c>
      <c r="O228" s="76"/>
      <c r="P228" s="256" t="n">
        <f aca="false">O228*H228</f>
        <v>0</v>
      </c>
      <c r="Q228" s="256" t="n">
        <v>0.00041</v>
      </c>
      <c r="R228" s="256" t="n">
        <f aca="false">Q228*H228</f>
        <v>0.00369</v>
      </c>
      <c r="S228" s="256" t="n">
        <v>0</v>
      </c>
      <c r="T228" s="257" t="n">
        <f aca="false">S228*H228</f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258" t="s">
        <v>302</v>
      </c>
      <c r="AT228" s="258" t="s">
        <v>250</v>
      </c>
      <c r="AU228" s="258" t="s">
        <v>83</v>
      </c>
      <c r="AY228" s="3" t="s">
        <v>247</v>
      </c>
      <c r="BE228" s="137" t="n">
        <f aca="false">IF(N228="základní",J228,0)</f>
        <v>0</v>
      </c>
      <c r="BF228" s="137" t="n">
        <f aca="false">IF(N228="snížená",J228,0)</f>
        <v>0</v>
      </c>
      <c r="BG228" s="137" t="n">
        <f aca="false">IF(N228="zákl. přenesená",J228,0)</f>
        <v>0</v>
      </c>
      <c r="BH228" s="137" t="n">
        <f aca="false">IF(N228="sníž. přenesená",J228,0)</f>
        <v>0</v>
      </c>
      <c r="BI228" s="137" t="n">
        <f aca="false">IF(N228="nulová",J228,0)</f>
        <v>0</v>
      </c>
      <c r="BJ228" s="3" t="s">
        <v>81</v>
      </c>
      <c r="BK228" s="137" t="n">
        <f aca="false">ROUND(I228*H228,2)</f>
        <v>0</v>
      </c>
      <c r="BL228" s="3" t="s">
        <v>302</v>
      </c>
      <c r="BM228" s="258" t="s">
        <v>446</v>
      </c>
    </row>
    <row r="229" s="30" customFormat="true" ht="19.2" hidden="false" customHeight="false" outlineLevel="0" collapsed="false">
      <c r="A229" s="26"/>
      <c r="B229" s="27"/>
      <c r="C229" s="28"/>
      <c r="D229" s="259" t="s">
        <v>256</v>
      </c>
      <c r="E229" s="28"/>
      <c r="F229" s="260" t="s">
        <v>447</v>
      </c>
      <c r="G229" s="28"/>
      <c r="H229" s="28"/>
      <c r="I229" s="211"/>
      <c r="J229" s="28"/>
      <c r="K229" s="28"/>
      <c r="L229" s="29"/>
      <c r="M229" s="261"/>
      <c r="N229" s="262"/>
      <c r="O229" s="76"/>
      <c r="P229" s="76"/>
      <c r="Q229" s="76"/>
      <c r="R229" s="76"/>
      <c r="S229" s="76"/>
      <c r="T229" s="77"/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T229" s="3" t="s">
        <v>256</v>
      </c>
      <c r="AU229" s="3" t="s">
        <v>83</v>
      </c>
    </row>
    <row r="230" s="30" customFormat="true" ht="24.15" hidden="false" customHeight="true" outlineLevel="0" collapsed="false">
      <c r="A230" s="26"/>
      <c r="B230" s="27"/>
      <c r="C230" s="246" t="s">
        <v>448</v>
      </c>
      <c r="D230" s="246" t="s">
        <v>250</v>
      </c>
      <c r="E230" s="247" t="s">
        <v>449</v>
      </c>
      <c r="F230" s="248" t="s">
        <v>450</v>
      </c>
      <c r="G230" s="249" t="s">
        <v>301</v>
      </c>
      <c r="H230" s="250" t="n">
        <v>9</v>
      </c>
      <c r="I230" s="251"/>
      <c r="J230" s="252" t="n">
        <f aca="false">ROUND(I230*H230,2)</f>
        <v>0</v>
      </c>
      <c r="K230" s="253"/>
      <c r="L230" s="29"/>
      <c r="M230" s="254"/>
      <c r="N230" s="255" t="s">
        <v>39</v>
      </c>
      <c r="O230" s="76"/>
      <c r="P230" s="256" t="n">
        <f aca="false">O230*H230</f>
        <v>0</v>
      </c>
      <c r="Q230" s="256" t="n">
        <v>0.00029</v>
      </c>
      <c r="R230" s="256" t="n">
        <f aca="false">Q230*H230</f>
        <v>0.00261</v>
      </c>
      <c r="S230" s="256" t="n">
        <v>0</v>
      </c>
      <c r="T230" s="257" t="n">
        <f aca="false"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258" t="s">
        <v>302</v>
      </c>
      <c r="AT230" s="258" t="s">
        <v>250</v>
      </c>
      <c r="AU230" s="258" t="s">
        <v>83</v>
      </c>
      <c r="AY230" s="3" t="s">
        <v>247</v>
      </c>
      <c r="BE230" s="137" t="n">
        <f aca="false">IF(N230="základní",J230,0)</f>
        <v>0</v>
      </c>
      <c r="BF230" s="137" t="n">
        <f aca="false">IF(N230="snížená",J230,0)</f>
        <v>0</v>
      </c>
      <c r="BG230" s="137" t="n">
        <f aca="false">IF(N230="zákl. přenesená",J230,0)</f>
        <v>0</v>
      </c>
      <c r="BH230" s="137" t="n">
        <f aca="false">IF(N230="sníž. přenesená",J230,0)</f>
        <v>0</v>
      </c>
      <c r="BI230" s="137" t="n">
        <f aca="false">IF(N230="nulová",J230,0)</f>
        <v>0</v>
      </c>
      <c r="BJ230" s="3" t="s">
        <v>81</v>
      </c>
      <c r="BK230" s="137" t="n">
        <f aca="false">ROUND(I230*H230,2)</f>
        <v>0</v>
      </c>
      <c r="BL230" s="3" t="s">
        <v>302</v>
      </c>
      <c r="BM230" s="258" t="s">
        <v>451</v>
      </c>
    </row>
    <row r="231" s="30" customFormat="true" ht="19.2" hidden="false" customHeight="false" outlineLevel="0" collapsed="false">
      <c r="A231" s="26"/>
      <c r="B231" s="27"/>
      <c r="C231" s="28"/>
      <c r="D231" s="259" t="s">
        <v>256</v>
      </c>
      <c r="E231" s="28"/>
      <c r="F231" s="260" t="s">
        <v>452</v>
      </c>
      <c r="G231" s="28"/>
      <c r="H231" s="28"/>
      <c r="I231" s="211"/>
      <c r="J231" s="28"/>
      <c r="K231" s="28"/>
      <c r="L231" s="29"/>
      <c r="M231" s="261"/>
      <c r="N231" s="262"/>
      <c r="O231" s="76"/>
      <c r="P231" s="76"/>
      <c r="Q231" s="76"/>
      <c r="R231" s="76"/>
      <c r="S231" s="76"/>
      <c r="T231" s="77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T231" s="3" t="s">
        <v>256</v>
      </c>
      <c r="AU231" s="3" t="s">
        <v>83</v>
      </c>
    </row>
    <row r="232" s="30" customFormat="true" ht="24.15" hidden="false" customHeight="true" outlineLevel="0" collapsed="false">
      <c r="A232" s="26"/>
      <c r="B232" s="27"/>
      <c r="C232" s="246" t="s">
        <v>453</v>
      </c>
      <c r="D232" s="246" t="s">
        <v>250</v>
      </c>
      <c r="E232" s="247" t="s">
        <v>454</v>
      </c>
      <c r="F232" s="248" t="s">
        <v>455</v>
      </c>
      <c r="G232" s="249" t="s">
        <v>332</v>
      </c>
      <c r="H232" s="250" t="n">
        <v>8</v>
      </c>
      <c r="I232" s="251"/>
      <c r="J232" s="252" t="n">
        <f aca="false">ROUND(I232*H232,2)</f>
        <v>0</v>
      </c>
      <c r="K232" s="253"/>
      <c r="L232" s="29"/>
      <c r="M232" s="254"/>
      <c r="N232" s="255" t="s">
        <v>39</v>
      </c>
      <c r="O232" s="76"/>
      <c r="P232" s="256" t="n">
        <f aca="false">O232*H232</f>
        <v>0</v>
      </c>
      <c r="Q232" s="256" t="n">
        <v>4E-005</v>
      </c>
      <c r="R232" s="256" t="n">
        <f aca="false">Q232*H232</f>
        <v>0.00032</v>
      </c>
      <c r="S232" s="256" t="n">
        <v>0</v>
      </c>
      <c r="T232" s="257" t="n">
        <f aca="false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258" t="s">
        <v>302</v>
      </c>
      <c r="AT232" s="258" t="s">
        <v>250</v>
      </c>
      <c r="AU232" s="258" t="s">
        <v>83</v>
      </c>
      <c r="AY232" s="3" t="s">
        <v>247</v>
      </c>
      <c r="BE232" s="137" t="n">
        <f aca="false">IF(N232="základní",J232,0)</f>
        <v>0</v>
      </c>
      <c r="BF232" s="137" t="n">
        <f aca="false">IF(N232="snížená",J232,0)</f>
        <v>0</v>
      </c>
      <c r="BG232" s="137" t="n">
        <f aca="false">IF(N232="zákl. přenesená",J232,0)</f>
        <v>0</v>
      </c>
      <c r="BH232" s="137" t="n">
        <f aca="false">IF(N232="sníž. přenesená",J232,0)</f>
        <v>0</v>
      </c>
      <c r="BI232" s="137" t="n">
        <f aca="false">IF(N232="nulová",J232,0)</f>
        <v>0</v>
      </c>
      <c r="BJ232" s="3" t="s">
        <v>81</v>
      </c>
      <c r="BK232" s="137" t="n">
        <f aca="false">ROUND(I232*H232,2)</f>
        <v>0</v>
      </c>
      <c r="BL232" s="3" t="s">
        <v>302</v>
      </c>
      <c r="BM232" s="258" t="s">
        <v>456</v>
      </c>
    </row>
    <row r="233" s="30" customFormat="true" ht="19.2" hidden="false" customHeight="false" outlineLevel="0" collapsed="false">
      <c r="A233" s="26"/>
      <c r="B233" s="27"/>
      <c r="C233" s="28"/>
      <c r="D233" s="259" t="s">
        <v>256</v>
      </c>
      <c r="E233" s="28"/>
      <c r="F233" s="260" t="s">
        <v>457</v>
      </c>
      <c r="G233" s="28"/>
      <c r="H233" s="28"/>
      <c r="I233" s="211"/>
      <c r="J233" s="28"/>
      <c r="K233" s="28"/>
      <c r="L233" s="29"/>
      <c r="M233" s="261"/>
      <c r="N233" s="262"/>
      <c r="O233" s="76"/>
      <c r="P233" s="76"/>
      <c r="Q233" s="76"/>
      <c r="R233" s="76"/>
      <c r="S233" s="76"/>
      <c r="T233" s="77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T233" s="3" t="s">
        <v>256</v>
      </c>
      <c r="AU233" s="3" t="s">
        <v>83</v>
      </c>
    </row>
    <row r="234" s="30" customFormat="true" ht="21.75" hidden="false" customHeight="true" outlineLevel="0" collapsed="false">
      <c r="A234" s="26"/>
      <c r="B234" s="27"/>
      <c r="C234" s="246" t="s">
        <v>458</v>
      </c>
      <c r="D234" s="246" t="s">
        <v>250</v>
      </c>
      <c r="E234" s="247" t="s">
        <v>459</v>
      </c>
      <c r="F234" s="248" t="s">
        <v>460</v>
      </c>
      <c r="G234" s="249" t="s">
        <v>332</v>
      </c>
      <c r="H234" s="250" t="n">
        <v>8</v>
      </c>
      <c r="I234" s="251"/>
      <c r="J234" s="252" t="n">
        <f aca="false">ROUND(I234*H234,2)</f>
        <v>0</v>
      </c>
      <c r="K234" s="253"/>
      <c r="L234" s="29"/>
      <c r="M234" s="254"/>
      <c r="N234" s="255" t="s">
        <v>39</v>
      </c>
      <c r="O234" s="76"/>
      <c r="P234" s="256" t="n">
        <f aca="false">O234*H234</f>
        <v>0</v>
      </c>
      <c r="Q234" s="256" t="n">
        <v>6E-005</v>
      </c>
      <c r="R234" s="256" t="n">
        <f aca="false">Q234*H234</f>
        <v>0.00048</v>
      </c>
      <c r="S234" s="256" t="n">
        <v>0</v>
      </c>
      <c r="T234" s="257" t="n">
        <f aca="false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258" t="s">
        <v>302</v>
      </c>
      <c r="AT234" s="258" t="s">
        <v>250</v>
      </c>
      <c r="AU234" s="258" t="s">
        <v>83</v>
      </c>
      <c r="AY234" s="3" t="s">
        <v>247</v>
      </c>
      <c r="BE234" s="137" t="n">
        <f aca="false">IF(N234="základní",J234,0)</f>
        <v>0</v>
      </c>
      <c r="BF234" s="137" t="n">
        <f aca="false">IF(N234="snížená",J234,0)</f>
        <v>0</v>
      </c>
      <c r="BG234" s="137" t="n">
        <f aca="false">IF(N234="zákl. přenesená",J234,0)</f>
        <v>0</v>
      </c>
      <c r="BH234" s="137" t="n">
        <f aca="false">IF(N234="sníž. přenesená",J234,0)</f>
        <v>0</v>
      </c>
      <c r="BI234" s="137" t="n">
        <f aca="false">IF(N234="nulová",J234,0)</f>
        <v>0</v>
      </c>
      <c r="BJ234" s="3" t="s">
        <v>81</v>
      </c>
      <c r="BK234" s="137" t="n">
        <f aca="false">ROUND(I234*H234,2)</f>
        <v>0</v>
      </c>
      <c r="BL234" s="3" t="s">
        <v>302</v>
      </c>
      <c r="BM234" s="258" t="s">
        <v>461</v>
      </c>
    </row>
    <row r="235" s="30" customFormat="true" ht="19.2" hidden="false" customHeight="false" outlineLevel="0" collapsed="false">
      <c r="A235" s="26"/>
      <c r="B235" s="27"/>
      <c r="C235" s="28"/>
      <c r="D235" s="259" t="s">
        <v>256</v>
      </c>
      <c r="E235" s="28"/>
      <c r="F235" s="260" t="s">
        <v>462</v>
      </c>
      <c r="G235" s="28"/>
      <c r="H235" s="28"/>
      <c r="I235" s="211"/>
      <c r="J235" s="28"/>
      <c r="K235" s="28"/>
      <c r="L235" s="29"/>
      <c r="M235" s="261"/>
      <c r="N235" s="262"/>
      <c r="O235" s="76"/>
      <c r="P235" s="76"/>
      <c r="Q235" s="76"/>
      <c r="R235" s="76"/>
      <c r="S235" s="76"/>
      <c r="T235" s="77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T235" s="3" t="s">
        <v>256</v>
      </c>
      <c r="AU235" s="3" t="s">
        <v>83</v>
      </c>
    </row>
    <row r="236" s="30" customFormat="true" ht="16.5" hidden="false" customHeight="true" outlineLevel="0" collapsed="false">
      <c r="A236" s="26"/>
      <c r="B236" s="27"/>
      <c r="C236" s="246" t="s">
        <v>463</v>
      </c>
      <c r="D236" s="246" t="s">
        <v>250</v>
      </c>
      <c r="E236" s="247" t="s">
        <v>464</v>
      </c>
      <c r="F236" s="248" t="s">
        <v>465</v>
      </c>
      <c r="G236" s="249" t="s">
        <v>307</v>
      </c>
      <c r="H236" s="250" t="n">
        <v>1</v>
      </c>
      <c r="I236" s="251"/>
      <c r="J236" s="252" t="n">
        <f aca="false">ROUND(I236*H236,2)</f>
        <v>0</v>
      </c>
      <c r="K236" s="253"/>
      <c r="L236" s="29"/>
      <c r="M236" s="254"/>
      <c r="N236" s="255" t="s">
        <v>39</v>
      </c>
      <c r="O236" s="76"/>
      <c r="P236" s="256" t="n">
        <f aca="false">O236*H236</f>
        <v>0</v>
      </c>
      <c r="Q236" s="256" t="n">
        <v>0</v>
      </c>
      <c r="R236" s="256" t="n">
        <f aca="false">Q236*H236</f>
        <v>0</v>
      </c>
      <c r="S236" s="256" t="n">
        <v>0</v>
      </c>
      <c r="T236" s="257" t="n">
        <f aca="false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258" t="s">
        <v>254</v>
      </c>
      <c r="AT236" s="258" t="s">
        <v>250</v>
      </c>
      <c r="AU236" s="258" t="s">
        <v>83</v>
      </c>
      <c r="AY236" s="3" t="s">
        <v>247</v>
      </c>
      <c r="BE236" s="137" t="n">
        <f aca="false">IF(N236="základní",J236,0)</f>
        <v>0</v>
      </c>
      <c r="BF236" s="137" t="n">
        <f aca="false">IF(N236="snížená",J236,0)</f>
        <v>0</v>
      </c>
      <c r="BG236" s="137" t="n">
        <f aca="false">IF(N236="zákl. přenesená",J236,0)</f>
        <v>0</v>
      </c>
      <c r="BH236" s="137" t="n">
        <f aca="false">IF(N236="sníž. přenesená",J236,0)</f>
        <v>0</v>
      </c>
      <c r="BI236" s="137" t="n">
        <f aca="false">IF(N236="nulová",J236,0)</f>
        <v>0</v>
      </c>
      <c r="BJ236" s="3" t="s">
        <v>81</v>
      </c>
      <c r="BK236" s="137" t="n">
        <f aca="false">ROUND(I236*H236,2)</f>
        <v>0</v>
      </c>
      <c r="BL236" s="3" t="s">
        <v>254</v>
      </c>
      <c r="BM236" s="258" t="s">
        <v>466</v>
      </c>
    </row>
    <row r="237" s="30" customFormat="true" ht="10.2" hidden="false" customHeight="false" outlineLevel="0" collapsed="false">
      <c r="A237" s="26"/>
      <c r="B237" s="27"/>
      <c r="C237" s="28"/>
      <c r="D237" s="259" t="s">
        <v>256</v>
      </c>
      <c r="E237" s="28"/>
      <c r="F237" s="260" t="s">
        <v>465</v>
      </c>
      <c r="G237" s="28"/>
      <c r="H237" s="28"/>
      <c r="I237" s="211"/>
      <c r="J237" s="28"/>
      <c r="K237" s="28"/>
      <c r="L237" s="29"/>
      <c r="M237" s="261"/>
      <c r="N237" s="262"/>
      <c r="O237" s="76"/>
      <c r="P237" s="76"/>
      <c r="Q237" s="76"/>
      <c r="R237" s="76"/>
      <c r="S237" s="76"/>
      <c r="T237" s="77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T237" s="3" t="s">
        <v>256</v>
      </c>
      <c r="AU237" s="3" t="s">
        <v>83</v>
      </c>
    </row>
    <row r="238" s="229" customFormat="true" ht="22.8" hidden="false" customHeight="true" outlineLevel="0" collapsed="false">
      <c r="B238" s="230"/>
      <c r="C238" s="231"/>
      <c r="D238" s="232" t="s">
        <v>73</v>
      </c>
      <c r="E238" s="244" t="s">
        <v>467</v>
      </c>
      <c r="F238" s="244" t="s">
        <v>468</v>
      </c>
      <c r="G238" s="231"/>
      <c r="H238" s="231"/>
      <c r="I238" s="234"/>
      <c r="J238" s="245" t="n">
        <f aca="false">BK238</f>
        <v>0</v>
      </c>
      <c r="K238" s="231"/>
      <c r="L238" s="236"/>
      <c r="M238" s="237"/>
      <c r="N238" s="238"/>
      <c r="O238" s="238"/>
      <c r="P238" s="239" t="n">
        <f aca="false">SUM(P239:P254)</f>
        <v>0</v>
      </c>
      <c r="Q238" s="238"/>
      <c r="R238" s="239" t="n">
        <f aca="false">SUM(R239:R254)</f>
        <v>0.12337</v>
      </c>
      <c r="S238" s="238"/>
      <c r="T238" s="240" t="n">
        <f aca="false">SUM(T239:T254)</f>
        <v>0.02263</v>
      </c>
      <c r="AR238" s="241" t="s">
        <v>83</v>
      </c>
      <c r="AT238" s="242" t="s">
        <v>73</v>
      </c>
      <c r="AU238" s="242" t="s">
        <v>81</v>
      </c>
      <c r="AY238" s="241" t="s">
        <v>247</v>
      </c>
      <c r="BK238" s="243" t="n">
        <f aca="false">SUM(BK239:BK254)</f>
        <v>0</v>
      </c>
    </row>
    <row r="239" s="30" customFormat="true" ht="24.15" hidden="false" customHeight="true" outlineLevel="0" collapsed="false">
      <c r="A239" s="26"/>
      <c r="B239" s="27"/>
      <c r="C239" s="246" t="s">
        <v>469</v>
      </c>
      <c r="D239" s="246" t="s">
        <v>250</v>
      </c>
      <c r="E239" s="247" t="s">
        <v>470</v>
      </c>
      <c r="F239" s="248" t="s">
        <v>471</v>
      </c>
      <c r="G239" s="249" t="s">
        <v>301</v>
      </c>
      <c r="H239" s="250" t="n">
        <v>73</v>
      </c>
      <c r="I239" s="251"/>
      <c r="J239" s="252" t="n">
        <f aca="false">ROUND(I239*H239,2)</f>
        <v>0</v>
      </c>
      <c r="K239" s="253"/>
      <c r="L239" s="29"/>
      <c r="M239" s="254"/>
      <c r="N239" s="255" t="s">
        <v>39</v>
      </c>
      <c r="O239" s="76"/>
      <c r="P239" s="256" t="n">
        <f aca="false">O239*H239</f>
        <v>0</v>
      </c>
      <c r="Q239" s="256" t="n">
        <v>0</v>
      </c>
      <c r="R239" s="256" t="n">
        <f aca="false">Q239*H239</f>
        <v>0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302</v>
      </c>
      <c r="AT239" s="258" t="s">
        <v>250</v>
      </c>
      <c r="AU239" s="258" t="s">
        <v>83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302</v>
      </c>
      <c r="BM239" s="258" t="s">
        <v>472</v>
      </c>
    </row>
    <row r="240" s="30" customFormat="true" ht="10.2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473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83</v>
      </c>
    </row>
    <row r="241" s="30" customFormat="true" ht="16.5" hidden="false" customHeight="true" outlineLevel="0" collapsed="false">
      <c r="A241" s="26"/>
      <c r="B241" s="27"/>
      <c r="C241" s="246" t="s">
        <v>474</v>
      </c>
      <c r="D241" s="246" t="s">
        <v>250</v>
      </c>
      <c r="E241" s="247" t="s">
        <v>475</v>
      </c>
      <c r="F241" s="248" t="s">
        <v>476</v>
      </c>
      <c r="G241" s="249" t="s">
        <v>301</v>
      </c>
      <c r="H241" s="250" t="n">
        <v>73</v>
      </c>
      <c r="I241" s="251"/>
      <c r="J241" s="252" t="n">
        <f aca="false">ROUND(I241*H241,2)</f>
        <v>0</v>
      </c>
      <c r="K241" s="253"/>
      <c r="L241" s="29"/>
      <c r="M241" s="254"/>
      <c r="N241" s="255" t="s">
        <v>39</v>
      </c>
      <c r="O241" s="76"/>
      <c r="P241" s="256" t="n">
        <f aca="false">O241*H241</f>
        <v>0</v>
      </c>
      <c r="Q241" s="256" t="n">
        <v>0</v>
      </c>
      <c r="R241" s="256" t="n">
        <f aca="false">Q241*H241</f>
        <v>0</v>
      </c>
      <c r="S241" s="256" t="n">
        <v>0</v>
      </c>
      <c r="T241" s="257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258" t="s">
        <v>302</v>
      </c>
      <c r="AT241" s="258" t="s">
        <v>250</v>
      </c>
      <c r="AU241" s="258" t="s">
        <v>83</v>
      </c>
      <c r="AY241" s="3" t="s">
        <v>247</v>
      </c>
      <c r="BE241" s="137" t="n">
        <f aca="false">IF(N241="základní",J241,0)</f>
        <v>0</v>
      </c>
      <c r="BF241" s="137" t="n">
        <f aca="false">IF(N241="snížená",J241,0)</f>
        <v>0</v>
      </c>
      <c r="BG241" s="137" t="n">
        <f aca="false">IF(N241="zákl. přenesená",J241,0)</f>
        <v>0</v>
      </c>
      <c r="BH241" s="137" t="n">
        <f aca="false">IF(N241="sníž. přenesená",J241,0)</f>
        <v>0</v>
      </c>
      <c r="BI241" s="137" t="n">
        <f aca="false">IF(N241="nulová",J241,0)</f>
        <v>0</v>
      </c>
      <c r="BJ241" s="3" t="s">
        <v>81</v>
      </c>
      <c r="BK241" s="137" t="n">
        <f aca="false">ROUND(I241*H241,2)</f>
        <v>0</v>
      </c>
      <c r="BL241" s="3" t="s">
        <v>302</v>
      </c>
      <c r="BM241" s="258" t="s">
        <v>477</v>
      </c>
    </row>
    <row r="242" s="30" customFormat="true" ht="10.2" hidden="false" customHeight="false" outlineLevel="0" collapsed="false">
      <c r="A242" s="26"/>
      <c r="B242" s="27"/>
      <c r="C242" s="28"/>
      <c r="D242" s="259" t="s">
        <v>256</v>
      </c>
      <c r="E242" s="28"/>
      <c r="F242" s="260" t="s">
        <v>476</v>
      </c>
      <c r="G242" s="28"/>
      <c r="H242" s="28"/>
      <c r="I242" s="211"/>
      <c r="J242" s="28"/>
      <c r="K242" s="28"/>
      <c r="L242" s="29"/>
      <c r="M242" s="261"/>
      <c r="N242" s="262"/>
      <c r="O242" s="76"/>
      <c r="P242" s="76"/>
      <c r="Q242" s="76"/>
      <c r="R242" s="76"/>
      <c r="S242" s="76"/>
      <c r="T242" s="77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T242" s="3" t="s">
        <v>256</v>
      </c>
      <c r="AU242" s="3" t="s">
        <v>83</v>
      </c>
    </row>
    <row r="243" s="30" customFormat="true" ht="16.5" hidden="false" customHeight="true" outlineLevel="0" collapsed="false">
      <c r="A243" s="26"/>
      <c r="B243" s="27"/>
      <c r="C243" s="246" t="s">
        <v>478</v>
      </c>
      <c r="D243" s="246" t="s">
        <v>250</v>
      </c>
      <c r="E243" s="247" t="s">
        <v>479</v>
      </c>
      <c r="F243" s="248" t="s">
        <v>480</v>
      </c>
      <c r="G243" s="249" t="s">
        <v>301</v>
      </c>
      <c r="H243" s="250" t="n">
        <v>73</v>
      </c>
      <c r="I243" s="251"/>
      <c r="J243" s="252" t="n">
        <f aca="false">ROUND(I243*H243,2)</f>
        <v>0</v>
      </c>
      <c r="K243" s="253"/>
      <c r="L243" s="29"/>
      <c r="M243" s="254"/>
      <c r="N243" s="255" t="s">
        <v>39</v>
      </c>
      <c r="O243" s="76"/>
      <c r="P243" s="256" t="n">
        <f aca="false">O243*H243</f>
        <v>0</v>
      </c>
      <c r="Q243" s="256" t="n">
        <v>0.001</v>
      </c>
      <c r="R243" s="256" t="n">
        <f aca="false">Q243*H243</f>
        <v>0.073</v>
      </c>
      <c r="S243" s="256" t="n">
        <v>0.00031</v>
      </c>
      <c r="T243" s="257" t="n">
        <f aca="false">S243*H243</f>
        <v>0.02263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258" t="s">
        <v>302</v>
      </c>
      <c r="AT243" s="258" t="s">
        <v>250</v>
      </c>
      <c r="AU243" s="258" t="s">
        <v>83</v>
      </c>
      <c r="AY243" s="3" t="s">
        <v>247</v>
      </c>
      <c r="BE243" s="137" t="n">
        <f aca="false">IF(N243="základní",J243,0)</f>
        <v>0</v>
      </c>
      <c r="BF243" s="137" t="n">
        <f aca="false">IF(N243="snížená",J243,0)</f>
        <v>0</v>
      </c>
      <c r="BG243" s="137" t="n">
        <f aca="false">IF(N243="zákl. přenesená",J243,0)</f>
        <v>0</v>
      </c>
      <c r="BH243" s="137" t="n">
        <f aca="false">IF(N243="sníž. přenesená",J243,0)</f>
        <v>0</v>
      </c>
      <c r="BI243" s="137" t="n">
        <f aca="false">IF(N243="nulová",J243,0)</f>
        <v>0</v>
      </c>
      <c r="BJ243" s="3" t="s">
        <v>81</v>
      </c>
      <c r="BK243" s="137" t="n">
        <f aca="false">ROUND(I243*H243,2)</f>
        <v>0</v>
      </c>
      <c r="BL243" s="3" t="s">
        <v>302</v>
      </c>
      <c r="BM243" s="258" t="s">
        <v>481</v>
      </c>
    </row>
    <row r="244" s="30" customFormat="true" ht="10.2" hidden="false" customHeight="false" outlineLevel="0" collapsed="false">
      <c r="A244" s="26"/>
      <c r="B244" s="27"/>
      <c r="C244" s="28"/>
      <c r="D244" s="259" t="s">
        <v>256</v>
      </c>
      <c r="E244" s="28"/>
      <c r="F244" s="260" t="s">
        <v>482</v>
      </c>
      <c r="G244" s="28"/>
      <c r="H244" s="28"/>
      <c r="I244" s="211"/>
      <c r="J244" s="28"/>
      <c r="K244" s="28"/>
      <c r="L244" s="29"/>
      <c r="M244" s="261"/>
      <c r="N244" s="262"/>
      <c r="O244" s="76"/>
      <c r="P244" s="76"/>
      <c r="Q244" s="76"/>
      <c r="R244" s="76"/>
      <c r="S244" s="76"/>
      <c r="T244" s="77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T244" s="3" t="s">
        <v>256</v>
      </c>
      <c r="AU244" s="3" t="s">
        <v>83</v>
      </c>
    </row>
    <row r="245" s="30" customFormat="true" ht="24.15" hidden="false" customHeight="true" outlineLevel="0" collapsed="false">
      <c r="A245" s="26"/>
      <c r="B245" s="27"/>
      <c r="C245" s="246" t="s">
        <v>483</v>
      </c>
      <c r="D245" s="246" t="s">
        <v>250</v>
      </c>
      <c r="E245" s="247" t="s">
        <v>484</v>
      </c>
      <c r="F245" s="248" t="s">
        <v>485</v>
      </c>
      <c r="G245" s="249" t="s">
        <v>301</v>
      </c>
      <c r="H245" s="250" t="n">
        <v>73</v>
      </c>
      <c r="I245" s="251"/>
      <c r="J245" s="252" t="n">
        <f aca="false">ROUND(I245*H245,2)</f>
        <v>0</v>
      </c>
      <c r="K245" s="253"/>
      <c r="L245" s="29"/>
      <c r="M245" s="254"/>
      <c r="N245" s="255" t="s">
        <v>39</v>
      </c>
      <c r="O245" s="76"/>
      <c r="P245" s="256" t="n">
        <f aca="false">O245*H245</f>
        <v>0</v>
      </c>
      <c r="Q245" s="256" t="n">
        <v>0.0002</v>
      </c>
      <c r="R245" s="256" t="n">
        <f aca="false">Q245*H245</f>
        <v>0.0146</v>
      </c>
      <c r="S245" s="256" t="n">
        <v>0</v>
      </c>
      <c r="T245" s="257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258" t="s">
        <v>302</v>
      </c>
      <c r="AT245" s="258" t="s">
        <v>250</v>
      </c>
      <c r="AU245" s="258" t="s">
        <v>83</v>
      </c>
      <c r="AY245" s="3" t="s">
        <v>247</v>
      </c>
      <c r="BE245" s="137" t="n">
        <f aca="false">IF(N245="základní",J245,0)</f>
        <v>0</v>
      </c>
      <c r="BF245" s="137" t="n">
        <f aca="false">IF(N245="snížená",J245,0)</f>
        <v>0</v>
      </c>
      <c r="BG245" s="137" t="n">
        <f aca="false">IF(N245="zákl. přenesená",J245,0)</f>
        <v>0</v>
      </c>
      <c r="BH245" s="137" t="n">
        <f aca="false">IF(N245="sníž. přenesená",J245,0)</f>
        <v>0</v>
      </c>
      <c r="BI245" s="137" t="n">
        <f aca="false">IF(N245="nulová",J245,0)</f>
        <v>0</v>
      </c>
      <c r="BJ245" s="3" t="s">
        <v>81</v>
      </c>
      <c r="BK245" s="137" t="n">
        <f aca="false">ROUND(I245*H245,2)</f>
        <v>0</v>
      </c>
      <c r="BL245" s="3" t="s">
        <v>302</v>
      </c>
      <c r="BM245" s="258" t="s">
        <v>486</v>
      </c>
    </row>
    <row r="246" s="30" customFormat="true" ht="19.2" hidden="false" customHeight="false" outlineLevel="0" collapsed="false">
      <c r="A246" s="26"/>
      <c r="B246" s="27"/>
      <c r="C246" s="28"/>
      <c r="D246" s="259" t="s">
        <v>256</v>
      </c>
      <c r="E246" s="28"/>
      <c r="F246" s="260" t="s">
        <v>487</v>
      </c>
      <c r="G246" s="28"/>
      <c r="H246" s="28"/>
      <c r="I246" s="211"/>
      <c r="J246" s="28"/>
      <c r="K246" s="28"/>
      <c r="L246" s="29"/>
      <c r="M246" s="261"/>
      <c r="N246" s="262"/>
      <c r="O246" s="76"/>
      <c r="P246" s="76"/>
      <c r="Q246" s="76"/>
      <c r="R246" s="76"/>
      <c r="S246" s="76"/>
      <c r="T246" s="77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T246" s="3" t="s">
        <v>256</v>
      </c>
      <c r="AU246" s="3" t="s">
        <v>83</v>
      </c>
    </row>
    <row r="247" s="30" customFormat="true" ht="16.5" hidden="false" customHeight="true" outlineLevel="0" collapsed="false">
      <c r="A247" s="26"/>
      <c r="B247" s="27"/>
      <c r="C247" s="246" t="s">
        <v>488</v>
      </c>
      <c r="D247" s="246" t="s">
        <v>250</v>
      </c>
      <c r="E247" s="247" t="s">
        <v>489</v>
      </c>
      <c r="F247" s="248" t="s">
        <v>490</v>
      </c>
      <c r="G247" s="249" t="s">
        <v>301</v>
      </c>
      <c r="H247" s="250" t="n">
        <v>73</v>
      </c>
      <c r="I247" s="251"/>
      <c r="J247" s="252" t="n">
        <f aca="false">ROUND(I247*H247,2)</f>
        <v>0</v>
      </c>
      <c r="K247" s="253"/>
      <c r="L247" s="29"/>
      <c r="M247" s="254"/>
      <c r="N247" s="255" t="s">
        <v>39</v>
      </c>
      <c r="O247" s="76"/>
      <c r="P247" s="256" t="n">
        <f aca="false">O247*H247</f>
        <v>0</v>
      </c>
      <c r="Q247" s="256" t="n">
        <v>0</v>
      </c>
      <c r="R247" s="256" t="n">
        <f aca="false">Q247*H247</f>
        <v>0</v>
      </c>
      <c r="S247" s="256" t="n">
        <v>0</v>
      </c>
      <c r="T247" s="257" t="n">
        <f aca="false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258" t="s">
        <v>254</v>
      </c>
      <c r="AT247" s="258" t="s">
        <v>250</v>
      </c>
      <c r="AU247" s="258" t="s">
        <v>83</v>
      </c>
      <c r="AY247" s="3" t="s">
        <v>247</v>
      </c>
      <c r="BE247" s="137" t="n">
        <f aca="false">IF(N247="základní",J247,0)</f>
        <v>0</v>
      </c>
      <c r="BF247" s="137" t="n">
        <f aca="false">IF(N247="snížená",J247,0)</f>
        <v>0</v>
      </c>
      <c r="BG247" s="137" t="n">
        <f aca="false">IF(N247="zákl. přenesená",J247,0)</f>
        <v>0</v>
      </c>
      <c r="BH247" s="137" t="n">
        <f aca="false">IF(N247="sníž. přenesená",J247,0)</f>
        <v>0</v>
      </c>
      <c r="BI247" s="137" t="n">
        <f aca="false">IF(N247="nulová",J247,0)</f>
        <v>0</v>
      </c>
      <c r="BJ247" s="3" t="s">
        <v>81</v>
      </c>
      <c r="BK247" s="137" t="n">
        <f aca="false">ROUND(I247*H247,2)</f>
        <v>0</v>
      </c>
      <c r="BL247" s="3" t="s">
        <v>254</v>
      </c>
      <c r="BM247" s="258" t="s">
        <v>491</v>
      </c>
    </row>
    <row r="248" s="30" customFormat="true" ht="10.2" hidden="false" customHeight="false" outlineLevel="0" collapsed="false">
      <c r="A248" s="26"/>
      <c r="B248" s="27"/>
      <c r="C248" s="28"/>
      <c r="D248" s="259" t="s">
        <v>256</v>
      </c>
      <c r="E248" s="28"/>
      <c r="F248" s="260" t="s">
        <v>490</v>
      </c>
      <c r="G248" s="28"/>
      <c r="H248" s="28"/>
      <c r="I248" s="211"/>
      <c r="J248" s="28"/>
      <c r="K248" s="28"/>
      <c r="L248" s="29"/>
      <c r="M248" s="261"/>
      <c r="N248" s="262"/>
      <c r="O248" s="76"/>
      <c r="P248" s="76"/>
      <c r="Q248" s="76"/>
      <c r="R248" s="76"/>
      <c r="S248" s="76"/>
      <c r="T248" s="77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T248" s="3" t="s">
        <v>256</v>
      </c>
      <c r="AU248" s="3" t="s">
        <v>83</v>
      </c>
    </row>
    <row r="249" s="30" customFormat="true" ht="24.15" hidden="false" customHeight="true" outlineLevel="0" collapsed="false">
      <c r="A249" s="26"/>
      <c r="B249" s="27"/>
      <c r="C249" s="246" t="s">
        <v>492</v>
      </c>
      <c r="D249" s="246" t="s">
        <v>250</v>
      </c>
      <c r="E249" s="247" t="s">
        <v>484</v>
      </c>
      <c r="F249" s="248" t="s">
        <v>485</v>
      </c>
      <c r="G249" s="249" t="s">
        <v>301</v>
      </c>
      <c r="H249" s="250" t="n">
        <v>73</v>
      </c>
      <c r="I249" s="251"/>
      <c r="J249" s="252" t="n">
        <f aca="false">ROUND(I249*H249,2)</f>
        <v>0</v>
      </c>
      <c r="K249" s="253"/>
      <c r="L249" s="29"/>
      <c r="M249" s="254"/>
      <c r="N249" s="255" t="s">
        <v>39</v>
      </c>
      <c r="O249" s="76"/>
      <c r="P249" s="256" t="n">
        <f aca="false">O249*H249</f>
        <v>0</v>
      </c>
      <c r="Q249" s="256" t="n">
        <v>0.0002</v>
      </c>
      <c r="R249" s="256" t="n">
        <f aca="false">Q249*H249</f>
        <v>0.0146</v>
      </c>
      <c r="S249" s="256" t="n">
        <v>0</v>
      </c>
      <c r="T249" s="257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258" t="s">
        <v>302</v>
      </c>
      <c r="AT249" s="258" t="s">
        <v>250</v>
      </c>
      <c r="AU249" s="258" t="s">
        <v>83</v>
      </c>
      <c r="AY249" s="3" t="s">
        <v>247</v>
      </c>
      <c r="BE249" s="137" t="n">
        <f aca="false">IF(N249="základní",J249,0)</f>
        <v>0</v>
      </c>
      <c r="BF249" s="137" t="n">
        <f aca="false">IF(N249="snížená",J249,0)</f>
        <v>0</v>
      </c>
      <c r="BG249" s="137" t="n">
        <f aca="false">IF(N249="zákl. přenesená",J249,0)</f>
        <v>0</v>
      </c>
      <c r="BH249" s="137" t="n">
        <f aca="false">IF(N249="sníž. přenesená",J249,0)</f>
        <v>0</v>
      </c>
      <c r="BI249" s="137" t="n">
        <f aca="false">IF(N249="nulová",J249,0)</f>
        <v>0</v>
      </c>
      <c r="BJ249" s="3" t="s">
        <v>81</v>
      </c>
      <c r="BK249" s="137" t="n">
        <f aca="false">ROUND(I249*H249,2)</f>
        <v>0</v>
      </c>
      <c r="BL249" s="3" t="s">
        <v>302</v>
      </c>
      <c r="BM249" s="258" t="s">
        <v>493</v>
      </c>
    </row>
    <row r="250" s="30" customFormat="true" ht="19.2" hidden="false" customHeight="false" outlineLevel="0" collapsed="false">
      <c r="A250" s="26"/>
      <c r="B250" s="27"/>
      <c r="C250" s="28"/>
      <c r="D250" s="259" t="s">
        <v>256</v>
      </c>
      <c r="E250" s="28"/>
      <c r="F250" s="260" t="s">
        <v>487</v>
      </c>
      <c r="G250" s="28"/>
      <c r="H250" s="28"/>
      <c r="I250" s="211"/>
      <c r="J250" s="28"/>
      <c r="K250" s="28"/>
      <c r="L250" s="29"/>
      <c r="M250" s="261"/>
      <c r="N250" s="262"/>
      <c r="O250" s="76"/>
      <c r="P250" s="76"/>
      <c r="Q250" s="76"/>
      <c r="R250" s="76"/>
      <c r="S250" s="76"/>
      <c r="T250" s="77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T250" s="3" t="s">
        <v>256</v>
      </c>
      <c r="AU250" s="3" t="s">
        <v>83</v>
      </c>
    </row>
    <row r="251" s="30" customFormat="true" ht="24.15" hidden="false" customHeight="true" outlineLevel="0" collapsed="false">
      <c r="A251" s="26"/>
      <c r="B251" s="27"/>
      <c r="C251" s="246" t="s">
        <v>494</v>
      </c>
      <c r="D251" s="246" t="s">
        <v>250</v>
      </c>
      <c r="E251" s="247" t="s">
        <v>495</v>
      </c>
      <c r="F251" s="248" t="s">
        <v>496</v>
      </c>
      <c r="G251" s="249" t="s">
        <v>301</v>
      </c>
      <c r="H251" s="250" t="n">
        <v>73</v>
      </c>
      <c r="I251" s="251"/>
      <c r="J251" s="252" t="n">
        <f aca="false">ROUND(I251*H251,2)</f>
        <v>0</v>
      </c>
      <c r="K251" s="253"/>
      <c r="L251" s="29"/>
      <c r="M251" s="254"/>
      <c r="N251" s="255" t="s">
        <v>39</v>
      </c>
      <c r="O251" s="76"/>
      <c r="P251" s="256" t="n">
        <f aca="false">O251*H251</f>
        <v>0</v>
      </c>
      <c r="Q251" s="256" t="n">
        <v>0.00029</v>
      </c>
      <c r="R251" s="256" t="n">
        <f aca="false">Q251*H251</f>
        <v>0.02117</v>
      </c>
      <c r="S251" s="256" t="n">
        <v>0</v>
      </c>
      <c r="T251" s="257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258" t="s">
        <v>302</v>
      </c>
      <c r="AT251" s="258" t="s">
        <v>250</v>
      </c>
      <c r="AU251" s="258" t="s">
        <v>83</v>
      </c>
      <c r="AY251" s="3" t="s">
        <v>247</v>
      </c>
      <c r="BE251" s="137" t="n">
        <f aca="false">IF(N251="základní",J251,0)</f>
        <v>0</v>
      </c>
      <c r="BF251" s="137" t="n">
        <f aca="false">IF(N251="snížená",J251,0)</f>
        <v>0</v>
      </c>
      <c r="BG251" s="137" t="n">
        <f aca="false">IF(N251="zákl. přenesená",J251,0)</f>
        <v>0</v>
      </c>
      <c r="BH251" s="137" t="n">
        <f aca="false">IF(N251="sníž. přenesená",J251,0)</f>
        <v>0</v>
      </c>
      <c r="BI251" s="137" t="n">
        <f aca="false">IF(N251="nulová",J251,0)</f>
        <v>0</v>
      </c>
      <c r="BJ251" s="3" t="s">
        <v>81</v>
      </c>
      <c r="BK251" s="137" t="n">
        <f aca="false">ROUND(I251*H251,2)</f>
        <v>0</v>
      </c>
      <c r="BL251" s="3" t="s">
        <v>302</v>
      </c>
      <c r="BM251" s="258" t="s">
        <v>497</v>
      </c>
    </row>
    <row r="252" s="30" customFormat="true" ht="28.8" hidden="false" customHeight="false" outlineLevel="0" collapsed="false">
      <c r="A252" s="26"/>
      <c r="B252" s="27"/>
      <c r="C252" s="28"/>
      <c r="D252" s="259" t="s">
        <v>256</v>
      </c>
      <c r="E252" s="28"/>
      <c r="F252" s="260" t="s">
        <v>498</v>
      </c>
      <c r="G252" s="28"/>
      <c r="H252" s="28"/>
      <c r="I252" s="211"/>
      <c r="J252" s="28"/>
      <c r="K252" s="28"/>
      <c r="L252" s="29"/>
      <c r="M252" s="261"/>
      <c r="N252" s="262"/>
      <c r="O252" s="76"/>
      <c r="P252" s="76"/>
      <c r="Q252" s="76"/>
      <c r="R252" s="76"/>
      <c r="S252" s="76"/>
      <c r="T252" s="7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T252" s="3" t="s">
        <v>256</v>
      </c>
      <c r="AU252" s="3" t="s">
        <v>83</v>
      </c>
    </row>
    <row r="253" s="30" customFormat="true" ht="16.5" hidden="false" customHeight="true" outlineLevel="0" collapsed="false">
      <c r="A253" s="26"/>
      <c r="B253" s="27"/>
      <c r="C253" s="246" t="s">
        <v>499</v>
      </c>
      <c r="D253" s="246" t="s">
        <v>250</v>
      </c>
      <c r="E253" s="247" t="s">
        <v>500</v>
      </c>
      <c r="F253" s="248" t="s">
        <v>501</v>
      </c>
      <c r="G253" s="249" t="s">
        <v>253</v>
      </c>
      <c r="H253" s="250" t="n">
        <v>1</v>
      </c>
      <c r="I253" s="251"/>
      <c r="J253" s="252" t="n">
        <f aca="false">ROUND(I253*H253,2)</f>
        <v>0</v>
      </c>
      <c r="K253" s="253"/>
      <c r="L253" s="29"/>
      <c r="M253" s="254"/>
      <c r="N253" s="255" t="s">
        <v>39</v>
      </c>
      <c r="O253" s="76"/>
      <c r="P253" s="256" t="n">
        <f aca="false">O253*H253</f>
        <v>0</v>
      </c>
      <c r="Q253" s="256" t="n">
        <v>0</v>
      </c>
      <c r="R253" s="256" t="n">
        <f aca="false">Q253*H253</f>
        <v>0</v>
      </c>
      <c r="S253" s="256" t="n">
        <v>0</v>
      </c>
      <c r="T253" s="257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258" t="s">
        <v>254</v>
      </c>
      <c r="AT253" s="258" t="s">
        <v>250</v>
      </c>
      <c r="AU253" s="258" t="s">
        <v>83</v>
      </c>
      <c r="AY253" s="3" t="s">
        <v>247</v>
      </c>
      <c r="BE253" s="137" t="n">
        <f aca="false">IF(N253="základní",J253,0)</f>
        <v>0</v>
      </c>
      <c r="BF253" s="137" t="n">
        <f aca="false">IF(N253="snížená",J253,0)</f>
        <v>0</v>
      </c>
      <c r="BG253" s="137" t="n">
        <f aca="false">IF(N253="zákl. přenesená",J253,0)</f>
        <v>0</v>
      </c>
      <c r="BH253" s="137" t="n">
        <f aca="false">IF(N253="sníž. přenesená",J253,0)</f>
        <v>0</v>
      </c>
      <c r="BI253" s="137" t="n">
        <f aca="false">IF(N253="nulová",J253,0)</f>
        <v>0</v>
      </c>
      <c r="BJ253" s="3" t="s">
        <v>81</v>
      </c>
      <c r="BK253" s="137" t="n">
        <f aca="false">ROUND(I253*H253,2)</f>
        <v>0</v>
      </c>
      <c r="BL253" s="3" t="s">
        <v>254</v>
      </c>
      <c r="BM253" s="258" t="s">
        <v>502</v>
      </c>
    </row>
    <row r="254" s="30" customFormat="true" ht="10.2" hidden="false" customHeight="false" outlineLevel="0" collapsed="false">
      <c r="A254" s="26"/>
      <c r="B254" s="27"/>
      <c r="C254" s="28"/>
      <c r="D254" s="259" t="s">
        <v>256</v>
      </c>
      <c r="E254" s="28"/>
      <c r="F254" s="260" t="s">
        <v>501</v>
      </c>
      <c r="G254" s="28"/>
      <c r="H254" s="28"/>
      <c r="I254" s="211"/>
      <c r="J254" s="28"/>
      <c r="K254" s="28"/>
      <c r="L254" s="29"/>
      <c r="M254" s="261"/>
      <c r="N254" s="262"/>
      <c r="O254" s="76"/>
      <c r="P254" s="76"/>
      <c r="Q254" s="76"/>
      <c r="R254" s="76"/>
      <c r="S254" s="76"/>
      <c r="T254" s="77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T254" s="3" t="s">
        <v>256</v>
      </c>
      <c r="AU254" s="3" t="s">
        <v>83</v>
      </c>
    </row>
    <row r="255" s="229" customFormat="true" ht="25.95" hidden="false" customHeight="true" outlineLevel="0" collapsed="false">
      <c r="B255" s="230"/>
      <c r="C255" s="231"/>
      <c r="D255" s="232" t="s">
        <v>73</v>
      </c>
      <c r="E255" s="233" t="s">
        <v>503</v>
      </c>
      <c r="F255" s="233" t="s">
        <v>506</v>
      </c>
      <c r="G255" s="231"/>
      <c r="H255" s="231"/>
      <c r="I255" s="234"/>
      <c r="J255" s="235" t="n">
        <f aca="false">BK255</f>
        <v>0</v>
      </c>
      <c r="K255" s="231"/>
      <c r="L255" s="236"/>
      <c r="M255" s="237"/>
      <c r="N255" s="238"/>
      <c r="O255" s="238"/>
      <c r="P255" s="239" t="n">
        <f aca="false">P256</f>
        <v>0</v>
      </c>
      <c r="Q255" s="238"/>
      <c r="R255" s="239" t="n">
        <f aca="false">R256</f>
        <v>0</v>
      </c>
      <c r="S255" s="238"/>
      <c r="T255" s="240" t="n">
        <f aca="false">T256</f>
        <v>0</v>
      </c>
      <c r="AR255" s="241" t="s">
        <v>272</v>
      </c>
      <c r="AT255" s="242" t="s">
        <v>73</v>
      </c>
      <c r="AU255" s="242" t="s">
        <v>74</v>
      </c>
      <c r="AY255" s="241" t="s">
        <v>247</v>
      </c>
      <c r="BK255" s="243" t="n">
        <f aca="false">BK256</f>
        <v>0</v>
      </c>
    </row>
    <row r="256" s="229" customFormat="true" ht="22.8" hidden="false" customHeight="true" outlineLevel="0" collapsed="false">
      <c r="B256" s="230"/>
      <c r="C256" s="231"/>
      <c r="D256" s="232" t="s">
        <v>73</v>
      </c>
      <c r="E256" s="244" t="s">
        <v>505</v>
      </c>
      <c r="F256" s="244" t="s">
        <v>506</v>
      </c>
      <c r="G256" s="231"/>
      <c r="H256" s="231"/>
      <c r="I256" s="234"/>
      <c r="J256" s="245" t="n">
        <f aca="false">BK256</f>
        <v>0</v>
      </c>
      <c r="K256" s="231"/>
      <c r="L256" s="236"/>
      <c r="M256" s="237"/>
      <c r="N256" s="238"/>
      <c r="O256" s="238"/>
      <c r="P256" s="239" t="n">
        <f aca="false">SUM(P257:P258)</f>
        <v>0</v>
      </c>
      <c r="Q256" s="238"/>
      <c r="R256" s="239" t="n">
        <f aca="false">SUM(R257:R258)</f>
        <v>0</v>
      </c>
      <c r="S256" s="238"/>
      <c r="T256" s="240" t="n">
        <f aca="false">SUM(T257:T258)</f>
        <v>0</v>
      </c>
      <c r="AR256" s="241" t="s">
        <v>272</v>
      </c>
      <c r="AT256" s="242" t="s">
        <v>73</v>
      </c>
      <c r="AU256" s="242" t="s">
        <v>81</v>
      </c>
      <c r="AY256" s="241" t="s">
        <v>247</v>
      </c>
      <c r="BK256" s="243" t="n">
        <f aca="false">SUM(BK257:BK258)</f>
        <v>0</v>
      </c>
    </row>
    <row r="257" s="30" customFormat="true" ht="16.5" hidden="false" customHeight="true" outlineLevel="0" collapsed="false">
      <c r="A257" s="26"/>
      <c r="B257" s="27"/>
      <c r="C257" s="246" t="s">
        <v>511</v>
      </c>
      <c r="D257" s="246" t="s">
        <v>250</v>
      </c>
      <c r="E257" s="247" t="s">
        <v>508</v>
      </c>
      <c r="F257" s="248" t="s">
        <v>509</v>
      </c>
      <c r="G257" s="249" t="s">
        <v>253</v>
      </c>
      <c r="H257" s="250" t="n">
        <v>1</v>
      </c>
      <c r="I257" s="251"/>
      <c r="J257" s="252" t="n">
        <f aca="false">ROUND(I257*H257,2)</f>
        <v>0</v>
      </c>
      <c r="K257" s="253"/>
      <c r="L257" s="29"/>
      <c r="M257" s="254"/>
      <c r="N257" s="255" t="s">
        <v>39</v>
      </c>
      <c r="O257" s="76"/>
      <c r="P257" s="256" t="n">
        <f aca="false">O257*H257</f>
        <v>0</v>
      </c>
      <c r="Q257" s="256" t="n">
        <v>0</v>
      </c>
      <c r="R257" s="256" t="n">
        <f aca="false">Q257*H257</f>
        <v>0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254</v>
      </c>
      <c r="AT257" s="258" t="s">
        <v>250</v>
      </c>
      <c r="AU257" s="258" t="s">
        <v>83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254</v>
      </c>
      <c r="BM257" s="258" t="s">
        <v>1739</v>
      </c>
    </row>
    <row r="258" s="30" customFormat="true" ht="10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509</v>
      </c>
      <c r="G258" s="28"/>
      <c r="H258" s="28"/>
      <c r="I258" s="211"/>
      <c r="J258" s="28"/>
      <c r="K258" s="28"/>
      <c r="L258" s="29"/>
      <c r="M258" s="285"/>
      <c r="N258" s="286"/>
      <c r="O258" s="287"/>
      <c r="P258" s="287"/>
      <c r="Q258" s="287"/>
      <c r="R258" s="287"/>
      <c r="S258" s="287"/>
      <c r="T258" s="288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83</v>
      </c>
    </row>
    <row r="259" s="30" customFormat="true" ht="6.9" hidden="false" customHeight="true" outlineLevel="0" collapsed="false">
      <c r="A259" s="26"/>
      <c r="B259" s="54"/>
      <c r="C259" s="55"/>
      <c r="D259" s="55"/>
      <c r="E259" s="55"/>
      <c r="F259" s="55"/>
      <c r="G259" s="55"/>
      <c r="H259" s="55"/>
      <c r="I259" s="55"/>
      <c r="J259" s="55"/>
      <c r="K259" s="55"/>
      <c r="L259" s="29"/>
      <c r="M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</row>
  </sheetData>
  <autoFilter ref="C141:K258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4:F114"/>
    <mergeCell ref="D115:F115"/>
    <mergeCell ref="D116:F116"/>
    <mergeCell ref="D117:F117"/>
    <mergeCell ref="D118:F118"/>
    <mergeCell ref="E130:H130"/>
    <mergeCell ref="E132:H132"/>
    <mergeCell ref="E134:H134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43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181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1736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1740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J114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ROUND((SUM(BE114:BE121) + SUM(BE143:BE436)),  2)</f>
        <v>0</v>
      </c>
      <c r="G37" s="26"/>
      <c r="H37" s="26"/>
      <c r="I37" s="166" t="n">
        <v>0.21</v>
      </c>
      <c r="J37" s="165" t="n">
        <f aca="false">ROUND(((SUM(BE114:BE121) + SUM(BE143:BE436))*I37),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ROUND((SUM(BF114:BF121) + SUM(BF143:BF436)),  2)</f>
        <v>0</v>
      </c>
      <c r="G38" s="26"/>
      <c r="H38" s="26"/>
      <c r="I38" s="166" t="n">
        <v>0.15</v>
      </c>
      <c r="J38" s="165" t="n">
        <f aca="false">ROUND(((SUM(BF114:BF121) + SUM(BF143:BF436))*I38),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ROUND((SUM(BG114:BG121) + SUM(BG143:BG436)),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ROUND((SUM(BH114:BH121) + SUM(BH143:BH436)),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ROUND((SUM(BI114:BI121) + SUM(BI143:BI436)),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1736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51.11.2 - kabinet matematika, II.B-5 - elektro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J143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J144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525</v>
      </c>
      <c r="E100" s="202"/>
      <c r="F100" s="202"/>
      <c r="G100" s="202"/>
      <c r="H100" s="202"/>
      <c r="I100" s="202"/>
      <c r="J100" s="203" t="n">
        <f aca="false">J145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J150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J161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J170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526</v>
      </c>
      <c r="E104" s="202"/>
      <c r="F104" s="202"/>
      <c r="G104" s="202"/>
      <c r="H104" s="202"/>
      <c r="I104" s="202"/>
      <c r="J104" s="203" t="n">
        <f aca="false">J171</f>
        <v>0</v>
      </c>
      <c r="K104" s="119"/>
      <c r="L104" s="204"/>
    </row>
    <row r="105" s="199" customFormat="true" ht="14.85" hidden="false" customHeight="true" outlineLevel="0" collapsed="false">
      <c r="B105" s="200"/>
      <c r="C105" s="119"/>
      <c r="D105" s="201" t="s">
        <v>527</v>
      </c>
      <c r="E105" s="202"/>
      <c r="F105" s="202"/>
      <c r="G105" s="202"/>
      <c r="H105" s="202"/>
      <c r="I105" s="202"/>
      <c r="J105" s="203" t="n">
        <f aca="false">J172</f>
        <v>0</v>
      </c>
      <c r="K105" s="119"/>
      <c r="L105" s="204"/>
    </row>
    <row r="106" s="199" customFormat="true" ht="14.85" hidden="false" customHeight="true" outlineLevel="0" collapsed="false">
      <c r="B106" s="200"/>
      <c r="C106" s="119"/>
      <c r="D106" s="201" t="s">
        <v>528</v>
      </c>
      <c r="E106" s="202"/>
      <c r="F106" s="202"/>
      <c r="G106" s="202"/>
      <c r="H106" s="202"/>
      <c r="I106" s="202"/>
      <c r="J106" s="203" t="n">
        <f aca="false">J271</f>
        <v>0</v>
      </c>
      <c r="K106" s="119"/>
      <c r="L106" s="204"/>
    </row>
    <row r="107" s="199" customFormat="true" ht="14.85" hidden="false" customHeight="true" outlineLevel="0" collapsed="false">
      <c r="B107" s="200"/>
      <c r="C107" s="119"/>
      <c r="D107" s="201" t="s">
        <v>1258</v>
      </c>
      <c r="E107" s="202"/>
      <c r="F107" s="202"/>
      <c r="G107" s="202"/>
      <c r="H107" s="202"/>
      <c r="I107" s="202"/>
      <c r="J107" s="203" t="n">
        <f aca="false">J290</f>
        <v>0</v>
      </c>
      <c r="K107" s="119"/>
      <c r="L107" s="204"/>
    </row>
    <row r="108" s="199" customFormat="true" ht="14.85" hidden="false" customHeight="true" outlineLevel="0" collapsed="false">
      <c r="B108" s="200"/>
      <c r="C108" s="119"/>
      <c r="D108" s="201" t="s">
        <v>530</v>
      </c>
      <c r="E108" s="202"/>
      <c r="F108" s="202"/>
      <c r="G108" s="202"/>
      <c r="H108" s="202"/>
      <c r="I108" s="202"/>
      <c r="J108" s="203" t="n">
        <f aca="false">J337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531</v>
      </c>
      <c r="E109" s="202"/>
      <c r="F109" s="202"/>
      <c r="G109" s="202"/>
      <c r="H109" s="202"/>
      <c r="I109" s="202"/>
      <c r="J109" s="203" t="n">
        <f aca="false">J362</f>
        <v>0</v>
      </c>
      <c r="K109" s="119"/>
      <c r="L109" s="204"/>
    </row>
    <row r="110" s="199" customFormat="true" ht="14.85" hidden="false" customHeight="true" outlineLevel="0" collapsed="false">
      <c r="B110" s="200"/>
      <c r="C110" s="119"/>
      <c r="D110" s="201" t="s">
        <v>532</v>
      </c>
      <c r="E110" s="202"/>
      <c r="F110" s="202"/>
      <c r="G110" s="202"/>
      <c r="H110" s="202"/>
      <c r="I110" s="202"/>
      <c r="J110" s="203" t="n">
        <f aca="false">J363</f>
        <v>0</v>
      </c>
      <c r="K110" s="119"/>
      <c r="L110" s="204"/>
    </row>
    <row r="111" s="199" customFormat="true" ht="19.95" hidden="false" customHeight="true" outlineLevel="0" collapsed="false">
      <c r="B111" s="200"/>
      <c r="C111" s="119"/>
      <c r="D111" s="201" t="s">
        <v>534</v>
      </c>
      <c r="E111" s="202"/>
      <c r="F111" s="202"/>
      <c r="G111" s="202"/>
      <c r="H111" s="202"/>
      <c r="I111" s="202"/>
      <c r="J111" s="203" t="n">
        <f aca="false">J416</f>
        <v>0</v>
      </c>
      <c r="K111" s="119"/>
      <c r="L111" s="204"/>
    </row>
    <row r="112" s="30" customFormat="true" ht="21.75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6.9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29.25" hidden="false" customHeight="true" outlineLevel="0" collapsed="false">
      <c r="A114" s="26"/>
      <c r="B114" s="27"/>
      <c r="C114" s="190" t="s">
        <v>223</v>
      </c>
      <c r="D114" s="28"/>
      <c r="E114" s="28"/>
      <c r="F114" s="28"/>
      <c r="G114" s="28"/>
      <c r="H114" s="28"/>
      <c r="I114" s="28"/>
      <c r="J114" s="205" t="n">
        <f aca="false">ROUND(J115 + J116 + J117 + J118 + J119 + J120,2)</f>
        <v>0</v>
      </c>
      <c r="K114" s="28"/>
      <c r="L114" s="51"/>
      <c r="N114" s="206" t="s">
        <v>38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18" hidden="false" customHeight="true" outlineLevel="0" collapsed="false">
      <c r="A115" s="26"/>
      <c r="B115" s="27"/>
      <c r="C115" s="28"/>
      <c r="D115" s="138" t="s">
        <v>224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226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227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228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229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214" t="s">
        <v>230</v>
      </c>
      <c r="E120" s="28"/>
      <c r="F120" s="28"/>
      <c r="G120" s="28"/>
      <c r="H120" s="28"/>
      <c r="I120" s="28"/>
      <c r="J120" s="207" t="n">
        <f aca="false">ROUND(J32*T120,2)</f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231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0.2" hidden="false" customHeight="false" outlineLevel="0" collapsed="false">
      <c r="A121" s="26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29.25" hidden="false" customHeight="true" outlineLevel="0" collapsed="false">
      <c r="A122" s="26"/>
      <c r="B122" s="27"/>
      <c r="C122" s="141" t="s">
        <v>199</v>
      </c>
      <c r="D122" s="142"/>
      <c r="E122" s="142"/>
      <c r="F122" s="142"/>
      <c r="G122" s="142"/>
      <c r="H122" s="142"/>
      <c r="I122" s="142"/>
      <c r="J122" s="215" t="n">
        <f aca="false">ROUND(J98+J114,2)</f>
        <v>0</v>
      </c>
      <c r="K122" s="142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6.9" hidden="false" customHeight="true" outlineLevel="0" collapsed="false">
      <c r="A123" s="26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="30" customFormat="true" ht="6.9" hidden="false" customHeight="true" outlineLevel="0" collapsed="false">
      <c r="A127" s="2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24.9" hidden="false" customHeight="true" outlineLevel="0" collapsed="false">
      <c r="A128" s="26"/>
      <c r="B128" s="27"/>
      <c r="C128" s="9" t="s">
        <v>232</v>
      </c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2" hidden="false" customHeight="true" outlineLevel="0" collapsed="false">
      <c r="A130" s="26"/>
      <c r="B130" s="27"/>
      <c r="C130" s="17" t="s">
        <v>15</v>
      </c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6.5" hidden="false" customHeight="true" outlineLevel="0" collapsed="false">
      <c r="A131" s="26"/>
      <c r="B131" s="27"/>
      <c r="C131" s="28"/>
      <c r="D131" s="28"/>
      <c r="E131" s="185" t="str">
        <f aca="false">E7</f>
        <v>Zlepšování kvality a dostupnosti vzdělávání  ZŠ Ivančická 218, Moravský Krumlov</v>
      </c>
      <c r="F131" s="185"/>
      <c r="G131" s="185"/>
      <c r="H131" s="185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customFormat="false" ht="12" hidden="false" customHeight="true" outlineLevel="0" collapsed="false">
      <c r="B132" s="7"/>
      <c r="C132" s="17" t="s">
        <v>201</v>
      </c>
      <c r="D132" s="8"/>
      <c r="E132" s="8"/>
      <c r="F132" s="8"/>
      <c r="G132" s="8"/>
      <c r="H132" s="8"/>
      <c r="I132" s="8"/>
      <c r="J132" s="8"/>
      <c r="K132" s="8"/>
      <c r="L132" s="6"/>
    </row>
    <row r="133" s="30" customFormat="true" ht="16.5" hidden="false" customHeight="true" outlineLevel="0" collapsed="false">
      <c r="A133" s="26"/>
      <c r="B133" s="27"/>
      <c r="C133" s="28"/>
      <c r="D133" s="28"/>
      <c r="E133" s="185" t="s">
        <v>1736</v>
      </c>
      <c r="F133" s="185"/>
      <c r="G133" s="185"/>
      <c r="H133" s="185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2" hidden="false" customHeight="true" outlineLevel="0" collapsed="false">
      <c r="A134" s="26"/>
      <c r="B134" s="27"/>
      <c r="C134" s="17" t="s">
        <v>203</v>
      </c>
      <c r="D134" s="28"/>
      <c r="E134" s="28"/>
      <c r="F134" s="28"/>
      <c r="G134" s="28"/>
      <c r="H134" s="28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6.5" hidden="false" customHeight="true" outlineLevel="0" collapsed="false">
      <c r="A135" s="26"/>
      <c r="B135" s="27"/>
      <c r="C135" s="28"/>
      <c r="D135" s="28"/>
      <c r="E135" s="66" t="str">
        <f aca="false">E11</f>
        <v>51.11.2 - kabinet matematika, II.B-5 - elektro</v>
      </c>
      <c r="F135" s="66"/>
      <c r="G135" s="66"/>
      <c r="H135" s="66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6.9" hidden="false" customHeight="true" outlineLevel="0" collapsed="false">
      <c r="A136" s="26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12" hidden="false" customHeight="true" outlineLevel="0" collapsed="false">
      <c r="A137" s="26"/>
      <c r="B137" s="27"/>
      <c r="C137" s="17" t="s">
        <v>19</v>
      </c>
      <c r="D137" s="28"/>
      <c r="E137" s="28"/>
      <c r="F137" s="18" t="str">
        <f aca="false">F14</f>
        <v> </v>
      </c>
      <c r="G137" s="28"/>
      <c r="H137" s="28"/>
      <c r="I137" s="17" t="s">
        <v>21</v>
      </c>
      <c r="J137" s="186" t="str">
        <f aca="false">IF(J14="","",J14)</f>
        <v>14. 8. 2023</v>
      </c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6.9" hidden="false" customHeight="true" outlineLevel="0" collapsed="false">
      <c r="A138" s="26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23</v>
      </c>
      <c r="D139" s="28"/>
      <c r="E139" s="28"/>
      <c r="F139" s="18" t="str">
        <f aca="false">E17</f>
        <v> </v>
      </c>
      <c r="G139" s="28"/>
      <c r="H139" s="28"/>
      <c r="I139" s="17" t="s">
        <v>28</v>
      </c>
      <c r="J139" s="187" t="str">
        <f aca="false">E23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26</v>
      </c>
      <c r="D140" s="28"/>
      <c r="E140" s="28"/>
      <c r="F140" s="18" t="str">
        <f aca="false">IF(E20="","",E20)</f>
        <v>Vyplň údaj</v>
      </c>
      <c r="G140" s="28"/>
      <c r="H140" s="28"/>
      <c r="I140" s="17" t="s">
        <v>30</v>
      </c>
      <c r="J140" s="187" t="str">
        <f aca="false">E26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0.35" hidden="false" customHeight="true" outlineLevel="0" collapsed="false">
      <c r="A141" s="26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223" customFormat="true" ht="29.25" hidden="false" customHeight="true" outlineLevel="0" collapsed="false">
      <c r="A142" s="216"/>
      <c r="B142" s="217"/>
      <c r="C142" s="218" t="s">
        <v>233</v>
      </c>
      <c r="D142" s="219" t="s">
        <v>59</v>
      </c>
      <c r="E142" s="219" t="s">
        <v>55</v>
      </c>
      <c r="F142" s="219" t="s">
        <v>56</v>
      </c>
      <c r="G142" s="219" t="s">
        <v>234</v>
      </c>
      <c r="H142" s="219" t="s">
        <v>235</v>
      </c>
      <c r="I142" s="219" t="s">
        <v>236</v>
      </c>
      <c r="J142" s="220" t="s">
        <v>208</v>
      </c>
      <c r="K142" s="221" t="s">
        <v>237</v>
      </c>
      <c r="L142" s="222"/>
      <c r="M142" s="84"/>
      <c r="N142" s="85" t="s">
        <v>38</v>
      </c>
      <c r="O142" s="85" t="s">
        <v>238</v>
      </c>
      <c r="P142" s="85" t="s">
        <v>239</v>
      </c>
      <c r="Q142" s="85" t="s">
        <v>240</v>
      </c>
      <c r="R142" s="85" t="s">
        <v>241</v>
      </c>
      <c r="S142" s="85" t="s">
        <v>242</v>
      </c>
      <c r="T142" s="86" t="s">
        <v>243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30" customFormat="true" ht="22.8" hidden="false" customHeight="true" outlineLevel="0" collapsed="false">
      <c r="A143" s="26"/>
      <c r="B143" s="27"/>
      <c r="C143" s="92" t="s">
        <v>244</v>
      </c>
      <c r="D143" s="28"/>
      <c r="E143" s="28"/>
      <c r="F143" s="28"/>
      <c r="G143" s="28"/>
      <c r="H143" s="28"/>
      <c r="I143" s="28"/>
      <c r="J143" s="224" t="n">
        <f aca="false">BK143</f>
        <v>0</v>
      </c>
      <c r="K143" s="28"/>
      <c r="L143" s="29"/>
      <c r="M143" s="87"/>
      <c r="N143" s="225"/>
      <c r="O143" s="88"/>
      <c r="P143" s="226" t="n">
        <f aca="false">P144+P170</f>
        <v>0</v>
      </c>
      <c r="Q143" s="88"/>
      <c r="R143" s="226" t="n">
        <f aca="false">R144+R170</f>
        <v>0.07349</v>
      </c>
      <c r="S143" s="88"/>
      <c r="T143" s="227" t="n">
        <f aca="false">T144+T170</f>
        <v>0.10795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3" t="s">
        <v>73</v>
      </c>
      <c r="AU143" s="3" t="s">
        <v>210</v>
      </c>
      <c r="BK143" s="228" t="n">
        <f aca="false">BK144+BK170</f>
        <v>0</v>
      </c>
    </row>
    <row r="144" s="229" customFormat="true" ht="25.95" hidden="false" customHeight="true" outlineLevel="0" collapsed="false">
      <c r="B144" s="230"/>
      <c r="C144" s="231"/>
      <c r="D144" s="232" t="s">
        <v>73</v>
      </c>
      <c r="E144" s="233" t="s">
        <v>245</v>
      </c>
      <c r="F144" s="233" t="s">
        <v>246</v>
      </c>
      <c r="G144" s="231"/>
      <c r="H144" s="231"/>
      <c r="I144" s="234"/>
      <c r="J144" s="235" t="n">
        <f aca="false">BK144</f>
        <v>0</v>
      </c>
      <c r="K144" s="231"/>
      <c r="L144" s="236"/>
      <c r="M144" s="237"/>
      <c r="N144" s="238"/>
      <c r="O144" s="238"/>
      <c r="P144" s="239" t="n">
        <f aca="false">P145+P150+P161</f>
        <v>0</v>
      </c>
      <c r="Q144" s="238"/>
      <c r="R144" s="239" t="n">
        <f aca="false">R145+R150+R161</f>
        <v>0</v>
      </c>
      <c r="S144" s="238"/>
      <c r="T144" s="240" t="n">
        <f aca="false">T145+T150+T161</f>
        <v>0.068</v>
      </c>
      <c r="AR144" s="241" t="s">
        <v>81</v>
      </c>
      <c r="AT144" s="242" t="s">
        <v>73</v>
      </c>
      <c r="AU144" s="242" t="s">
        <v>74</v>
      </c>
      <c r="AY144" s="241" t="s">
        <v>247</v>
      </c>
      <c r="BK144" s="243" t="n">
        <f aca="false">BK145+BK150+BK161</f>
        <v>0</v>
      </c>
    </row>
    <row r="145" s="229" customFormat="true" ht="22.8" hidden="false" customHeight="true" outlineLevel="0" collapsed="false">
      <c r="B145" s="230"/>
      <c r="C145" s="231"/>
      <c r="D145" s="232" t="s">
        <v>73</v>
      </c>
      <c r="E145" s="244" t="s">
        <v>265</v>
      </c>
      <c r="F145" s="244" t="s">
        <v>535</v>
      </c>
      <c r="G145" s="231"/>
      <c r="H145" s="231"/>
      <c r="I145" s="234"/>
      <c r="J145" s="245" t="n">
        <f aca="false">BK145</f>
        <v>0</v>
      </c>
      <c r="K145" s="231"/>
      <c r="L145" s="236"/>
      <c r="M145" s="237"/>
      <c r="N145" s="238"/>
      <c r="O145" s="238"/>
      <c r="P145" s="239" t="n">
        <f aca="false">SUM(P146:P149)</f>
        <v>0</v>
      </c>
      <c r="Q145" s="238"/>
      <c r="R145" s="239" t="n">
        <f aca="false">SUM(R146:R149)</f>
        <v>0</v>
      </c>
      <c r="S145" s="238"/>
      <c r="T145" s="240" t="n">
        <f aca="false">SUM(T146:T149)</f>
        <v>0</v>
      </c>
      <c r="AR145" s="241" t="s">
        <v>81</v>
      </c>
      <c r="AT145" s="242" t="s">
        <v>73</v>
      </c>
      <c r="AU145" s="242" t="s">
        <v>81</v>
      </c>
      <c r="AY145" s="241" t="s">
        <v>247</v>
      </c>
      <c r="BK145" s="243" t="n">
        <f aca="false">SUM(BK146:BK149)</f>
        <v>0</v>
      </c>
    </row>
    <row r="146" s="30" customFormat="true" ht="24.15" hidden="false" customHeight="true" outlineLevel="0" collapsed="false">
      <c r="A146" s="26"/>
      <c r="B146" s="27"/>
      <c r="C146" s="246" t="s">
        <v>536</v>
      </c>
      <c r="D146" s="246" t="s">
        <v>250</v>
      </c>
      <c r="E146" s="247" t="s">
        <v>537</v>
      </c>
      <c r="F146" s="248" t="s">
        <v>538</v>
      </c>
      <c r="G146" s="249" t="s">
        <v>539</v>
      </c>
      <c r="H146" s="250" t="n">
        <v>10</v>
      </c>
      <c r="I146" s="251"/>
      <c r="J146" s="252" t="n">
        <f aca="false">ROUND(I146*H146,2)</f>
        <v>0</v>
      </c>
      <c r="K146" s="253"/>
      <c r="L146" s="29"/>
      <c r="M146" s="254"/>
      <c r="N146" s="255" t="s">
        <v>39</v>
      </c>
      <c r="O146" s="76"/>
      <c r="P146" s="256" t="n">
        <f aca="false">O146*H146</f>
        <v>0</v>
      </c>
      <c r="Q146" s="256" t="n">
        <v>0</v>
      </c>
      <c r="R146" s="256" t="n">
        <f aca="false">Q146*H146</f>
        <v>0</v>
      </c>
      <c r="S146" s="256" t="n">
        <v>0</v>
      </c>
      <c r="T146" s="257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58" t="s">
        <v>272</v>
      </c>
      <c r="AT146" s="258" t="s">
        <v>250</v>
      </c>
      <c r="AU146" s="258" t="s">
        <v>83</v>
      </c>
      <c r="AY146" s="3" t="s">
        <v>247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81</v>
      </c>
      <c r="BK146" s="137" t="n">
        <f aca="false">ROUND(I146*H146,2)</f>
        <v>0</v>
      </c>
      <c r="BL146" s="3" t="s">
        <v>272</v>
      </c>
      <c r="BM146" s="258" t="s">
        <v>540</v>
      </c>
    </row>
    <row r="147" s="30" customFormat="true" ht="19.2" hidden="false" customHeight="false" outlineLevel="0" collapsed="false">
      <c r="A147" s="26"/>
      <c r="B147" s="27"/>
      <c r="C147" s="28"/>
      <c r="D147" s="259" t="s">
        <v>256</v>
      </c>
      <c r="E147" s="28"/>
      <c r="F147" s="260" t="s">
        <v>541</v>
      </c>
      <c r="G147" s="28"/>
      <c r="H147" s="28"/>
      <c r="I147" s="211"/>
      <c r="J147" s="28"/>
      <c r="K147" s="28"/>
      <c r="L147" s="29"/>
      <c r="M147" s="261"/>
      <c r="N147" s="262"/>
      <c r="O147" s="76"/>
      <c r="P147" s="76"/>
      <c r="Q147" s="76"/>
      <c r="R147" s="76"/>
      <c r="S147" s="76"/>
      <c r="T147" s="7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3" t="s">
        <v>256</v>
      </c>
      <c r="AU147" s="3" t="s">
        <v>83</v>
      </c>
    </row>
    <row r="148" s="30" customFormat="true" ht="24.15" hidden="false" customHeight="true" outlineLevel="0" collapsed="false">
      <c r="A148" s="26"/>
      <c r="B148" s="27"/>
      <c r="C148" s="246" t="s">
        <v>542</v>
      </c>
      <c r="D148" s="246" t="s">
        <v>250</v>
      </c>
      <c r="E148" s="247" t="s">
        <v>543</v>
      </c>
      <c r="F148" s="248" t="s">
        <v>544</v>
      </c>
      <c r="G148" s="249" t="s">
        <v>539</v>
      </c>
      <c r="H148" s="250" t="n">
        <v>90</v>
      </c>
      <c r="I148" s="251"/>
      <c r="J148" s="252" t="n">
        <f aca="false">ROUND(I148*H148,2)</f>
        <v>0</v>
      </c>
      <c r="K148" s="253"/>
      <c r="L148" s="29"/>
      <c r="M148" s="254"/>
      <c r="N148" s="255" t="s">
        <v>39</v>
      </c>
      <c r="O148" s="76"/>
      <c r="P148" s="256" t="n">
        <f aca="false">O148*H148</f>
        <v>0</v>
      </c>
      <c r="Q148" s="256" t="n">
        <v>0</v>
      </c>
      <c r="R148" s="256" t="n">
        <f aca="false">Q148*H148</f>
        <v>0</v>
      </c>
      <c r="S148" s="256" t="n">
        <v>0</v>
      </c>
      <c r="T148" s="257" t="n">
        <f aca="false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258" t="s">
        <v>272</v>
      </c>
      <c r="AT148" s="258" t="s">
        <v>250</v>
      </c>
      <c r="AU148" s="258" t="s">
        <v>83</v>
      </c>
      <c r="AY148" s="3" t="s">
        <v>247</v>
      </c>
      <c r="BE148" s="137" t="n">
        <f aca="false">IF(N148="základní",J148,0)</f>
        <v>0</v>
      </c>
      <c r="BF148" s="137" t="n">
        <f aca="false">IF(N148="snížená",J148,0)</f>
        <v>0</v>
      </c>
      <c r="BG148" s="137" t="n">
        <f aca="false">IF(N148="zákl. přenesená",J148,0)</f>
        <v>0</v>
      </c>
      <c r="BH148" s="137" t="n">
        <f aca="false">IF(N148="sníž. přenesená",J148,0)</f>
        <v>0</v>
      </c>
      <c r="BI148" s="137" t="n">
        <f aca="false">IF(N148="nulová",J148,0)</f>
        <v>0</v>
      </c>
      <c r="BJ148" s="3" t="s">
        <v>81</v>
      </c>
      <c r="BK148" s="137" t="n">
        <f aca="false">ROUND(I148*H148,2)</f>
        <v>0</v>
      </c>
      <c r="BL148" s="3" t="s">
        <v>272</v>
      </c>
      <c r="BM148" s="258" t="s">
        <v>545</v>
      </c>
    </row>
    <row r="149" s="30" customFormat="true" ht="28.8" hidden="false" customHeight="false" outlineLevel="0" collapsed="false">
      <c r="A149" s="26"/>
      <c r="B149" s="27"/>
      <c r="C149" s="28"/>
      <c r="D149" s="259" t="s">
        <v>256</v>
      </c>
      <c r="E149" s="28"/>
      <c r="F149" s="260" t="s">
        <v>546</v>
      </c>
      <c r="G149" s="28"/>
      <c r="H149" s="28"/>
      <c r="I149" s="211"/>
      <c r="J149" s="28"/>
      <c r="K149" s="28"/>
      <c r="L149" s="29"/>
      <c r="M149" s="261"/>
      <c r="N149" s="262"/>
      <c r="O149" s="76"/>
      <c r="P149" s="76"/>
      <c r="Q149" s="76"/>
      <c r="R149" s="76"/>
      <c r="S149" s="76"/>
      <c r="T149" s="77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3" t="s">
        <v>256</v>
      </c>
      <c r="AU149" s="3" t="s">
        <v>83</v>
      </c>
    </row>
    <row r="150" s="229" customFormat="true" ht="22.8" hidden="false" customHeight="true" outlineLevel="0" collapsed="false">
      <c r="B150" s="230"/>
      <c r="C150" s="231"/>
      <c r="D150" s="232" t="s">
        <v>73</v>
      </c>
      <c r="E150" s="244" t="s">
        <v>258</v>
      </c>
      <c r="F150" s="244" t="s">
        <v>259</v>
      </c>
      <c r="G150" s="231"/>
      <c r="H150" s="231"/>
      <c r="I150" s="234"/>
      <c r="J150" s="245" t="n">
        <f aca="false">BK150</f>
        <v>0</v>
      </c>
      <c r="K150" s="231"/>
      <c r="L150" s="236"/>
      <c r="M150" s="237"/>
      <c r="N150" s="238"/>
      <c r="O150" s="238"/>
      <c r="P150" s="239" t="n">
        <f aca="false">SUM(P151:P160)</f>
        <v>0</v>
      </c>
      <c r="Q150" s="238"/>
      <c r="R150" s="239" t="n">
        <f aca="false">SUM(R151:R160)</f>
        <v>0</v>
      </c>
      <c r="S150" s="238"/>
      <c r="T150" s="240" t="n">
        <f aca="false">SUM(T151:T160)</f>
        <v>0.068</v>
      </c>
      <c r="AR150" s="241" t="s">
        <v>81</v>
      </c>
      <c r="AT150" s="242" t="s">
        <v>73</v>
      </c>
      <c r="AU150" s="242" t="s">
        <v>81</v>
      </c>
      <c r="AY150" s="241" t="s">
        <v>247</v>
      </c>
      <c r="BK150" s="243" t="n">
        <f aca="false">SUM(BK151:BK160)</f>
        <v>0</v>
      </c>
    </row>
    <row r="151" s="30" customFormat="true" ht="33" hidden="false" customHeight="true" outlineLevel="0" collapsed="false">
      <c r="A151" s="26"/>
      <c r="B151" s="27"/>
      <c r="C151" s="246" t="s">
        <v>547</v>
      </c>
      <c r="D151" s="246" t="s">
        <v>250</v>
      </c>
      <c r="E151" s="247" t="s">
        <v>548</v>
      </c>
      <c r="F151" s="248" t="s">
        <v>549</v>
      </c>
      <c r="G151" s="249" t="s">
        <v>291</v>
      </c>
      <c r="H151" s="250" t="n">
        <v>1</v>
      </c>
      <c r="I151" s="251"/>
      <c r="J151" s="252" t="n">
        <f aca="false">ROUND(I151*H151,2)</f>
        <v>0</v>
      </c>
      <c r="K151" s="253"/>
      <c r="L151" s="29"/>
      <c r="M151" s="254"/>
      <c r="N151" s="255" t="s">
        <v>39</v>
      </c>
      <c r="O151" s="76"/>
      <c r="P151" s="256" t="n">
        <f aca="false">O151*H151</f>
        <v>0</v>
      </c>
      <c r="Q151" s="256" t="n">
        <v>0</v>
      </c>
      <c r="R151" s="256" t="n">
        <f aca="false">Q151*H151</f>
        <v>0</v>
      </c>
      <c r="S151" s="256" t="n">
        <v>0</v>
      </c>
      <c r="T151" s="257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58" t="s">
        <v>272</v>
      </c>
      <c r="AT151" s="258" t="s">
        <v>250</v>
      </c>
      <c r="AU151" s="258" t="s">
        <v>83</v>
      </c>
      <c r="AY151" s="3" t="s">
        <v>247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81</v>
      </c>
      <c r="BK151" s="137" t="n">
        <f aca="false">ROUND(I151*H151,2)</f>
        <v>0</v>
      </c>
      <c r="BL151" s="3" t="s">
        <v>272</v>
      </c>
      <c r="BM151" s="258" t="s">
        <v>550</v>
      </c>
    </row>
    <row r="152" s="30" customFormat="true" ht="28.8" hidden="false" customHeight="false" outlineLevel="0" collapsed="false">
      <c r="A152" s="26"/>
      <c r="B152" s="27"/>
      <c r="C152" s="28"/>
      <c r="D152" s="259" t="s">
        <v>256</v>
      </c>
      <c r="E152" s="28"/>
      <c r="F152" s="260" t="s">
        <v>551</v>
      </c>
      <c r="G152" s="28"/>
      <c r="H152" s="28"/>
      <c r="I152" s="211"/>
      <c r="J152" s="28"/>
      <c r="K152" s="28"/>
      <c r="L152" s="29"/>
      <c r="M152" s="261"/>
      <c r="N152" s="262"/>
      <c r="O152" s="76"/>
      <c r="P152" s="76"/>
      <c r="Q152" s="76"/>
      <c r="R152" s="76"/>
      <c r="S152" s="76"/>
      <c r="T152" s="7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3" t="s">
        <v>256</v>
      </c>
      <c r="AU152" s="3" t="s">
        <v>83</v>
      </c>
    </row>
    <row r="153" s="30" customFormat="true" ht="33" hidden="false" customHeight="true" outlineLevel="0" collapsed="false">
      <c r="A153" s="26"/>
      <c r="B153" s="27"/>
      <c r="C153" s="246" t="s">
        <v>552</v>
      </c>
      <c r="D153" s="246" t="s">
        <v>250</v>
      </c>
      <c r="E153" s="247" t="s">
        <v>553</v>
      </c>
      <c r="F153" s="248" t="s">
        <v>554</v>
      </c>
      <c r="G153" s="249" t="s">
        <v>291</v>
      </c>
      <c r="H153" s="250" t="n">
        <v>3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272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272</v>
      </c>
      <c r="BM153" s="258" t="s">
        <v>555</v>
      </c>
    </row>
    <row r="154" s="30" customFormat="true" ht="28.8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556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30" customFormat="true" ht="33" hidden="false" customHeight="true" outlineLevel="0" collapsed="false">
      <c r="A155" s="26"/>
      <c r="B155" s="27"/>
      <c r="C155" s="246" t="s">
        <v>557</v>
      </c>
      <c r="D155" s="246" t="s">
        <v>250</v>
      </c>
      <c r="E155" s="247" t="s">
        <v>558</v>
      </c>
      <c r="F155" s="248" t="s">
        <v>559</v>
      </c>
      <c r="G155" s="249" t="s">
        <v>291</v>
      </c>
      <c r="H155" s="250" t="n">
        <v>1</v>
      </c>
      <c r="I155" s="251"/>
      <c r="J155" s="252" t="n">
        <f aca="false">ROUND(I155*H155,2)</f>
        <v>0</v>
      </c>
      <c r="K155" s="253"/>
      <c r="L155" s="29"/>
      <c r="M155" s="254"/>
      <c r="N155" s="255" t="s">
        <v>39</v>
      </c>
      <c r="O155" s="76"/>
      <c r="P155" s="256" t="n">
        <f aca="false">O155*H155</f>
        <v>0</v>
      </c>
      <c r="Q155" s="256" t="n">
        <v>0</v>
      </c>
      <c r="R155" s="256" t="n">
        <f aca="false">Q155*H155</f>
        <v>0</v>
      </c>
      <c r="S155" s="256" t="n">
        <v>0</v>
      </c>
      <c r="T155" s="257" t="n">
        <f aca="false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258" t="s">
        <v>272</v>
      </c>
      <c r="AT155" s="258" t="s">
        <v>250</v>
      </c>
      <c r="AU155" s="258" t="s">
        <v>83</v>
      </c>
      <c r="AY155" s="3" t="s">
        <v>247</v>
      </c>
      <c r="BE155" s="137" t="n">
        <f aca="false">IF(N155="základní",J155,0)</f>
        <v>0</v>
      </c>
      <c r="BF155" s="137" t="n">
        <f aca="false">IF(N155="snížená",J155,0)</f>
        <v>0</v>
      </c>
      <c r="BG155" s="137" t="n">
        <f aca="false">IF(N155="zákl. přenesená",J155,0)</f>
        <v>0</v>
      </c>
      <c r="BH155" s="137" t="n">
        <f aca="false">IF(N155="sníž. přenesená",J155,0)</f>
        <v>0</v>
      </c>
      <c r="BI155" s="137" t="n">
        <f aca="false">IF(N155="nulová",J155,0)</f>
        <v>0</v>
      </c>
      <c r="BJ155" s="3" t="s">
        <v>81</v>
      </c>
      <c r="BK155" s="137" t="n">
        <f aca="false">ROUND(I155*H155,2)</f>
        <v>0</v>
      </c>
      <c r="BL155" s="3" t="s">
        <v>272</v>
      </c>
      <c r="BM155" s="258" t="s">
        <v>560</v>
      </c>
    </row>
    <row r="156" s="30" customFormat="true" ht="28.8" hidden="false" customHeight="false" outlineLevel="0" collapsed="false">
      <c r="A156" s="26"/>
      <c r="B156" s="27"/>
      <c r="C156" s="28"/>
      <c r="D156" s="259" t="s">
        <v>256</v>
      </c>
      <c r="E156" s="28"/>
      <c r="F156" s="260" t="s">
        <v>561</v>
      </c>
      <c r="G156" s="28"/>
      <c r="H156" s="28"/>
      <c r="I156" s="211"/>
      <c r="J156" s="28"/>
      <c r="K156" s="28"/>
      <c r="L156" s="29"/>
      <c r="M156" s="261"/>
      <c r="N156" s="262"/>
      <c r="O156" s="76"/>
      <c r="P156" s="76"/>
      <c r="Q156" s="76"/>
      <c r="R156" s="76"/>
      <c r="S156" s="76"/>
      <c r="T156" s="77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T156" s="3" t="s">
        <v>256</v>
      </c>
      <c r="AU156" s="3" t="s">
        <v>83</v>
      </c>
    </row>
    <row r="157" s="30" customFormat="true" ht="24.15" hidden="false" customHeight="true" outlineLevel="0" collapsed="false">
      <c r="A157" s="26"/>
      <c r="B157" s="27"/>
      <c r="C157" s="246" t="s">
        <v>272</v>
      </c>
      <c r="D157" s="246" t="s">
        <v>250</v>
      </c>
      <c r="E157" s="247" t="s">
        <v>575</v>
      </c>
      <c r="F157" s="248" t="s">
        <v>576</v>
      </c>
      <c r="G157" s="249" t="s">
        <v>291</v>
      </c>
      <c r="H157" s="250" t="n">
        <v>4</v>
      </c>
      <c r="I157" s="251"/>
      <c r="J157" s="252" t="n">
        <f aca="false">ROUND(I157*H157,2)</f>
        <v>0</v>
      </c>
      <c r="K157" s="253"/>
      <c r="L157" s="29"/>
      <c r="M157" s="254"/>
      <c r="N157" s="255" t="s">
        <v>39</v>
      </c>
      <c r="O157" s="76"/>
      <c r="P157" s="256" t="n">
        <f aca="false">O157*H157</f>
        <v>0</v>
      </c>
      <c r="Q157" s="256" t="n">
        <v>0</v>
      </c>
      <c r="R157" s="256" t="n">
        <f aca="false">Q157*H157</f>
        <v>0</v>
      </c>
      <c r="S157" s="256" t="n">
        <v>0.017</v>
      </c>
      <c r="T157" s="257" t="n">
        <f aca="false">S157*H157</f>
        <v>0.068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258" t="s">
        <v>272</v>
      </c>
      <c r="AT157" s="258" t="s">
        <v>250</v>
      </c>
      <c r="AU157" s="258" t="s">
        <v>83</v>
      </c>
      <c r="AY157" s="3" t="s">
        <v>247</v>
      </c>
      <c r="BE157" s="137" t="n">
        <f aca="false">IF(N157="základní",J157,0)</f>
        <v>0</v>
      </c>
      <c r="BF157" s="137" t="n">
        <f aca="false">IF(N157="snížená",J157,0)</f>
        <v>0</v>
      </c>
      <c r="BG157" s="137" t="n">
        <f aca="false">IF(N157="zákl. přenesená",J157,0)</f>
        <v>0</v>
      </c>
      <c r="BH157" s="137" t="n">
        <f aca="false">IF(N157="sníž. přenesená",J157,0)</f>
        <v>0</v>
      </c>
      <c r="BI157" s="137" t="n">
        <f aca="false">IF(N157="nulová",J157,0)</f>
        <v>0</v>
      </c>
      <c r="BJ157" s="3" t="s">
        <v>81</v>
      </c>
      <c r="BK157" s="137" t="n">
        <f aca="false">ROUND(I157*H157,2)</f>
        <v>0</v>
      </c>
      <c r="BL157" s="3" t="s">
        <v>272</v>
      </c>
      <c r="BM157" s="258" t="s">
        <v>577</v>
      </c>
    </row>
    <row r="158" s="30" customFormat="true" ht="28.8" hidden="false" customHeight="false" outlineLevel="0" collapsed="false">
      <c r="A158" s="26"/>
      <c r="B158" s="27"/>
      <c r="C158" s="28"/>
      <c r="D158" s="259" t="s">
        <v>256</v>
      </c>
      <c r="E158" s="28"/>
      <c r="F158" s="260" t="s">
        <v>578</v>
      </c>
      <c r="G158" s="28"/>
      <c r="H158" s="28"/>
      <c r="I158" s="211"/>
      <c r="J158" s="28"/>
      <c r="K158" s="28"/>
      <c r="L158" s="29"/>
      <c r="M158" s="261"/>
      <c r="N158" s="262"/>
      <c r="O158" s="76"/>
      <c r="P158" s="76"/>
      <c r="Q158" s="76"/>
      <c r="R158" s="76"/>
      <c r="S158" s="76"/>
      <c r="T158" s="7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3" t="s">
        <v>256</v>
      </c>
      <c r="AU158" s="3" t="s">
        <v>83</v>
      </c>
    </row>
    <row r="159" s="30" customFormat="true" ht="24.15" hidden="false" customHeight="true" outlineLevel="0" collapsed="false">
      <c r="A159" s="26"/>
      <c r="B159" s="27"/>
      <c r="C159" s="246" t="s">
        <v>579</v>
      </c>
      <c r="D159" s="246" t="s">
        <v>250</v>
      </c>
      <c r="E159" s="247" t="s">
        <v>580</v>
      </c>
      <c r="F159" s="248" t="s">
        <v>581</v>
      </c>
      <c r="G159" s="249" t="s">
        <v>307</v>
      </c>
      <c r="H159" s="250" t="n">
        <v>130</v>
      </c>
      <c r="I159" s="251"/>
      <c r="J159" s="252" t="n">
        <f aca="false">ROUND(I159*H159,2)</f>
        <v>0</v>
      </c>
      <c r="K159" s="253"/>
      <c r="L159" s="29"/>
      <c r="M159" s="254"/>
      <c r="N159" s="255" t="s">
        <v>39</v>
      </c>
      <c r="O159" s="76"/>
      <c r="P159" s="256" t="n">
        <f aca="false">O159*H159</f>
        <v>0</v>
      </c>
      <c r="Q159" s="256" t="n">
        <v>0</v>
      </c>
      <c r="R159" s="256" t="n">
        <f aca="false">Q159*H159</f>
        <v>0</v>
      </c>
      <c r="S159" s="256" t="n">
        <v>0</v>
      </c>
      <c r="T159" s="257" t="n">
        <f aca="false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258" t="s">
        <v>272</v>
      </c>
      <c r="AT159" s="258" t="s">
        <v>250</v>
      </c>
      <c r="AU159" s="258" t="s">
        <v>83</v>
      </c>
      <c r="AY159" s="3" t="s">
        <v>247</v>
      </c>
      <c r="BE159" s="137" t="n">
        <f aca="false">IF(N159="základní",J159,0)</f>
        <v>0</v>
      </c>
      <c r="BF159" s="137" t="n">
        <f aca="false">IF(N159="snížená",J159,0)</f>
        <v>0</v>
      </c>
      <c r="BG159" s="137" t="n">
        <f aca="false">IF(N159="zákl. přenesená",J159,0)</f>
        <v>0</v>
      </c>
      <c r="BH159" s="137" t="n">
        <f aca="false">IF(N159="sníž. přenesená",J159,0)</f>
        <v>0</v>
      </c>
      <c r="BI159" s="137" t="n">
        <f aca="false">IF(N159="nulová",J159,0)</f>
        <v>0</v>
      </c>
      <c r="BJ159" s="3" t="s">
        <v>81</v>
      </c>
      <c r="BK159" s="137" t="n">
        <f aca="false">ROUND(I159*H159,2)</f>
        <v>0</v>
      </c>
      <c r="BL159" s="3" t="s">
        <v>272</v>
      </c>
      <c r="BM159" s="258" t="s">
        <v>582</v>
      </c>
    </row>
    <row r="160" s="30" customFormat="true" ht="19.2" hidden="false" customHeight="false" outlineLevel="0" collapsed="false">
      <c r="A160" s="26"/>
      <c r="B160" s="27"/>
      <c r="C160" s="28"/>
      <c r="D160" s="259" t="s">
        <v>256</v>
      </c>
      <c r="E160" s="28"/>
      <c r="F160" s="260" t="s">
        <v>583</v>
      </c>
      <c r="G160" s="28"/>
      <c r="H160" s="28"/>
      <c r="I160" s="211"/>
      <c r="J160" s="28"/>
      <c r="K160" s="28"/>
      <c r="L160" s="29"/>
      <c r="M160" s="261"/>
      <c r="N160" s="262"/>
      <c r="O160" s="76"/>
      <c r="P160" s="76"/>
      <c r="Q160" s="76"/>
      <c r="R160" s="76"/>
      <c r="S160" s="76"/>
      <c r="T160" s="7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3" t="s">
        <v>256</v>
      </c>
      <c r="AU160" s="3" t="s">
        <v>83</v>
      </c>
    </row>
    <row r="161" s="229" customFormat="true" ht="22.8" hidden="false" customHeight="true" outlineLevel="0" collapsed="false">
      <c r="B161" s="230"/>
      <c r="C161" s="231"/>
      <c r="D161" s="232" t="s">
        <v>73</v>
      </c>
      <c r="E161" s="244" t="s">
        <v>270</v>
      </c>
      <c r="F161" s="244" t="s">
        <v>271</v>
      </c>
      <c r="G161" s="231"/>
      <c r="H161" s="231"/>
      <c r="I161" s="234"/>
      <c r="J161" s="245" t="n">
        <f aca="false">BK161</f>
        <v>0</v>
      </c>
      <c r="K161" s="231"/>
      <c r="L161" s="236"/>
      <c r="M161" s="237"/>
      <c r="N161" s="238"/>
      <c r="O161" s="238"/>
      <c r="P161" s="239" t="n">
        <f aca="false">SUM(P162:P169)</f>
        <v>0</v>
      </c>
      <c r="Q161" s="238"/>
      <c r="R161" s="239" t="n">
        <f aca="false">SUM(R162:R169)</f>
        <v>0</v>
      </c>
      <c r="S161" s="238"/>
      <c r="T161" s="240" t="n">
        <f aca="false">SUM(T162:T169)</f>
        <v>0</v>
      </c>
      <c r="AR161" s="241" t="s">
        <v>81</v>
      </c>
      <c r="AT161" s="242" t="s">
        <v>73</v>
      </c>
      <c r="AU161" s="242" t="s">
        <v>81</v>
      </c>
      <c r="AY161" s="241" t="s">
        <v>247</v>
      </c>
      <c r="BK161" s="243" t="n">
        <f aca="false">SUM(BK162:BK169)</f>
        <v>0</v>
      </c>
    </row>
    <row r="162" s="30" customFormat="true" ht="24.15" hidden="false" customHeight="true" outlineLevel="0" collapsed="false">
      <c r="A162" s="26"/>
      <c r="B162" s="27"/>
      <c r="C162" s="246" t="s">
        <v>278</v>
      </c>
      <c r="D162" s="246" t="s">
        <v>250</v>
      </c>
      <c r="E162" s="247" t="s">
        <v>273</v>
      </c>
      <c r="F162" s="248" t="s">
        <v>584</v>
      </c>
      <c r="G162" s="249" t="s">
        <v>275</v>
      </c>
      <c r="H162" s="250" t="n">
        <v>0.108</v>
      </c>
      <c r="I162" s="251"/>
      <c r="J162" s="252" t="n">
        <f aca="false">ROUND(I162*H162,2)</f>
        <v>0</v>
      </c>
      <c r="K162" s="253"/>
      <c r="L162" s="29"/>
      <c r="M162" s="254"/>
      <c r="N162" s="255" t="s">
        <v>39</v>
      </c>
      <c r="O162" s="76"/>
      <c r="P162" s="256" t="n">
        <f aca="false">O162*H162</f>
        <v>0</v>
      </c>
      <c r="Q162" s="256" t="n">
        <v>0</v>
      </c>
      <c r="R162" s="256" t="n">
        <f aca="false">Q162*H162</f>
        <v>0</v>
      </c>
      <c r="S162" s="256" t="n">
        <v>0</v>
      </c>
      <c r="T162" s="257" t="n">
        <f aca="false">S162*H162</f>
        <v>0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258" t="s">
        <v>272</v>
      </c>
      <c r="AT162" s="258" t="s">
        <v>250</v>
      </c>
      <c r="AU162" s="258" t="s">
        <v>83</v>
      </c>
      <c r="AY162" s="3" t="s">
        <v>247</v>
      </c>
      <c r="BE162" s="137" t="n">
        <f aca="false">IF(N162="základní",J162,0)</f>
        <v>0</v>
      </c>
      <c r="BF162" s="137" t="n">
        <f aca="false">IF(N162="snížená",J162,0)</f>
        <v>0</v>
      </c>
      <c r="BG162" s="137" t="n">
        <f aca="false">IF(N162="zákl. přenesená",J162,0)</f>
        <v>0</v>
      </c>
      <c r="BH162" s="137" t="n">
        <f aca="false">IF(N162="sníž. přenesená",J162,0)</f>
        <v>0</v>
      </c>
      <c r="BI162" s="137" t="n">
        <f aca="false">IF(N162="nulová",J162,0)</f>
        <v>0</v>
      </c>
      <c r="BJ162" s="3" t="s">
        <v>81</v>
      </c>
      <c r="BK162" s="137" t="n">
        <f aca="false">ROUND(I162*H162,2)</f>
        <v>0</v>
      </c>
      <c r="BL162" s="3" t="s">
        <v>272</v>
      </c>
      <c r="BM162" s="258" t="s">
        <v>585</v>
      </c>
    </row>
    <row r="163" s="30" customFormat="true" ht="19.2" hidden="false" customHeight="false" outlineLevel="0" collapsed="false">
      <c r="A163" s="26"/>
      <c r="B163" s="27"/>
      <c r="C163" s="28"/>
      <c r="D163" s="259" t="s">
        <v>256</v>
      </c>
      <c r="E163" s="28"/>
      <c r="F163" s="260" t="s">
        <v>586</v>
      </c>
      <c r="G163" s="28"/>
      <c r="H163" s="28"/>
      <c r="I163" s="211"/>
      <c r="J163" s="28"/>
      <c r="K163" s="28"/>
      <c r="L163" s="29"/>
      <c r="M163" s="261"/>
      <c r="N163" s="262"/>
      <c r="O163" s="76"/>
      <c r="P163" s="76"/>
      <c r="Q163" s="76"/>
      <c r="R163" s="76"/>
      <c r="S163" s="76"/>
      <c r="T163" s="77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T163" s="3" t="s">
        <v>256</v>
      </c>
      <c r="AU163" s="3" t="s">
        <v>83</v>
      </c>
    </row>
    <row r="164" s="30" customFormat="true" ht="24.15" hidden="false" customHeight="true" outlineLevel="0" collapsed="false">
      <c r="A164" s="26"/>
      <c r="B164" s="27"/>
      <c r="C164" s="246" t="s">
        <v>248</v>
      </c>
      <c r="D164" s="246" t="s">
        <v>250</v>
      </c>
      <c r="E164" s="247" t="s">
        <v>279</v>
      </c>
      <c r="F164" s="248" t="s">
        <v>280</v>
      </c>
      <c r="G164" s="249" t="s">
        <v>275</v>
      </c>
      <c r="H164" s="250" t="n">
        <v>0.108</v>
      </c>
      <c r="I164" s="251"/>
      <c r="J164" s="252" t="n">
        <f aca="false">ROUND(I164*H164,2)</f>
        <v>0</v>
      </c>
      <c r="K164" s="253"/>
      <c r="L164" s="29"/>
      <c r="M164" s="254"/>
      <c r="N164" s="255" t="s">
        <v>39</v>
      </c>
      <c r="O164" s="76"/>
      <c r="P164" s="256" t="n">
        <f aca="false">O164*H164</f>
        <v>0</v>
      </c>
      <c r="Q164" s="256" t="n">
        <v>0</v>
      </c>
      <c r="R164" s="256" t="n">
        <f aca="false">Q164*H164</f>
        <v>0</v>
      </c>
      <c r="S164" s="256" t="n">
        <v>0</v>
      </c>
      <c r="T164" s="257" t="n">
        <f aca="false">S164*H164</f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258" t="s">
        <v>272</v>
      </c>
      <c r="AT164" s="258" t="s">
        <v>250</v>
      </c>
      <c r="AU164" s="258" t="s">
        <v>83</v>
      </c>
      <c r="AY164" s="3" t="s">
        <v>247</v>
      </c>
      <c r="BE164" s="137" t="n">
        <f aca="false">IF(N164="základní",J164,0)</f>
        <v>0</v>
      </c>
      <c r="BF164" s="137" t="n">
        <f aca="false">IF(N164="snížená",J164,0)</f>
        <v>0</v>
      </c>
      <c r="BG164" s="137" t="n">
        <f aca="false">IF(N164="zákl. přenesená",J164,0)</f>
        <v>0</v>
      </c>
      <c r="BH164" s="137" t="n">
        <f aca="false">IF(N164="sníž. přenesená",J164,0)</f>
        <v>0</v>
      </c>
      <c r="BI164" s="137" t="n">
        <f aca="false">IF(N164="nulová",J164,0)</f>
        <v>0</v>
      </c>
      <c r="BJ164" s="3" t="s">
        <v>81</v>
      </c>
      <c r="BK164" s="137" t="n">
        <f aca="false">ROUND(I164*H164,2)</f>
        <v>0</v>
      </c>
      <c r="BL164" s="3" t="s">
        <v>272</v>
      </c>
      <c r="BM164" s="258" t="s">
        <v>587</v>
      </c>
    </row>
    <row r="165" s="30" customFormat="true" ht="19.2" hidden="false" customHeight="false" outlineLevel="0" collapsed="false">
      <c r="A165" s="26"/>
      <c r="B165" s="27"/>
      <c r="C165" s="28"/>
      <c r="D165" s="259" t="s">
        <v>256</v>
      </c>
      <c r="E165" s="28"/>
      <c r="F165" s="260" t="s">
        <v>282</v>
      </c>
      <c r="G165" s="28"/>
      <c r="H165" s="28"/>
      <c r="I165" s="211"/>
      <c r="J165" s="28"/>
      <c r="K165" s="28"/>
      <c r="L165" s="29"/>
      <c r="M165" s="261"/>
      <c r="N165" s="262"/>
      <c r="O165" s="76"/>
      <c r="P165" s="76"/>
      <c r="Q165" s="76"/>
      <c r="R165" s="76"/>
      <c r="S165" s="76"/>
      <c r="T165" s="77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T165" s="3" t="s">
        <v>256</v>
      </c>
      <c r="AU165" s="3" t="s">
        <v>83</v>
      </c>
    </row>
    <row r="166" s="30" customFormat="true" ht="24.15" hidden="false" customHeight="true" outlineLevel="0" collapsed="false">
      <c r="A166" s="26"/>
      <c r="B166" s="27"/>
      <c r="C166" s="246" t="s">
        <v>287</v>
      </c>
      <c r="D166" s="246" t="s">
        <v>250</v>
      </c>
      <c r="E166" s="247" t="s">
        <v>588</v>
      </c>
      <c r="F166" s="248" t="s">
        <v>589</v>
      </c>
      <c r="G166" s="249" t="s">
        <v>275</v>
      </c>
      <c r="H166" s="250" t="n">
        <v>75.67</v>
      </c>
      <c r="I166" s="251"/>
      <c r="J166" s="252" t="n">
        <f aca="false">ROUND(I166*H166,2)</f>
        <v>0</v>
      </c>
      <c r="K166" s="253"/>
      <c r="L166" s="29"/>
      <c r="M166" s="254"/>
      <c r="N166" s="255" t="s">
        <v>39</v>
      </c>
      <c r="O166" s="76"/>
      <c r="P166" s="256" t="n">
        <f aca="false">O166*H166</f>
        <v>0</v>
      </c>
      <c r="Q166" s="256" t="n">
        <v>0</v>
      </c>
      <c r="R166" s="256" t="n">
        <f aca="false">Q166*H166</f>
        <v>0</v>
      </c>
      <c r="S166" s="256" t="n">
        <v>0</v>
      </c>
      <c r="T166" s="257" t="n">
        <f aca="false">S166*H166</f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258" t="s">
        <v>272</v>
      </c>
      <c r="AT166" s="258" t="s">
        <v>250</v>
      </c>
      <c r="AU166" s="258" t="s">
        <v>83</v>
      </c>
      <c r="AY166" s="3" t="s">
        <v>247</v>
      </c>
      <c r="BE166" s="137" t="n">
        <f aca="false">IF(N166="základní",J166,0)</f>
        <v>0</v>
      </c>
      <c r="BF166" s="137" t="n">
        <f aca="false">IF(N166="snížená",J166,0)</f>
        <v>0</v>
      </c>
      <c r="BG166" s="137" t="n">
        <f aca="false">IF(N166="zákl. přenesená",J166,0)</f>
        <v>0</v>
      </c>
      <c r="BH166" s="137" t="n">
        <f aca="false">IF(N166="sníž. přenesená",J166,0)</f>
        <v>0</v>
      </c>
      <c r="BI166" s="137" t="n">
        <f aca="false">IF(N166="nulová",J166,0)</f>
        <v>0</v>
      </c>
      <c r="BJ166" s="3" t="s">
        <v>81</v>
      </c>
      <c r="BK166" s="137" t="n">
        <f aca="false">ROUND(I166*H166,2)</f>
        <v>0</v>
      </c>
      <c r="BL166" s="3" t="s">
        <v>272</v>
      </c>
      <c r="BM166" s="258" t="s">
        <v>590</v>
      </c>
    </row>
    <row r="167" s="30" customFormat="true" ht="28.8" hidden="false" customHeight="false" outlineLevel="0" collapsed="false">
      <c r="A167" s="26"/>
      <c r="B167" s="27"/>
      <c r="C167" s="28"/>
      <c r="D167" s="259" t="s">
        <v>256</v>
      </c>
      <c r="E167" s="28"/>
      <c r="F167" s="260" t="s">
        <v>591</v>
      </c>
      <c r="G167" s="28"/>
      <c r="H167" s="28"/>
      <c r="I167" s="211"/>
      <c r="J167" s="28"/>
      <c r="K167" s="28"/>
      <c r="L167" s="29"/>
      <c r="M167" s="261"/>
      <c r="N167" s="262"/>
      <c r="O167" s="76"/>
      <c r="P167" s="76"/>
      <c r="Q167" s="76"/>
      <c r="R167" s="76"/>
      <c r="S167" s="76"/>
      <c r="T167" s="77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T167" s="3" t="s">
        <v>256</v>
      </c>
      <c r="AU167" s="3" t="s">
        <v>83</v>
      </c>
    </row>
    <row r="168" s="30" customFormat="true" ht="49.05" hidden="false" customHeight="true" outlineLevel="0" collapsed="false">
      <c r="A168" s="26"/>
      <c r="B168" s="27"/>
      <c r="C168" s="246" t="s">
        <v>292</v>
      </c>
      <c r="D168" s="246" t="s">
        <v>250</v>
      </c>
      <c r="E168" s="247" t="s">
        <v>592</v>
      </c>
      <c r="F168" s="248" t="s">
        <v>593</v>
      </c>
      <c r="G168" s="249" t="s">
        <v>275</v>
      </c>
      <c r="H168" s="250" t="n">
        <v>1.081</v>
      </c>
      <c r="I168" s="251"/>
      <c r="J168" s="252" t="n">
        <f aca="false">ROUND(I168*H168,2)</f>
        <v>0</v>
      </c>
      <c r="K168" s="253"/>
      <c r="L168" s="29"/>
      <c r="M168" s="254"/>
      <c r="N168" s="255" t="s">
        <v>39</v>
      </c>
      <c r="O168" s="76"/>
      <c r="P168" s="256" t="n">
        <f aca="false">O168*H168</f>
        <v>0</v>
      </c>
      <c r="Q168" s="256" t="n">
        <v>0</v>
      </c>
      <c r="R168" s="256" t="n">
        <f aca="false">Q168*H168</f>
        <v>0</v>
      </c>
      <c r="S168" s="256" t="n">
        <v>0</v>
      </c>
      <c r="T168" s="257" t="n">
        <f aca="false">S168*H168</f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258" t="s">
        <v>272</v>
      </c>
      <c r="AT168" s="258" t="s">
        <v>250</v>
      </c>
      <c r="AU168" s="258" t="s">
        <v>83</v>
      </c>
      <c r="AY168" s="3" t="s">
        <v>247</v>
      </c>
      <c r="BE168" s="137" t="n">
        <f aca="false">IF(N168="základní",J168,0)</f>
        <v>0</v>
      </c>
      <c r="BF168" s="137" t="n">
        <f aca="false">IF(N168="snížená",J168,0)</f>
        <v>0</v>
      </c>
      <c r="BG168" s="137" t="n">
        <f aca="false">IF(N168="zákl. přenesená",J168,0)</f>
        <v>0</v>
      </c>
      <c r="BH168" s="137" t="n">
        <f aca="false">IF(N168="sníž. přenesená",J168,0)</f>
        <v>0</v>
      </c>
      <c r="BI168" s="137" t="n">
        <f aca="false">IF(N168="nulová",J168,0)</f>
        <v>0</v>
      </c>
      <c r="BJ168" s="3" t="s">
        <v>81</v>
      </c>
      <c r="BK168" s="137" t="n">
        <f aca="false">ROUND(I168*H168,2)</f>
        <v>0</v>
      </c>
      <c r="BL168" s="3" t="s">
        <v>272</v>
      </c>
      <c r="BM168" s="258" t="s">
        <v>594</v>
      </c>
    </row>
    <row r="169" s="30" customFormat="true" ht="38.4" hidden="false" customHeight="false" outlineLevel="0" collapsed="false">
      <c r="A169" s="26"/>
      <c r="B169" s="27"/>
      <c r="C169" s="28"/>
      <c r="D169" s="259" t="s">
        <v>256</v>
      </c>
      <c r="E169" s="28"/>
      <c r="F169" s="260" t="s">
        <v>595</v>
      </c>
      <c r="G169" s="28"/>
      <c r="H169" s="28"/>
      <c r="I169" s="211"/>
      <c r="J169" s="28"/>
      <c r="K169" s="28"/>
      <c r="L169" s="29"/>
      <c r="M169" s="261"/>
      <c r="N169" s="262"/>
      <c r="O169" s="76"/>
      <c r="P169" s="76"/>
      <c r="Q169" s="76"/>
      <c r="R169" s="76"/>
      <c r="S169" s="76"/>
      <c r="T169" s="77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T169" s="3" t="s">
        <v>256</v>
      </c>
      <c r="AU169" s="3" t="s">
        <v>83</v>
      </c>
    </row>
    <row r="170" s="229" customFormat="true" ht="25.95" hidden="false" customHeight="true" outlineLevel="0" collapsed="false">
      <c r="B170" s="230"/>
      <c r="C170" s="231"/>
      <c r="D170" s="232" t="s">
        <v>73</v>
      </c>
      <c r="E170" s="233" t="s">
        <v>295</v>
      </c>
      <c r="F170" s="233" t="s">
        <v>296</v>
      </c>
      <c r="G170" s="231"/>
      <c r="H170" s="231"/>
      <c r="I170" s="234"/>
      <c r="J170" s="235" t="n">
        <f aca="false">BK170</f>
        <v>0</v>
      </c>
      <c r="K170" s="231"/>
      <c r="L170" s="236"/>
      <c r="M170" s="237"/>
      <c r="N170" s="238"/>
      <c r="O170" s="238"/>
      <c r="P170" s="239" t="n">
        <f aca="false">P171+P362+P416</f>
        <v>0</v>
      </c>
      <c r="Q170" s="238"/>
      <c r="R170" s="239" t="n">
        <f aca="false">R171+R362+R416</f>
        <v>0.07349</v>
      </c>
      <c r="S170" s="238"/>
      <c r="T170" s="240" t="n">
        <f aca="false">T171+T362+T416</f>
        <v>0.03995</v>
      </c>
      <c r="AR170" s="241" t="s">
        <v>83</v>
      </c>
      <c r="AT170" s="242" t="s">
        <v>73</v>
      </c>
      <c r="AU170" s="242" t="s">
        <v>74</v>
      </c>
      <c r="AY170" s="241" t="s">
        <v>247</v>
      </c>
      <c r="BK170" s="243" t="n">
        <f aca="false">BK171+BK362+BK416</f>
        <v>0</v>
      </c>
    </row>
    <row r="171" s="229" customFormat="true" ht="22.8" hidden="false" customHeight="true" outlineLevel="0" collapsed="false">
      <c r="B171" s="230"/>
      <c r="C171" s="231"/>
      <c r="D171" s="232" t="s">
        <v>73</v>
      </c>
      <c r="E171" s="244" t="s">
        <v>596</v>
      </c>
      <c r="F171" s="244" t="s">
        <v>597</v>
      </c>
      <c r="G171" s="231"/>
      <c r="H171" s="231"/>
      <c r="I171" s="234"/>
      <c r="J171" s="245" t="n">
        <f aca="false">BK171</f>
        <v>0</v>
      </c>
      <c r="K171" s="231"/>
      <c r="L171" s="236"/>
      <c r="M171" s="237"/>
      <c r="N171" s="238"/>
      <c r="O171" s="238"/>
      <c r="P171" s="239" t="n">
        <f aca="false">P172+P271+P290+P337</f>
        <v>0</v>
      </c>
      <c r="Q171" s="238"/>
      <c r="R171" s="239" t="n">
        <f aca="false">R172+R271+R290+R337</f>
        <v>0.067</v>
      </c>
      <c r="S171" s="238"/>
      <c r="T171" s="240" t="n">
        <f aca="false">T172+T271+T290+T337</f>
        <v>0.03235</v>
      </c>
      <c r="AR171" s="241" t="s">
        <v>83</v>
      </c>
      <c r="AT171" s="242" t="s">
        <v>73</v>
      </c>
      <c r="AU171" s="242" t="s">
        <v>81</v>
      </c>
      <c r="AY171" s="241" t="s">
        <v>247</v>
      </c>
      <c r="BK171" s="243" t="n">
        <f aca="false">BK172+BK271+BK290+BK337</f>
        <v>0</v>
      </c>
    </row>
    <row r="172" s="229" customFormat="true" ht="20.85" hidden="false" customHeight="true" outlineLevel="0" collapsed="false">
      <c r="B172" s="230"/>
      <c r="C172" s="231"/>
      <c r="D172" s="232" t="s">
        <v>73</v>
      </c>
      <c r="E172" s="244" t="s">
        <v>598</v>
      </c>
      <c r="F172" s="244" t="s">
        <v>599</v>
      </c>
      <c r="G172" s="231"/>
      <c r="H172" s="231"/>
      <c r="I172" s="234"/>
      <c r="J172" s="245" t="n">
        <f aca="false">BK172</f>
        <v>0</v>
      </c>
      <c r="K172" s="231"/>
      <c r="L172" s="236"/>
      <c r="M172" s="237"/>
      <c r="N172" s="238"/>
      <c r="O172" s="238"/>
      <c r="P172" s="239" t="n">
        <f aca="false">SUM(P173:P270)</f>
        <v>0</v>
      </c>
      <c r="Q172" s="238"/>
      <c r="R172" s="239" t="n">
        <f aca="false">SUM(R173:R270)</f>
        <v>0.0301</v>
      </c>
      <c r="S172" s="238"/>
      <c r="T172" s="240" t="n">
        <f aca="false">SUM(T173:T270)</f>
        <v>0.00015</v>
      </c>
      <c r="AR172" s="241" t="s">
        <v>83</v>
      </c>
      <c r="AT172" s="242" t="s">
        <v>73</v>
      </c>
      <c r="AU172" s="242" t="s">
        <v>83</v>
      </c>
      <c r="AY172" s="241" t="s">
        <v>247</v>
      </c>
      <c r="BK172" s="243" t="n">
        <f aca="false">SUM(BK173:BK270)</f>
        <v>0</v>
      </c>
    </row>
    <row r="173" s="30" customFormat="true" ht="24.15" hidden="false" customHeight="true" outlineLevel="0" collapsed="false">
      <c r="A173" s="26"/>
      <c r="B173" s="27"/>
      <c r="C173" s="246" t="s">
        <v>600</v>
      </c>
      <c r="D173" s="246" t="s">
        <v>250</v>
      </c>
      <c r="E173" s="247" t="s">
        <v>601</v>
      </c>
      <c r="F173" s="248" t="s">
        <v>602</v>
      </c>
      <c r="G173" s="249" t="s">
        <v>291</v>
      </c>
      <c r="H173" s="250" t="n">
        <v>1</v>
      </c>
      <c r="I173" s="251"/>
      <c r="J173" s="252" t="n">
        <f aca="false">ROUND(I173*H173,2)</f>
        <v>0</v>
      </c>
      <c r="K173" s="253"/>
      <c r="L173" s="29"/>
      <c r="M173" s="254"/>
      <c r="N173" s="255" t="s">
        <v>39</v>
      </c>
      <c r="O173" s="76"/>
      <c r="P173" s="256" t="n">
        <f aca="false">O173*H173</f>
        <v>0</v>
      </c>
      <c r="Q173" s="256" t="n">
        <v>0</v>
      </c>
      <c r="R173" s="256" t="n">
        <f aca="false">Q173*H173</f>
        <v>0</v>
      </c>
      <c r="S173" s="256" t="n">
        <v>0</v>
      </c>
      <c r="T173" s="257" t="n">
        <f aca="false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258" t="s">
        <v>302</v>
      </c>
      <c r="AT173" s="258" t="s">
        <v>250</v>
      </c>
      <c r="AU173" s="258" t="s">
        <v>265</v>
      </c>
      <c r="AY173" s="3" t="s">
        <v>247</v>
      </c>
      <c r="BE173" s="137" t="n">
        <f aca="false">IF(N173="základní",J173,0)</f>
        <v>0</v>
      </c>
      <c r="BF173" s="137" t="n">
        <f aca="false">IF(N173="snížená",J173,0)</f>
        <v>0</v>
      </c>
      <c r="BG173" s="137" t="n">
        <f aca="false">IF(N173="zákl. přenesená",J173,0)</f>
        <v>0</v>
      </c>
      <c r="BH173" s="137" t="n">
        <f aca="false">IF(N173="sníž. přenesená",J173,0)</f>
        <v>0</v>
      </c>
      <c r="BI173" s="137" t="n">
        <f aca="false">IF(N173="nulová",J173,0)</f>
        <v>0</v>
      </c>
      <c r="BJ173" s="3" t="s">
        <v>81</v>
      </c>
      <c r="BK173" s="137" t="n">
        <f aca="false">ROUND(I173*H173,2)</f>
        <v>0</v>
      </c>
      <c r="BL173" s="3" t="s">
        <v>302</v>
      </c>
      <c r="BM173" s="258" t="s">
        <v>603</v>
      </c>
    </row>
    <row r="174" s="30" customFormat="true" ht="19.2" hidden="false" customHeight="false" outlineLevel="0" collapsed="false">
      <c r="A174" s="26"/>
      <c r="B174" s="27"/>
      <c r="C174" s="28"/>
      <c r="D174" s="259" t="s">
        <v>256</v>
      </c>
      <c r="E174" s="28"/>
      <c r="F174" s="260" t="s">
        <v>604</v>
      </c>
      <c r="G174" s="28"/>
      <c r="H174" s="28"/>
      <c r="I174" s="211"/>
      <c r="J174" s="28"/>
      <c r="K174" s="28"/>
      <c r="L174" s="29"/>
      <c r="M174" s="261"/>
      <c r="N174" s="262"/>
      <c r="O174" s="76"/>
      <c r="P174" s="76"/>
      <c r="Q174" s="76"/>
      <c r="R174" s="76"/>
      <c r="S174" s="76"/>
      <c r="T174" s="77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T174" s="3" t="s">
        <v>256</v>
      </c>
      <c r="AU174" s="3" t="s">
        <v>265</v>
      </c>
    </row>
    <row r="175" s="30" customFormat="true" ht="16.5" hidden="false" customHeight="true" outlineLevel="0" collapsed="false">
      <c r="A175" s="26"/>
      <c r="B175" s="27"/>
      <c r="C175" s="263" t="s">
        <v>605</v>
      </c>
      <c r="D175" s="263" t="s">
        <v>288</v>
      </c>
      <c r="E175" s="264" t="s">
        <v>606</v>
      </c>
      <c r="F175" s="265" t="s">
        <v>607</v>
      </c>
      <c r="G175" s="266" t="s">
        <v>291</v>
      </c>
      <c r="H175" s="267" t="n">
        <v>1</v>
      </c>
      <c r="I175" s="268"/>
      <c r="J175" s="269" t="n">
        <f aca="false">ROUND(I175*H175,2)</f>
        <v>0</v>
      </c>
      <c r="K175" s="270"/>
      <c r="L175" s="271"/>
      <c r="M175" s="272"/>
      <c r="N175" s="273" t="s">
        <v>39</v>
      </c>
      <c r="O175" s="76"/>
      <c r="P175" s="256" t="n">
        <f aca="false">O175*H175</f>
        <v>0</v>
      </c>
      <c r="Q175" s="256" t="n">
        <v>0.00023</v>
      </c>
      <c r="R175" s="256" t="n">
        <f aca="false">Q175*H175</f>
        <v>0.00023</v>
      </c>
      <c r="S175" s="256" t="n">
        <v>0</v>
      </c>
      <c r="T175" s="257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258" t="s">
        <v>324</v>
      </c>
      <c r="AT175" s="258" t="s">
        <v>288</v>
      </c>
      <c r="AU175" s="258" t="s">
        <v>265</v>
      </c>
      <c r="AY175" s="3" t="s">
        <v>247</v>
      </c>
      <c r="BE175" s="137" t="n">
        <f aca="false">IF(N175="základní",J175,0)</f>
        <v>0</v>
      </c>
      <c r="BF175" s="137" t="n">
        <f aca="false">IF(N175="snížená",J175,0)</f>
        <v>0</v>
      </c>
      <c r="BG175" s="137" t="n">
        <f aca="false">IF(N175="zákl. přenesená",J175,0)</f>
        <v>0</v>
      </c>
      <c r="BH175" s="137" t="n">
        <f aca="false">IF(N175="sníž. přenesená",J175,0)</f>
        <v>0</v>
      </c>
      <c r="BI175" s="137" t="n">
        <f aca="false">IF(N175="nulová",J175,0)</f>
        <v>0</v>
      </c>
      <c r="BJ175" s="3" t="s">
        <v>81</v>
      </c>
      <c r="BK175" s="137" t="n">
        <f aca="false">ROUND(I175*H175,2)</f>
        <v>0</v>
      </c>
      <c r="BL175" s="3" t="s">
        <v>302</v>
      </c>
      <c r="BM175" s="258" t="s">
        <v>608</v>
      </c>
    </row>
    <row r="176" s="30" customFormat="true" ht="10.2" hidden="false" customHeight="false" outlineLevel="0" collapsed="false">
      <c r="A176" s="26"/>
      <c r="B176" s="27"/>
      <c r="C176" s="28"/>
      <c r="D176" s="259" t="s">
        <v>256</v>
      </c>
      <c r="E176" s="28"/>
      <c r="F176" s="260" t="s">
        <v>607</v>
      </c>
      <c r="G176" s="28"/>
      <c r="H176" s="28"/>
      <c r="I176" s="211"/>
      <c r="J176" s="28"/>
      <c r="K176" s="28"/>
      <c r="L176" s="29"/>
      <c r="M176" s="261"/>
      <c r="N176" s="262"/>
      <c r="O176" s="76"/>
      <c r="P176" s="76"/>
      <c r="Q176" s="76"/>
      <c r="R176" s="76"/>
      <c r="S176" s="76"/>
      <c r="T176" s="7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T176" s="3" t="s">
        <v>256</v>
      </c>
      <c r="AU176" s="3" t="s">
        <v>265</v>
      </c>
    </row>
    <row r="177" s="30" customFormat="true" ht="24.15" hidden="false" customHeight="true" outlineLevel="0" collapsed="false">
      <c r="A177" s="26"/>
      <c r="B177" s="27"/>
      <c r="C177" s="246" t="s">
        <v>609</v>
      </c>
      <c r="D177" s="246" t="s">
        <v>250</v>
      </c>
      <c r="E177" s="247" t="s">
        <v>610</v>
      </c>
      <c r="F177" s="248" t="s">
        <v>611</v>
      </c>
      <c r="G177" s="249" t="s">
        <v>291</v>
      </c>
      <c r="H177" s="250" t="n">
        <v>1</v>
      </c>
      <c r="I177" s="251"/>
      <c r="J177" s="252" t="n">
        <f aca="false">ROUND(I177*H177,2)</f>
        <v>0</v>
      </c>
      <c r="K177" s="253"/>
      <c r="L177" s="29"/>
      <c r="M177" s="254"/>
      <c r="N177" s="255" t="s">
        <v>39</v>
      </c>
      <c r="O177" s="76"/>
      <c r="P177" s="256" t="n">
        <f aca="false">O177*H177</f>
        <v>0</v>
      </c>
      <c r="Q177" s="256" t="n">
        <v>0</v>
      </c>
      <c r="R177" s="256" t="n">
        <f aca="false">Q177*H177</f>
        <v>0</v>
      </c>
      <c r="S177" s="256" t="n">
        <v>0</v>
      </c>
      <c r="T177" s="257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258" t="s">
        <v>302</v>
      </c>
      <c r="AT177" s="258" t="s">
        <v>250</v>
      </c>
      <c r="AU177" s="258" t="s">
        <v>265</v>
      </c>
      <c r="AY177" s="3" t="s">
        <v>247</v>
      </c>
      <c r="BE177" s="137" t="n">
        <f aca="false">IF(N177="základní",J177,0)</f>
        <v>0</v>
      </c>
      <c r="BF177" s="137" t="n">
        <f aca="false">IF(N177="snížená",J177,0)</f>
        <v>0</v>
      </c>
      <c r="BG177" s="137" t="n">
        <f aca="false">IF(N177="zákl. přenesená",J177,0)</f>
        <v>0</v>
      </c>
      <c r="BH177" s="137" t="n">
        <f aca="false">IF(N177="sníž. přenesená",J177,0)</f>
        <v>0</v>
      </c>
      <c r="BI177" s="137" t="n">
        <f aca="false">IF(N177="nulová",J177,0)</f>
        <v>0</v>
      </c>
      <c r="BJ177" s="3" t="s">
        <v>81</v>
      </c>
      <c r="BK177" s="137" t="n">
        <f aca="false">ROUND(I177*H177,2)</f>
        <v>0</v>
      </c>
      <c r="BL177" s="3" t="s">
        <v>302</v>
      </c>
      <c r="BM177" s="258" t="s">
        <v>612</v>
      </c>
    </row>
    <row r="178" s="30" customFormat="true" ht="19.2" hidden="false" customHeight="false" outlineLevel="0" collapsed="false">
      <c r="A178" s="26"/>
      <c r="B178" s="27"/>
      <c r="C178" s="28"/>
      <c r="D178" s="259" t="s">
        <v>256</v>
      </c>
      <c r="E178" s="28"/>
      <c r="F178" s="260" t="s">
        <v>613</v>
      </c>
      <c r="G178" s="28"/>
      <c r="H178" s="28"/>
      <c r="I178" s="211"/>
      <c r="J178" s="28"/>
      <c r="K178" s="28"/>
      <c r="L178" s="29"/>
      <c r="M178" s="261"/>
      <c r="N178" s="262"/>
      <c r="O178" s="76"/>
      <c r="P178" s="76"/>
      <c r="Q178" s="76"/>
      <c r="R178" s="76"/>
      <c r="S178" s="76"/>
      <c r="T178" s="77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T178" s="3" t="s">
        <v>256</v>
      </c>
      <c r="AU178" s="3" t="s">
        <v>265</v>
      </c>
    </row>
    <row r="179" s="30" customFormat="true" ht="24.15" hidden="false" customHeight="true" outlineLevel="0" collapsed="false">
      <c r="A179" s="26"/>
      <c r="B179" s="27"/>
      <c r="C179" s="263" t="s">
        <v>719</v>
      </c>
      <c r="D179" s="263" t="s">
        <v>288</v>
      </c>
      <c r="E179" s="264" t="s">
        <v>1638</v>
      </c>
      <c r="F179" s="265" t="s">
        <v>1639</v>
      </c>
      <c r="G179" s="266" t="s">
        <v>291</v>
      </c>
      <c r="H179" s="267" t="n">
        <v>1</v>
      </c>
      <c r="I179" s="268"/>
      <c r="J179" s="269" t="n">
        <f aca="false">ROUND(I179*H179,2)</f>
        <v>0</v>
      </c>
      <c r="K179" s="270"/>
      <c r="L179" s="271"/>
      <c r="M179" s="272"/>
      <c r="N179" s="273" t="s">
        <v>39</v>
      </c>
      <c r="O179" s="76"/>
      <c r="P179" s="256" t="n">
        <f aca="false">O179*H179</f>
        <v>0</v>
      </c>
      <c r="Q179" s="256" t="n">
        <v>0.00503</v>
      </c>
      <c r="R179" s="256" t="n">
        <f aca="false">Q179*H179</f>
        <v>0.00503</v>
      </c>
      <c r="S179" s="256" t="n">
        <v>0</v>
      </c>
      <c r="T179" s="257" t="n">
        <f aca="false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258" t="s">
        <v>324</v>
      </c>
      <c r="AT179" s="258" t="s">
        <v>288</v>
      </c>
      <c r="AU179" s="258" t="s">
        <v>265</v>
      </c>
      <c r="AY179" s="3" t="s">
        <v>247</v>
      </c>
      <c r="BE179" s="137" t="n">
        <f aca="false">IF(N179="základní",J179,0)</f>
        <v>0</v>
      </c>
      <c r="BF179" s="137" t="n">
        <f aca="false">IF(N179="snížená",J179,0)</f>
        <v>0</v>
      </c>
      <c r="BG179" s="137" t="n">
        <f aca="false">IF(N179="zákl. přenesená",J179,0)</f>
        <v>0</v>
      </c>
      <c r="BH179" s="137" t="n">
        <f aca="false">IF(N179="sníž. přenesená",J179,0)</f>
        <v>0</v>
      </c>
      <c r="BI179" s="137" t="n">
        <f aca="false">IF(N179="nulová",J179,0)</f>
        <v>0</v>
      </c>
      <c r="BJ179" s="3" t="s">
        <v>81</v>
      </c>
      <c r="BK179" s="137" t="n">
        <f aca="false">ROUND(I179*H179,2)</f>
        <v>0</v>
      </c>
      <c r="BL179" s="3" t="s">
        <v>302</v>
      </c>
      <c r="BM179" s="258" t="s">
        <v>1640</v>
      </c>
    </row>
    <row r="180" s="30" customFormat="true" ht="19.2" hidden="false" customHeight="false" outlineLevel="0" collapsed="false">
      <c r="A180" s="26"/>
      <c r="B180" s="27"/>
      <c r="C180" s="28"/>
      <c r="D180" s="259" t="s">
        <v>256</v>
      </c>
      <c r="E180" s="28"/>
      <c r="F180" s="260" t="s">
        <v>1639</v>
      </c>
      <c r="G180" s="28"/>
      <c r="H180" s="28"/>
      <c r="I180" s="211"/>
      <c r="J180" s="28"/>
      <c r="K180" s="28"/>
      <c r="L180" s="29"/>
      <c r="M180" s="261"/>
      <c r="N180" s="262"/>
      <c r="O180" s="76"/>
      <c r="P180" s="76"/>
      <c r="Q180" s="76"/>
      <c r="R180" s="76"/>
      <c r="S180" s="76"/>
      <c r="T180" s="77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T180" s="3" t="s">
        <v>256</v>
      </c>
      <c r="AU180" s="3" t="s">
        <v>265</v>
      </c>
    </row>
    <row r="181" s="30" customFormat="true" ht="33" hidden="false" customHeight="true" outlineLevel="0" collapsed="false">
      <c r="A181" s="26"/>
      <c r="B181" s="27"/>
      <c r="C181" s="246" t="s">
        <v>622</v>
      </c>
      <c r="D181" s="246" t="s">
        <v>250</v>
      </c>
      <c r="E181" s="247" t="s">
        <v>623</v>
      </c>
      <c r="F181" s="248" t="s">
        <v>624</v>
      </c>
      <c r="G181" s="249" t="s">
        <v>291</v>
      </c>
      <c r="H181" s="250" t="n">
        <v>3</v>
      </c>
      <c r="I181" s="251"/>
      <c r="J181" s="252" t="n">
        <f aca="false">ROUND(I181*H181,2)</f>
        <v>0</v>
      </c>
      <c r="K181" s="253"/>
      <c r="L181" s="29"/>
      <c r="M181" s="254"/>
      <c r="N181" s="255" t="s">
        <v>39</v>
      </c>
      <c r="O181" s="76"/>
      <c r="P181" s="256" t="n">
        <f aca="false">O181*H181</f>
        <v>0</v>
      </c>
      <c r="Q181" s="256" t="n">
        <v>0</v>
      </c>
      <c r="R181" s="256" t="n">
        <f aca="false">Q181*H181</f>
        <v>0</v>
      </c>
      <c r="S181" s="256" t="n">
        <v>0</v>
      </c>
      <c r="T181" s="257" t="n">
        <f aca="false">S181*H181</f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258" t="s">
        <v>302</v>
      </c>
      <c r="AT181" s="258" t="s">
        <v>250</v>
      </c>
      <c r="AU181" s="258" t="s">
        <v>265</v>
      </c>
      <c r="AY181" s="3" t="s">
        <v>247</v>
      </c>
      <c r="BE181" s="137" t="n">
        <f aca="false">IF(N181="základní",J181,0)</f>
        <v>0</v>
      </c>
      <c r="BF181" s="137" t="n">
        <f aca="false">IF(N181="snížená",J181,0)</f>
        <v>0</v>
      </c>
      <c r="BG181" s="137" t="n">
        <f aca="false">IF(N181="zákl. přenesená",J181,0)</f>
        <v>0</v>
      </c>
      <c r="BH181" s="137" t="n">
        <f aca="false">IF(N181="sníž. přenesená",J181,0)</f>
        <v>0</v>
      </c>
      <c r="BI181" s="137" t="n">
        <f aca="false">IF(N181="nulová",J181,0)</f>
        <v>0</v>
      </c>
      <c r="BJ181" s="3" t="s">
        <v>81</v>
      </c>
      <c r="BK181" s="137" t="n">
        <f aca="false">ROUND(I181*H181,2)</f>
        <v>0</v>
      </c>
      <c r="BL181" s="3" t="s">
        <v>302</v>
      </c>
      <c r="BM181" s="258" t="s">
        <v>625</v>
      </c>
    </row>
    <row r="182" s="30" customFormat="true" ht="19.2" hidden="false" customHeight="false" outlineLevel="0" collapsed="false">
      <c r="A182" s="26"/>
      <c r="B182" s="27"/>
      <c r="C182" s="28"/>
      <c r="D182" s="259" t="s">
        <v>256</v>
      </c>
      <c r="E182" s="28"/>
      <c r="F182" s="260" t="s">
        <v>624</v>
      </c>
      <c r="G182" s="28"/>
      <c r="H182" s="28"/>
      <c r="I182" s="211"/>
      <c r="J182" s="28"/>
      <c r="K182" s="28"/>
      <c r="L182" s="29"/>
      <c r="M182" s="261"/>
      <c r="N182" s="262"/>
      <c r="O182" s="76"/>
      <c r="P182" s="76"/>
      <c r="Q182" s="76"/>
      <c r="R182" s="76"/>
      <c r="S182" s="76"/>
      <c r="T182" s="77"/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T182" s="3" t="s">
        <v>256</v>
      </c>
      <c r="AU182" s="3" t="s">
        <v>265</v>
      </c>
    </row>
    <row r="183" s="30" customFormat="true" ht="24.15" hidden="false" customHeight="true" outlineLevel="0" collapsed="false">
      <c r="A183" s="26"/>
      <c r="B183" s="27"/>
      <c r="C183" s="263" t="s">
        <v>626</v>
      </c>
      <c r="D183" s="263" t="s">
        <v>288</v>
      </c>
      <c r="E183" s="264" t="s">
        <v>627</v>
      </c>
      <c r="F183" s="265" t="s">
        <v>628</v>
      </c>
      <c r="G183" s="266" t="s">
        <v>291</v>
      </c>
      <c r="H183" s="267" t="n">
        <v>3</v>
      </c>
      <c r="I183" s="268"/>
      <c r="J183" s="269" t="n">
        <f aca="false">ROUND(I183*H183,2)</f>
        <v>0</v>
      </c>
      <c r="K183" s="270"/>
      <c r="L183" s="271"/>
      <c r="M183" s="272"/>
      <c r="N183" s="273" t="s">
        <v>39</v>
      </c>
      <c r="O183" s="76"/>
      <c r="P183" s="256" t="n">
        <f aca="false">O183*H183</f>
        <v>0</v>
      </c>
      <c r="Q183" s="256" t="n">
        <v>0</v>
      </c>
      <c r="R183" s="256" t="n">
        <f aca="false">Q183*H183</f>
        <v>0</v>
      </c>
      <c r="S183" s="256" t="n">
        <v>0</v>
      </c>
      <c r="T183" s="257" t="n">
        <f aca="false">S183*H183</f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258" t="s">
        <v>324</v>
      </c>
      <c r="AT183" s="258" t="s">
        <v>288</v>
      </c>
      <c r="AU183" s="258" t="s">
        <v>265</v>
      </c>
      <c r="AY183" s="3" t="s">
        <v>247</v>
      </c>
      <c r="BE183" s="137" t="n">
        <f aca="false">IF(N183="základní",J183,0)</f>
        <v>0</v>
      </c>
      <c r="BF183" s="137" t="n">
        <f aca="false">IF(N183="snížená",J183,0)</f>
        <v>0</v>
      </c>
      <c r="BG183" s="137" t="n">
        <f aca="false">IF(N183="zákl. přenesená",J183,0)</f>
        <v>0</v>
      </c>
      <c r="BH183" s="137" t="n">
        <f aca="false">IF(N183="sníž. přenesená",J183,0)</f>
        <v>0</v>
      </c>
      <c r="BI183" s="137" t="n">
        <f aca="false">IF(N183="nulová",J183,0)</f>
        <v>0</v>
      </c>
      <c r="BJ183" s="3" t="s">
        <v>81</v>
      </c>
      <c r="BK183" s="137" t="n">
        <f aca="false">ROUND(I183*H183,2)</f>
        <v>0</v>
      </c>
      <c r="BL183" s="3" t="s">
        <v>302</v>
      </c>
      <c r="BM183" s="258" t="s">
        <v>629</v>
      </c>
    </row>
    <row r="184" s="30" customFormat="true" ht="19.2" hidden="false" customHeight="false" outlineLevel="0" collapsed="false">
      <c r="A184" s="26"/>
      <c r="B184" s="27"/>
      <c r="C184" s="28"/>
      <c r="D184" s="259" t="s">
        <v>256</v>
      </c>
      <c r="E184" s="28"/>
      <c r="F184" s="260" t="s">
        <v>628</v>
      </c>
      <c r="G184" s="28"/>
      <c r="H184" s="28"/>
      <c r="I184" s="211"/>
      <c r="J184" s="28"/>
      <c r="K184" s="28"/>
      <c r="L184" s="29"/>
      <c r="M184" s="261"/>
      <c r="N184" s="262"/>
      <c r="O184" s="76"/>
      <c r="P184" s="76"/>
      <c r="Q184" s="76"/>
      <c r="R184" s="76"/>
      <c r="S184" s="76"/>
      <c r="T184" s="77"/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T184" s="3" t="s">
        <v>256</v>
      </c>
      <c r="AU184" s="3" t="s">
        <v>265</v>
      </c>
    </row>
    <row r="185" s="30" customFormat="true" ht="33" hidden="false" customHeight="true" outlineLevel="0" collapsed="false">
      <c r="A185" s="26"/>
      <c r="B185" s="27"/>
      <c r="C185" s="246" t="s">
        <v>630</v>
      </c>
      <c r="D185" s="246" t="s">
        <v>250</v>
      </c>
      <c r="E185" s="247" t="s">
        <v>631</v>
      </c>
      <c r="F185" s="248" t="s">
        <v>632</v>
      </c>
      <c r="G185" s="249" t="s">
        <v>291</v>
      </c>
      <c r="H185" s="250" t="n">
        <v>1</v>
      </c>
      <c r="I185" s="251"/>
      <c r="J185" s="252" t="n">
        <f aca="false">ROUND(I185*H185,2)</f>
        <v>0</v>
      </c>
      <c r="K185" s="253"/>
      <c r="L185" s="29"/>
      <c r="M185" s="254"/>
      <c r="N185" s="255" t="s">
        <v>39</v>
      </c>
      <c r="O185" s="76"/>
      <c r="P185" s="256" t="n">
        <f aca="false">O185*H185</f>
        <v>0</v>
      </c>
      <c r="Q185" s="256" t="n">
        <v>0</v>
      </c>
      <c r="R185" s="256" t="n">
        <f aca="false">Q185*H185</f>
        <v>0</v>
      </c>
      <c r="S185" s="256" t="n">
        <v>0</v>
      </c>
      <c r="T185" s="257" t="n">
        <f aca="false">S185*H185</f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258" t="s">
        <v>302</v>
      </c>
      <c r="AT185" s="258" t="s">
        <v>250</v>
      </c>
      <c r="AU185" s="258" t="s">
        <v>265</v>
      </c>
      <c r="AY185" s="3" t="s">
        <v>247</v>
      </c>
      <c r="BE185" s="137" t="n">
        <f aca="false">IF(N185="základní",J185,0)</f>
        <v>0</v>
      </c>
      <c r="BF185" s="137" t="n">
        <f aca="false">IF(N185="snížená",J185,0)</f>
        <v>0</v>
      </c>
      <c r="BG185" s="137" t="n">
        <f aca="false">IF(N185="zákl. přenesená",J185,0)</f>
        <v>0</v>
      </c>
      <c r="BH185" s="137" t="n">
        <f aca="false">IF(N185="sníž. přenesená",J185,0)</f>
        <v>0</v>
      </c>
      <c r="BI185" s="137" t="n">
        <f aca="false">IF(N185="nulová",J185,0)</f>
        <v>0</v>
      </c>
      <c r="BJ185" s="3" t="s">
        <v>81</v>
      </c>
      <c r="BK185" s="137" t="n">
        <f aca="false">ROUND(I185*H185,2)</f>
        <v>0</v>
      </c>
      <c r="BL185" s="3" t="s">
        <v>302</v>
      </c>
      <c r="BM185" s="258" t="s">
        <v>633</v>
      </c>
    </row>
    <row r="186" s="30" customFormat="true" ht="19.2" hidden="false" customHeight="false" outlineLevel="0" collapsed="false">
      <c r="A186" s="26"/>
      <c r="B186" s="27"/>
      <c r="C186" s="28"/>
      <c r="D186" s="259" t="s">
        <v>256</v>
      </c>
      <c r="E186" s="28"/>
      <c r="F186" s="260" t="s">
        <v>634</v>
      </c>
      <c r="G186" s="28"/>
      <c r="H186" s="28"/>
      <c r="I186" s="211"/>
      <c r="J186" s="28"/>
      <c r="K186" s="28"/>
      <c r="L186" s="29"/>
      <c r="M186" s="261"/>
      <c r="N186" s="262"/>
      <c r="O186" s="76"/>
      <c r="P186" s="76"/>
      <c r="Q186" s="76"/>
      <c r="R186" s="76"/>
      <c r="S186" s="76"/>
      <c r="T186" s="77"/>
      <c r="U186" s="26"/>
      <c r="V186" s="26"/>
      <c r="W186" s="26"/>
      <c r="X186" s="26"/>
      <c r="Y186" s="26"/>
      <c r="Z186" s="26"/>
      <c r="AA186" s="26"/>
      <c r="AB186" s="26"/>
      <c r="AC186" s="26"/>
      <c r="AD186" s="26"/>
      <c r="AE186" s="26"/>
      <c r="AT186" s="3" t="s">
        <v>256</v>
      </c>
      <c r="AU186" s="3" t="s">
        <v>265</v>
      </c>
    </row>
    <row r="187" s="30" customFormat="true" ht="24.15" hidden="false" customHeight="true" outlineLevel="0" collapsed="false">
      <c r="A187" s="26"/>
      <c r="B187" s="27"/>
      <c r="C187" s="263" t="s">
        <v>635</v>
      </c>
      <c r="D187" s="263" t="s">
        <v>288</v>
      </c>
      <c r="E187" s="264" t="s">
        <v>636</v>
      </c>
      <c r="F187" s="265" t="s">
        <v>637</v>
      </c>
      <c r="G187" s="266" t="s">
        <v>291</v>
      </c>
      <c r="H187" s="267" t="n">
        <v>1</v>
      </c>
      <c r="I187" s="268"/>
      <c r="J187" s="269" t="n">
        <f aca="false">ROUND(I187*H187,2)</f>
        <v>0</v>
      </c>
      <c r="K187" s="270"/>
      <c r="L187" s="271"/>
      <c r="M187" s="272"/>
      <c r="N187" s="273" t="s">
        <v>39</v>
      </c>
      <c r="O187" s="76"/>
      <c r="P187" s="256" t="n">
        <f aca="false">O187*H187</f>
        <v>0</v>
      </c>
      <c r="Q187" s="256" t="n">
        <v>0</v>
      </c>
      <c r="R187" s="256" t="n">
        <f aca="false">Q187*H187</f>
        <v>0</v>
      </c>
      <c r="S187" s="256" t="n">
        <v>0</v>
      </c>
      <c r="T187" s="257" t="n">
        <f aca="false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258" t="s">
        <v>324</v>
      </c>
      <c r="AT187" s="258" t="s">
        <v>288</v>
      </c>
      <c r="AU187" s="258" t="s">
        <v>265</v>
      </c>
      <c r="AY187" s="3" t="s">
        <v>247</v>
      </c>
      <c r="BE187" s="137" t="n">
        <f aca="false">IF(N187="základní",J187,0)</f>
        <v>0</v>
      </c>
      <c r="BF187" s="137" t="n">
        <f aca="false">IF(N187="snížená",J187,0)</f>
        <v>0</v>
      </c>
      <c r="BG187" s="137" t="n">
        <f aca="false">IF(N187="zákl. přenesená",J187,0)</f>
        <v>0</v>
      </c>
      <c r="BH187" s="137" t="n">
        <f aca="false">IF(N187="sníž. přenesená",J187,0)</f>
        <v>0</v>
      </c>
      <c r="BI187" s="137" t="n">
        <f aca="false">IF(N187="nulová",J187,0)</f>
        <v>0</v>
      </c>
      <c r="BJ187" s="3" t="s">
        <v>81</v>
      </c>
      <c r="BK187" s="137" t="n">
        <f aca="false">ROUND(I187*H187,2)</f>
        <v>0</v>
      </c>
      <c r="BL187" s="3" t="s">
        <v>302</v>
      </c>
      <c r="BM187" s="258" t="s">
        <v>638</v>
      </c>
    </row>
    <row r="188" s="30" customFormat="true" ht="19.2" hidden="false" customHeight="false" outlineLevel="0" collapsed="false">
      <c r="A188" s="26"/>
      <c r="B188" s="27"/>
      <c r="C188" s="28"/>
      <c r="D188" s="259" t="s">
        <v>256</v>
      </c>
      <c r="E188" s="28"/>
      <c r="F188" s="260" t="s">
        <v>637</v>
      </c>
      <c r="G188" s="28"/>
      <c r="H188" s="28"/>
      <c r="I188" s="211"/>
      <c r="J188" s="28"/>
      <c r="K188" s="28"/>
      <c r="L188" s="29"/>
      <c r="M188" s="261"/>
      <c r="N188" s="262"/>
      <c r="O188" s="76"/>
      <c r="P188" s="76"/>
      <c r="Q188" s="76"/>
      <c r="R188" s="76"/>
      <c r="S188" s="76"/>
      <c r="T188" s="77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T188" s="3" t="s">
        <v>256</v>
      </c>
      <c r="AU188" s="3" t="s">
        <v>265</v>
      </c>
    </row>
    <row r="189" s="30" customFormat="true" ht="16.5" hidden="false" customHeight="true" outlineLevel="0" collapsed="false">
      <c r="A189" s="26"/>
      <c r="B189" s="27"/>
      <c r="C189" s="246" t="s">
        <v>647</v>
      </c>
      <c r="D189" s="246" t="s">
        <v>250</v>
      </c>
      <c r="E189" s="247" t="s">
        <v>648</v>
      </c>
      <c r="F189" s="248" t="s">
        <v>649</v>
      </c>
      <c r="G189" s="249" t="s">
        <v>291</v>
      </c>
      <c r="H189" s="250" t="n">
        <v>1</v>
      </c>
      <c r="I189" s="251"/>
      <c r="J189" s="252" t="n">
        <f aca="false">ROUND(I189*H189,2)</f>
        <v>0</v>
      </c>
      <c r="K189" s="253"/>
      <c r="L189" s="29"/>
      <c r="M189" s="254"/>
      <c r="N189" s="255" t="s">
        <v>39</v>
      </c>
      <c r="O189" s="76"/>
      <c r="P189" s="256" t="n">
        <f aca="false">O189*H189</f>
        <v>0</v>
      </c>
      <c r="Q189" s="256" t="n">
        <v>0</v>
      </c>
      <c r="R189" s="256" t="n">
        <f aca="false">Q189*H189</f>
        <v>0</v>
      </c>
      <c r="S189" s="256" t="n">
        <v>0</v>
      </c>
      <c r="T189" s="257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258" t="s">
        <v>302</v>
      </c>
      <c r="AT189" s="258" t="s">
        <v>250</v>
      </c>
      <c r="AU189" s="258" t="s">
        <v>265</v>
      </c>
      <c r="AY189" s="3" t="s">
        <v>247</v>
      </c>
      <c r="BE189" s="137" t="n">
        <f aca="false">IF(N189="základní",J189,0)</f>
        <v>0</v>
      </c>
      <c r="BF189" s="137" t="n">
        <f aca="false">IF(N189="snížená",J189,0)</f>
        <v>0</v>
      </c>
      <c r="BG189" s="137" t="n">
        <f aca="false">IF(N189="zákl. přenesená",J189,0)</f>
        <v>0</v>
      </c>
      <c r="BH189" s="137" t="n">
        <f aca="false">IF(N189="sníž. přenesená",J189,0)</f>
        <v>0</v>
      </c>
      <c r="BI189" s="137" t="n">
        <f aca="false">IF(N189="nulová",J189,0)</f>
        <v>0</v>
      </c>
      <c r="BJ189" s="3" t="s">
        <v>81</v>
      </c>
      <c r="BK189" s="137" t="n">
        <f aca="false">ROUND(I189*H189,2)</f>
        <v>0</v>
      </c>
      <c r="BL189" s="3" t="s">
        <v>302</v>
      </c>
      <c r="BM189" s="258" t="s">
        <v>650</v>
      </c>
    </row>
    <row r="190" s="30" customFormat="true" ht="19.2" hidden="false" customHeight="false" outlineLevel="0" collapsed="false">
      <c r="A190" s="26"/>
      <c r="B190" s="27"/>
      <c r="C190" s="28"/>
      <c r="D190" s="259" t="s">
        <v>256</v>
      </c>
      <c r="E190" s="28"/>
      <c r="F190" s="260" t="s">
        <v>651</v>
      </c>
      <c r="G190" s="28"/>
      <c r="H190" s="28"/>
      <c r="I190" s="211"/>
      <c r="J190" s="28"/>
      <c r="K190" s="28"/>
      <c r="L190" s="29"/>
      <c r="M190" s="261"/>
      <c r="N190" s="262"/>
      <c r="O190" s="76"/>
      <c r="P190" s="76"/>
      <c r="Q190" s="76"/>
      <c r="R190" s="76"/>
      <c r="S190" s="76"/>
      <c r="T190" s="7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T190" s="3" t="s">
        <v>256</v>
      </c>
      <c r="AU190" s="3" t="s">
        <v>265</v>
      </c>
    </row>
    <row r="191" s="30" customFormat="true" ht="24.15" hidden="false" customHeight="true" outlineLevel="0" collapsed="false">
      <c r="A191" s="26"/>
      <c r="B191" s="27"/>
      <c r="C191" s="263" t="s">
        <v>652</v>
      </c>
      <c r="D191" s="263" t="s">
        <v>288</v>
      </c>
      <c r="E191" s="264" t="s">
        <v>653</v>
      </c>
      <c r="F191" s="265" t="s">
        <v>654</v>
      </c>
      <c r="G191" s="266" t="s">
        <v>291</v>
      </c>
      <c r="H191" s="267" t="n">
        <v>1</v>
      </c>
      <c r="I191" s="268"/>
      <c r="J191" s="269" t="n">
        <f aca="false">ROUND(I191*H191,2)</f>
        <v>0</v>
      </c>
      <c r="K191" s="270"/>
      <c r="L191" s="271"/>
      <c r="M191" s="272"/>
      <c r="N191" s="273" t="s">
        <v>39</v>
      </c>
      <c r="O191" s="76"/>
      <c r="P191" s="256" t="n">
        <f aca="false">O191*H191</f>
        <v>0</v>
      </c>
      <c r="Q191" s="256" t="n">
        <v>5E-005</v>
      </c>
      <c r="R191" s="256" t="n">
        <f aca="false">Q191*H191</f>
        <v>5E-005</v>
      </c>
      <c r="S191" s="256" t="n">
        <v>0</v>
      </c>
      <c r="T191" s="257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258" t="s">
        <v>324</v>
      </c>
      <c r="AT191" s="258" t="s">
        <v>288</v>
      </c>
      <c r="AU191" s="258" t="s">
        <v>265</v>
      </c>
      <c r="AY191" s="3" t="s">
        <v>247</v>
      </c>
      <c r="BE191" s="137" t="n">
        <f aca="false">IF(N191="základní",J191,0)</f>
        <v>0</v>
      </c>
      <c r="BF191" s="137" t="n">
        <f aca="false">IF(N191="snížená",J191,0)</f>
        <v>0</v>
      </c>
      <c r="BG191" s="137" t="n">
        <f aca="false">IF(N191="zákl. přenesená",J191,0)</f>
        <v>0</v>
      </c>
      <c r="BH191" s="137" t="n">
        <f aca="false">IF(N191="sníž. přenesená",J191,0)</f>
        <v>0</v>
      </c>
      <c r="BI191" s="137" t="n">
        <f aca="false">IF(N191="nulová",J191,0)</f>
        <v>0</v>
      </c>
      <c r="BJ191" s="3" t="s">
        <v>81</v>
      </c>
      <c r="BK191" s="137" t="n">
        <f aca="false">ROUND(I191*H191,2)</f>
        <v>0</v>
      </c>
      <c r="BL191" s="3" t="s">
        <v>302</v>
      </c>
      <c r="BM191" s="258" t="s">
        <v>655</v>
      </c>
    </row>
    <row r="192" s="30" customFormat="true" ht="19.2" hidden="false" customHeight="false" outlineLevel="0" collapsed="false">
      <c r="A192" s="26"/>
      <c r="B192" s="27"/>
      <c r="C192" s="28"/>
      <c r="D192" s="259" t="s">
        <v>256</v>
      </c>
      <c r="E192" s="28"/>
      <c r="F192" s="260" t="s">
        <v>654</v>
      </c>
      <c r="G192" s="28"/>
      <c r="H192" s="28"/>
      <c r="I192" s="211"/>
      <c r="J192" s="28"/>
      <c r="K192" s="28"/>
      <c r="L192" s="29"/>
      <c r="M192" s="261"/>
      <c r="N192" s="262"/>
      <c r="O192" s="76"/>
      <c r="P192" s="76"/>
      <c r="Q192" s="76"/>
      <c r="R192" s="76"/>
      <c r="S192" s="76"/>
      <c r="T192" s="77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T192" s="3" t="s">
        <v>256</v>
      </c>
      <c r="AU192" s="3" t="s">
        <v>265</v>
      </c>
    </row>
    <row r="193" s="30" customFormat="true" ht="24.15" hidden="false" customHeight="true" outlineLevel="0" collapsed="false">
      <c r="A193" s="26"/>
      <c r="B193" s="27"/>
      <c r="C193" s="246" t="s">
        <v>656</v>
      </c>
      <c r="D193" s="246" t="s">
        <v>250</v>
      </c>
      <c r="E193" s="247" t="s">
        <v>657</v>
      </c>
      <c r="F193" s="248" t="s">
        <v>658</v>
      </c>
      <c r="G193" s="249" t="s">
        <v>291</v>
      </c>
      <c r="H193" s="250" t="n">
        <v>1</v>
      </c>
      <c r="I193" s="251"/>
      <c r="J193" s="252" t="n">
        <f aca="false">ROUND(I193*H193,2)</f>
        <v>0</v>
      </c>
      <c r="K193" s="253"/>
      <c r="L193" s="29"/>
      <c r="M193" s="254"/>
      <c r="N193" s="255" t="s">
        <v>39</v>
      </c>
      <c r="O193" s="76"/>
      <c r="P193" s="256" t="n">
        <f aca="false">O193*H193</f>
        <v>0</v>
      </c>
      <c r="Q193" s="256" t="n">
        <v>0</v>
      </c>
      <c r="R193" s="256" t="n">
        <f aca="false">Q193*H193</f>
        <v>0</v>
      </c>
      <c r="S193" s="256" t="n">
        <v>0</v>
      </c>
      <c r="T193" s="257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302</v>
      </c>
      <c r="AT193" s="258" t="s">
        <v>250</v>
      </c>
      <c r="AU193" s="258" t="s">
        <v>265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659</v>
      </c>
    </row>
    <row r="194" s="30" customFormat="true" ht="19.2" hidden="false" customHeight="false" outlineLevel="0" collapsed="false">
      <c r="A194" s="26"/>
      <c r="B194" s="27"/>
      <c r="C194" s="28"/>
      <c r="D194" s="259" t="s">
        <v>256</v>
      </c>
      <c r="E194" s="28"/>
      <c r="F194" s="260" t="s">
        <v>658</v>
      </c>
      <c r="G194" s="28"/>
      <c r="H194" s="28"/>
      <c r="I194" s="211"/>
      <c r="J194" s="28"/>
      <c r="K194" s="28"/>
      <c r="L194" s="29"/>
      <c r="M194" s="261"/>
      <c r="N194" s="262"/>
      <c r="O194" s="76"/>
      <c r="P194" s="76"/>
      <c r="Q194" s="76"/>
      <c r="R194" s="76"/>
      <c r="S194" s="76"/>
      <c r="T194" s="77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T194" s="3" t="s">
        <v>256</v>
      </c>
      <c r="AU194" s="3" t="s">
        <v>265</v>
      </c>
    </row>
    <row r="195" s="30" customFormat="true" ht="24.15" hidden="false" customHeight="true" outlineLevel="0" collapsed="false">
      <c r="A195" s="26"/>
      <c r="B195" s="27"/>
      <c r="C195" s="263" t="s">
        <v>660</v>
      </c>
      <c r="D195" s="263" t="s">
        <v>288</v>
      </c>
      <c r="E195" s="264" t="s">
        <v>661</v>
      </c>
      <c r="F195" s="265" t="s">
        <v>662</v>
      </c>
      <c r="G195" s="266" t="s">
        <v>291</v>
      </c>
      <c r="H195" s="267" t="n">
        <v>1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5E-005</v>
      </c>
      <c r="R195" s="256" t="n">
        <f aca="false">Q195*H195</f>
        <v>5E-005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324</v>
      </c>
      <c r="AT195" s="258" t="s">
        <v>288</v>
      </c>
      <c r="AU195" s="258" t="s">
        <v>265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302</v>
      </c>
      <c r="BM195" s="258" t="s">
        <v>663</v>
      </c>
    </row>
    <row r="196" s="30" customFormat="true" ht="19.2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662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265</v>
      </c>
    </row>
    <row r="197" s="30" customFormat="true" ht="24.15" hidden="false" customHeight="true" outlineLevel="0" collapsed="false">
      <c r="A197" s="26"/>
      <c r="B197" s="27"/>
      <c r="C197" s="246" t="s">
        <v>664</v>
      </c>
      <c r="D197" s="246" t="s">
        <v>250</v>
      </c>
      <c r="E197" s="247" t="s">
        <v>665</v>
      </c>
      <c r="F197" s="248" t="s">
        <v>666</v>
      </c>
      <c r="G197" s="249" t="s">
        <v>332</v>
      </c>
      <c r="H197" s="250" t="n">
        <v>12</v>
      </c>
      <c r="I197" s="251"/>
      <c r="J197" s="252" t="n">
        <f aca="false">ROUND(I197*H197,2)</f>
        <v>0</v>
      </c>
      <c r="K197" s="253"/>
      <c r="L197" s="29"/>
      <c r="M197" s="254"/>
      <c r="N197" s="255" t="s">
        <v>39</v>
      </c>
      <c r="O197" s="76"/>
      <c r="P197" s="256" t="n">
        <f aca="false">O197*H197</f>
        <v>0</v>
      </c>
      <c r="Q197" s="256" t="n">
        <v>0</v>
      </c>
      <c r="R197" s="256" t="n">
        <f aca="false">Q197*H197</f>
        <v>0</v>
      </c>
      <c r="S197" s="256" t="n">
        <v>0</v>
      </c>
      <c r="T197" s="257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258" t="s">
        <v>302</v>
      </c>
      <c r="AT197" s="258" t="s">
        <v>250</v>
      </c>
      <c r="AU197" s="258" t="s">
        <v>265</v>
      </c>
      <c r="AY197" s="3" t="s">
        <v>247</v>
      </c>
      <c r="BE197" s="137" t="n">
        <f aca="false">IF(N197="základní",J197,0)</f>
        <v>0</v>
      </c>
      <c r="BF197" s="137" t="n">
        <f aca="false">IF(N197="snížená",J197,0)</f>
        <v>0</v>
      </c>
      <c r="BG197" s="137" t="n">
        <f aca="false">IF(N197="zákl. přenesená",J197,0)</f>
        <v>0</v>
      </c>
      <c r="BH197" s="137" t="n">
        <f aca="false">IF(N197="sníž. přenesená",J197,0)</f>
        <v>0</v>
      </c>
      <c r="BI197" s="137" t="n">
        <f aca="false">IF(N197="nulová",J197,0)</f>
        <v>0</v>
      </c>
      <c r="BJ197" s="3" t="s">
        <v>81</v>
      </c>
      <c r="BK197" s="137" t="n">
        <f aca="false">ROUND(I197*H197,2)</f>
        <v>0</v>
      </c>
      <c r="BL197" s="3" t="s">
        <v>302</v>
      </c>
      <c r="BM197" s="258" t="s">
        <v>667</v>
      </c>
    </row>
    <row r="198" s="30" customFormat="true" ht="28.8" hidden="false" customHeight="false" outlineLevel="0" collapsed="false">
      <c r="A198" s="26"/>
      <c r="B198" s="27"/>
      <c r="C198" s="28"/>
      <c r="D198" s="259" t="s">
        <v>256</v>
      </c>
      <c r="E198" s="28"/>
      <c r="F198" s="260" t="s">
        <v>668</v>
      </c>
      <c r="G198" s="28"/>
      <c r="H198" s="28"/>
      <c r="I198" s="211"/>
      <c r="J198" s="28"/>
      <c r="K198" s="28"/>
      <c r="L198" s="29"/>
      <c r="M198" s="261"/>
      <c r="N198" s="262"/>
      <c r="O198" s="76"/>
      <c r="P198" s="76"/>
      <c r="Q198" s="76"/>
      <c r="R198" s="76"/>
      <c r="S198" s="76"/>
      <c r="T198" s="7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3" t="s">
        <v>256</v>
      </c>
      <c r="AU198" s="3" t="s">
        <v>265</v>
      </c>
    </row>
    <row r="199" s="30" customFormat="true" ht="37.8" hidden="false" customHeight="true" outlineLevel="0" collapsed="false">
      <c r="A199" s="26"/>
      <c r="B199" s="27"/>
      <c r="C199" s="263" t="s">
        <v>669</v>
      </c>
      <c r="D199" s="263" t="s">
        <v>288</v>
      </c>
      <c r="E199" s="264" t="s">
        <v>670</v>
      </c>
      <c r="F199" s="265" t="s">
        <v>671</v>
      </c>
      <c r="G199" s="266" t="s">
        <v>332</v>
      </c>
      <c r="H199" s="267" t="n">
        <v>6</v>
      </c>
      <c r="I199" s="268"/>
      <c r="J199" s="269" t="n">
        <f aca="false">ROUND(I199*H199,2)</f>
        <v>0</v>
      </c>
      <c r="K199" s="270"/>
      <c r="L199" s="271"/>
      <c r="M199" s="272"/>
      <c r="N199" s="273" t="s">
        <v>39</v>
      </c>
      <c r="O199" s="76"/>
      <c r="P199" s="256" t="n">
        <f aca="false">O199*H199</f>
        <v>0</v>
      </c>
      <c r="Q199" s="256" t="n">
        <v>7E-005</v>
      </c>
      <c r="R199" s="256" t="n">
        <f aca="false">Q199*H199</f>
        <v>0.00042</v>
      </c>
      <c r="S199" s="256" t="n">
        <v>0</v>
      </c>
      <c r="T199" s="257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258" t="s">
        <v>324</v>
      </c>
      <c r="AT199" s="258" t="s">
        <v>288</v>
      </c>
      <c r="AU199" s="258" t="s">
        <v>265</v>
      </c>
      <c r="AY199" s="3" t="s">
        <v>247</v>
      </c>
      <c r="BE199" s="137" t="n">
        <f aca="false">IF(N199="základní",J199,0)</f>
        <v>0</v>
      </c>
      <c r="BF199" s="137" t="n">
        <f aca="false">IF(N199="snížená",J199,0)</f>
        <v>0</v>
      </c>
      <c r="BG199" s="137" t="n">
        <f aca="false">IF(N199="zákl. přenesená",J199,0)</f>
        <v>0</v>
      </c>
      <c r="BH199" s="137" t="n">
        <f aca="false">IF(N199="sníž. přenesená",J199,0)</f>
        <v>0</v>
      </c>
      <c r="BI199" s="137" t="n">
        <f aca="false">IF(N199="nulová",J199,0)</f>
        <v>0</v>
      </c>
      <c r="BJ199" s="3" t="s">
        <v>81</v>
      </c>
      <c r="BK199" s="137" t="n">
        <f aca="false">ROUND(I199*H199,2)</f>
        <v>0</v>
      </c>
      <c r="BL199" s="3" t="s">
        <v>302</v>
      </c>
      <c r="BM199" s="258" t="s">
        <v>672</v>
      </c>
    </row>
    <row r="200" s="30" customFormat="true" ht="28.8" hidden="false" customHeight="false" outlineLevel="0" collapsed="false">
      <c r="A200" s="26"/>
      <c r="B200" s="27"/>
      <c r="C200" s="28"/>
      <c r="D200" s="259" t="s">
        <v>256</v>
      </c>
      <c r="E200" s="28"/>
      <c r="F200" s="260" t="s">
        <v>671</v>
      </c>
      <c r="G200" s="28"/>
      <c r="H200" s="28"/>
      <c r="I200" s="211"/>
      <c r="J200" s="28"/>
      <c r="K200" s="28"/>
      <c r="L200" s="29"/>
      <c r="M200" s="261"/>
      <c r="N200" s="262"/>
      <c r="O200" s="76"/>
      <c r="P200" s="76"/>
      <c r="Q200" s="76"/>
      <c r="R200" s="76"/>
      <c r="S200" s="76"/>
      <c r="T200" s="7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3" t="s">
        <v>256</v>
      </c>
      <c r="AU200" s="3" t="s">
        <v>265</v>
      </c>
    </row>
    <row r="201" s="30" customFormat="true" ht="33" hidden="false" customHeight="true" outlineLevel="0" collapsed="false">
      <c r="A201" s="26"/>
      <c r="B201" s="27"/>
      <c r="C201" s="263" t="s">
        <v>673</v>
      </c>
      <c r="D201" s="263" t="s">
        <v>288</v>
      </c>
      <c r="E201" s="264" t="s">
        <v>674</v>
      </c>
      <c r="F201" s="265" t="s">
        <v>675</v>
      </c>
      <c r="G201" s="266" t="s">
        <v>332</v>
      </c>
      <c r="H201" s="267" t="n">
        <v>3</v>
      </c>
      <c r="I201" s="268"/>
      <c r="J201" s="269" t="n">
        <f aca="false">ROUND(I201*H201,2)</f>
        <v>0</v>
      </c>
      <c r="K201" s="270"/>
      <c r="L201" s="271"/>
      <c r="M201" s="272"/>
      <c r="N201" s="273" t="s">
        <v>39</v>
      </c>
      <c r="O201" s="76"/>
      <c r="P201" s="256" t="n">
        <f aca="false">O201*H201</f>
        <v>0</v>
      </c>
      <c r="Q201" s="256" t="n">
        <v>7E-005</v>
      </c>
      <c r="R201" s="256" t="n">
        <f aca="false">Q201*H201</f>
        <v>0.00021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324</v>
      </c>
      <c r="AT201" s="258" t="s">
        <v>288</v>
      </c>
      <c r="AU201" s="258" t="s">
        <v>265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676</v>
      </c>
    </row>
    <row r="202" s="30" customFormat="true" ht="19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675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265</v>
      </c>
    </row>
    <row r="203" s="30" customFormat="true" ht="37.8" hidden="false" customHeight="true" outlineLevel="0" collapsed="false">
      <c r="A203" s="26"/>
      <c r="B203" s="27"/>
      <c r="C203" s="263" t="s">
        <v>677</v>
      </c>
      <c r="D203" s="263" t="s">
        <v>288</v>
      </c>
      <c r="E203" s="264" t="s">
        <v>678</v>
      </c>
      <c r="F203" s="265" t="s">
        <v>679</v>
      </c>
      <c r="G203" s="266" t="s">
        <v>332</v>
      </c>
      <c r="H203" s="267" t="n">
        <v>3</v>
      </c>
      <c r="I203" s="268"/>
      <c r="J203" s="269" t="n">
        <f aca="false">ROUND(I203*H203,2)</f>
        <v>0</v>
      </c>
      <c r="K203" s="270"/>
      <c r="L203" s="271"/>
      <c r="M203" s="272"/>
      <c r="N203" s="273" t="s">
        <v>39</v>
      </c>
      <c r="O203" s="76"/>
      <c r="P203" s="256" t="n">
        <f aca="false">O203*H203</f>
        <v>0</v>
      </c>
      <c r="Q203" s="256" t="n">
        <v>7E-005</v>
      </c>
      <c r="R203" s="256" t="n">
        <f aca="false">Q203*H203</f>
        <v>0.00021</v>
      </c>
      <c r="S203" s="256" t="n">
        <v>0</v>
      </c>
      <c r="T203" s="257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324</v>
      </c>
      <c r="AT203" s="258" t="s">
        <v>288</v>
      </c>
      <c r="AU203" s="258" t="s">
        <v>265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680</v>
      </c>
    </row>
    <row r="204" s="30" customFormat="true" ht="19.2" hidden="false" customHeight="false" outlineLevel="0" collapsed="false">
      <c r="A204" s="26"/>
      <c r="B204" s="27"/>
      <c r="C204" s="28"/>
      <c r="D204" s="259" t="s">
        <v>256</v>
      </c>
      <c r="E204" s="28"/>
      <c r="F204" s="260" t="s">
        <v>679</v>
      </c>
      <c r="G204" s="28"/>
      <c r="H204" s="28"/>
      <c r="I204" s="211"/>
      <c r="J204" s="28"/>
      <c r="K204" s="28"/>
      <c r="L204" s="29"/>
      <c r="M204" s="261"/>
      <c r="N204" s="262"/>
      <c r="O204" s="76"/>
      <c r="P204" s="76"/>
      <c r="Q204" s="76"/>
      <c r="R204" s="76"/>
      <c r="S204" s="76"/>
      <c r="T204" s="7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3" t="s">
        <v>256</v>
      </c>
      <c r="AU204" s="3" t="s">
        <v>265</v>
      </c>
    </row>
    <row r="205" s="30" customFormat="true" ht="24.15" hidden="false" customHeight="true" outlineLevel="0" collapsed="false">
      <c r="A205" s="26"/>
      <c r="B205" s="27"/>
      <c r="C205" s="246" t="s">
        <v>681</v>
      </c>
      <c r="D205" s="246" t="s">
        <v>250</v>
      </c>
      <c r="E205" s="247" t="s">
        <v>682</v>
      </c>
      <c r="F205" s="248" t="s">
        <v>683</v>
      </c>
      <c r="G205" s="249" t="s">
        <v>291</v>
      </c>
      <c r="H205" s="250" t="n">
        <v>1</v>
      </c>
      <c r="I205" s="251"/>
      <c r="J205" s="252" t="n">
        <f aca="false">ROUND(I205*H205,2)</f>
        <v>0</v>
      </c>
      <c r="K205" s="253"/>
      <c r="L205" s="29"/>
      <c r="M205" s="254"/>
      <c r="N205" s="255" t="s">
        <v>39</v>
      </c>
      <c r="O205" s="76"/>
      <c r="P205" s="256" t="n">
        <f aca="false">O205*H205</f>
        <v>0</v>
      </c>
      <c r="Q205" s="256" t="n">
        <v>0</v>
      </c>
      <c r="R205" s="256" t="n">
        <f aca="false">Q205*H205</f>
        <v>0</v>
      </c>
      <c r="S205" s="256" t="n">
        <v>0</v>
      </c>
      <c r="T205" s="257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302</v>
      </c>
      <c r="AT205" s="258" t="s">
        <v>250</v>
      </c>
      <c r="AU205" s="258" t="s">
        <v>265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302</v>
      </c>
      <c r="BM205" s="258" t="s">
        <v>684</v>
      </c>
    </row>
    <row r="206" s="30" customFormat="true" ht="28.8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685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265</v>
      </c>
    </row>
    <row r="207" s="30" customFormat="true" ht="16.5" hidden="false" customHeight="true" outlineLevel="0" collapsed="false">
      <c r="A207" s="26"/>
      <c r="B207" s="27"/>
      <c r="C207" s="263" t="s">
        <v>686</v>
      </c>
      <c r="D207" s="263" t="s">
        <v>288</v>
      </c>
      <c r="E207" s="264" t="s">
        <v>687</v>
      </c>
      <c r="F207" s="265" t="s">
        <v>688</v>
      </c>
      <c r="G207" s="266" t="s">
        <v>291</v>
      </c>
      <c r="H207" s="267" t="n">
        <v>1</v>
      </c>
      <c r="I207" s="268"/>
      <c r="J207" s="269" t="n">
        <f aca="false">ROUND(I207*H207,2)</f>
        <v>0</v>
      </c>
      <c r="K207" s="270"/>
      <c r="L207" s="271"/>
      <c r="M207" s="272"/>
      <c r="N207" s="273" t="s">
        <v>39</v>
      </c>
      <c r="O207" s="76"/>
      <c r="P207" s="256" t="n">
        <f aca="false">O207*H207</f>
        <v>0</v>
      </c>
      <c r="Q207" s="256" t="n">
        <v>5E-005</v>
      </c>
      <c r="R207" s="256" t="n">
        <f aca="false">Q207*H207</f>
        <v>5E-005</v>
      </c>
      <c r="S207" s="256" t="n">
        <v>0</v>
      </c>
      <c r="T207" s="257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58" t="s">
        <v>324</v>
      </c>
      <c r="AT207" s="258" t="s">
        <v>288</v>
      </c>
      <c r="AU207" s="258" t="s">
        <v>265</v>
      </c>
      <c r="AY207" s="3" t="s">
        <v>247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81</v>
      </c>
      <c r="BK207" s="137" t="n">
        <f aca="false">ROUND(I207*H207,2)</f>
        <v>0</v>
      </c>
      <c r="BL207" s="3" t="s">
        <v>302</v>
      </c>
      <c r="BM207" s="258" t="s">
        <v>689</v>
      </c>
    </row>
    <row r="208" s="30" customFormat="true" ht="10.2" hidden="false" customHeight="false" outlineLevel="0" collapsed="false">
      <c r="A208" s="26"/>
      <c r="B208" s="27"/>
      <c r="C208" s="28"/>
      <c r="D208" s="259" t="s">
        <v>256</v>
      </c>
      <c r="E208" s="28"/>
      <c r="F208" s="260" t="s">
        <v>688</v>
      </c>
      <c r="G208" s="28"/>
      <c r="H208" s="28"/>
      <c r="I208" s="211"/>
      <c r="J208" s="28"/>
      <c r="K208" s="28"/>
      <c r="L208" s="29"/>
      <c r="M208" s="261"/>
      <c r="N208" s="262"/>
      <c r="O208" s="76"/>
      <c r="P208" s="76"/>
      <c r="Q208" s="76"/>
      <c r="R208" s="76"/>
      <c r="S208" s="76"/>
      <c r="T208" s="7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3" t="s">
        <v>256</v>
      </c>
      <c r="AU208" s="3" t="s">
        <v>265</v>
      </c>
    </row>
    <row r="209" s="30" customFormat="true" ht="33" hidden="false" customHeight="true" outlineLevel="0" collapsed="false">
      <c r="A209" s="26"/>
      <c r="B209" s="27"/>
      <c r="C209" s="246" t="s">
        <v>698</v>
      </c>
      <c r="D209" s="246" t="s">
        <v>250</v>
      </c>
      <c r="E209" s="247" t="s">
        <v>699</v>
      </c>
      <c r="F209" s="248" t="s">
        <v>700</v>
      </c>
      <c r="G209" s="249" t="s">
        <v>291</v>
      </c>
      <c r="H209" s="250" t="n">
        <v>7</v>
      </c>
      <c r="I209" s="251"/>
      <c r="J209" s="252" t="n">
        <f aca="false">ROUND(I209*H209,2)</f>
        <v>0</v>
      </c>
      <c r="K209" s="253"/>
      <c r="L209" s="29"/>
      <c r="M209" s="254"/>
      <c r="N209" s="255" t="s">
        <v>39</v>
      </c>
      <c r="O209" s="76"/>
      <c r="P209" s="256" t="n">
        <f aca="false">O209*H209</f>
        <v>0</v>
      </c>
      <c r="Q209" s="256" t="n">
        <v>0</v>
      </c>
      <c r="R209" s="256" t="n">
        <f aca="false">Q209*H209</f>
        <v>0</v>
      </c>
      <c r="S209" s="256" t="n">
        <v>0</v>
      </c>
      <c r="T209" s="257" t="n">
        <f aca="false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258" t="s">
        <v>302</v>
      </c>
      <c r="AT209" s="258" t="s">
        <v>250</v>
      </c>
      <c r="AU209" s="258" t="s">
        <v>265</v>
      </c>
      <c r="AY209" s="3" t="s">
        <v>247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81</v>
      </c>
      <c r="BK209" s="137" t="n">
        <f aca="false">ROUND(I209*H209,2)</f>
        <v>0</v>
      </c>
      <c r="BL209" s="3" t="s">
        <v>302</v>
      </c>
      <c r="BM209" s="258" t="s">
        <v>701</v>
      </c>
    </row>
    <row r="210" s="30" customFormat="true" ht="28.8" hidden="false" customHeight="false" outlineLevel="0" collapsed="false">
      <c r="A210" s="26"/>
      <c r="B210" s="27"/>
      <c r="C210" s="28"/>
      <c r="D210" s="259" t="s">
        <v>256</v>
      </c>
      <c r="E210" s="28"/>
      <c r="F210" s="260" t="s">
        <v>702</v>
      </c>
      <c r="G210" s="28"/>
      <c r="H210" s="28"/>
      <c r="I210" s="211"/>
      <c r="J210" s="28"/>
      <c r="K210" s="28"/>
      <c r="L210" s="29"/>
      <c r="M210" s="261"/>
      <c r="N210" s="262"/>
      <c r="O210" s="76"/>
      <c r="P210" s="76"/>
      <c r="Q210" s="76"/>
      <c r="R210" s="76"/>
      <c r="S210" s="76"/>
      <c r="T210" s="7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3" t="s">
        <v>256</v>
      </c>
      <c r="AU210" s="3" t="s">
        <v>265</v>
      </c>
    </row>
    <row r="211" s="30" customFormat="true" ht="33" hidden="false" customHeight="true" outlineLevel="0" collapsed="false">
      <c r="A211" s="26"/>
      <c r="B211" s="27"/>
      <c r="C211" s="263" t="s">
        <v>707</v>
      </c>
      <c r="D211" s="263" t="s">
        <v>288</v>
      </c>
      <c r="E211" s="264" t="s">
        <v>708</v>
      </c>
      <c r="F211" s="265" t="s">
        <v>709</v>
      </c>
      <c r="G211" s="266" t="s">
        <v>291</v>
      </c>
      <c r="H211" s="267" t="n">
        <v>7</v>
      </c>
      <c r="I211" s="268"/>
      <c r="J211" s="269" t="n">
        <f aca="false">ROUND(I211*H211,2)</f>
        <v>0</v>
      </c>
      <c r="K211" s="270"/>
      <c r="L211" s="271"/>
      <c r="M211" s="272"/>
      <c r="N211" s="273" t="s">
        <v>39</v>
      </c>
      <c r="O211" s="76"/>
      <c r="P211" s="256" t="n">
        <f aca="false">O211*H211</f>
        <v>0</v>
      </c>
      <c r="Q211" s="256" t="n">
        <v>7E-005</v>
      </c>
      <c r="R211" s="256" t="n">
        <f aca="false">Q211*H211</f>
        <v>0.00049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324</v>
      </c>
      <c r="AT211" s="258" t="s">
        <v>288</v>
      </c>
      <c r="AU211" s="258" t="s">
        <v>265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302</v>
      </c>
      <c r="BM211" s="258" t="s">
        <v>710</v>
      </c>
    </row>
    <row r="212" s="30" customFormat="true" ht="19.2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709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265</v>
      </c>
    </row>
    <row r="213" s="30" customFormat="true" ht="33" hidden="false" customHeight="true" outlineLevel="0" collapsed="false">
      <c r="A213" s="26"/>
      <c r="B213" s="27"/>
      <c r="C213" s="263" t="s">
        <v>711</v>
      </c>
      <c r="D213" s="263" t="s">
        <v>288</v>
      </c>
      <c r="E213" s="264" t="s">
        <v>712</v>
      </c>
      <c r="F213" s="265" t="s">
        <v>713</v>
      </c>
      <c r="G213" s="266" t="s">
        <v>291</v>
      </c>
      <c r="H213" s="267" t="n">
        <v>10</v>
      </c>
      <c r="I213" s="268"/>
      <c r="J213" s="269" t="n">
        <f aca="false">ROUND(I213*H213,2)</f>
        <v>0</v>
      </c>
      <c r="K213" s="270"/>
      <c r="L213" s="271"/>
      <c r="M213" s="272"/>
      <c r="N213" s="273" t="s">
        <v>39</v>
      </c>
      <c r="O213" s="76"/>
      <c r="P213" s="256" t="n">
        <f aca="false">O213*H213</f>
        <v>0</v>
      </c>
      <c r="Q213" s="256" t="n">
        <v>0</v>
      </c>
      <c r="R213" s="256" t="n">
        <f aca="false">Q213*H213</f>
        <v>0</v>
      </c>
      <c r="S213" s="256" t="n">
        <v>0</v>
      </c>
      <c r="T213" s="257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324</v>
      </c>
      <c r="AT213" s="258" t="s">
        <v>288</v>
      </c>
      <c r="AU213" s="258" t="s">
        <v>265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714</v>
      </c>
    </row>
    <row r="214" s="30" customFormat="true" ht="19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713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265</v>
      </c>
    </row>
    <row r="215" s="30" customFormat="true" ht="49.05" hidden="false" customHeight="true" outlineLevel="0" collapsed="false">
      <c r="A215" s="26"/>
      <c r="B215" s="27"/>
      <c r="C215" s="246" t="s">
        <v>715</v>
      </c>
      <c r="D215" s="246" t="s">
        <v>250</v>
      </c>
      <c r="E215" s="247" t="s">
        <v>716</v>
      </c>
      <c r="F215" s="248" t="s">
        <v>717</v>
      </c>
      <c r="G215" s="249" t="s">
        <v>291</v>
      </c>
      <c r="H215" s="250" t="n">
        <v>2</v>
      </c>
      <c r="I215" s="251"/>
      <c r="J215" s="252" t="n">
        <f aca="false">ROUND(I215*H215,2)</f>
        <v>0</v>
      </c>
      <c r="K215" s="253"/>
      <c r="L215" s="29"/>
      <c r="M215" s="254"/>
      <c r="N215" s="255" t="s">
        <v>39</v>
      </c>
      <c r="O215" s="76"/>
      <c r="P215" s="256" t="n">
        <f aca="false">O215*H215</f>
        <v>0</v>
      </c>
      <c r="Q215" s="256" t="n">
        <v>0</v>
      </c>
      <c r="R215" s="256" t="n">
        <f aca="false">Q215*H215</f>
        <v>0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302</v>
      </c>
      <c r="AT215" s="258" t="s">
        <v>250</v>
      </c>
      <c r="AU215" s="258" t="s">
        <v>265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1538</v>
      </c>
    </row>
    <row r="216" s="30" customFormat="true" ht="28.8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717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265</v>
      </c>
    </row>
    <row r="217" s="30" customFormat="true" ht="37.8" hidden="false" customHeight="true" outlineLevel="0" collapsed="false">
      <c r="A217" s="26"/>
      <c r="B217" s="27"/>
      <c r="C217" s="263" t="s">
        <v>723</v>
      </c>
      <c r="D217" s="263" t="s">
        <v>288</v>
      </c>
      <c r="E217" s="264" t="s">
        <v>724</v>
      </c>
      <c r="F217" s="265" t="s">
        <v>725</v>
      </c>
      <c r="G217" s="266" t="s">
        <v>291</v>
      </c>
      <c r="H217" s="267" t="n">
        <v>2</v>
      </c>
      <c r="I217" s="268"/>
      <c r="J217" s="269" t="n">
        <f aca="false">ROUND(I217*H217,2)</f>
        <v>0</v>
      </c>
      <c r="K217" s="270"/>
      <c r="L217" s="271"/>
      <c r="M217" s="272"/>
      <c r="N217" s="273" t="s">
        <v>39</v>
      </c>
      <c r="O217" s="76"/>
      <c r="P217" s="256" t="n">
        <f aca="false">O217*H217</f>
        <v>0</v>
      </c>
      <c r="Q217" s="256" t="n">
        <v>7E-005</v>
      </c>
      <c r="R217" s="256" t="n">
        <f aca="false">Q217*H217</f>
        <v>0.00014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324</v>
      </c>
      <c r="AT217" s="258" t="s">
        <v>288</v>
      </c>
      <c r="AU217" s="258" t="s">
        <v>265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1641</v>
      </c>
    </row>
    <row r="218" s="30" customFormat="true" ht="19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725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265</v>
      </c>
    </row>
    <row r="219" s="30" customFormat="true" ht="24.15" hidden="false" customHeight="true" outlineLevel="0" collapsed="false">
      <c r="A219" s="26"/>
      <c r="B219" s="27"/>
      <c r="C219" s="263" t="s">
        <v>1541</v>
      </c>
      <c r="D219" s="263" t="s">
        <v>288</v>
      </c>
      <c r="E219" s="264" t="s">
        <v>1542</v>
      </c>
      <c r="F219" s="265" t="s">
        <v>1543</v>
      </c>
      <c r="G219" s="266" t="s">
        <v>291</v>
      </c>
      <c r="H219" s="267" t="n">
        <v>1</v>
      </c>
      <c r="I219" s="268"/>
      <c r="J219" s="269" t="n">
        <f aca="false">ROUND(I219*H219,2)</f>
        <v>0</v>
      </c>
      <c r="K219" s="270"/>
      <c r="L219" s="271"/>
      <c r="M219" s="272"/>
      <c r="N219" s="273" t="s">
        <v>39</v>
      </c>
      <c r="O219" s="76"/>
      <c r="P219" s="256" t="n">
        <f aca="false">O219*H219</f>
        <v>0</v>
      </c>
      <c r="Q219" s="256" t="n">
        <v>1E-005</v>
      </c>
      <c r="R219" s="256" t="n">
        <f aca="false">Q219*H219</f>
        <v>1E-005</v>
      </c>
      <c r="S219" s="256" t="n">
        <v>0</v>
      </c>
      <c r="T219" s="257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258" t="s">
        <v>324</v>
      </c>
      <c r="AT219" s="258" t="s">
        <v>288</v>
      </c>
      <c r="AU219" s="258" t="s">
        <v>265</v>
      </c>
      <c r="AY219" s="3" t="s">
        <v>247</v>
      </c>
      <c r="BE219" s="137" t="n">
        <f aca="false">IF(N219="základní",J219,0)</f>
        <v>0</v>
      </c>
      <c r="BF219" s="137" t="n">
        <f aca="false">IF(N219="snížená",J219,0)</f>
        <v>0</v>
      </c>
      <c r="BG219" s="137" t="n">
        <f aca="false">IF(N219="zákl. přenesená",J219,0)</f>
        <v>0</v>
      </c>
      <c r="BH219" s="137" t="n">
        <f aca="false">IF(N219="sníž. přenesená",J219,0)</f>
        <v>0</v>
      </c>
      <c r="BI219" s="137" t="n">
        <f aca="false">IF(N219="nulová",J219,0)</f>
        <v>0</v>
      </c>
      <c r="BJ219" s="3" t="s">
        <v>81</v>
      </c>
      <c r="BK219" s="137" t="n">
        <f aca="false">ROUND(I219*H219,2)</f>
        <v>0</v>
      </c>
      <c r="BL219" s="3" t="s">
        <v>302</v>
      </c>
      <c r="BM219" s="258" t="s">
        <v>1544</v>
      </c>
    </row>
    <row r="220" s="30" customFormat="true" ht="10.2" hidden="false" customHeight="false" outlineLevel="0" collapsed="false">
      <c r="A220" s="26"/>
      <c r="B220" s="27"/>
      <c r="C220" s="28"/>
      <c r="D220" s="259" t="s">
        <v>256</v>
      </c>
      <c r="E220" s="28"/>
      <c r="F220" s="260" t="s">
        <v>1543</v>
      </c>
      <c r="G220" s="28"/>
      <c r="H220" s="28"/>
      <c r="I220" s="211"/>
      <c r="J220" s="28"/>
      <c r="K220" s="28"/>
      <c r="L220" s="29"/>
      <c r="M220" s="261"/>
      <c r="N220" s="262"/>
      <c r="O220" s="76"/>
      <c r="P220" s="76"/>
      <c r="Q220" s="76"/>
      <c r="R220" s="76"/>
      <c r="S220" s="76"/>
      <c r="T220" s="77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T220" s="3" t="s">
        <v>256</v>
      </c>
      <c r="AU220" s="3" t="s">
        <v>265</v>
      </c>
    </row>
    <row r="221" s="30" customFormat="true" ht="24.15" hidden="false" customHeight="true" outlineLevel="0" collapsed="false">
      <c r="A221" s="26"/>
      <c r="B221" s="27"/>
      <c r="C221" s="263" t="s">
        <v>1642</v>
      </c>
      <c r="D221" s="263" t="s">
        <v>288</v>
      </c>
      <c r="E221" s="264" t="s">
        <v>993</v>
      </c>
      <c r="F221" s="265" t="s">
        <v>994</v>
      </c>
      <c r="G221" s="266" t="s">
        <v>291</v>
      </c>
      <c r="H221" s="267" t="n">
        <v>1</v>
      </c>
      <c r="I221" s="268"/>
      <c r="J221" s="269" t="n">
        <f aca="false">ROUND(I221*H221,2)</f>
        <v>0</v>
      </c>
      <c r="K221" s="270"/>
      <c r="L221" s="271"/>
      <c r="M221" s="272"/>
      <c r="N221" s="273" t="s">
        <v>39</v>
      </c>
      <c r="O221" s="76"/>
      <c r="P221" s="256" t="n">
        <f aca="false">O221*H221</f>
        <v>0</v>
      </c>
      <c r="Q221" s="256" t="n">
        <v>2E-005</v>
      </c>
      <c r="R221" s="256" t="n">
        <f aca="false">Q221*H221</f>
        <v>2E-005</v>
      </c>
      <c r="S221" s="256" t="n">
        <v>0</v>
      </c>
      <c r="T221" s="257" t="n">
        <f aca="false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258" t="s">
        <v>324</v>
      </c>
      <c r="AT221" s="258" t="s">
        <v>288</v>
      </c>
      <c r="AU221" s="258" t="s">
        <v>265</v>
      </c>
      <c r="AY221" s="3" t="s">
        <v>247</v>
      </c>
      <c r="BE221" s="137" t="n">
        <f aca="false">IF(N221="základní",J221,0)</f>
        <v>0</v>
      </c>
      <c r="BF221" s="137" t="n">
        <f aca="false">IF(N221="snížená",J221,0)</f>
        <v>0</v>
      </c>
      <c r="BG221" s="137" t="n">
        <f aca="false">IF(N221="zákl. přenesená",J221,0)</f>
        <v>0</v>
      </c>
      <c r="BH221" s="137" t="n">
        <f aca="false">IF(N221="sníž. přenesená",J221,0)</f>
        <v>0</v>
      </c>
      <c r="BI221" s="137" t="n">
        <f aca="false">IF(N221="nulová",J221,0)</f>
        <v>0</v>
      </c>
      <c r="BJ221" s="3" t="s">
        <v>81</v>
      </c>
      <c r="BK221" s="137" t="n">
        <f aca="false">ROUND(I221*H221,2)</f>
        <v>0</v>
      </c>
      <c r="BL221" s="3" t="s">
        <v>302</v>
      </c>
      <c r="BM221" s="258" t="s">
        <v>1643</v>
      </c>
    </row>
    <row r="222" s="30" customFormat="true" ht="10.2" hidden="false" customHeight="false" outlineLevel="0" collapsed="false">
      <c r="A222" s="26"/>
      <c r="B222" s="27"/>
      <c r="C222" s="28"/>
      <c r="D222" s="259" t="s">
        <v>256</v>
      </c>
      <c r="E222" s="28"/>
      <c r="F222" s="260" t="s">
        <v>994</v>
      </c>
      <c r="G222" s="28"/>
      <c r="H222" s="28"/>
      <c r="I222" s="211"/>
      <c r="J222" s="28"/>
      <c r="K222" s="28"/>
      <c r="L222" s="29"/>
      <c r="M222" s="261"/>
      <c r="N222" s="262"/>
      <c r="O222" s="76"/>
      <c r="P222" s="76"/>
      <c r="Q222" s="76"/>
      <c r="R222" s="76"/>
      <c r="S222" s="76"/>
      <c r="T222" s="77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T222" s="3" t="s">
        <v>256</v>
      </c>
      <c r="AU222" s="3" t="s">
        <v>265</v>
      </c>
    </row>
    <row r="223" s="30" customFormat="true" ht="21.75" hidden="false" customHeight="true" outlineLevel="0" collapsed="false">
      <c r="A223" s="26"/>
      <c r="B223" s="27"/>
      <c r="C223" s="263" t="s">
        <v>1644</v>
      </c>
      <c r="D223" s="263" t="s">
        <v>288</v>
      </c>
      <c r="E223" s="264" t="s">
        <v>1645</v>
      </c>
      <c r="F223" s="265" t="s">
        <v>1646</v>
      </c>
      <c r="G223" s="266" t="s">
        <v>291</v>
      </c>
      <c r="H223" s="267" t="n">
        <v>2</v>
      </c>
      <c r="I223" s="268"/>
      <c r="J223" s="269" t="n">
        <f aca="false">ROUND(I223*H223,2)</f>
        <v>0</v>
      </c>
      <c r="K223" s="270"/>
      <c r="L223" s="271"/>
      <c r="M223" s="272"/>
      <c r="N223" s="273" t="s">
        <v>39</v>
      </c>
      <c r="O223" s="76"/>
      <c r="P223" s="256" t="n">
        <f aca="false">O223*H223</f>
        <v>0</v>
      </c>
      <c r="Q223" s="256" t="n">
        <v>4E-005</v>
      </c>
      <c r="R223" s="256" t="n">
        <f aca="false">Q223*H223</f>
        <v>8E-005</v>
      </c>
      <c r="S223" s="256" t="n">
        <v>0</v>
      </c>
      <c r="T223" s="257" t="n">
        <f aca="false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258" t="s">
        <v>324</v>
      </c>
      <c r="AT223" s="258" t="s">
        <v>288</v>
      </c>
      <c r="AU223" s="258" t="s">
        <v>265</v>
      </c>
      <c r="AY223" s="3" t="s">
        <v>247</v>
      </c>
      <c r="BE223" s="137" t="n">
        <f aca="false">IF(N223="základní",J223,0)</f>
        <v>0</v>
      </c>
      <c r="BF223" s="137" t="n">
        <f aca="false">IF(N223="snížená",J223,0)</f>
        <v>0</v>
      </c>
      <c r="BG223" s="137" t="n">
        <f aca="false">IF(N223="zákl. přenesená",J223,0)</f>
        <v>0</v>
      </c>
      <c r="BH223" s="137" t="n">
        <f aca="false">IF(N223="sníž. přenesená",J223,0)</f>
        <v>0</v>
      </c>
      <c r="BI223" s="137" t="n">
        <f aca="false">IF(N223="nulová",J223,0)</f>
        <v>0</v>
      </c>
      <c r="BJ223" s="3" t="s">
        <v>81</v>
      </c>
      <c r="BK223" s="137" t="n">
        <f aca="false">ROUND(I223*H223,2)</f>
        <v>0</v>
      </c>
      <c r="BL223" s="3" t="s">
        <v>302</v>
      </c>
      <c r="BM223" s="258" t="s">
        <v>1647</v>
      </c>
    </row>
    <row r="224" s="30" customFormat="true" ht="10.2" hidden="false" customHeight="false" outlineLevel="0" collapsed="false">
      <c r="A224" s="26"/>
      <c r="B224" s="27"/>
      <c r="C224" s="28"/>
      <c r="D224" s="259" t="s">
        <v>256</v>
      </c>
      <c r="E224" s="28"/>
      <c r="F224" s="260" t="s">
        <v>1646</v>
      </c>
      <c r="G224" s="28"/>
      <c r="H224" s="28"/>
      <c r="I224" s="211"/>
      <c r="J224" s="28"/>
      <c r="K224" s="28"/>
      <c r="L224" s="29"/>
      <c r="M224" s="261"/>
      <c r="N224" s="262"/>
      <c r="O224" s="76"/>
      <c r="P224" s="76"/>
      <c r="Q224" s="76"/>
      <c r="R224" s="76"/>
      <c r="S224" s="76"/>
      <c r="T224" s="77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T224" s="3" t="s">
        <v>256</v>
      </c>
      <c r="AU224" s="3" t="s">
        <v>265</v>
      </c>
    </row>
    <row r="225" s="30" customFormat="true" ht="21.75" hidden="false" customHeight="true" outlineLevel="0" collapsed="false">
      <c r="A225" s="26"/>
      <c r="B225" s="27"/>
      <c r="C225" s="246" t="s">
        <v>1573</v>
      </c>
      <c r="D225" s="246" t="s">
        <v>250</v>
      </c>
      <c r="E225" s="247" t="s">
        <v>796</v>
      </c>
      <c r="F225" s="248" t="s">
        <v>797</v>
      </c>
      <c r="G225" s="249" t="s">
        <v>332</v>
      </c>
      <c r="H225" s="250" t="n">
        <v>26</v>
      </c>
      <c r="I225" s="251"/>
      <c r="J225" s="252" t="n">
        <f aca="false">ROUND(I225*H225,2)</f>
        <v>0</v>
      </c>
      <c r="K225" s="253"/>
      <c r="L225" s="29"/>
      <c r="M225" s="254"/>
      <c r="N225" s="255" t="s">
        <v>39</v>
      </c>
      <c r="O225" s="76"/>
      <c r="P225" s="256" t="n">
        <f aca="false">O225*H225</f>
        <v>0</v>
      </c>
      <c r="Q225" s="256" t="n">
        <v>0</v>
      </c>
      <c r="R225" s="256" t="n">
        <f aca="false">Q225*H225</f>
        <v>0</v>
      </c>
      <c r="S225" s="256" t="n">
        <v>0</v>
      </c>
      <c r="T225" s="257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258" t="s">
        <v>302</v>
      </c>
      <c r="AT225" s="258" t="s">
        <v>250</v>
      </c>
      <c r="AU225" s="258" t="s">
        <v>265</v>
      </c>
      <c r="AY225" s="3" t="s">
        <v>247</v>
      </c>
      <c r="BE225" s="137" t="n">
        <f aca="false">IF(N225="základní",J225,0)</f>
        <v>0</v>
      </c>
      <c r="BF225" s="137" t="n">
        <f aca="false">IF(N225="snížená",J225,0)</f>
        <v>0</v>
      </c>
      <c r="BG225" s="137" t="n">
        <f aca="false">IF(N225="zákl. přenesená",J225,0)</f>
        <v>0</v>
      </c>
      <c r="BH225" s="137" t="n">
        <f aca="false">IF(N225="sníž. přenesená",J225,0)</f>
        <v>0</v>
      </c>
      <c r="BI225" s="137" t="n">
        <f aca="false">IF(N225="nulová",J225,0)</f>
        <v>0</v>
      </c>
      <c r="BJ225" s="3" t="s">
        <v>81</v>
      </c>
      <c r="BK225" s="137" t="n">
        <f aca="false">ROUND(I225*H225,2)</f>
        <v>0</v>
      </c>
      <c r="BL225" s="3" t="s">
        <v>302</v>
      </c>
      <c r="BM225" s="258" t="s">
        <v>1574</v>
      </c>
    </row>
    <row r="226" s="30" customFormat="true" ht="28.8" hidden="false" customHeight="false" outlineLevel="0" collapsed="false">
      <c r="A226" s="26"/>
      <c r="B226" s="27"/>
      <c r="C226" s="28"/>
      <c r="D226" s="259" t="s">
        <v>256</v>
      </c>
      <c r="E226" s="28"/>
      <c r="F226" s="260" t="s">
        <v>799</v>
      </c>
      <c r="G226" s="28"/>
      <c r="H226" s="28"/>
      <c r="I226" s="211"/>
      <c r="J226" s="28"/>
      <c r="K226" s="28"/>
      <c r="L226" s="29"/>
      <c r="M226" s="261"/>
      <c r="N226" s="262"/>
      <c r="O226" s="76"/>
      <c r="P226" s="76"/>
      <c r="Q226" s="76"/>
      <c r="R226" s="76"/>
      <c r="S226" s="76"/>
      <c r="T226" s="77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T226" s="3" t="s">
        <v>256</v>
      </c>
      <c r="AU226" s="3" t="s">
        <v>265</v>
      </c>
    </row>
    <row r="227" s="30" customFormat="true" ht="49.05" hidden="false" customHeight="true" outlineLevel="0" collapsed="false">
      <c r="A227" s="26"/>
      <c r="B227" s="27"/>
      <c r="C227" s="246" t="s">
        <v>1652</v>
      </c>
      <c r="D227" s="246" t="s">
        <v>250</v>
      </c>
      <c r="E227" s="247" t="s">
        <v>1653</v>
      </c>
      <c r="F227" s="248" t="s">
        <v>1654</v>
      </c>
      <c r="G227" s="249" t="s">
        <v>332</v>
      </c>
      <c r="H227" s="250" t="n">
        <v>26</v>
      </c>
      <c r="I227" s="251"/>
      <c r="J227" s="252" t="n">
        <f aca="false">ROUND(I227*H227,2)</f>
        <v>0</v>
      </c>
      <c r="K227" s="253"/>
      <c r="L227" s="29"/>
      <c r="M227" s="254"/>
      <c r="N227" s="255" t="s">
        <v>39</v>
      </c>
      <c r="O227" s="76"/>
      <c r="P227" s="256" t="n">
        <f aca="false">O227*H227</f>
        <v>0</v>
      </c>
      <c r="Q227" s="256" t="n">
        <v>0</v>
      </c>
      <c r="R227" s="256" t="n">
        <f aca="false">Q227*H227</f>
        <v>0</v>
      </c>
      <c r="S227" s="256" t="n">
        <v>0</v>
      </c>
      <c r="T227" s="257" t="n">
        <f aca="false"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258" t="s">
        <v>302</v>
      </c>
      <c r="AT227" s="258" t="s">
        <v>250</v>
      </c>
      <c r="AU227" s="258" t="s">
        <v>265</v>
      </c>
      <c r="AY227" s="3" t="s">
        <v>247</v>
      </c>
      <c r="BE227" s="137" t="n">
        <f aca="false">IF(N227="základní",J227,0)</f>
        <v>0</v>
      </c>
      <c r="BF227" s="137" t="n">
        <f aca="false">IF(N227="snížená",J227,0)</f>
        <v>0</v>
      </c>
      <c r="BG227" s="137" t="n">
        <f aca="false">IF(N227="zákl. přenesená",J227,0)</f>
        <v>0</v>
      </c>
      <c r="BH227" s="137" t="n">
        <f aca="false">IF(N227="sníž. přenesená",J227,0)</f>
        <v>0</v>
      </c>
      <c r="BI227" s="137" t="n">
        <f aca="false">IF(N227="nulová",J227,0)</f>
        <v>0</v>
      </c>
      <c r="BJ227" s="3" t="s">
        <v>81</v>
      </c>
      <c r="BK227" s="137" t="n">
        <f aca="false">ROUND(I227*H227,2)</f>
        <v>0</v>
      </c>
      <c r="BL227" s="3" t="s">
        <v>302</v>
      </c>
      <c r="BM227" s="258" t="s">
        <v>1655</v>
      </c>
    </row>
    <row r="228" s="30" customFormat="true" ht="28.8" hidden="false" customHeight="false" outlineLevel="0" collapsed="false">
      <c r="A228" s="26"/>
      <c r="B228" s="27"/>
      <c r="C228" s="28"/>
      <c r="D228" s="259" t="s">
        <v>256</v>
      </c>
      <c r="E228" s="28"/>
      <c r="F228" s="260" t="s">
        <v>1654</v>
      </c>
      <c r="G228" s="28"/>
      <c r="H228" s="28"/>
      <c r="I228" s="211"/>
      <c r="J228" s="28"/>
      <c r="K228" s="28"/>
      <c r="L228" s="29"/>
      <c r="M228" s="261"/>
      <c r="N228" s="262"/>
      <c r="O228" s="76"/>
      <c r="P228" s="76"/>
      <c r="Q228" s="76"/>
      <c r="R228" s="76"/>
      <c r="S228" s="76"/>
      <c r="T228" s="77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T228" s="3" t="s">
        <v>256</v>
      </c>
      <c r="AU228" s="3" t="s">
        <v>265</v>
      </c>
    </row>
    <row r="229" s="30" customFormat="true" ht="33" hidden="false" customHeight="true" outlineLevel="0" collapsed="false">
      <c r="A229" s="26"/>
      <c r="B229" s="27"/>
      <c r="C229" s="246" t="s">
        <v>1656</v>
      </c>
      <c r="D229" s="246" t="s">
        <v>250</v>
      </c>
      <c r="E229" s="247" t="s">
        <v>1657</v>
      </c>
      <c r="F229" s="248" t="s">
        <v>1658</v>
      </c>
      <c r="G229" s="249" t="s">
        <v>332</v>
      </c>
      <c r="H229" s="250" t="n">
        <v>12</v>
      </c>
      <c r="I229" s="251"/>
      <c r="J229" s="252" t="n">
        <f aca="false">ROUND(I229*H229,2)</f>
        <v>0</v>
      </c>
      <c r="K229" s="253"/>
      <c r="L229" s="29"/>
      <c r="M229" s="254"/>
      <c r="N229" s="255" t="s">
        <v>39</v>
      </c>
      <c r="O229" s="76"/>
      <c r="P229" s="256" t="n">
        <f aca="false">O229*H229</f>
        <v>0</v>
      </c>
      <c r="Q229" s="256" t="n">
        <v>0</v>
      </c>
      <c r="R229" s="256" t="n">
        <f aca="false">Q229*H229</f>
        <v>0</v>
      </c>
      <c r="S229" s="256" t="n">
        <v>0</v>
      </c>
      <c r="T229" s="257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58" t="s">
        <v>302</v>
      </c>
      <c r="AT229" s="258" t="s">
        <v>250</v>
      </c>
      <c r="AU229" s="258" t="s">
        <v>265</v>
      </c>
      <c r="AY229" s="3" t="s">
        <v>247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81</v>
      </c>
      <c r="BK229" s="137" t="n">
        <f aca="false">ROUND(I229*H229,2)</f>
        <v>0</v>
      </c>
      <c r="BL229" s="3" t="s">
        <v>302</v>
      </c>
      <c r="BM229" s="258" t="s">
        <v>1659</v>
      </c>
    </row>
    <row r="230" s="30" customFormat="true" ht="19.2" hidden="false" customHeight="false" outlineLevel="0" collapsed="false">
      <c r="A230" s="26"/>
      <c r="B230" s="27"/>
      <c r="C230" s="28"/>
      <c r="D230" s="259" t="s">
        <v>256</v>
      </c>
      <c r="E230" s="28"/>
      <c r="F230" s="260" t="s">
        <v>1658</v>
      </c>
      <c r="G230" s="28"/>
      <c r="H230" s="28"/>
      <c r="I230" s="211"/>
      <c r="J230" s="28"/>
      <c r="K230" s="28"/>
      <c r="L230" s="29"/>
      <c r="M230" s="261"/>
      <c r="N230" s="262"/>
      <c r="O230" s="76"/>
      <c r="P230" s="76"/>
      <c r="Q230" s="76"/>
      <c r="R230" s="76"/>
      <c r="S230" s="76"/>
      <c r="T230" s="7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3" t="s">
        <v>256</v>
      </c>
      <c r="AU230" s="3" t="s">
        <v>265</v>
      </c>
    </row>
    <row r="231" s="30" customFormat="true" ht="16.5" hidden="false" customHeight="true" outlineLevel="0" collapsed="false">
      <c r="A231" s="26"/>
      <c r="B231" s="27"/>
      <c r="C231" s="263" t="s">
        <v>775</v>
      </c>
      <c r="D231" s="263" t="s">
        <v>288</v>
      </c>
      <c r="E231" s="264" t="s">
        <v>1448</v>
      </c>
      <c r="F231" s="265" t="s">
        <v>1449</v>
      </c>
      <c r="G231" s="266" t="s">
        <v>332</v>
      </c>
      <c r="H231" s="267" t="n">
        <v>26</v>
      </c>
      <c r="I231" s="268"/>
      <c r="J231" s="269" t="n">
        <f aca="false">ROUND(I231*H231,2)</f>
        <v>0</v>
      </c>
      <c r="K231" s="270"/>
      <c r="L231" s="271"/>
      <c r="M231" s="272"/>
      <c r="N231" s="273" t="s">
        <v>39</v>
      </c>
      <c r="O231" s="76"/>
      <c r="P231" s="256" t="n">
        <f aca="false">O231*H231</f>
        <v>0</v>
      </c>
      <c r="Q231" s="256" t="n">
        <v>1E-005</v>
      </c>
      <c r="R231" s="256" t="n">
        <f aca="false">Q231*H231</f>
        <v>0.00026</v>
      </c>
      <c r="S231" s="256" t="n">
        <v>0</v>
      </c>
      <c r="T231" s="257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324</v>
      </c>
      <c r="AT231" s="258" t="s">
        <v>288</v>
      </c>
      <c r="AU231" s="258" t="s">
        <v>265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1660</v>
      </c>
    </row>
    <row r="232" s="30" customFormat="true" ht="10.2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1449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265</v>
      </c>
    </row>
    <row r="233" s="30" customFormat="true" ht="24.15" hidden="false" customHeight="true" outlineLevel="0" collapsed="false">
      <c r="A233" s="26"/>
      <c r="B233" s="27"/>
      <c r="C233" s="263" t="s">
        <v>1122</v>
      </c>
      <c r="D233" s="263" t="s">
        <v>288</v>
      </c>
      <c r="E233" s="264" t="s">
        <v>1661</v>
      </c>
      <c r="F233" s="265" t="s">
        <v>1662</v>
      </c>
      <c r="G233" s="266" t="s">
        <v>291</v>
      </c>
      <c r="H233" s="267" t="n">
        <v>26</v>
      </c>
      <c r="I233" s="268"/>
      <c r="J233" s="269" t="n">
        <f aca="false">ROUND(I233*H233,2)</f>
        <v>0</v>
      </c>
      <c r="K233" s="270"/>
      <c r="L233" s="271"/>
      <c r="M233" s="272"/>
      <c r="N233" s="273" t="s">
        <v>39</v>
      </c>
      <c r="O233" s="76"/>
      <c r="P233" s="256" t="n">
        <f aca="false">O233*H233</f>
        <v>0</v>
      </c>
      <c r="Q233" s="256" t="n">
        <v>1E-005</v>
      </c>
      <c r="R233" s="256" t="n">
        <f aca="false">Q233*H233</f>
        <v>0.00026</v>
      </c>
      <c r="S233" s="256" t="n">
        <v>0</v>
      </c>
      <c r="T233" s="257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258" t="s">
        <v>324</v>
      </c>
      <c r="AT233" s="258" t="s">
        <v>288</v>
      </c>
      <c r="AU233" s="258" t="s">
        <v>265</v>
      </c>
      <c r="AY233" s="3" t="s">
        <v>247</v>
      </c>
      <c r="BE233" s="137" t="n">
        <f aca="false">IF(N233="základní",J233,0)</f>
        <v>0</v>
      </c>
      <c r="BF233" s="137" t="n">
        <f aca="false">IF(N233="snížená",J233,0)</f>
        <v>0</v>
      </c>
      <c r="BG233" s="137" t="n">
        <f aca="false">IF(N233="zákl. přenesená",J233,0)</f>
        <v>0</v>
      </c>
      <c r="BH233" s="137" t="n">
        <f aca="false">IF(N233="sníž. přenesená",J233,0)</f>
        <v>0</v>
      </c>
      <c r="BI233" s="137" t="n">
        <f aca="false">IF(N233="nulová",J233,0)</f>
        <v>0</v>
      </c>
      <c r="BJ233" s="3" t="s">
        <v>81</v>
      </c>
      <c r="BK233" s="137" t="n">
        <f aca="false">ROUND(I233*H233,2)</f>
        <v>0</v>
      </c>
      <c r="BL233" s="3" t="s">
        <v>302</v>
      </c>
      <c r="BM233" s="258" t="s">
        <v>1663</v>
      </c>
    </row>
    <row r="234" s="30" customFormat="true" ht="19.2" hidden="false" customHeight="false" outlineLevel="0" collapsed="false">
      <c r="A234" s="26"/>
      <c r="B234" s="27"/>
      <c r="C234" s="28"/>
      <c r="D234" s="259" t="s">
        <v>256</v>
      </c>
      <c r="E234" s="28"/>
      <c r="F234" s="260" t="s">
        <v>1662</v>
      </c>
      <c r="G234" s="28"/>
      <c r="H234" s="28"/>
      <c r="I234" s="211"/>
      <c r="J234" s="28"/>
      <c r="K234" s="28"/>
      <c r="L234" s="29"/>
      <c r="M234" s="261"/>
      <c r="N234" s="262"/>
      <c r="O234" s="76"/>
      <c r="P234" s="76"/>
      <c r="Q234" s="76"/>
      <c r="R234" s="76"/>
      <c r="S234" s="76"/>
      <c r="T234" s="7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T234" s="3" t="s">
        <v>256</v>
      </c>
      <c r="AU234" s="3" t="s">
        <v>265</v>
      </c>
    </row>
    <row r="235" s="30" customFormat="true" ht="24.15" hidden="false" customHeight="true" outlineLevel="0" collapsed="false">
      <c r="A235" s="26"/>
      <c r="B235" s="27"/>
      <c r="C235" s="263" t="s">
        <v>969</v>
      </c>
      <c r="D235" s="263" t="s">
        <v>288</v>
      </c>
      <c r="E235" s="264" t="s">
        <v>1664</v>
      </c>
      <c r="F235" s="265" t="s">
        <v>1665</v>
      </c>
      <c r="G235" s="266" t="s">
        <v>291</v>
      </c>
      <c r="H235" s="267" t="n">
        <v>12</v>
      </c>
      <c r="I235" s="268"/>
      <c r="J235" s="269" t="n">
        <f aca="false">ROUND(I235*H235,2)</f>
        <v>0</v>
      </c>
      <c r="K235" s="270"/>
      <c r="L235" s="271"/>
      <c r="M235" s="272"/>
      <c r="N235" s="273" t="s">
        <v>39</v>
      </c>
      <c r="O235" s="76"/>
      <c r="P235" s="256" t="n">
        <f aca="false">O235*H235</f>
        <v>0</v>
      </c>
      <c r="Q235" s="256" t="n">
        <v>1E-005</v>
      </c>
      <c r="R235" s="256" t="n">
        <f aca="false">Q235*H235</f>
        <v>0.00012</v>
      </c>
      <c r="S235" s="256" t="n">
        <v>0</v>
      </c>
      <c r="T235" s="257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258" t="s">
        <v>324</v>
      </c>
      <c r="AT235" s="258" t="s">
        <v>288</v>
      </c>
      <c r="AU235" s="258" t="s">
        <v>265</v>
      </c>
      <c r="AY235" s="3" t="s">
        <v>247</v>
      </c>
      <c r="BE235" s="137" t="n">
        <f aca="false">IF(N235="základní",J235,0)</f>
        <v>0</v>
      </c>
      <c r="BF235" s="137" t="n">
        <f aca="false">IF(N235="snížená",J235,0)</f>
        <v>0</v>
      </c>
      <c r="BG235" s="137" t="n">
        <f aca="false">IF(N235="zákl. přenesená",J235,0)</f>
        <v>0</v>
      </c>
      <c r="BH235" s="137" t="n">
        <f aca="false">IF(N235="sníž. přenesená",J235,0)</f>
        <v>0</v>
      </c>
      <c r="BI235" s="137" t="n">
        <f aca="false">IF(N235="nulová",J235,0)</f>
        <v>0</v>
      </c>
      <c r="BJ235" s="3" t="s">
        <v>81</v>
      </c>
      <c r="BK235" s="137" t="n">
        <f aca="false">ROUND(I235*H235,2)</f>
        <v>0</v>
      </c>
      <c r="BL235" s="3" t="s">
        <v>302</v>
      </c>
      <c r="BM235" s="258" t="s">
        <v>1666</v>
      </c>
    </row>
    <row r="236" s="30" customFormat="true" ht="19.2" hidden="false" customHeight="false" outlineLevel="0" collapsed="false">
      <c r="A236" s="26"/>
      <c r="B236" s="27"/>
      <c r="C236" s="28"/>
      <c r="D236" s="259" t="s">
        <v>256</v>
      </c>
      <c r="E236" s="28"/>
      <c r="F236" s="260" t="s">
        <v>1665</v>
      </c>
      <c r="G236" s="28"/>
      <c r="H236" s="28"/>
      <c r="I236" s="211"/>
      <c r="J236" s="28"/>
      <c r="K236" s="28"/>
      <c r="L236" s="29"/>
      <c r="M236" s="261"/>
      <c r="N236" s="262"/>
      <c r="O236" s="76"/>
      <c r="P236" s="76"/>
      <c r="Q236" s="76"/>
      <c r="R236" s="76"/>
      <c r="S236" s="76"/>
      <c r="T236" s="7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T236" s="3" t="s">
        <v>256</v>
      </c>
      <c r="AU236" s="3" t="s">
        <v>265</v>
      </c>
    </row>
    <row r="237" s="30" customFormat="true" ht="24.15" hidden="false" customHeight="true" outlineLevel="0" collapsed="false">
      <c r="A237" s="26"/>
      <c r="B237" s="27"/>
      <c r="C237" s="263" t="s">
        <v>779</v>
      </c>
      <c r="D237" s="263" t="s">
        <v>288</v>
      </c>
      <c r="E237" s="264" t="s">
        <v>1667</v>
      </c>
      <c r="F237" s="265" t="s">
        <v>1668</v>
      </c>
      <c r="G237" s="266" t="s">
        <v>291</v>
      </c>
      <c r="H237" s="267" t="n">
        <v>2</v>
      </c>
      <c r="I237" s="268"/>
      <c r="J237" s="269" t="n">
        <f aca="false">ROUND(I237*H237,2)</f>
        <v>0</v>
      </c>
      <c r="K237" s="270"/>
      <c r="L237" s="271"/>
      <c r="M237" s="272"/>
      <c r="N237" s="273" t="s">
        <v>39</v>
      </c>
      <c r="O237" s="76"/>
      <c r="P237" s="256" t="n">
        <f aca="false">O237*H237</f>
        <v>0</v>
      </c>
      <c r="Q237" s="256" t="n">
        <v>1E-005</v>
      </c>
      <c r="R237" s="256" t="n">
        <f aca="false">Q237*H237</f>
        <v>2E-005</v>
      </c>
      <c r="S237" s="256" t="n">
        <v>0</v>
      </c>
      <c r="T237" s="257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258" t="s">
        <v>324</v>
      </c>
      <c r="AT237" s="258" t="s">
        <v>288</v>
      </c>
      <c r="AU237" s="258" t="s">
        <v>265</v>
      </c>
      <c r="AY237" s="3" t="s">
        <v>247</v>
      </c>
      <c r="BE237" s="137" t="n">
        <f aca="false">IF(N237="základní",J237,0)</f>
        <v>0</v>
      </c>
      <c r="BF237" s="137" t="n">
        <f aca="false">IF(N237="snížená",J237,0)</f>
        <v>0</v>
      </c>
      <c r="BG237" s="137" t="n">
        <f aca="false">IF(N237="zákl. přenesená",J237,0)</f>
        <v>0</v>
      </c>
      <c r="BH237" s="137" t="n">
        <f aca="false">IF(N237="sníž. přenesená",J237,0)</f>
        <v>0</v>
      </c>
      <c r="BI237" s="137" t="n">
        <f aca="false">IF(N237="nulová",J237,0)</f>
        <v>0</v>
      </c>
      <c r="BJ237" s="3" t="s">
        <v>81</v>
      </c>
      <c r="BK237" s="137" t="n">
        <f aca="false">ROUND(I237*H237,2)</f>
        <v>0</v>
      </c>
      <c r="BL237" s="3" t="s">
        <v>302</v>
      </c>
      <c r="BM237" s="258" t="s">
        <v>1669</v>
      </c>
    </row>
    <row r="238" s="30" customFormat="true" ht="10.2" hidden="false" customHeight="false" outlineLevel="0" collapsed="false">
      <c r="A238" s="26"/>
      <c r="B238" s="27"/>
      <c r="C238" s="28"/>
      <c r="D238" s="259" t="s">
        <v>256</v>
      </c>
      <c r="E238" s="28"/>
      <c r="F238" s="260" t="s">
        <v>1668</v>
      </c>
      <c r="G238" s="28"/>
      <c r="H238" s="28"/>
      <c r="I238" s="211"/>
      <c r="J238" s="28"/>
      <c r="K238" s="28"/>
      <c r="L238" s="29"/>
      <c r="M238" s="261"/>
      <c r="N238" s="262"/>
      <c r="O238" s="76"/>
      <c r="P238" s="76"/>
      <c r="Q238" s="76"/>
      <c r="R238" s="76"/>
      <c r="S238" s="76"/>
      <c r="T238" s="7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3" t="s">
        <v>256</v>
      </c>
      <c r="AU238" s="3" t="s">
        <v>265</v>
      </c>
    </row>
    <row r="239" s="30" customFormat="true" ht="24.15" hidden="false" customHeight="true" outlineLevel="0" collapsed="false">
      <c r="A239" s="26"/>
      <c r="B239" s="27"/>
      <c r="C239" s="263" t="s">
        <v>783</v>
      </c>
      <c r="D239" s="263" t="s">
        <v>288</v>
      </c>
      <c r="E239" s="264" t="s">
        <v>1452</v>
      </c>
      <c r="F239" s="265" t="s">
        <v>1453</v>
      </c>
      <c r="G239" s="266" t="s">
        <v>291</v>
      </c>
      <c r="H239" s="267" t="n">
        <v>12</v>
      </c>
      <c r="I239" s="268"/>
      <c r="J239" s="269" t="n">
        <f aca="false">ROUND(I239*H239,2)</f>
        <v>0</v>
      </c>
      <c r="K239" s="270"/>
      <c r="L239" s="271"/>
      <c r="M239" s="272"/>
      <c r="N239" s="273" t="s">
        <v>39</v>
      </c>
      <c r="O239" s="76"/>
      <c r="P239" s="256" t="n">
        <f aca="false">O239*H239</f>
        <v>0</v>
      </c>
      <c r="Q239" s="256" t="n">
        <v>1E-005</v>
      </c>
      <c r="R239" s="256" t="n">
        <f aca="false">Q239*H239</f>
        <v>0.00012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324</v>
      </c>
      <c r="AT239" s="258" t="s">
        <v>288</v>
      </c>
      <c r="AU239" s="258" t="s">
        <v>265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302</v>
      </c>
      <c r="BM239" s="258" t="s">
        <v>1670</v>
      </c>
    </row>
    <row r="240" s="30" customFormat="true" ht="19.2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1453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265</v>
      </c>
    </row>
    <row r="241" s="30" customFormat="true" ht="24.15" hidden="false" customHeight="true" outlineLevel="0" collapsed="false">
      <c r="A241" s="26"/>
      <c r="B241" s="27"/>
      <c r="C241" s="263" t="s">
        <v>795</v>
      </c>
      <c r="D241" s="263" t="s">
        <v>288</v>
      </c>
      <c r="E241" s="264" t="s">
        <v>1456</v>
      </c>
      <c r="F241" s="265" t="s">
        <v>1457</v>
      </c>
      <c r="G241" s="266" t="s">
        <v>291</v>
      </c>
      <c r="H241" s="267" t="n">
        <v>4</v>
      </c>
      <c r="I241" s="268"/>
      <c r="J241" s="269" t="n">
        <f aca="false">ROUND(I241*H241,2)</f>
        <v>0</v>
      </c>
      <c r="K241" s="270"/>
      <c r="L241" s="271"/>
      <c r="M241" s="272"/>
      <c r="N241" s="273" t="s">
        <v>39</v>
      </c>
      <c r="O241" s="76"/>
      <c r="P241" s="256" t="n">
        <f aca="false">O241*H241</f>
        <v>0</v>
      </c>
      <c r="Q241" s="256" t="n">
        <v>1E-005</v>
      </c>
      <c r="R241" s="256" t="n">
        <f aca="false">Q241*H241</f>
        <v>4E-005</v>
      </c>
      <c r="S241" s="256" t="n">
        <v>0</v>
      </c>
      <c r="T241" s="257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258" t="s">
        <v>324</v>
      </c>
      <c r="AT241" s="258" t="s">
        <v>288</v>
      </c>
      <c r="AU241" s="258" t="s">
        <v>265</v>
      </c>
      <c r="AY241" s="3" t="s">
        <v>247</v>
      </c>
      <c r="BE241" s="137" t="n">
        <f aca="false">IF(N241="základní",J241,0)</f>
        <v>0</v>
      </c>
      <c r="BF241" s="137" t="n">
        <f aca="false">IF(N241="snížená",J241,0)</f>
        <v>0</v>
      </c>
      <c r="BG241" s="137" t="n">
        <f aca="false">IF(N241="zákl. přenesená",J241,0)</f>
        <v>0</v>
      </c>
      <c r="BH241" s="137" t="n">
        <f aca="false">IF(N241="sníž. přenesená",J241,0)</f>
        <v>0</v>
      </c>
      <c r="BI241" s="137" t="n">
        <f aca="false">IF(N241="nulová",J241,0)</f>
        <v>0</v>
      </c>
      <c r="BJ241" s="3" t="s">
        <v>81</v>
      </c>
      <c r="BK241" s="137" t="n">
        <f aca="false">ROUND(I241*H241,2)</f>
        <v>0</v>
      </c>
      <c r="BL241" s="3" t="s">
        <v>302</v>
      </c>
      <c r="BM241" s="258" t="s">
        <v>1671</v>
      </c>
    </row>
    <row r="242" s="30" customFormat="true" ht="19.2" hidden="false" customHeight="false" outlineLevel="0" collapsed="false">
      <c r="A242" s="26"/>
      <c r="B242" s="27"/>
      <c r="C242" s="28"/>
      <c r="D242" s="259" t="s">
        <v>256</v>
      </c>
      <c r="E242" s="28"/>
      <c r="F242" s="260" t="s">
        <v>1457</v>
      </c>
      <c r="G242" s="28"/>
      <c r="H242" s="28"/>
      <c r="I242" s="211"/>
      <c r="J242" s="28"/>
      <c r="K242" s="28"/>
      <c r="L242" s="29"/>
      <c r="M242" s="261"/>
      <c r="N242" s="262"/>
      <c r="O242" s="76"/>
      <c r="P242" s="76"/>
      <c r="Q242" s="76"/>
      <c r="R242" s="76"/>
      <c r="S242" s="76"/>
      <c r="T242" s="77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T242" s="3" t="s">
        <v>256</v>
      </c>
      <c r="AU242" s="3" t="s">
        <v>265</v>
      </c>
    </row>
    <row r="243" s="30" customFormat="true" ht="24.15" hidden="false" customHeight="true" outlineLevel="0" collapsed="false">
      <c r="A243" s="26"/>
      <c r="B243" s="27"/>
      <c r="C243" s="263" t="s">
        <v>800</v>
      </c>
      <c r="D243" s="263" t="s">
        <v>288</v>
      </c>
      <c r="E243" s="264" t="s">
        <v>1672</v>
      </c>
      <c r="F243" s="265" t="s">
        <v>1673</v>
      </c>
      <c r="G243" s="266" t="s">
        <v>291</v>
      </c>
      <c r="H243" s="267" t="n">
        <v>2</v>
      </c>
      <c r="I243" s="268"/>
      <c r="J243" s="269" t="n">
        <f aca="false">ROUND(I243*H243,2)</f>
        <v>0</v>
      </c>
      <c r="K243" s="270"/>
      <c r="L243" s="271"/>
      <c r="M243" s="272"/>
      <c r="N243" s="273" t="s">
        <v>39</v>
      </c>
      <c r="O243" s="76"/>
      <c r="P243" s="256" t="n">
        <f aca="false">O243*H243</f>
        <v>0</v>
      </c>
      <c r="Q243" s="256" t="n">
        <v>1E-005</v>
      </c>
      <c r="R243" s="256" t="n">
        <f aca="false">Q243*H243</f>
        <v>2E-005</v>
      </c>
      <c r="S243" s="256" t="n">
        <v>0</v>
      </c>
      <c r="T243" s="257" t="n">
        <f aca="false"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258" t="s">
        <v>324</v>
      </c>
      <c r="AT243" s="258" t="s">
        <v>288</v>
      </c>
      <c r="AU243" s="258" t="s">
        <v>265</v>
      </c>
      <c r="AY243" s="3" t="s">
        <v>247</v>
      </c>
      <c r="BE243" s="137" t="n">
        <f aca="false">IF(N243="základní",J243,0)</f>
        <v>0</v>
      </c>
      <c r="BF243" s="137" t="n">
        <f aca="false">IF(N243="snížená",J243,0)</f>
        <v>0</v>
      </c>
      <c r="BG243" s="137" t="n">
        <f aca="false">IF(N243="zákl. přenesená",J243,0)</f>
        <v>0</v>
      </c>
      <c r="BH243" s="137" t="n">
        <f aca="false">IF(N243="sníž. přenesená",J243,0)</f>
        <v>0</v>
      </c>
      <c r="BI243" s="137" t="n">
        <f aca="false">IF(N243="nulová",J243,0)</f>
        <v>0</v>
      </c>
      <c r="BJ243" s="3" t="s">
        <v>81</v>
      </c>
      <c r="BK243" s="137" t="n">
        <f aca="false">ROUND(I243*H243,2)</f>
        <v>0</v>
      </c>
      <c r="BL243" s="3" t="s">
        <v>302</v>
      </c>
      <c r="BM243" s="258" t="s">
        <v>1674</v>
      </c>
    </row>
    <row r="244" s="30" customFormat="true" ht="19.2" hidden="false" customHeight="false" outlineLevel="0" collapsed="false">
      <c r="A244" s="26"/>
      <c r="B244" s="27"/>
      <c r="C244" s="28"/>
      <c r="D244" s="259" t="s">
        <v>256</v>
      </c>
      <c r="E244" s="28"/>
      <c r="F244" s="260" t="s">
        <v>1673</v>
      </c>
      <c r="G244" s="28"/>
      <c r="H244" s="28"/>
      <c r="I244" s="211"/>
      <c r="J244" s="28"/>
      <c r="K244" s="28"/>
      <c r="L244" s="29"/>
      <c r="M244" s="261"/>
      <c r="N244" s="262"/>
      <c r="O244" s="76"/>
      <c r="P244" s="76"/>
      <c r="Q244" s="76"/>
      <c r="R244" s="76"/>
      <c r="S244" s="76"/>
      <c r="T244" s="77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T244" s="3" t="s">
        <v>256</v>
      </c>
      <c r="AU244" s="3" t="s">
        <v>265</v>
      </c>
    </row>
    <row r="245" s="30" customFormat="true" ht="24.15" hidden="false" customHeight="true" outlineLevel="0" collapsed="false">
      <c r="A245" s="26"/>
      <c r="B245" s="27"/>
      <c r="C245" s="263" t="s">
        <v>787</v>
      </c>
      <c r="D245" s="263" t="s">
        <v>288</v>
      </c>
      <c r="E245" s="264" t="s">
        <v>1675</v>
      </c>
      <c r="F245" s="265" t="s">
        <v>1676</v>
      </c>
      <c r="G245" s="266" t="s">
        <v>291</v>
      </c>
      <c r="H245" s="267" t="n">
        <v>1</v>
      </c>
      <c r="I245" s="268"/>
      <c r="J245" s="269" t="n">
        <f aca="false">ROUND(I245*H245,2)</f>
        <v>0</v>
      </c>
      <c r="K245" s="270"/>
      <c r="L245" s="271"/>
      <c r="M245" s="272"/>
      <c r="N245" s="273" t="s">
        <v>39</v>
      </c>
      <c r="O245" s="76"/>
      <c r="P245" s="256" t="n">
        <f aca="false">O245*H245</f>
        <v>0</v>
      </c>
      <c r="Q245" s="256" t="n">
        <v>1E-005</v>
      </c>
      <c r="R245" s="256" t="n">
        <f aca="false">Q245*H245</f>
        <v>1E-005</v>
      </c>
      <c r="S245" s="256" t="n">
        <v>0</v>
      </c>
      <c r="T245" s="257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258" t="s">
        <v>324</v>
      </c>
      <c r="AT245" s="258" t="s">
        <v>288</v>
      </c>
      <c r="AU245" s="258" t="s">
        <v>265</v>
      </c>
      <c r="AY245" s="3" t="s">
        <v>247</v>
      </c>
      <c r="BE245" s="137" t="n">
        <f aca="false">IF(N245="základní",J245,0)</f>
        <v>0</v>
      </c>
      <c r="BF245" s="137" t="n">
        <f aca="false">IF(N245="snížená",J245,0)</f>
        <v>0</v>
      </c>
      <c r="BG245" s="137" t="n">
        <f aca="false">IF(N245="zákl. přenesená",J245,0)</f>
        <v>0</v>
      </c>
      <c r="BH245" s="137" t="n">
        <f aca="false">IF(N245="sníž. přenesená",J245,0)</f>
        <v>0</v>
      </c>
      <c r="BI245" s="137" t="n">
        <f aca="false">IF(N245="nulová",J245,0)</f>
        <v>0</v>
      </c>
      <c r="BJ245" s="3" t="s">
        <v>81</v>
      </c>
      <c r="BK245" s="137" t="n">
        <f aca="false">ROUND(I245*H245,2)</f>
        <v>0</v>
      </c>
      <c r="BL245" s="3" t="s">
        <v>302</v>
      </c>
      <c r="BM245" s="258" t="s">
        <v>1677</v>
      </c>
    </row>
    <row r="246" s="30" customFormat="true" ht="10.2" hidden="false" customHeight="false" outlineLevel="0" collapsed="false">
      <c r="A246" s="26"/>
      <c r="B246" s="27"/>
      <c r="C246" s="28"/>
      <c r="D246" s="259" t="s">
        <v>256</v>
      </c>
      <c r="E246" s="28"/>
      <c r="F246" s="260" t="s">
        <v>1676</v>
      </c>
      <c r="G246" s="28"/>
      <c r="H246" s="28"/>
      <c r="I246" s="211"/>
      <c r="J246" s="28"/>
      <c r="K246" s="28"/>
      <c r="L246" s="29"/>
      <c r="M246" s="261"/>
      <c r="N246" s="262"/>
      <c r="O246" s="76"/>
      <c r="P246" s="76"/>
      <c r="Q246" s="76"/>
      <c r="R246" s="76"/>
      <c r="S246" s="76"/>
      <c r="T246" s="77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T246" s="3" t="s">
        <v>256</v>
      </c>
      <c r="AU246" s="3" t="s">
        <v>265</v>
      </c>
    </row>
    <row r="247" s="30" customFormat="true" ht="24.15" hidden="false" customHeight="true" outlineLevel="0" collapsed="false">
      <c r="A247" s="26"/>
      <c r="B247" s="27"/>
      <c r="C247" s="263" t="s">
        <v>791</v>
      </c>
      <c r="D247" s="263" t="s">
        <v>288</v>
      </c>
      <c r="E247" s="264" t="s">
        <v>1460</v>
      </c>
      <c r="F247" s="265" t="s">
        <v>1461</v>
      </c>
      <c r="G247" s="266" t="s">
        <v>291</v>
      </c>
      <c r="H247" s="267" t="n">
        <v>3</v>
      </c>
      <c r="I247" s="268"/>
      <c r="J247" s="269" t="n">
        <f aca="false">ROUND(I247*H247,2)</f>
        <v>0</v>
      </c>
      <c r="K247" s="270"/>
      <c r="L247" s="271"/>
      <c r="M247" s="272"/>
      <c r="N247" s="273" t="s">
        <v>39</v>
      </c>
      <c r="O247" s="76"/>
      <c r="P247" s="256" t="n">
        <f aca="false">O247*H247</f>
        <v>0</v>
      </c>
      <c r="Q247" s="256" t="n">
        <v>1E-005</v>
      </c>
      <c r="R247" s="256" t="n">
        <f aca="false">Q247*H247</f>
        <v>3E-005</v>
      </c>
      <c r="S247" s="256" t="n">
        <v>0</v>
      </c>
      <c r="T247" s="257" t="n">
        <f aca="false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258" t="s">
        <v>324</v>
      </c>
      <c r="AT247" s="258" t="s">
        <v>288</v>
      </c>
      <c r="AU247" s="258" t="s">
        <v>265</v>
      </c>
      <c r="AY247" s="3" t="s">
        <v>247</v>
      </c>
      <c r="BE247" s="137" t="n">
        <f aca="false">IF(N247="základní",J247,0)</f>
        <v>0</v>
      </c>
      <c r="BF247" s="137" t="n">
        <f aca="false">IF(N247="snížená",J247,0)</f>
        <v>0</v>
      </c>
      <c r="BG247" s="137" t="n">
        <f aca="false">IF(N247="zákl. přenesená",J247,0)</f>
        <v>0</v>
      </c>
      <c r="BH247" s="137" t="n">
        <f aca="false">IF(N247="sníž. přenesená",J247,0)</f>
        <v>0</v>
      </c>
      <c r="BI247" s="137" t="n">
        <f aca="false">IF(N247="nulová",J247,0)</f>
        <v>0</v>
      </c>
      <c r="BJ247" s="3" t="s">
        <v>81</v>
      </c>
      <c r="BK247" s="137" t="n">
        <f aca="false">ROUND(I247*H247,2)</f>
        <v>0</v>
      </c>
      <c r="BL247" s="3" t="s">
        <v>302</v>
      </c>
      <c r="BM247" s="258" t="s">
        <v>1678</v>
      </c>
    </row>
    <row r="248" s="30" customFormat="true" ht="10.2" hidden="false" customHeight="false" outlineLevel="0" collapsed="false">
      <c r="A248" s="26"/>
      <c r="B248" s="27"/>
      <c r="C248" s="28"/>
      <c r="D248" s="259" t="s">
        <v>256</v>
      </c>
      <c r="E248" s="28"/>
      <c r="F248" s="260" t="s">
        <v>1461</v>
      </c>
      <c r="G248" s="28"/>
      <c r="H248" s="28"/>
      <c r="I248" s="211"/>
      <c r="J248" s="28"/>
      <c r="K248" s="28"/>
      <c r="L248" s="29"/>
      <c r="M248" s="261"/>
      <c r="N248" s="262"/>
      <c r="O248" s="76"/>
      <c r="P248" s="76"/>
      <c r="Q248" s="76"/>
      <c r="R248" s="76"/>
      <c r="S248" s="76"/>
      <c r="T248" s="77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T248" s="3" t="s">
        <v>256</v>
      </c>
      <c r="AU248" s="3" t="s">
        <v>265</v>
      </c>
    </row>
    <row r="249" s="30" customFormat="true" ht="24.15" hidden="false" customHeight="true" outlineLevel="0" collapsed="false">
      <c r="A249" s="26"/>
      <c r="B249" s="27"/>
      <c r="C249" s="263" t="s">
        <v>974</v>
      </c>
      <c r="D249" s="263" t="s">
        <v>288</v>
      </c>
      <c r="E249" s="264" t="s">
        <v>1679</v>
      </c>
      <c r="F249" s="265" t="s">
        <v>1680</v>
      </c>
      <c r="G249" s="266" t="s">
        <v>291</v>
      </c>
      <c r="H249" s="267" t="n">
        <v>2</v>
      </c>
      <c r="I249" s="268"/>
      <c r="J249" s="269" t="n">
        <f aca="false">ROUND(I249*H249,2)</f>
        <v>0</v>
      </c>
      <c r="K249" s="270"/>
      <c r="L249" s="271"/>
      <c r="M249" s="272"/>
      <c r="N249" s="273" t="s">
        <v>39</v>
      </c>
      <c r="O249" s="76"/>
      <c r="P249" s="256" t="n">
        <f aca="false">O249*H249</f>
        <v>0</v>
      </c>
      <c r="Q249" s="256" t="n">
        <v>1E-005</v>
      </c>
      <c r="R249" s="256" t="n">
        <f aca="false">Q249*H249</f>
        <v>2E-005</v>
      </c>
      <c r="S249" s="256" t="n">
        <v>0</v>
      </c>
      <c r="T249" s="257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258" t="s">
        <v>324</v>
      </c>
      <c r="AT249" s="258" t="s">
        <v>288</v>
      </c>
      <c r="AU249" s="258" t="s">
        <v>265</v>
      </c>
      <c r="AY249" s="3" t="s">
        <v>247</v>
      </c>
      <c r="BE249" s="137" t="n">
        <f aca="false">IF(N249="základní",J249,0)</f>
        <v>0</v>
      </c>
      <c r="BF249" s="137" t="n">
        <f aca="false">IF(N249="snížená",J249,0)</f>
        <v>0</v>
      </c>
      <c r="BG249" s="137" t="n">
        <f aca="false">IF(N249="zákl. přenesená",J249,0)</f>
        <v>0</v>
      </c>
      <c r="BH249" s="137" t="n">
        <f aca="false">IF(N249="sníž. přenesená",J249,0)</f>
        <v>0</v>
      </c>
      <c r="BI249" s="137" t="n">
        <f aca="false">IF(N249="nulová",J249,0)</f>
        <v>0</v>
      </c>
      <c r="BJ249" s="3" t="s">
        <v>81</v>
      </c>
      <c r="BK249" s="137" t="n">
        <f aca="false">ROUND(I249*H249,2)</f>
        <v>0</v>
      </c>
      <c r="BL249" s="3" t="s">
        <v>302</v>
      </c>
      <c r="BM249" s="258" t="s">
        <v>1681</v>
      </c>
    </row>
    <row r="250" s="30" customFormat="true" ht="19.2" hidden="false" customHeight="false" outlineLevel="0" collapsed="false">
      <c r="A250" s="26"/>
      <c r="B250" s="27"/>
      <c r="C250" s="28"/>
      <c r="D250" s="259" t="s">
        <v>256</v>
      </c>
      <c r="E250" s="28"/>
      <c r="F250" s="260" t="s">
        <v>1680</v>
      </c>
      <c r="G250" s="28"/>
      <c r="H250" s="28"/>
      <c r="I250" s="211"/>
      <c r="J250" s="28"/>
      <c r="K250" s="28"/>
      <c r="L250" s="29"/>
      <c r="M250" s="261"/>
      <c r="N250" s="262"/>
      <c r="O250" s="76"/>
      <c r="P250" s="76"/>
      <c r="Q250" s="76"/>
      <c r="R250" s="76"/>
      <c r="S250" s="76"/>
      <c r="T250" s="77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T250" s="3" t="s">
        <v>256</v>
      </c>
      <c r="AU250" s="3" t="s">
        <v>265</v>
      </c>
    </row>
    <row r="251" s="30" customFormat="true" ht="21.75" hidden="false" customHeight="true" outlineLevel="0" collapsed="false">
      <c r="A251" s="26"/>
      <c r="B251" s="27"/>
      <c r="C251" s="246" t="s">
        <v>979</v>
      </c>
      <c r="D251" s="246" t="s">
        <v>250</v>
      </c>
      <c r="E251" s="247" t="s">
        <v>1464</v>
      </c>
      <c r="F251" s="248" t="s">
        <v>1465</v>
      </c>
      <c r="G251" s="249" t="s">
        <v>291</v>
      </c>
      <c r="H251" s="250" t="n">
        <v>60</v>
      </c>
      <c r="I251" s="251"/>
      <c r="J251" s="252" t="n">
        <f aca="false">ROUND(I251*H251,2)</f>
        <v>0</v>
      </c>
      <c r="K251" s="253"/>
      <c r="L251" s="29"/>
      <c r="M251" s="254"/>
      <c r="N251" s="255" t="s">
        <v>39</v>
      </c>
      <c r="O251" s="76"/>
      <c r="P251" s="256" t="n">
        <f aca="false">O251*H251</f>
        <v>0</v>
      </c>
      <c r="Q251" s="256" t="n">
        <v>0</v>
      </c>
      <c r="R251" s="256" t="n">
        <f aca="false">Q251*H251</f>
        <v>0</v>
      </c>
      <c r="S251" s="256" t="n">
        <v>0</v>
      </c>
      <c r="T251" s="257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258" t="s">
        <v>302</v>
      </c>
      <c r="AT251" s="258" t="s">
        <v>250</v>
      </c>
      <c r="AU251" s="258" t="s">
        <v>265</v>
      </c>
      <c r="AY251" s="3" t="s">
        <v>247</v>
      </c>
      <c r="BE251" s="137" t="n">
        <f aca="false">IF(N251="základní",J251,0)</f>
        <v>0</v>
      </c>
      <c r="BF251" s="137" t="n">
        <f aca="false">IF(N251="snížená",J251,0)</f>
        <v>0</v>
      </c>
      <c r="BG251" s="137" t="n">
        <f aca="false">IF(N251="zákl. přenesená",J251,0)</f>
        <v>0</v>
      </c>
      <c r="BH251" s="137" t="n">
        <f aca="false">IF(N251="sníž. přenesená",J251,0)</f>
        <v>0</v>
      </c>
      <c r="BI251" s="137" t="n">
        <f aca="false">IF(N251="nulová",J251,0)</f>
        <v>0</v>
      </c>
      <c r="BJ251" s="3" t="s">
        <v>81</v>
      </c>
      <c r="BK251" s="137" t="n">
        <f aca="false">ROUND(I251*H251,2)</f>
        <v>0</v>
      </c>
      <c r="BL251" s="3" t="s">
        <v>302</v>
      </c>
      <c r="BM251" s="258" t="s">
        <v>1684</v>
      </c>
    </row>
    <row r="252" s="30" customFormat="true" ht="10.2" hidden="false" customHeight="false" outlineLevel="0" collapsed="false">
      <c r="A252" s="26"/>
      <c r="B252" s="27"/>
      <c r="C252" s="28"/>
      <c r="D252" s="259" t="s">
        <v>256</v>
      </c>
      <c r="E252" s="28"/>
      <c r="F252" s="260" t="s">
        <v>1467</v>
      </c>
      <c r="G252" s="28"/>
      <c r="H252" s="28"/>
      <c r="I252" s="211"/>
      <c r="J252" s="28"/>
      <c r="K252" s="28"/>
      <c r="L252" s="29"/>
      <c r="M252" s="261"/>
      <c r="N252" s="262"/>
      <c r="O252" s="76"/>
      <c r="P252" s="76"/>
      <c r="Q252" s="76"/>
      <c r="R252" s="76"/>
      <c r="S252" s="76"/>
      <c r="T252" s="7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T252" s="3" t="s">
        <v>256</v>
      </c>
      <c r="AU252" s="3" t="s">
        <v>265</v>
      </c>
    </row>
    <row r="253" s="30" customFormat="true" ht="37.8" hidden="false" customHeight="true" outlineLevel="0" collapsed="false">
      <c r="A253" s="26"/>
      <c r="B253" s="27"/>
      <c r="C253" s="246" t="s">
        <v>1579</v>
      </c>
      <c r="D253" s="246" t="s">
        <v>250</v>
      </c>
      <c r="E253" s="247" t="s">
        <v>1580</v>
      </c>
      <c r="F253" s="248" t="s">
        <v>1581</v>
      </c>
      <c r="G253" s="249" t="s">
        <v>307</v>
      </c>
      <c r="H253" s="250" t="n">
        <v>4</v>
      </c>
      <c r="I253" s="251"/>
      <c r="J253" s="252" t="n">
        <f aca="false">ROUND(I253*H253,2)</f>
        <v>0</v>
      </c>
      <c r="K253" s="253"/>
      <c r="L253" s="29"/>
      <c r="M253" s="254"/>
      <c r="N253" s="255" t="s">
        <v>39</v>
      </c>
      <c r="O253" s="76"/>
      <c r="P253" s="256" t="n">
        <f aca="false">O253*H253</f>
        <v>0</v>
      </c>
      <c r="Q253" s="256" t="n">
        <v>0</v>
      </c>
      <c r="R253" s="256" t="n">
        <f aca="false">Q253*H253</f>
        <v>0</v>
      </c>
      <c r="S253" s="256" t="n">
        <v>0</v>
      </c>
      <c r="T253" s="257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258" t="s">
        <v>302</v>
      </c>
      <c r="AT253" s="258" t="s">
        <v>250</v>
      </c>
      <c r="AU253" s="258" t="s">
        <v>265</v>
      </c>
      <c r="AY253" s="3" t="s">
        <v>247</v>
      </c>
      <c r="BE253" s="137" t="n">
        <f aca="false">IF(N253="základní",J253,0)</f>
        <v>0</v>
      </c>
      <c r="BF253" s="137" t="n">
        <f aca="false">IF(N253="snížená",J253,0)</f>
        <v>0</v>
      </c>
      <c r="BG253" s="137" t="n">
        <f aca="false">IF(N253="zákl. přenesená",J253,0)</f>
        <v>0</v>
      </c>
      <c r="BH253" s="137" t="n">
        <f aca="false">IF(N253="sníž. přenesená",J253,0)</f>
        <v>0</v>
      </c>
      <c r="BI253" s="137" t="n">
        <f aca="false">IF(N253="nulová",J253,0)</f>
        <v>0</v>
      </c>
      <c r="BJ253" s="3" t="s">
        <v>81</v>
      </c>
      <c r="BK253" s="137" t="n">
        <f aca="false">ROUND(I253*H253,2)</f>
        <v>0</v>
      </c>
      <c r="BL253" s="3" t="s">
        <v>302</v>
      </c>
      <c r="BM253" s="258" t="s">
        <v>1582</v>
      </c>
    </row>
    <row r="254" s="30" customFormat="true" ht="19.2" hidden="false" customHeight="false" outlineLevel="0" collapsed="false">
      <c r="A254" s="26"/>
      <c r="B254" s="27"/>
      <c r="C254" s="28"/>
      <c r="D254" s="259" t="s">
        <v>256</v>
      </c>
      <c r="E254" s="28"/>
      <c r="F254" s="260" t="s">
        <v>1581</v>
      </c>
      <c r="G254" s="28"/>
      <c r="H254" s="28"/>
      <c r="I254" s="211"/>
      <c r="J254" s="28"/>
      <c r="K254" s="28"/>
      <c r="L254" s="29"/>
      <c r="M254" s="261"/>
      <c r="N254" s="262"/>
      <c r="O254" s="76"/>
      <c r="P254" s="76"/>
      <c r="Q254" s="76"/>
      <c r="R254" s="76"/>
      <c r="S254" s="76"/>
      <c r="T254" s="77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T254" s="3" t="s">
        <v>256</v>
      </c>
      <c r="AU254" s="3" t="s">
        <v>265</v>
      </c>
    </row>
    <row r="255" s="30" customFormat="true" ht="24.15" hidden="false" customHeight="true" outlineLevel="0" collapsed="false">
      <c r="A255" s="26"/>
      <c r="B255" s="27"/>
      <c r="C255" s="246" t="s">
        <v>1315</v>
      </c>
      <c r="D255" s="246" t="s">
        <v>250</v>
      </c>
      <c r="E255" s="247" t="s">
        <v>1316</v>
      </c>
      <c r="F255" s="248" t="s">
        <v>1317</v>
      </c>
      <c r="G255" s="249" t="s">
        <v>332</v>
      </c>
      <c r="H255" s="250" t="n">
        <v>4</v>
      </c>
      <c r="I255" s="251"/>
      <c r="J255" s="252" t="n">
        <f aca="false">ROUND(I255*H255,2)</f>
        <v>0</v>
      </c>
      <c r="K255" s="253"/>
      <c r="L255" s="29"/>
      <c r="M255" s="254"/>
      <c r="N255" s="255" t="s">
        <v>39</v>
      </c>
      <c r="O255" s="76"/>
      <c r="P255" s="256" t="n">
        <f aca="false">O255*H255</f>
        <v>0</v>
      </c>
      <c r="Q255" s="256" t="n">
        <v>0</v>
      </c>
      <c r="R255" s="256" t="n">
        <f aca="false">Q255*H255</f>
        <v>0</v>
      </c>
      <c r="S255" s="256" t="n">
        <v>0</v>
      </c>
      <c r="T255" s="257" t="n">
        <f aca="false">S255*H255</f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258" t="s">
        <v>302</v>
      </c>
      <c r="AT255" s="258" t="s">
        <v>250</v>
      </c>
      <c r="AU255" s="258" t="s">
        <v>265</v>
      </c>
      <c r="AY255" s="3" t="s">
        <v>247</v>
      </c>
      <c r="BE255" s="137" t="n">
        <f aca="false">IF(N255="základní",J255,0)</f>
        <v>0</v>
      </c>
      <c r="BF255" s="137" t="n">
        <f aca="false">IF(N255="snížená",J255,0)</f>
        <v>0</v>
      </c>
      <c r="BG255" s="137" t="n">
        <f aca="false">IF(N255="zákl. přenesená",J255,0)</f>
        <v>0</v>
      </c>
      <c r="BH255" s="137" t="n">
        <f aca="false">IF(N255="sníž. přenesená",J255,0)</f>
        <v>0</v>
      </c>
      <c r="BI255" s="137" t="n">
        <f aca="false">IF(N255="nulová",J255,0)</f>
        <v>0</v>
      </c>
      <c r="BJ255" s="3" t="s">
        <v>81</v>
      </c>
      <c r="BK255" s="137" t="n">
        <f aca="false">ROUND(I255*H255,2)</f>
        <v>0</v>
      </c>
      <c r="BL255" s="3" t="s">
        <v>302</v>
      </c>
      <c r="BM255" s="258" t="s">
        <v>1318</v>
      </c>
    </row>
    <row r="256" s="30" customFormat="true" ht="19.2" hidden="false" customHeight="false" outlineLevel="0" collapsed="false">
      <c r="A256" s="26"/>
      <c r="B256" s="27"/>
      <c r="C256" s="28"/>
      <c r="D256" s="259" t="s">
        <v>256</v>
      </c>
      <c r="E256" s="28"/>
      <c r="F256" s="260" t="s">
        <v>1317</v>
      </c>
      <c r="G256" s="28"/>
      <c r="H256" s="28"/>
      <c r="I256" s="211"/>
      <c r="J256" s="28"/>
      <c r="K256" s="28"/>
      <c r="L256" s="29"/>
      <c r="M256" s="261"/>
      <c r="N256" s="262"/>
      <c r="O256" s="76"/>
      <c r="P256" s="76"/>
      <c r="Q256" s="76"/>
      <c r="R256" s="76"/>
      <c r="S256" s="76"/>
      <c r="T256" s="77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T256" s="3" t="s">
        <v>256</v>
      </c>
      <c r="AU256" s="3" t="s">
        <v>265</v>
      </c>
    </row>
    <row r="257" s="30" customFormat="true" ht="24.15" hidden="false" customHeight="true" outlineLevel="0" collapsed="false">
      <c r="A257" s="26"/>
      <c r="B257" s="27"/>
      <c r="C257" s="263" t="s">
        <v>1319</v>
      </c>
      <c r="D257" s="263" t="s">
        <v>288</v>
      </c>
      <c r="E257" s="264" t="s">
        <v>1320</v>
      </c>
      <c r="F257" s="265" t="s">
        <v>1321</v>
      </c>
      <c r="G257" s="266" t="s">
        <v>291</v>
      </c>
      <c r="H257" s="267" t="n">
        <v>4</v>
      </c>
      <c r="I257" s="268"/>
      <c r="J257" s="269" t="n">
        <f aca="false">ROUND(I257*H257,2)</f>
        <v>0</v>
      </c>
      <c r="K257" s="270"/>
      <c r="L257" s="271"/>
      <c r="M257" s="272"/>
      <c r="N257" s="273" t="s">
        <v>39</v>
      </c>
      <c r="O257" s="76"/>
      <c r="P257" s="256" t="n">
        <f aca="false">O257*H257</f>
        <v>0</v>
      </c>
      <c r="Q257" s="256" t="n">
        <v>1E-005</v>
      </c>
      <c r="R257" s="256" t="n">
        <f aca="false">Q257*H257</f>
        <v>4E-005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324</v>
      </c>
      <c r="AT257" s="258" t="s">
        <v>288</v>
      </c>
      <c r="AU257" s="258" t="s">
        <v>265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302</v>
      </c>
      <c r="BM257" s="258" t="s">
        <v>1322</v>
      </c>
    </row>
    <row r="258" s="30" customFormat="true" ht="19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1321</v>
      </c>
      <c r="G258" s="28"/>
      <c r="H258" s="28"/>
      <c r="I258" s="211"/>
      <c r="J258" s="28"/>
      <c r="K258" s="28"/>
      <c r="L258" s="29"/>
      <c r="M258" s="261"/>
      <c r="N258" s="262"/>
      <c r="O258" s="76"/>
      <c r="P258" s="76"/>
      <c r="Q258" s="76"/>
      <c r="R258" s="76"/>
      <c r="S258" s="76"/>
      <c r="T258" s="77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265</v>
      </c>
    </row>
    <row r="259" s="30" customFormat="true" ht="33" hidden="false" customHeight="true" outlineLevel="0" collapsed="false">
      <c r="A259" s="26"/>
      <c r="B259" s="27"/>
      <c r="C259" s="246" t="s">
        <v>804</v>
      </c>
      <c r="D259" s="246" t="s">
        <v>250</v>
      </c>
      <c r="E259" s="247" t="s">
        <v>805</v>
      </c>
      <c r="F259" s="248" t="s">
        <v>806</v>
      </c>
      <c r="G259" s="249" t="s">
        <v>332</v>
      </c>
      <c r="H259" s="250" t="n">
        <v>130</v>
      </c>
      <c r="I259" s="251"/>
      <c r="J259" s="252" t="n">
        <f aca="false">ROUND(I259*H259,2)</f>
        <v>0</v>
      </c>
      <c r="K259" s="253"/>
      <c r="L259" s="29"/>
      <c r="M259" s="254"/>
      <c r="N259" s="255" t="s">
        <v>39</v>
      </c>
      <c r="O259" s="76"/>
      <c r="P259" s="256" t="n">
        <f aca="false">O259*H259</f>
        <v>0</v>
      </c>
      <c r="Q259" s="256" t="n">
        <v>0</v>
      </c>
      <c r="R259" s="256" t="n">
        <f aca="false">Q259*H259</f>
        <v>0</v>
      </c>
      <c r="S259" s="256" t="n">
        <v>0</v>
      </c>
      <c r="T259" s="257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258" t="s">
        <v>302</v>
      </c>
      <c r="AT259" s="258" t="s">
        <v>250</v>
      </c>
      <c r="AU259" s="258" t="s">
        <v>265</v>
      </c>
      <c r="AY259" s="3" t="s">
        <v>247</v>
      </c>
      <c r="BE259" s="137" t="n">
        <f aca="false">IF(N259="základní",J259,0)</f>
        <v>0</v>
      </c>
      <c r="BF259" s="137" t="n">
        <f aca="false">IF(N259="snížená",J259,0)</f>
        <v>0</v>
      </c>
      <c r="BG259" s="137" t="n">
        <f aca="false">IF(N259="zákl. přenesená",J259,0)</f>
        <v>0</v>
      </c>
      <c r="BH259" s="137" t="n">
        <f aca="false">IF(N259="sníž. přenesená",J259,0)</f>
        <v>0</v>
      </c>
      <c r="BI259" s="137" t="n">
        <f aca="false">IF(N259="nulová",J259,0)</f>
        <v>0</v>
      </c>
      <c r="BJ259" s="3" t="s">
        <v>81</v>
      </c>
      <c r="BK259" s="137" t="n">
        <f aca="false">ROUND(I259*H259,2)</f>
        <v>0</v>
      </c>
      <c r="BL259" s="3" t="s">
        <v>302</v>
      </c>
      <c r="BM259" s="258" t="s">
        <v>807</v>
      </c>
    </row>
    <row r="260" s="30" customFormat="true" ht="48" hidden="false" customHeight="false" outlineLevel="0" collapsed="false">
      <c r="A260" s="26"/>
      <c r="B260" s="27"/>
      <c r="C260" s="28"/>
      <c r="D260" s="259" t="s">
        <v>256</v>
      </c>
      <c r="E260" s="28"/>
      <c r="F260" s="260" t="s">
        <v>808</v>
      </c>
      <c r="G260" s="28"/>
      <c r="H260" s="28"/>
      <c r="I260" s="211"/>
      <c r="J260" s="28"/>
      <c r="K260" s="28"/>
      <c r="L260" s="29"/>
      <c r="M260" s="261"/>
      <c r="N260" s="262"/>
      <c r="O260" s="76"/>
      <c r="P260" s="76"/>
      <c r="Q260" s="76"/>
      <c r="R260" s="76"/>
      <c r="S260" s="76"/>
      <c r="T260" s="7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T260" s="3" t="s">
        <v>256</v>
      </c>
      <c r="AU260" s="3" t="s">
        <v>265</v>
      </c>
    </row>
    <row r="261" s="30" customFormat="true" ht="24.15" hidden="false" customHeight="true" outlineLevel="0" collapsed="false">
      <c r="A261" s="26"/>
      <c r="B261" s="27"/>
      <c r="C261" s="263" t="s">
        <v>809</v>
      </c>
      <c r="D261" s="263" t="s">
        <v>288</v>
      </c>
      <c r="E261" s="264" t="s">
        <v>810</v>
      </c>
      <c r="F261" s="265" t="s">
        <v>811</v>
      </c>
      <c r="G261" s="266" t="s">
        <v>332</v>
      </c>
      <c r="H261" s="267" t="n">
        <v>130</v>
      </c>
      <c r="I261" s="268"/>
      <c r="J261" s="269" t="n">
        <f aca="false">ROUND(I261*H261,2)</f>
        <v>0</v>
      </c>
      <c r="K261" s="270"/>
      <c r="L261" s="271"/>
      <c r="M261" s="272"/>
      <c r="N261" s="273" t="s">
        <v>39</v>
      </c>
      <c r="O261" s="76"/>
      <c r="P261" s="256" t="n">
        <f aca="false">O261*H261</f>
        <v>0</v>
      </c>
      <c r="Q261" s="256" t="n">
        <v>0.00017</v>
      </c>
      <c r="R261" s="256" t="n">
        <f aca="false">Q261*H261</f>
        <v>0.0221</v>
      </c>
      <c r="S261" s="256" t="n">
        <v>0</v>
      </c>
      <c r="T261" s="257" t="n">
        <f aca="false"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258" t="s">
        <v>324</v>
      </c>
      <c r="AT261" s="258" t="s">
        <v>288</v>
      </c>
      <c r="AU261" s="258" t="s">
        <v>265</v>
      </c>
      <c r="AY261" s="3" t="s">
        <v>247</v>
      </c>
      <c r="BE261" s="137" t="n">
        <f aca="false">IF(N261="základní",J261,0)</f>
        <v>0</v>
      </c>
      <c r="BF261" s="137" t="n">
        <f aca="false">IF(N261="snížená",J261,0)</f>
        <v>0</v>
      </c>
      <c r="BG261" s="137" t="n">
        <f aca="false">IF(N261="zákl. přenesená",J261,0)</f>
        <v>0</v>
      </c>
      <c r="BH261" s="137" t="n">
        <f aca="false">IF(N261="sníž. přenesená",J261,0)</f>
        <v>0</v>
      </c>
      <c r="BI261" s="137" t="n">
        <f aca="false">IF(N261="nulová",J261,0)</f>
        <v>0</v>
      </c>
      <c r="BJ261" s="3" t="s">
        <v>81</v>
      </c>
      <c r="BK261" s="137" t="n">
        <f aca="false">ROUND(I261*H261,2)</f>
        <v>0</v>
      </c>
      <c r="BL261" s="3" t="s">
        <v>302</v>
      </c>
      <c r="BM261" s="258" t="s">
        <v>812</v>
      </c>
    </row>
    <row r="262" s="30" customFormat="true" ht="19.2" hidden="false" customHeight="false" outlineLevel="0" collapsed="false">
      <c r="A262" s="26"/>
      <c r="B262" s="27"/>
      <c r="C262" s="28"/>
      <c r="D262" s="259" t="s">
        <v>256</v>
      </c>
      <c r="E262" s="28"/>
      <c r="F262" s="260" t="s">
        <v>811</v>
      </c>
      <c r="G262" s="28"/>
      <c r="H262" s="28"/>
      <c r="I262" s="211"/>
      <c r="J262" s="28"/>
      <c r="K262" s="28"/>
      <c r="L262" s="29"/>
      <c r="M262" s="261"/>
      <c r="N262" s="262"/>
      <c r="O262" s="76"/>
      <c r="P262" s="76"/>
      <c r="Q262" s="76"/>
      <c r="R262" s="76"/>
      <c r="S262" s="76"/>
      <c r="T262" s="7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T262" s="3" t="s">
        <v>256</v>
      </c>
      <c r="AU262" s="3" t="s">
        <v>265</v>
      </c>
    </row>
    <row r="263" s="30" customFormat="true" ht="24.15" hidden="false" customHeight="true" outlineLevel="0" collapsed="false">
      <c r="A263" s="26"/>
      <c r="B263" s="27"/>
      <c r="C263" s="246" t="s">
        <v>822</v>
      </c>
      <c r="D263" s="246" t="s">
        <v>250</v>
      </c>
      <c r="E263" s="247" t="s">
        <v>823</v>
      </c>
      <c r="F263" s="248" t="s">
        <v>824</v>
      </c>
      <c r="G263" s="249" t="s">
        <v>291</v>
      </c>
      <c r="H263" s="250" t="n">
        <v>1</v>
      </c>
      <c r="I263" s="251"/>
      <c r="J263" s="252" t="n">
        <f aca="false">ROUND(I263*H263,2)</f>
        <v>0</v>
      </c>
      <c r="K263" s="253"/>
      <c r="L263" s="29"/>
      <c r="M263" s="254"/>
      <c r="N263" s="255" t="s">
        <v>39</v>
      </c>
      <c r="O263" s="76"/>
      <c r="P263" s="256" t="n">
        <f aca="false">O263*H263</f>
        <v>0</v>
      </c>
      <c r="Q263" s="256" t="n">
        <v>0</v>
      </c>
      <c r="R263" s="256" t="n">
        <f aca="false">Q263*H263</f>
        <v>0</v>
      </c>
      <c r="S263" s="256" t="n">
        <v>5E-005</v>
      </c>
      <c r="T263" s="257" t="n">
        <f aca="false">S263*H263</f>
        <v>5E-005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258" t="s">
        <v>302</v>
      </c>
      <c r="AT263" s="258" t="s">
        <v>250</v>
      </c>
      <c r="AU263" s="258" t="s">
        <v>265</v>
      </c>
      <c r="AY263" s="3" t="s">
        <v>247</v>
      </c>
      <c r="BE263" s="137" t="n">
        <f aca="false">IF(N263="základní",J263,0)</f>
        <v>0</v>
      </c>
      <c r="BF263" s="137" t="n">
        <f aca="false">IF(N263="snížená",J263,0)</f>
        <v>0</v>
      </c>
      <c r="BG263" s="137" t="n">
        <f aca="false">IF(N263="zákl. přenesená",J263,0)</f>
        <v>0</v>
      </c>
      <c r="BH263" s="137" t="n">
        <f aca="false">IF(N263="sníž. přenesená",J263,0)</f>
        <v>0</v>
      </c>
      <c r="BI263" s="137" t="n">
        <f aca="false">IF(N263="nulová",J263,0)</f>
        <v>0</v>
      </c>
      <c r="BJ263" s="3" t="s">
        <v>81</v>
      </c>
      <c r="BK263" s="137" t="n">
        <f aca="false">ROUND(I263*H263,2)</f>
        <v>0</v>
      </c>
      <c r="BL263" s="3" t="s">
        <v>302</v>
      </c>
      <c r="BM263" s="258" t="s">
        <v>825</v>
      </c>
    </row>
    <row r="264" s="30" customFormat="true" ht="76.8" hidden="false" customHeight="false" outlineLevel="0" collapsed="false">
      <c r="A264" s="26"/>
      <c r="B264" s="27"/>
      <c r="C264" s="28"/>
      <c r="D264" s="259" t="s">
        <v>256</v>
      </c>
      <c r="E264" s="28"/>
      <c r="F264" s="260" t="s">
        <v>826</v>
      </c>
      <c r="G264" s="28"/>
      <c r="H264" s="28"/>
      <c r="I264" s="211"/>
      <c r="J264" s="28"/>
      <c r="K264" s="28"/>
      <c r="L264" s="29"/>
      <c r="M264" s="261"/>
      <c r="N264" s="262"/>
      <c r="O264" s="76"/>
      <c r="P264" s="76"/>
      <c r="Q264" s="76"/>
      <c r="R264" s="76"/>
      <c r="S264" s="76"/>
      <c r="T264" s="77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T264" s="3" t="s">
        <v>256</v>
      </c>
      <c r="AU264" s="3" t="s">
        <v>265</v>
      </c>
    </row>
    <row r="265" s="30" customFormat="true" ht="37.8" hidden="false" customHeight="true" outlineLevel="0" collapsed="false">
      <c r="A265" s="26"/>
      <c r="B265" s="27"/>
      <c r="C265" s="246" t="s">
        <v>827</v>
      </c>
      <c r="D265" s="246" t="s">
        <v>250</v>
      </c>
      <c r="E265" s="247" t="s">
        <v>828</v>
      </c>
      <c r="F265" s="248" t="s">
        <v>829</v>
      </c>
      <c r="G265" s="249" t="s">
        <v>291</v>
      </c>
      <c r="H265" s="250" t="n">
        <v>1</v>
      </c>
      <c r="I265" s="251"/>
      <c r="J265" s="252" t="n">
        <f aca="false">ROUND(I265*H265,2)</f>
        <v>0</v>
      </c>
      <c r="K265" s="253"/>
      <c r="L265" s="29"/>
      <c r="M265" s="254"/>
      <c r="N265" s="255" t="s">
        <v>39</v>
      </c>
      <c r="O265" s="76"/>
      <c r="P265" s="256" t="n">
        <f aca="false">O265*H265</f>
        <v>0</v>
      </c>
      <c r="Q265" s="256" t="n">
        <v>0</v>
      </c>
      <c r="R265" s="256" t="n">
        <f aca="false">Q265*H265</f>
        <v>0</v>
      </c>
      <c r="S265" s="256" t="n">
        <v>5E-005</v>
      </c>
      <c r="T265" s="257" t="n">
        <f aca="false">S265*H265</f>
        <v>5E-005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258" t="s">
        <v>302</v>
      </c>
      <c r="AT265" s="258" t="s">
        <v>250</v>
      </c>
      <c r="AU265" s="258" t="s">
        <v>265</v>
      </c>
      <c r="AY265" s="3" t="s">
        <v>247</v>
      </c>
      <c r="BE265" s="137" t="n">
        <f aca="false">IF(N265="základní",J265,0)</f>
        <v>0</v>
      </c>
      <c r="BF265" s="137" t="n">
        <f aca="false">IF(N265="snížená",J265,0)</f>
        <v>0</v>
      </c>
      <c r="BG265" s="137" t="n">
        <f aca="false">IF(N265="zákl. přenesená",J265,0)</f>
        <v>0</v>
      </c>
      <c r="BH265" s="137" t="n">
        <f aca="false">IF(N265="sníž. přenesená",J265,0)</f>
        <v>0</v>
      </c>
      <c r="BI265" s="137" t="n">
        <f aca="false">IF(N265="nulová",J265,0)</f>
        <v>0</v>
      </c>
      <c r="BJ265" s="3" t="s">
        <v>81</v>
      </c>
      <c r="BK265" s="137" t="n">
        <f aca="false">ROUND(I265*H265,2)</f>
        <v>0</v>
      </c>
      <c r="BL265" s="3" t="s">
        <v>302</v>
      </c>
      <c r="BM265" s="258" t="s">
        <v>830</v>
      </c>
    </row>
    <row r="266" s="30" customFormat="true" ht="86.4" hidden="false" customHeight="false" outlineLevel="0" collapsed="false">
      <c r="A266" s="26"/>
      <c r="B266" s="27"/>
      <c r="C266" s="28"/>
      <c r="D266" s="259" t="s">
        <v>256</v>
      </c>
      <c r="E266" s="28"/>
      <c r="F266" s="260" t="s">
        <v>831</v>
      </c>
      <c r="G266" s="28"/>
      <c r="H266" s="28"/>
      <c r="I266" s="211"/>
      <c r="J266" s="28"/>
      <c r="K266" s="28"/>
      <c r="L266" s="29"/>
      <c r="M266" s="261"/>
      <c r="N266" s="262"/>
      <c r="O266" s="76"/>
      <c r="P266" s="76"/>
      <c r="Q266" s="76"/>
      <c r="R266" s="76"/>
      <c r="S266" s="76"/>
      <c r="T266" s="77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T266" s="3" t="s">
        <v>256</v>
      </c>
      <c r="AU266" s="3" t="s">
        <v>265</v>
      </c>
    </row>
    <row r="267" s="30" customFormat="true" ht="21.75" hidden="false" customHeight="true" outlineLevel="0" collapsed="false">
      <c r="A267" s="26"/>
      <c r="B267" s="27"/>
      <c r="C267" s="246" t="s">
        <v>832</v>
      </c>
      <c r="D267" s="246" t="s">
        <v>250</v>
      </c>
      <c r="E267" s="247" t="s">
        <v>833</v>
      </c>
      <c r="F267" s="248" t="s">
        <v>834</v>
      </c>
      <c r="G267" s="249" t="s">
        <v>291</v>
      </c>
      <c r="H267" s="250" t="n">
        <v>1</v>
      </c>
      <c r="I267" s="251"/>
      <c r="J267" s="252" t="n">
        <f aca="false">ROUND(I267*H267,2)</f>
        <v>0</v>
      </c>
      <c r="K267" s="253"/>
      <c r="L267" s="29"/>
      <c r="M267" s="254"/>
      <c r="N267" s="255" t="s">
        <v>39</v>
      </c>
      <c r="O267" s="76"/>
      <c r="P267" s="256" t="n">
        <f aca="false">O267*H267</f>
        <v>0</v>
      </c>
      <c r="Q267" s="256" t="n">
        <v>0</v>
      </c>
      <c r="R267" s="256" t="n">
        <f aca="false">Q267*H267</f>
        <v>0</v>
      </c>
      <c r="S267" s="256" t="n">
        <v>5E-005</v>
      </c>
      <c r="T267" s="257" t="n">
        <f aca="false">S267*H267</f>
        <v>5E-005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258" t="s">
        <v>302</v>
      </c>
      <c r="AT267" s="258" t="s">
        <v>250</v>
      </c>
      <c r="AU267" s="258" t="s">
        <v>265</v>
      </c>
      <c r="AY267" s="3" t="s">
        <v>247</v>
      </c>
      <c r="BE267" s="137" t="n">
        <f aca="false">IF(N267="základní",J267,0)</f>
        <v>0</v>
      </c>
      <c r="BF267" s="137" t="n">
        <f aca="false">IF(N267="snížená",J267,0)</f>
        <v>0</v>
      </c>
      <c r="BG267" s="137" t="n">
        <f aca="false">IF(N267="zákl. přenesená",J267,0)</f>
        <v>0</v>
      </c>
      <c r="BH267" s="137" t="n">
        <f aca="false">IF(N267="sníž. přenesená",J267,0)</f>
        <v>0</v>
      </c>
      <c r="BI267" s="137" t="n">
        <f aca="false">IF(N267="nulová",J267,0)</f>
        <v>0</v>
      </c>
      <c r="BJ267" s="3" t="s">
        <v>81</v>
      </c>
      <c r="BK267" s="137" t="n">
        <f aca="false">ROUND(I267*H267,2)</f>
        <v>0</v>
      </c>
      <c r="BL267" s="3" t="s">
        <v>302</v>
      </c>
      <c r="BM267" s="258" t="s">
        <v>835</v>
      </c>
    </row>
    <row r="268" s="30" customFormat="true" ht="10.2" hidden="false" customHeight="false" outlineLevel="0" collapsed="false">
      <c r="A268" s="26"/>
      <c r="B268" s="27"/>
      <c r="C268" s="28"/>
      <c r="D268" s="259" t="s">
        <v>256</v>
      </c>
      <c r="E268" s="28"/>
      <c r="F268" s="260" t="s">
        <v>834</v>
      </c>
      <c r="G268" s="28"/>
      <c r="H268" s="28"/>
      <c r="I268" s="211"/>
      <c r="J268" s="28"/>
      <c r="K268" s="28"/>
      <c r="L268" s="29"/>
      <c r="M268" s="261"/>
      <c r="N268" s="262"/>
      <c r="O268" s="76"/>
      <c r="P268" s="76"/>
      <c r="Q268" s="76"/>
      <c r="R268" s="76"/>
      <c r="S268" s="76"/>
      <c r="T268" s="77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T268" s="3" t="s">
        <v>256</v>
      </c>
      <c r="AU268" s="3" t="s">
        <v>265</v>
      </c>
    </row>
    <row r="269" s="30" customFormat="true" ht="16.5" hidden="false" customHeight="true" outlineLevel="0" collapsed="false">
      <c r="A269" s="26"/>
      <c r="B269" s="27"/>
      <c r="C269" s="263" t="s">
        <v>836</v>
      </c>
      <c r="D269" s="263" t="s">
        <v>288</v>
      </c>
      <c r="E269" s="264" t="s">
        <v>837</v>
      </c>
      <c r="F269" s="265" t="s">
        <v>838</v>
      </c>
      <c r="G269" s="266" t="s">
        <v>332</v>
      </c>
      <c r="H269" s="267" t="n">
        <v>1</v>
      </c>
      <c r="I269" s="268"/>
      <c r="J269" s="269" t="n">
        <f aca="false">ROUND(I269*H269,2)</f>
        <v>0</v>
      </c>
      <c r="K269" s="270"/>
      <c r="L269" s="271"/>
      <c r="M269" s="272"/>
      <c r="N269" s="273" t="s">
        <v>39</v>
      </c>
      <c r="O269" s="76"/>
      <c r="P269" s="256" t="n">
        <f aca="false">O269*H269</f>
        <v>0</v>
      </c>
      <c r="Q269" s="256" t="n">
        <v>7E-005</v>
      </c>
      <c r="R269" s="256" t="n">
        <f aca="false">Q269*H269</f>
        <v>7E-005</v>
      </c>
      <c r="S269" s="256" t="n">
        <v>0</v>
      </c>
      <c r="T269" s="257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258" t="s">
        <v>324</v>
      </c>
      <c r="AT269" s="258" t="s">
        <v>288</v>
      </c>
      <c r="AU269" s="258" t="s">
        <v>265</v>
      </c>
      <c r="AY269" s="3" t="s">
        <v>247</v>
      </c>
      <c r="BE269" s="137" t="n">
        <f aca="false">IF(N269="základní",J269,0)</f>
        <v>0</v>
      </c>
      <c r="BF269" s="137" t="n">
        <f aca="false">IF(N269="snížená",J269,0)</f>
        <v>0</v>
      </c>
      <c r="BG269" s="137" t="n">
        <f aca="false">IF(N269="zákl. přenesená",J269,0)</f>
        <v>0</v>
      </c>
      <c r="BH269" s="137" t="n">
        <f aca="false">IF(N269="sníž. přenesená",J269,0)</f>
        <v>0</v>
      </c>
      <c r="BI269" s="137" t="n">
        <f aca="false">IF(N269="nulová",J269,0)</f>
        <v>0</v>
      </c>
      <c r="BJ269" s="3" t="s">
        <v>81</v>
      </c>
      <c r="BK269" s="137" t="n">
        <f aca="false">ROUND(I269*H269,2)</f>
        <v>0</v>
      </c>
      <c r="BL269" s="3" t="s">
        <v>302</v>
      </c>
      <c r="BM269" s="258" t="s">
        <v>839</v>
      </c>
    </row>
    <row r="270" s="30" customFormat="true" ht="10.2" hidden="false" customHeight="false" outlineLevel="0" collapsed="false">
      <c r="A270" s="26"/>
      <c r="B270" s="27"/>
      <c r="C270" s="28"/>
      <c r="D270" s="259" t="s">
        <v>256</v>
      </c>
      <c r="E270" s="28"/>
      <c r="F270" s="260" t="s">
        <v>840</v>
      </c>
      <c r="G270" s="28"/>
      <c r="H270" s="28"/>
      <c r="I270" s="211"/>
      <c r="J270" s="28"/>
      <c r="K270" s="28"/>
      <c r="L270" s="29"/>
      <c r="M270" s="261"/>
      <c r="N270" s="262"/>
      <c r="O270" s="76"/>
      <c r="P270" s="76"/>
      <c r="Q270" s="76"/>
      <c r="R270" s="76"/>
      <c r="S270" s="76"/>
      <c r="T270" s="77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T270" s="3" t="s">
        <v>256</v>
      </c>
      <c r="AU270" s="3" t="s">
        <v>265</v>
      </c>
    </row>
    <row r="271" s="229" customFormat="true" ht="20.85" hidden="false" customHeight="true" outlineLevel="0" collapsed="false">
      <c r="B271" s="230"/>
      <c r="C271" s="231"/>
      <c r="D271" s="232" t="s">
        <v>73</v>
      </c>
      <c r="E271" s="244" t="s">
        <v>841</v>
      </c>
      <c r="F271" s="244" t="s">
        <v>842</v>
      </c>
      <c r="G271" s="231"/>
      <c r="H271" s="231"/>
      <c r="I271" s="234"/>
      <c r="J271" s="245" t="n">
        <f aca="false">BK271</f>
        <v>0</v>
      </c>
      <c r="K271" s="231"/>
      <c r="L271" s="236"/>
      <c r="M271" s="237"/>
      <c r="N271" s="238"/>
      <c r="O271" s="238"/>
      <c r="P271" s="239" t="n">
        <f aca="false">SUM(P272:P289)</f>
        <v>0</v>
      </c>
      <c r="Q271" s="238"/>
      <c r="R271" s="239" t="n">
        <f aca="false">SUM(R272:R289)</f>
        <v>0.00943</v>
      </c>
      <c r="S271" s="238"/>
      <c r="T271" s="240" t="n">
        <f aca="false">SUM(T272:T289)</f>
        <v>0</v>
      </c>
      <c r="AR271" s="241" t="s">
        <v>83</v>
      </c>
      <c r="AT271" s="242" t="s">
        <v>73</v>
      </c>
      <c r="AU271" s="242" t="s">
        <v>83</v>
      </c>
      <c r="AY271" s="241" t="s">
        <v>247</v>
      </c>
      <c r="BK271" s="243" t="n">
        <f aca="false">SUM(BK272:BK289)</f>
        <v>0</v>
      </c>
    </row>
    <row r="272" s="30" customFormat="true" ht="33" hidden="false" customHeight="true" outlineLevel="0" collapsed="false">
      <c r="A272" s="26"/>
      <c r="B272" s="27"/>
      <c r="C272" s="246" t="s">
        <v>843</v>
      </c>
      <c r="D272" s="246" t="s">
        <v>250</v>
      </c>
      <c r="E272" s="247" t="s">
        <v>844</v>
      </c>
      <c r="F272" s="248" t="s">
        <v>845</v>
      </c>
      <c r="G272" s="249" t="s">
        <v>332</v>
      </c>
      <c r="H272" s="250" t="n">
        <v>13</v>
      </c>
      <c r="I272" s="251"/>
      <c r="J272" s="252" t="n">
        <f aca="false">ROUND(I272*H272,2)</f>
        <v>0</v>
      </c>
      <c r="K272" s="253"/>
      <c r="L272" s="29"/>
      <c r="M272" s="254"/>
      <c r="N272" s="255" t="s">
        <v>39</v>
      </c>
      <c r="O272" s="76"/>
      <c r="P272" s="256" t="n">
        <f aca="false">O272*H272</f>
        <v>0</v>
      </c>
      <c r="Q272" s="256" t="n">
        <v>0</v>
      </c>
      <c r="R272" s="256" t="n">
        <f aca="false">Q272*H272</f>
        <v>0</v>
      </c>
      <c r="S272" s="256" t="n">
        <v>0</v>
      </c>
      <c r="T272" s="257" t="n">
        <f aca="false">S272*H272</f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258" t="s">
        <v>302</v>
      </c>
      <c r="AT272" s="258" t="s">
        <v>250</v>
      </c>
      <c r="AU272" s="258" t="s">
        <v>265</v>
      </c>
      <c r="AY272" s="3" t="s">
        <v>247</v>
      </c>
      <c r="BE272" s="137" t="n">
        <f aca="false">IF(N272="základní",J272,0)</f>
        <v>0</v>
      </c>
      <c r="BF272" s="137" t="n">
        <f aca="false">IF(N272="snížená",J272,0)</f>
        <v>0</v>
      </c>
      <c r="BG272" s="137" t="n">
        <f aca="false">IF(N272="zákl. přenesená",J272,0)</f>
        <v>0</v>
      </c>
      <c r="BH272" s="137" t="n">
        <f aca="false">IF(N272="sníž. přenesená",J272,0)</f>
        <v>0</v>
      </c>
      <c r="BI272" s="137" t="n">
        <f aca="false">IF(N272="nulová",J272,0)</f>
        <v>0</v>
      </c>
      <c r="BJ272" s="3" t="s">
        <v>81</v>
      </c>
      <c r="BK272" s="137" t="n">
        <f aca="false">ROUND(I272*H272,2)</f>
        <v>0</v>
      </c>
      <c r="BL272" s="3" t="s">
        <v>302</v>
      </c>
      <c r="BM272" s="258" t="s">
        <v>846</v>
      </c>
    </row>
    <row r="273" s="30" customFormat="true" ht="38.4" hidden="false" customHeight="false" outlineLevel="0" collapsed="false">
      <c r="A273" s="26"/>
      <c r="B273" s="27"/>
      <c r="C273" s="28"/>
      <c r="D273" s="259" t="s">
        <v>256</v>
      </c>
      <c r="E273" s="28"/>
      <c r="F273" s="260" t="s">
        <v>847</v>
      </c>
      <c r="G273" s="28"/>
      <c r="H273" s="28"/>
      <c r="I273" s="211"/>
      <c r="J273" s="28"/>
      <c r="K273" s="28"/>
      <c r="L273" s="29"/>
      <c r="M273" s="261"/>
      <c r="N273" s="262"/>
      <c r="O273" s="76"/>
      <c r="P273" s="76"/>
      <c r="Q273" s="76"/>
      <c r="R273" s="76"/>
      <c r="S273" s="76"/>
      <c r="T273" s="77"/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T273" s="3" t="s">
        <v>256</v>
      </c>
      <c r="AU273" s="3" t="s">
        <v>265</v>
      </c>
    </row>
    <row r="274" s="30" customFormat="true" ht="33" hidden="false" customHeight="true" outlineLevel="0" collapsed="false">
      <c r="A274" s="26"/>
      <c r="B274" s="27"/>
      <c r="C274" s="263" t="s">
        <v>848</v>
      </c>
      <c r="D274" s="263" t="s">
        <v>288</v>
      </c>
      <c r="E274" s="264" t="s">
        <v>849</v>
      </c>
      <c r="F274" s="265" t="s">
        <v>850</v>
      </c>
      <c r="G274" s="266" t="s">
        <v>332</v>
      </c>
      <c r="H274" s="267" t="n">
        <v>13</v>
      </c>
      <c r="I274" s="268"/>
      <c r="J274" s="269" t="n">
        <f aca="false">ROUND(I274*H274,2)</f>
        <v>0</v>
      </c>
      <c r="K274" s="270"/>
      <c r="L274" s="271"/>
      <c r="M274" s="272"/>
      <c r="N274" s="273" t="s">
        <v>39</v>
      </c>
      <c r="O274" s="76"/>
      <c r="P274" s="256" t="n">
        <f aca="false">O274*H274</f>
        <v>0</v>
      </c>
      <c r="Q274" s="256" t="n">
        <v>0.00053</v>
      </c>
      <c r="R274" s="256" t="n">
        <f aca="false">Q274*H274</f>
        <v>0.00689</v>
      </c>
      <c r="S274" s="256" t="n">
        <v>0</v>
      </c>
      <c r="T274" s="257" t="n">
        <f aca="false">S274*H274</f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258" t="s">
        <v>324</v>
      </c>
      <c r="AT274" s="258" t="s">
        <v>288</v>
      </c>
      <c r="AU274" s="258" t="s">
        <v>265</v>
      </c>
      <c r="AY274" s="3" t="s">
        <v>247</v>
      </c>
      <c r="BE274" s="137" t="n">
        <f aca="false">IF(N274="základní",J274,0)</f>
        <v>0</v>
      </c>
      <c r="BF274" s="137" t="n">
        <f aca="false">IF(N274="snížená",J274,0)</f>
        <v>0</v>
      </c>
      <c r="BG274" s="137" t="n">
        <f aca="false">IF(N274="zákl. přenesená",J274,0)</f>
        <v>0</v>
      </c>
      <c r="BH274" s="137" t="n">
        <f aca="false">IF(N274="sníž. přenesená",J274,0)</f>
        <v>0</v>
      </c>
      <c r="BI274" s="137" t="n">
        <f aca="false">IF(N274="nulová",J274,0)</f>
        <v>0</v>
      </c>
      <c r="BJ274" s="3" t="s">
        <v>81</v>
      </c>
      <c r="BK274" s="137" t="n">
        <f aca="false">ROUND(I274*H274,2)</f>
        <v>0</v>
      </c>
      <c r="BL274" s="3" t="s">
        <v>302</v>
      </c>
      <c r="BM274" s="258" t="s">
        <v>851</v>
      </c>
    </row>
    <row r="275" s="30" customFormat="true" ht="19.2" hidden="false" customHeight="false" outlineLevel="0" collapsed="false">
      <c r="A275" s="26"/>
      <c r="B275" s="27"/>
      <c r="C275" s="28"/>
      <c r="D275" s="259" t="s">
        <v>256</v>
      </c>
      <c r="E275" s="28"/>
      <c r="F275" s="260" t="s">
        <v>850</v>
      </c>
      <c r="G275" s="28"/>
      <c r="H275" s="28"/>
      <c r="I275" s="211"/>
      <c r="J275" s="28"/>
      <c r="K275" s="28"/>
      <c r="L275" s="29"/>
      <c r="M275" s="261"/>
      <c r="N275" s="262"/>
      <c r="O275" s="76"/>
      <c r="P275" s="76"/>
      <c r="Q275" s="76"/>
      <c r="R275" s="76"/>
      <c r="S275" s="76"/>
      <c r="T275" s="77"/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T275" s="3" t="s">
        <v>256</v>
      </c>
      <c r="AU275" s="3" t="s">
        <v>265</v>
      </c>
    </row>
    <row r="276" s="274" customFormat="true" ht="10.2" hidden="false" customHeight="false" outlineLevel="0" collapsed="false">
      <c r="B276" s="275"/>
      <c r="C276" s="276"/>
      <c r="D276" s="259" t="s">
        <v>327</v>
      </c>
      <c r="E276" s="276"/>
      <c r="F276" s="277" t="s">
        <v>1685</v>
      </c>
      <c r="G276" s="276"/>
      <c r="H276" s="278" t="n">
        <v>13</v>
      </c>
      <c r="I276" s="279"/>
      <c r="J276" s="276"/>
      <c r="K276" s="276"/>
      <c r="L276" s="280"/>
      <c r="M276" s="281"/>
      <c r="N276" s="282"/>
      <c r="O276" s="282"/>
      <c r="P276" s="282"/>
      <c r="Q276" s="282"/>
      <c r="R276" s="282"/>
      <c r="S276" s="282"/>
      <c r="T276" s="283"/>
      <c r="AT276" s="284" t="s">
        <v>327</v>
      </c>
      <c r="AU276" s="284" t="s">
        <v>265</v>
      </c>
      <c r="AV276" s="274" t="s">
        <v>83</v>
      </c>
      <c r="AW276" s="274" t="s">
        <v>3</v>
      </c>
      <c r="AX276" s="274" t="s">
        <v>81</v>
      </c>
      <c r="AY276" s="284" t="s">
        <v>247</v>
      </c>
    </row>
    <row r="277" s="30" customFormat="true" ht="37.8" hidden="false" customHeight="true" outlineLevel="0" collapsed="false">
      <c r="A277" s="26"/>
      <c r="B277" s="27"/>
      <c r="C277" s="246" t="s">
        <v>853</v>
      </c>
      <c r="D277" s="246" t="s">
        <v>250</v>
      </c>
      <c r="E277" s="247" t="s">
        <v>854</v>
      </c>
      <c r="F277" s="248" t="s">
        <v>855</v>
      </c>
      <c r="G277" s="249" t="s">
        <v>332</v>
      </c>
      <c r="H277" s="250" t="n">
        <v>13</v>
      </c>
      <c r="I277" s="251"/>
      <c r="J277" s="252" t="n">
        <f aca="false">ROUND(I277*H277,2)</f>
        <v>0</v>
      </c>
      <c r="K277" s="253"/>
      <c r="L277" s="29"/>
      <c r="M277" s="254"/>
      <c r="N277" s="255" t="s">
        <v>39</v>
      </c>
      <c r="O277" s="76"/>
      <c r="P277" s="256" t="n">
        <f aca="false">O277*H277</f>
        <v>0</v>
      </c>
      <c r="Q277" s="256" t="n">
        <v>0</v>
      </c>
      <c r="R277" s="256" t="n">
        <f aca="false">Q277*H277</f>
        <v>0</v>
      </c>
      <c r="S277" s="256" t="n">
        <v>0</v>
      </c>
      <c r="T277" s="257" t="n">
        <f aca="false"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258" t="s">
        <v>302</v>
      </c>
      <c r="AT277" s="258" t="s">
        <v>250</v>
      </c>
      <c r="AU277" s="258" t="s">
        <v>265</v>
      </c>
      <c r="AY277" s="3" t="s">
        <v>247</v>
      </c>
      <c r="BE277" s="137" t="n">
        <f aca="false">IF(N277="základní",J277,0)</f>
        <v>0</v>
      </c>
      <c r="BF277" s="137" t="n">
        <f aca="false">IF(N277="snížená",J277,0)</f>
        <v>0</v>
      </c>
      <c r="BG277" s="137" t="n">
        <f aca="false">IF(N277="zákl. přenesená",J277,0)</f>
        <v>0</v>
      </c>
      <c r="BH277" s="137" t="n">
        <f aca="false">IF(N277="sníž. přenesená",J277,0)</f>
        <v>0</v>
      </c>
      <c r="BI277" s="137" t="n">
        <f aca="false">IF(N277="nulová",J277,0)</f>
        <v>0</v>
      </c>
      <c r="BJ277" s="3" t="s">
        <v>81</v>
      </c>
      <c r="BK277" s="137" t="n">
        <f aca="false">ROUND(I277*H277,2)</f>
        <v>0</v>
      </c>
      <c r="BL277" s="3" t="s">
        <v>302</v>
      </c>
      <c r="BM277" s="258" t="s">
        <v>856</v>
      </c>
    </row>
    <row r="278" s="30" customFormat="true" ht="48" hidden="false" customHeight="false" outlineLevel="0" collapsed="false">
      <c r="A278" s="26"/>
      <c r="B278" s="27"/>
      <c r="C278" s="28"/>
      <c r="D278" s="259" t="s">
        <v>256</v>
      </c>
      <c r="E278" s="28"/>
      <c r="F278" s="260" t="s">
        <v>857</v>
      </c>
      <c r="G278" s="28"/>
      <c r="H278" s="28"/>
      <c r="I278" s="211"/>
      <c r="J278" s="28"/>
      <c r="K278" s="28"/>
      <c r="L278" s="29"/>
      <c r="M278" s="261"/>
      <c r="N278" s="262"/>
      <c r="O278" s="76"/>
      <c r="P278" s="76"/>
      <c r="Q278" s="76"/>
      <c r="R278" s="76"/>
      <c r="S278" s="76"/>
      <c r="T278" s="77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T278" s="3" t="s">
        <v>256</v>
      </c>
      <c r="AU278" s="3" t="s">
        <v>265</v>
      </c>
    </row>
    <row r="279" s="30" customFormat="true" ht="33" hidden="false" customHeight="true" outlineLevel="0" collapsed="false">
      <c r="A279" s="26"/>
      <c r="B279" s="27"/>
      <c r="C279" s="263" t="s">
        <v>858</v>
      </c>
      <c r="D279" s="263" t="s">
        <v>288</v>
      </c>
      <c r="E279" s="264" t="s">
        <v>859</v>
      </c>
      <c r="F279" s="265" t="s">
        <v>860</v>
      </c>
      <c r="G279" s="266" t="s">
        <v>332</v>
      </c>
      <c r="H279" s="267" t="n">
        <v>13</v>
      </c>
      <c r="I279" s="268"/>
      <c r="J279" s="269" t="n">
        <f aca="false">ROUND(I279*H279,2)</f>
        <v>0</v>
      </c>
      <c r="K279" s="270"/>
      <c r="L279" s="271"/>
      <c r="M279" s="272"/>
      <c r="N279" s="273" t="s">
        <v>39</v>
      </c>
      <c r="O279" s="76"/>
      <c r="P279" s="256" t="n">
        <f aca="false">O279*H279</f>
        <v>0</v>
      </c>
      <c r="Q279" s="256" t="n">
        <v>0.00011</v>
      </c>
      <c r="R279" s="256" t="n">
        <f aca="false">Q279*H279</f>
        <v>0.00143</v>
      </c>
      <c r="S279" s="256" t="n">
        <v>0</v>
      </c>
      <c r="T279" s="257" t="n">
        <f aca="false"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258" t="s">
        <v>324</v>
      </c>
      <c r="AT279" s="258" t="s">
        <v>288</v>
      </c>
      <c r="AU279" s="258" t="s">
        <v>265</v>
      </c>
      <c r="AY279" s="3" t="s">
        <v>247</v>
      </c>
      <c r="BE279" s="137" t="n">
        <f aca="false">IF(N279="základní",J279,0)</f>
        <v>0</v>
      </c>
      <c r="BF279" s="137" t="n">
        <f aca="false">IF(N279="snížená",J279,0)</f>
        <v>0</v>
      </c>
      <c r="BG279" s="137" t="n">
        <f aca="false">IF(N279="zákl. přenesená",J279,0)</f>
        <v>0</v>
      </c>
      <c r="BH279" s="137" t="n">
        <f aca="false">IF(N279="sníž. přenesená",J279,0)</f>
        <v>0</v>
      </c>
      <c r="BI279" s="137" t="n">
        <f aca="false">IF(N279="nulová",J279,0)</f>
        <v>0</v>
      </c>
      <c r="BJ279" s="3" t="s">
        <v>81</v>
      </c>
      <c r="BK279" s="137" t="n">
        <f aca="false">ROUND(I279*H279,2)</f>
        <v>0</v>
      </c>
      <c r="BL279" s="3" t="s">
        <v>302</v>
      </c>
      <c r="BM279" s="258" t="s">
        <v>861</v>
      </c>
    </row>
    <row r="280" s="30" customFormat="true" ht="19.2" hidden="false" customHeight="false" outlineLevel="0" collapsed="false">
      <c r="A280" s="26"/>
      <c r="B280" s="27"/>
      <c r="C280" s="28"/>
      <c r="D280" s="259" t="s">
        <v>256</v>
      </c>
      <c r="E280" s="28"/>
      <c r="F280" s="260" t="s">
        <v>860</v>
      </c>
      <c r="G280" s="28"/>
      <c r="H280" s="28"/>
      <c r="I280" s="211"/>
      <c r="J280" s="28"/>
      <c r="K280" s="28"/>
      <c r="L280" s="29"/>
      <c r="M280" s="261"/>
      <c r="N280" s="262"/>
      <c r="O280" s="76"/>
      <c r="P280" s="76"/>
      <c r="Q280" s="76"/>
      <c r="R280" s="76"/>
      <c r="S280" s="76"/>
      <c r="T280" s="77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T280" s="3" t="s">
        <v>256</v>
      </c>
      <c r="AU280" s="3" t="s">
        <v>265</v>
      </c>
    </row>
    <row r="281" s="274" customFormat="true" ht="10.2" hidden="false" customHeight="false" outlineLevel="0" collapsed="false">
      <c r="B281" s="275"/>
      <c r="C281" s="276"/>
      <c r="D281" s="259" t="s">
        <v>327</v>
      </c>
      <c r="E281" s="276"/>
      <c r="F281" s="277" t="s">
        <v>1685</v>
      </c>
      <c r="G281" s="276"/>
      <c r="H281" s="278" t="n">
        <v>13</v>
      </c>
      <c r="I281" s="279"/>
      <c r="J281" s="276"/>
      <c r="K281" s="276"/>
      <c r="L281" s="280"/>
      <c r="M281" s="281"/>
      <c r="N281" s="282"/>
      <c r="O281" s="282"/>
      <c r="P281" s="282"/>
      <c r="Q281" s="282"/>
      <c r="R281" s="282"/>
      <c r="S281" s="282"/>
      <c r="T281" s="283"/>
      <c r="AT281" s="284" t="s">
        <v>327</v>
      </c>
      <c r="AU281" s="284" t="s">
        <v>265</v>
      </c>
      <c r="AV281" s="274" t="s">
        <v>83</v>
      </c>
      <c r="AW281" s="274" t="s">
        <v>3</v>
      </c>
      <c r="AX281" s="274" t="s">
        <v>81</v>
      </c>
      <c r="AY281" s="284" t="s">
        <v>247</v>
      </c>
    </row>
    <row r="282" s="30" customFormat="true" ht="24.15" hidden="false" customHeight="true" outlineLevel="0" collapsed="false">
      <c r="A282" s="26"/>
      <c r="B282" s="27"/>
      <c r="C282" s="246" t="s">
        <v>862</v>
      </c>
      <c r="D282" s="246" t="s">
        <v>250</v>
      </c>
      <c r="E282" s="247" t="s">
        <v>863</v>
      </c>
      <c r="F282" s="248" t="s">
        <v>864</v>
      </c>
      <c r="G282" s="249" t="s">
        <v>291</v>
      </c>
      <c r="H282" s="250" t="n">
        <v>0.2</v>
      </c>
      <c r="I282" s="251"/>
      <c r="J282" s="252" t="n">
        <f aca="false">ROUND(I282*H282,2)</f>
        <v>0</v>
      </c>
      <c r="K282" s="253"/>
      <c r="L282" s="29"/>
      <c r="M282" s="254"/>
      <c r="N282" s="255" t="s">
        <v>39</v>
      </c>
      <c r="O282" s="76"/>
      <c r="P282" s="256" t="n">
        <f aca="false">O282*H282</f>
        <v>0</v>
      </c>
      <c r="Q282" s="256" t="n">
        <v>0</v>
      </c>
      <c r="R282" s="256" t="n">
        <f aca="false">Q282*H282</f>
        <v>0</v>
      </c>
      <c r="S282" s="256" t="n">
        <v>0</v>
      </c>
      <c r="T282" s="257" t="n">
        <f aca="false">S282*H282</f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258" t="s">
        <v>302</v>
      </c>
      <c r="AT282" s="258" t="s">
        <v>250</v>
      </c>
      <c r="AU282" s="258" t="s">
        <v>265</v>
      </c>
      <c r="AY282" s="3" t="s">
        <v>247</v>
      </c>
      <c r="BE282" s="137" t="n">
        <f aca="false">IF(N282="základní",J282,0)</f>
        <v>0</v>
      </c>
      <c r="BF282" s="137" t="n">
        <f aca="false">IF(N282="snížená",J282,0)</f>
        <v>0</v>
      </c>
      <c r="BG282" s="137" t="n">
        <f aca="false">IF(N282="zákl. přenesená",J282,0)</f>
        <v>0</v>
      </c>
      <c r="BH282" s="137" t="n">
        <f aca="false">IF(N282="sníž. přenesená",J282,0)</f>
        <v>0</v>
      </c>
      <c r="BI282" s="137" t="n">
        <f aca="false">IF(N282="nulová",J282,0)</f>
        <v>0</v>
      </c>
      <c r="BJ282" s="3" t="s">
        <v>81</v>
      </c>
      <c r="BK282" s="137" t="n">
        <f aca="false">ROUND(I282*H282,2)</f>
        <v>0</v>
      </c>
      <c r="BL282" s="3" t="s">
        <v>302</v>
      </c>
      <c r="BM282" s="258" t="s">
        <v>865</v>
      </c>
    </row>
    <row r="283" s="30" customFormat="true" ht="19.2" hidden="false" customHeight="false" outlineLevel="0" collapsed="false">
      <c r="A283" s="26"/>
      <c r="B283" s="27"/>
      <c r="C283" s="28"/>
      <c r="D283" s="259" t="s">
        <v>256</v>
      </c>
      <c r="E283" s="28"/>
      <c r="F283" s="260" t="s">
        <v>866</v>
      </c>
      <c r="G283" s="28"/>
      <c r="H283" s="28"/>
      <c r="I283" s="211"/>
      <c r="J283" s="28"/>
      <c r="K283" s="28"/>
      <c r="L283" s="29"/>
      <c r="M283" s="261"/>
      <c r="N283" s="262"/>
      <c r="O283" s="76"/>
      <c r="P283" s="76"/>
      <c r="Q283" s="76"/>
      <c r="R283" s="76"/>
      <c r="S283" s="76"/>
      <c r="T283" s="77"/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T283" s="3" t="s">
        <v>256</v>
      </c>
      <c r="AU283" s="3" t="s">
        <v>265</v>
      </c>
    </row>
    <row r="284" s="30" customFormat="true" ht="24.15" hidden="false" customHeight="true" outlineLevel="0" collapsed="false">
      <c r="A284" s="26"/>
      <c r="B284" s="27"/>
      <c r="C284" s="263" t="s">
        <v>1686</v>
      </c>
      <c r="D284" s="263" t="s">
        <v>288</v>
      </c>
      <c r="E284" s="264" t="s">
        <v>1687</v>
      </c>
      <c r="F284" s="265" t="s">
        <v>1688</v>
      </c>
      <c r="G284" s="266" t="s">
        <v>291</v>
      </c>
      <c r="H284" s="267" t="n">
        <v>0.2</v>
      </c>
      <c r="I284" s="268"/>
      <c r="J284" s="269" t="n">
        <f aca="false">ROUND(I284*H284,2)</f>
        <v>0</v>
      </c>
      <c r="K284" s="270"/>
      <c r="L284" s="271"/>
      <c r="M284" s="272"/>
      <c r="N284" s="273" t="s">
        <v>39</v>
      </c>
      <c r="O284" s="76"/>
      <c r="P284" s="256" t="n">
        <f aca="false">O284*H284</f>
        <v>0</v>
      </c>
      <c r="Q284" s="256" t="n">
        <v>0.00105</v>
      </c>
      <c r="R284" s="256" t="n">
        <f aca="false">Q284*H284</f>
        <v>0.00021</v>
      </c>
      <c r="S284" s="256" t="n">
        <v>0</v>
      </c>
      <c r="T284" s="257" t="n">
        <f aca="false">S284*H284</f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258" t="s">
        <v>324</v>
      </c>
      <c r="AT284" s="258" t="s">
        <v>288</v>
      </c>
      <c r="AU284" s="258" t="s">
        <v>265</v>
      </c>
      <c r="AY284" s="3" t="s">
        <v>247</v>
      </c>
      <c r="BE284" s="137" t="n">
        <f aca="false">IF(N284="základní",J284,0)</f>
        <v>0</v>
      </c>
      <c r="BF284" s="137" t="n">
        <f aca="false">IF(N284="snížená",J284,0)</f>
        <v>0</v>
      </c>
      <c r="BG284" s="137" t="n">
        <f aca="false">IF(N284="zákl. přenesená",J284,0)</f>
        <v>0</v>
      </c>
      <c r="BH284" s="137" t="n">
        <f aca="false">IF(N284="sníž. přenesená",J284,0)</f>
        <v>0</v>
      </c>
      <c r="BI284" s="137" t="n">
        <f aca="false">IF(N284="nulová",J284,0)</f>
        <v>0</v>
      </c>
      <c r="BJ284" s="3" t="s">
        <v>81</v>
      </c>
      <c r="BK284" s="137" t="n">
        <f aca="false">ROUND(I284*H284,2)</f>
        <v>0</v>
      </c>
      <c r="BL284" s="3" t="s">
        <v>302</v>
      </c>
      <c r="BM284" s="258" t="s">
        <v>1689</v>
      </c>
    </row>
    <row r="285" s="30" customFormat="true" ht="19.2" hidden="false" customHeight="false" outlineLevel="0" collapsed="false">
      <c r="A285" s="26"/>
      <c r="B285" s="27"/>
      <c r="C285" s="28"/>
      <c r="D285" s="259" t="s">
        <v>256</v>
      </c>
      <c r="E285" s="28"/>
      <c r="F285" s="260" t="s">
        <v>1688</v>
      </c>
      <c r="G285" s="28"/>
      <c r="H285" s="28"/>
      <c r="I285" s="211"/>
      <c r="J285" s="28"/>
      <c r="K285" s="28"/>
      <c r="L285" s="29"/>
      <c r="M285" s="261"/>
      <c r="N285" s="262"/>
      <c r="O285" s="76"/>
      <c r="P285" s="76"/>
      <c r="Q285" s="76"/>
      <c r="R285" s="76"/>
      <c r="S285" s="76"/>
      <c r="T285" s="77"/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T285" s="3" t="s">
        <v>256</v>
      </c>
      <c r="AU285" s="3" t="s">
        <v>265</v>
      </c>
    </row>
    <row r="286" s="30" customFormat="true" ht="24.15" hidden="false" customHeight="true" outlineLevel="0" collapsed="false">
      <c r="A286" s="26"/>
      <c r="B286" s="27"/>
      <c r="C286" s="246" t="s">
        <v>892</v>
      </c>
      <c r="D286" s="246" t="s">
        <v>250</v>
      </c>
      <c r="E286" s="247" t="s">
        <v>893</v>
      </c>
      <c r="F286" s="248" t="s">
        <v>894</v>
      </c>
      <c r="G286" s="249" t="s">
        <v>291</v>
      </c>
      <c r="H286" s="250" t="n">
        <v>10</v>
      </c>
      <c r="I286" s="251"/>
      <c r="J286" s="252" t="n">
        <f aca="false">ROUND(I286*H286,2)</f>
        <v>0</v>
      </c>
      <c r="K286" s="253"/>
      <c r="L286" s="29"/>
      <c r="M286" s="254"/>
      <c r="N286" s="255" t="s">
        <v>39</v>
      </c>
      <c r="O286" s="76"/>
      <c r="P286" s="256" t="n">
        <f aca="false">O286*H286</f>
        <v>0</v>
      </c>
      <c r="Q286" s="256" t="n">
        <v>0</v>
      </c>
      <c r="R286" s="256" t="n">
        <f aca="false">Q286*H286</f>
        <v>0</v>
      </c>
      <c r="S286" s="256" t="n">
        <v>0</v>
      </c>
      <c r="T286" s="257" t="n">
        <f aca="false">S286*H286</f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258" t="s">
        <v>302</v>
      </c>
      <c r="AT286" s="258" t="s">
        <v>250</v>
      </c>
      <c r="AU286" s="258" t="s">
        <v>265</v>
      </c>
      <c r="AY286" s="3" t="s">
        <v>247</v>
      </c>
      <c r="BE286" s="137" t="n">
        <f aca="false">IF(N286="základní",J286,0)</f>
        <v>0</v>
      </c>
      <c r="BF286" s="137" t="n">
        <f aca="false">IF(N286="snížená",J286,0)</f>
        <v>0</v>
      </c>
      <c r="BG286" s="137" t="n">
        <f aca="false">IF(N286="zákl. přenesená",J286,0)</f>
        <v>0</v>
      </c>
      <c r="BH286" s="137" t="n">
        <f aca="false">IF(N286="sníž. přenesená",J286,0)</f>
        <v>0</v>
      </c>
      <c r="BI286" s="137" t="n">
        <f aca="false">IF(N286="nulová",J286,0)</f>
        <v>0</v>
      </c>
      <c r="BJ286" s="3" t="s">
        <v>81</v>
      </c>
      <c r="BK286" s="137" t="n">
        <f aca="false">ROUND(I286*H286,2)</f>
        <v>0</v>
      </c>
      <c r="BL286" s="3" t="s">
        <v>302</v>
      </c>
      <c r="BM286" s="258" t="s">
        <v>895</v>
      </c>
    </row>
    <row r="287" s="30" customFormat="true" ht="19.2" hidden="false" customHeight="false" outlineLevel="0" collapsed="false">
      <c r="A287" s="26"/>
      <c r="B287" s="27"/>
      <c r="C287" s="28"/>
      <c r="D287" s="259" t="s">
        <v>256</v>
      </c>
      <c r="E287" s="28"/>
      <c r="F287" s="260" t="s">
        <v>896</v>
      </c>
      <c r="G287" s="28"/>
      <c r="H287" s="28"/>
      <c r="I287" s="211"/>
      <c r="J287" s="28"/>
      <c r="K287" s="28"/>
      <c r="L287" s="29"/>
      <c r="M287" s="261"/>
      <c r="N287" s="262"/>
      <c r="O287" s="76"/>
      <c r="P287" s="76"/>
      <c r="Q287" s="76"/>
      <c r="R287" s="76"/>
      <c r="S287" s="76"/>
      <c r="T287" s="77"/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T287" s="3" t="s">
        <v>256</v>
      </c>
      <c r="AU287" s="3" t="s">
        <v>265</v>
      </c>
    </row>
    <row r="288" s="30" customFormat="true" ht="16.5" hidden="false" customHeight="true" outlineLevel="0" collapsed="false">
      <c r="A288" s="26"/>
      <c r="B288" s="27"/>
      <c r="C288" s="263" t="s">
        <v>897</v>
      </c>
      <c r="D288" s="263" t="s">
        <v>288</v>
      </c>
      <c r="E288" s="264" t="s">
        <v>898</v>
      </c>
      <c r="F288" s="265" t="s">
        <v>899</v>
      </c>
      <c r="G288" s="266" t="s">
        <v>291</v>
      </c>
      <c r="H288" s="267" t="n">
        <v>10</v>
      </c>
      <c r="I288" s="268"/>
      <c r="J288" s="269" t="n">
        <f aca="false">ROUND(I288*H288,2)</f>
        <v>0</v>
      </c>
      <c r="K288" s="270"/>
      <c r="L288" s="271"/>
      <c r="M288" s="272"/>
      <c r="N288" s="273" t="s">
        <v>39</v>
      </c>
      <c r="O288" s="76"/>
      <c r="P288" s="256" t="n">
        <f aca="false">O288*H288</f>
        <v>0</v>
      </c>
      <c r="Q288" s="256" t="n">
        <v>9E-005</v>
      </c>
      <c r="R288" s="256" t="n">
        <f aca="false">Q288*H288</f>
        <v>0.0009</v>
      </c>
      <c r="S288" s="256" t="n">
        <v>0</v>
      </c>
      <c r="T288" s="257" t="n">
        <f aca="false">S288*H288</f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258" t="s">
        <v>324</v>
      </c>
      <c r="AT288" s="258" t="s">
        <v>288</v>
      </c>
      <c r="AU288" s="258" t="s">
        <v>265</v>
      </c>
      <c r="AY288" s="3" t="s">
        <v>247</v>
      </c>
      <c r="BE288" s="137" t="n">
        <f aca="false">IF(N288="základní",J288,0)</f>
        <v>0</v>
      </c>
      <c r="BF288" s="137" t="n">
        <f aca="false">IF(N288="snížená",J288,0)</f>
        <v>0</v>
      </c>
      <c r="BG288" s="137" t="n">
        <f aca="false">IF(N288="zákl. přenesená",J288,0)</f>
        <v>0</v>
      </c>
      <c r="BH288" s="137" t="n">
        <f aca="false">IF(N288="sníž. přenesená",J288,0)</f>
        <v>0</v>
      </c>
      <c r="BI288" s="137" t="n">
        <f aca="false">IF(N288="nulová",J288,0)</f>
        <v>0</v>
      </c>
      <c r="BJ288" s="3" t="s">
        <v>81</v>
      </c>
      <c r="BK288" s="137" t="n">
        <f aca="false">ROUND(I288*H288,2)</f>
        <v>0</v>
      </c>
      <c r="BL288" s="3" t="s">
        <v>302</v>
      </c>
      <c r="BM288" s="258" t="s">
        <v>900</v>
      </c>
    </row>
    <row r="289" s="30" customFormat="true" ht="10.2" hidden="false" customHeight="false" outlineLevel="0" collapsed="false">
      <c r="A289" s="26"/>
      <c r="B289" s="27"/>
      <c r="C289" s="28"/>
      <c r="D289" s="259" t="s">
        <v>256</v>
      </c>
      <c r="E289" s="28"/>
      <c r="F289" s="260" t="s">
        <v>899</v>
      </c>
      <c r="G289" s="28"/>
      <c r="H289" s="28"/>
      <c r="I289" s="211"/>
      <c r="J289" s="28"/>
      <c r="K289" s="28"/>
      <c r="L289" s="29"/>
      <c r="M289" s="261"/>
      <c r="N289" s="262"/>
      <c r="O289" s="76"/>
      <c r="P289" s="76"/>
      <c r="Q289" s="76"/>
      <c r="R289" s="76"/>
      <c r="S289" s="76"/>
      <c r="T289" s="77"/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T289" s="3" t="s">
        <v>256</v>
      </c>
      <c r="AU289" s="3" t="s">
        <v>265</v>
      </c>
    </row>
    <row r="290" s="229" customFormat="true" ht="20.85" hidden="false" customHeight="true" outlineLevel="0" collapsed="false">
      <c r="B290" s="230"/>
      <c r="C290" s="231"/>
      <c r="D290" s="232" t="s">
        <v>73</v>
      </c>
      <c r="E290" s="244" t="s">
        <v>901</v>
      </c>
      <c r="F290" s="244" t="s">
        <v>1324</v>
      </c>
      <c r="G290" s="231"/>
      <c r="H290" s="231"/>
      <c r="I290" s="234"/>
      <c r="J290" s="245" t="n">
        <f aca="false">BK290</f>
        <v>0</v>
      </c>
      <c r="K290" s="231"/>
      <c r="L290" s="236"/>
      <c r="M290" s="237"/>
      <c r="N290" s="238"/>
      <c r="O290" s="238"/>
      <c r="P290" s="239" t="n">
        <f aca="false">SUM(P291:P336)</f>
        <v>0</v>
      </c>
      <c r="Q290" s="238"/>
      <c r="R290" s="239" t="n">
        <f aca="false">SUM(R291:R336)</f>
        <v>0.00701</v>
      </c>
      <c r="S290" s="238"/>
      <c r="T290" s="240" t="n">
        <f aca="false">SUM(T291:T336)</f>
        <v>0.0232</v>
      </c>
      <c r="AR290" s="241" t="s">
        <v>83</v>
      </c>
      <c r="AT290" s="242" t="s">
        <v>73</v>
      </c>
      <c r="AU290" s="242" t="s">
        <v>83</v>
      </c>
      <c r="AY290" s="241" t="s">
        <v>247</v>
      </c>
      <c r="BK290" s="243" t="n">
        <f aca="false">SUM(BK291:BK336)</f>
        <v>0</v>
      </c>
    </row>
    <row r="291" s="30" customFormat="true" ht="33" hidden="false" customHeight="true" outlineLevel="0" collapsed="false">
      <c r="A291" s="26"/>
      <c r="B291" s="27"/>
      <c r="C291" s="246" t="s">
        <v>903</v>
      </c>
      <c r="D291" s="246" t="s">
        <v>250</v>
      </c>
      <c r="E291" s="247" t="s">
        <v>904</v>
      </c>
      <c r="F291" s="248" t="s">
        <v>905</v>
      </c>
      <c r="G291" s="249" t="s">
        <v>291</v>
      </c>
      <c r="H291" s="250" t="n">
        <v>0.2</v>
      </c>
      <c r="I291" s="251"/>
      <c r="J291" s="252" t="n">
        <f aca="false">ROUND(I291*H291,2)</f>
        <v>0</v>
      </c>
      <c r="K291" s="253"/>
      <c r="L291" s="29"/>
      <c r="M291" s="254"/>
      <c r="N291" s="255" t="s">
        <v>39</v>
      </c>
      <c r="O291" s="76"/>
      <c r="P291" s="256" t="n">
        <f aca="false">O291*H291</f>
        <v>0</v>
      </c>
      <c r="Q291" s="256" t="n">
        <v>0</v>
      </c>
      <c r="R291" s="256" t="n">
        <f aca="false">Q291*H291</f>
        <v>0</v>
      </c>
      <c r="S291" s="256" t="n">
        <v>0</v>
      </c>
      <c r="T291" s="257" t="n">
        <f aca="false">S291*H291</f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258" t="s">
        <v>302</v>
      </c>
      <c r="AT291" s="258" t="s">
        <v>250</v>
      </c>
      <c r="AU291" s="258" t="s">
        <v>265</v>
      </c>
      <c r="AY291" s="3" t="s">
        <v>247</v>
      </c>
      <c r="BE291" s="137" t="n">
        <f aca="false">IF(N291="základní",J291,0)</f>
        <v>0</v>
      </c>
      <c r="BF291" s="137" t="n">
        <f aca="false">IF(N291="snížená",J291,0)</f>
        <v>0</v>
      </c>
      <c r="BG291" s="137" t="n">
        <f aca="false">IF(N291="zákl. přenesená",J291,0)</f>
        <v>0</v>
      </c>
      <c r="BH291" s="137" t="n">
        <f aca="false">IF(N291="sníž. přenesená",J291,0)</f>
        <v>0</v>
      </c>
      <c r="BI291" s="137" t="n">
        <f aca="false">IF(N291="nulová",J291,0)</f>
        <v>0</v>
      </c>
      <c r="BJ291" s="3" t="s">
        <v>81</v>
      </c>
      <c r="BK291" s="137" t="n">
        <f aca="false">ROUND(I291*H291,2)</f>
        <v>0</v>
      </c>
      <c r="BL291" s="3" t="s">
        <v>302</v>
      </c>
      <c r="BM291" s="258" t="s">
        <v>906</v>
      </c>
    </row>
    <row r="292" s="30" customFormat="true" ht="28.8" hidden="false" customHeight="false" outlineLevel="0" collapsed="false">
      <c r="A292" s="26"/>
      <c r="B292" s="27"/>
      <c r="C292" s="28"/>
      <c r="D292" s="259" t="s">
        <v>256</v>
      </c>
      <c r="E292" s="28"/>
      <c r="F292" s="260" t="s">
        <v>907</v>
      </c>
      <c r="G292" s="28"/>
      <c r="H292" s="28"/>
      <c r="I292" s="211"/>
      <c r="J292" s="28"/>
      <c r="K292" s="28"/>
      <c r="L292" s="29"/>
      <c r="M292" s="261"/>
      <c r="N292" s="262"/>
      <c r="O292" s="76"/>
      <c r="P292" s="76"/>
      <c r="Q292" s="76"/>
      <c r="R292" s="76"/>
      <c r="S292" s="76"/>
      <c r="T292" s="77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T292" s="3" t="s">
        <v>256</v>
      </c>
      <c r="AU292" s="3" t="s">
        <v>265</v>
      </c>
    </row>
    <row r="293" s="30" customFormat="true" ht="24.15" hidden="false" customHeight="true" outlineLevel="0" collapsed="false">
      <c r="A293" s="26"/>
      <c r="B293" s="27"/>
      <c r="C293" s="263" t="s">
        <v>908</v>
      </c>
      <c r="D293" s="263" t="s">
        <v>288</v>
      </c>
      <c r="E293" s="264" t="s">
        <v>909</v>
      </c>
      <c r="F293" s="265" t="s">
        <v>910</v>
      </c>
      <c r="G293" s="266" t="s">
        <v>332</v>
      </c>
      <c r="H293" s="267" t="n">
        <v>0.2</v>
      </c>
      <c r="I293" s="268"/>
      <c r="J293" s="269" t="n">
        <f aca="false">ROUND(I293*H293,2)</f>
        <v>0</v>
      </c>
      <c r="K293" s="270"/>
      <c r="L293" s="271"/>
      <c r="M293" s="272"/>
      <c r="N293" s="273" t="s">
        <v>39</v>
      </c>
      <c r="O293" s="76"/>
      <c r="P293" s="256" t="n">
        <f aca="false">O293*H293</f>
        <v>0</v>
      </c>
      <c r="Q293" s="256" t="n">
        <v>0.0006</v>
      </c>
      <c r="R293" s="256" t="n">
        <f aca="false">Q293*H293</f>
        <v>0.00012</v>
      </c>
      <c r="S293" s="256" t="n">
        <v>0</v>
      </c>
      <c r="T293" s="257" t="n">
        <f aca="false"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258" t="s">
        <v>324</v>
      </c>
      <c r="AT293" s="258" t="s">
        <v>288</v>
      </c>
      <c r="AU293" s="258" t="s">
        <v>265</v>
      </c>
      <c r="AY293" s="3" t="s">
        <v>247</v>
      </c>
      <c r="BE293" s="137" t="n">
        <f aca="false">IF(N293="základní",J293,0)</f>
        <v>0</v>
      </c>
      <c r="BF293" s="137" t="n">
        <f aca="false">IF(N293="snížená",J293,0)</f>
        <v>0</v>
      </c>
      <c r="BG293" s="137" t="n">
        <f aca="false">IF(N293="zákl. přenesená",J293,0)</f>
        <v>0</v>
      </c>
      <c r="BH293" s="137" t="n">
        <f aca="false">IF(N293="sníž. přenesená",J293,0)</f>
        <v>0</v>
      </c>
      <c r="BI293" s="137" t="n">
        <f aca="false">IF(N293="nulová",J293,0)</f>
        <v>0</v>
      </c>
      <c r="BJ293" s="3" t="s">
        <v>81</v>
      </c>
      <c r="BK293" s="137" t="n">
        <f aca="false">ROUND(I293*H293,2)</f>
        <v>0</v>
      </c>
      <c r="BL293" s="3" t="s">
        <v>302</v>
      </c>
      <c r="BM293" s="258" t="s">
        <v>911</v>
      </c>
    </row>
    <row r="294" s="30" customFormat="true" ht="28.8" hidden="false" customHeight="false" outlineLevel="0" collapsed="false">
      <c r="A294" s="26"/>
      <c r="B294" s="27"/>
      <c r="C294" s="28"/>
      <c r="D294" s="259" t="s">
        <v>256</v>
      </c>
      <c r="E294" s="28"/>
      <c r="F294" s="260" t="s">
        <v>912</v>
      </c>
      <c r="G294" s="28"/>
      <c r="H294" s="28"/>
      <c r="I294" s="211"/>
      <c r="J294" s="28"/>
      <c r="K294" s="28"/>
      <c r="L294" s="29"/>
      <c r="M294" s="261"/>
      <c r="N294" s="262"/>
      <c r="O294" s="76"/>
      <c r="P294" s="76"/>
      <c r="Q294" s="76"/>
      <c r="R294" s="76"/>
      <c r="S294" s="76"/>
      <c r="T294" s="77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T294" s="3" t="s">
        <v>256</v>
      </c>
      <c r="AU294" s="3" t="s">
        <v>265</v>
      </c>
    </row>
    <row r="295" s="30" customFormat="true" ht="24.15" hidden="false" customHeight="true" outlineLevel="0" collapsed="false">
      <c r="A295" s="26"/>
      <c r="B295" s="27"/>
      <c r="C295" s="246" t="s">
        <v>1325</v>
      </c>
      <c r="D295" s="246" t="s">
        <v>250</v>
      </c>
      <c r="E295" s="247" t="s">
        <v>610</v>
      </c>
      <c r="F295" s="248" t="s">
        <v>611</v>
      </c>
      <c r="G295" s="249" t="s">
        <v>291</v>
      </c>
      <c r="H295" s="250" t="n">
        <v>0.2</v>
      </c>
      <c r="I295" s="251"/>
      <c r="J295" s="252" t="n">
        <f aca="false">ROUND(I295*H295,2)</f>
        <v>0</v>
      </c>
      <c r="K295" s="253"/>
      <c r="L295" s="29"/>
      <c r="M295" s="254"/>
      <c r="N295" s="255" t="s">
        <v>39</v>
      </c>
      <c r="O295" s="76"/>
      <c r="P295" s="256" t="n">
        <f aca="false">O295*H295</f>
        <v>0</v>
      </c>
      <c r="Q295" s="256" t="n">
        <v>0</v>
      </c>
      <c r="R295" s="256" t="n">
        <f aca="false">Q295*H295</f>
        <v>0</v>
      </c>
      <c r="S295" s="256" t="n">
        <v>0</v>
      </c>
      <c r="T295" s="257" t="n">
        <f aca="false">S295*H295</f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258" t="s">
        <v>302</v>
      </c>
      <c r="AT295" s="258" t="s">
        <v>250</v>
      </c>
      <c r="AU295" s="258" t="s">
        <v>265</v>
      </c>
      <c r="AY295" s="3" t="s">
        <v>247</v>
      </c>
      <c r="BE295" s="137" t="n">
        <f aca="false">IF(N295="základní",J295,0)</f>
        <v>0</v>
      </c>
      <c r="BF295" s="137" t="n">
        <f aca="false">IF(N295="snížená",J295,0)</f>
        <v>0</v>
      </c>
      <c r="BG295" s="137" t="n">
        <f aca="false">IF(N295="zákl. přenesená",J295,0)</f>
        <v>0</v>
      </c>
      <c r="BH295" s="137" t="n">
        <f aca="false">IF(N295="sníž. přenesená",J295,0)</f>
        <v>0</v>
      </c>
      <c r="BI295" s="137" t="n">
        <f aca="false">IF(N295="nulová",J295,0)</f>
        <v>0</v>
      </c>
      <c r="BJ295" s="3" t="s">
        <v>81</v>
      </c>
      <c r="BK295" s="137" t="n">
        <f aca="false">ROUND(I295*H295,2)</f>
        <v>0</v>
      </c>
      <c r="BL295" s="3" t="s">
        <v>302</v>
      </c>
      <c r="BM295" s="258" t="s">
        <v>1326</v>
      </c>
    </row>
    <row r="296" s="30" customFormat="true" ht="19.2" hidden="false" customHeight="false" outlineLevel="0" collapsed="false">
      <c r="A296" s="26"/>
      <c r="B296" s="27"/>
      <c r="C296" s="28"/>
      <c r="D296" s="259" t="s">
        <v>256</v>
      </c>
      <c r="E296" s="28"/>
      <c r="F296" s="260" t="s">
        <v>613</v>
      </c>
      <c r="G296" s="28"/>
      <c r="H296" s="28"/>
      <c r="I296" s="211"/>
      <c r="J296" s="28"/>
      <c r="K296" s="28"/>
      <c r="L296" s="29"/>
      <c r="M296" s="261"/>
      <c r="N296" s="262"/>
      <c r="O296" s="76"/>
      <c r="P296" s="76"/>
      <c r="Q296" s="76"/>
      <c r="R296" s="76"/>
      <c r="S296" s="76"/>
      <c r="T296" s="77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T296" s="3" t="s">
        <v>256</v>
      </c>
      <c r="AU296" s="3" t="s">
        <v>265</v>
      </c>
    </row>
    <row r="297" s="30" customFormat="true" ht="24.15" hidden="false" customHeight="true" outlineLevel="0" collapsed="false">
      <c r="A297" s="26"/>
      <c r="B297" s="27"/>
      <c r="C297" s="263" t="s">
        <v>1327</v>
      </c>
      <c r="D297" s="263" t="s">
        <v>288</v>
      </c>
      <c r="E297" s="264" t="s">
        <v>1328</v>
      </c>
      <c r="F297" s="265" t="s">
        <v>1329</v>
      </c>
      <c r="G297" s="266" t="s">
        <v>291</v>
      </c>
      <c r="H297" s="267" t="n">
        <v>0.2</v>
      </c>
      <c r="I297" s="268"/>
      <c r="J297" s="269" t="n">
        <f aca="false">ROUND(I297*H297,2)</f>
        <v>0</v>
      </c>
      <c r="K297" s="270"/>
      <c r="L297" s="271"/>
      <c r="M297" s="272"/>
      <c r="N297" s="273" t="s">
        <v>39</v>
      </c>
      <c r="O297" s="76"/>
      <c r="P297" s="256" t="n">
        <f aca="false">O297*H297</f>
        <v>0</v>
      </c>
      <c r="Q297" s="256" t="n">
        <v>0.00503</v>
      </c>
      <c r="R297" s="256" t="n">
        <f aca="false">Q297*H297</f>
        <v>0.001006</v>
      </c>
      <c r="S297" s="256" t="n">
        <v>0</v>
      </c>
      <c r="T297" s="257" t="n">
        <f aca="false">S297*H297</f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258" t="s">
        <v>324</v>
      </c>
      <c r="AT297" s="258" t="s">
        <v>288</v>
      </c>
      <c r="AU297" s="258" t="s">
        <v>265</v>
      </c>
      <c r="AY297" s="3" t="s">
        <v>247</v>
      </c>
      <c r="BE297" s="137" t="n">
        <f aca="false">IF(N297="základní",J297,0)</f>
        <v>0</v>
      </c>
      <c r="BF297" s="137" t="n">
        <f aca="false">IF(N297="snížená",J297,0)</f>
        <v>0</v>
      </c>
      <c r="BG297" s="137" t="n">
        <f aca="false">IF(N297="zákl. přenesená",J297,0)</f>
        <v>0</v>
      </c>
      <c r="BH297" s="137" t="n">
        <f aca="false">IF(N297="sníž. přenesená",J297,0)</f>
        <v>0</v>
      </c>
      <c r="BI297" s="137" t="n">
        <f aca="false">IF(N297="nulová",J297,0)</f>
        <v>0</v>
      </c>
      <c r="BJ297" s="3" t="s">
        <v>81</v>
      </c>
      <c r="BK297" s="137" t="n">
        <f aca="false">ROUND(I297*H297,2)</f>
        <v>0</v>
      </c>
      <c r="BL297" s="3" t="s">
        <v>302</v>
      </c>
      <c r="BM297" s="258" t="s">
        <v>1330</v>
      </c>
    </row>
    <row r="298" s="30" customFormat="true" ht="19.2" hidden="false" customHeight="false" outlineLevel="0" collapsed="false">
      <c r="A298" s="26"/>
      <c r="B298" s="27"/>
      <c r="C298" s="28"/>
      <c r="D298" s="259" t="s">
        <v>256</v>
      </c>
      <c r="E298" s="28"/>
      <c r="F298" s="260" t="s">
        <v>1329</v>
      </c>
      <c r="G298" s="28"/>
      <c r="H298" s="28"/>
      <c r="I298" s="211"/>
      <c r="J298" s="28"/>
      <c r="K298" s="28"/>
      <c r="L298" s="29"/>
      <c r="M298" s="261"/>
      <c r="N298" s="262"/>
      <c r="O298" s="76"/>
      <c r="P298" s="76"/>
      <c r="Q298" s="76"/>
      <c r="R298" s="76"/>
      <c r="S298" s="76"/>
      <c r="T298" s="77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T298" s="3" t="s">
        <v>256</v>
      </c>
      <c r="AU298" s="3" t="s">
        <v>265</v>
      </c>
    </row>
    <row r="299" s="30" customFormat="true" ht="24.15" hidden="false" customHeight="true" outlineLevel="0" collapsed="false">
      <c r="A299" s="26"/>
      <c r="B299" s="27"/>
      <c r="C299" s="246" t="s">
        <v>1331</v>
      </c>
      <c r="D299" s="246" t="s">
        <v>250</v>
      </c>
      <c r="E299" s="247" t="s">
        <v>601</v>
      </c>
      <c r="F299" s="248" t="s">
        <v>602</v>
      </c>
      <c r="G299" s="249" t="s">
        <v>291</v>
      </c>
      <c r="H299" s="250" t="n">
        <v>0.2</v>
      </c>
      <c r="I299" s="251"/>
      <c r="J299" s="252" t="n">
        <f aca="false">ROUND(I299*H299,2)</f>
        <v>0</v>
      </c>
      <c r="K299" s="253"/>
      <c r="L299" s="29"/>
      <c r="M299" s="254"/>
      <c r="N299" s="255" t="s">
        <v>39</v>
      </c>
      <c r="O299" s="76"/>
      <c r="P299" s="256" t="n">
        <f aca="false">O299*H299</f>
        <v>0</v>
      </c>
      <c r="Q299" s="256" t="n">
        <v>0</v>
      </c>
      <c r="R299" s="256" t="n">
        <f aca="false">Q299*H299</f>
        <v>0</v>
      </c>
      <c r="S299" s="256" t="n">
        <v>0</v>
      </c>
      <c r="T299" s="257" t="n">
        <f aca="false">S299*H299</f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258" t="s">
        <v>302</v>
      </c>
      <c r="AT299" s="258" t="s">
        <v>250</v>
      </c>
      <c r="AU299" s="258" t="s">
        <v>265</v>
      </c>
      <c r="AY299" s="3" t="s">
        <v>247</v>
      </c>
      <c r="BE299" s="137" t="n">
        <f aca="false">IF(N299="základní",J299,0)</f>
        <v>0</v>
      </c>
      <c r="BF299" s="137" t="n">
        <f aca="false">IF(N299="snížená",J299,0)</f>
        <v>0</v>
      </c>
      <c r="BG299" s="137" t="n">
        <f aca="false">IF(N299="zákl. přenesená",J299,0)</f>
        <v>0</v>
      </c>
      <c r="BH299" s="137" t="n">
        <f aca="false">IF(N299="sníž. přenesená",J299,0)</f>
        <v>0</v>
      </c>
      <c r="BI299" s="137" t="n">
        <f aca="false">IF(N299="nulová",J299,0)</f>
        <v>0</v>
      </c>
      <c r="BJ299" s="3" t="s">
        <v>81</v>
      </c>
      <c r="BK299" s="137" t="n">
        <f aca="false">ROUND(I299*H299,2)</f>
        <v>0</v>
      </c>
      <c r="BL299" s="3" t="s">
        <v>302</v>
      </c>
      <c r="BM299" s="258" t="s">
        <v>1332</v>
      </c>
    </row>
    <row r="300" s="30" customFormat="true" ht="19.2" hidden="false" customHeight="false" outlineLevel="0" collapsed="false">
      <c r="A300" s="26"/>
      <c r="B300" s="27"/>
      <c r="C300" s="28"/>
      <c r="D300" s="259" t="s">
        <v>256</v>
      </c>
      <c r="E300" s="28"/>
      <c r="F300" s="260" t="s">
        <v>604</v>
      </c>
      <c r="G300" s="28"/>
      <c r="H300" s="28"/>
      <c r="I300" s="211"/>
      <c r="J300" s="28"/>
      <c r="K300" s="28"/>
      <c r="L300" s="29"/>
      <c r="M300" s="261"/>
      <c r="N300" s="262"/>
      <c r="O300" s="76"/>
      <c r="P300" s="76"/>
      <c r="Q300" s="76"/>
      <c r="R300" s="76"/>
      <c r="S300" s="76"/>
      <c r="T300" s="77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T300" s="3" t="s">
        <v>256</v>
      </c>
      <c r="AU300" s="3" t="s">
        <v>265</v>
      </c>
    </row>
    <row r="301" s="30" customFormat="true" ht="16.5" hidden="false" customHeight="true" outlineLevel="0" collapsed="false">
      <c r="A301" s="26"/>
      <c r="B301" s="27"/>
      <c r="C301" s="263" t="s">
        <v>1333</v>
      </c>
      <c r="D301" s="263" t="s">
        <v>288</v>
      </c>
      <c r="E301" s="264" t="s">
        <v>1334</v>
      </c>
      <c r="F301" s="265" t="s">
        <v>1335</v>
      </c>
      <c r="G301" s="266" t="s">
        <v>291</v>
      </c>
      <c r="H301" s="267" t="n">
        <v>0.2</v>
      </c>
      <c r="I301" s="268"/>
      <c r="J301" s="269" t="n">
        <f aca="false">ROUND(I301*H301,2)</f>
        <v>0</v>
      </c>
      <c r="K301" s="270"/>
      <c r="L301" s="271"/>
      <c r="M301" s="272"/>
      <c r="N301" s="273" t="s">
        <v>39</v>
      </c>
      <c r="O301" s="76"/>
      <c r="P301" s="256" t="n">
        <f aca="false">O301*H301</f>
        <v>0</v>
      </c>
      <c r="Q301" s="256" t="n">
        <v>0.00023</v>
      </c>
      <c r="R301" s="256" t="n">
        <f aca="false">Q301*H301</f>
        <v>4.6E-005</v>
      </c>
      <c r="S301" s="256" t="n">
        <v>0</v>
      </c>
      <c r="T301" s="257" t="n">
        <f aca="false">S301*H301</f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258" t="s">
        <v>324</v>
      </c>
      <c r="AT301" s="258" t="s">
        <v>288</v>
      </c>
      <c r="AU301" s="258" t="s">
        <v>265</v>
      </c>
      <c r="AY301" s="3" t="s">
        <v>247</v>
      </c>
      <c r="BE301" s="137" t="n">
        <f aca="false">IF(N301="základní",J301,0)</f>
        <v>0</v>
      </c>
      <c r="BF301" s="137" t="n">
        <f aca="false">IF(N301="snížená",J301,0)</f>
        <v>0</v>
      </c>
      <c r="BG301" s="137" t="n">
        <f aca="false">IF(N301="zákl. přenesená",J301,0)</f>
        <v>0</v>
      </c>
      <c r="BH301" s="137" t="n">
        <f aca="false">IF(N301="sníž. přenesená",J301,0)</f>
        <v>0</v>
      </c>
      <c r="BI301" s="137" t="n">
        <f aca="false">IF(N301="nulová",J301,0)</f>
        <v>0</v>
      </c>
      <c r="BJ301" s="3" t="s">
        <v>81</v>
      </c>
      <c r="BK301" s="137" t="n">
        <f aca="false">ROUND(I301*H301,2)</f>
        <v>0</v>
      </c>
      <c r="BL301" s="3" t="s">
        <v>302</v>
      </c>
      <c r="BM301" s="258" t="s">
        <v>1336</v>
      </c>
    </row>
    <row r="302" s="30" customFormat="true" ht="10.2" hidden="false" customHeight="false" outlineLevel="0" collapsed="false">
      <c r="A302" s="26"/>
      <c r="B302" s="27"/>
      <c r="C302" s="28"/>
      <c r="D302" s="259" t="s">
        <v>256</v>
      </c>
      <c r="E302" s="28"/>
      <c r="F302" s="260" t="s">
        <v>1335</v>
      </c>
      <c r="G302" s="28"/>
      <c r="H302" s="28"/>
      <c r="I302" s="211"/>
      <c r="J302" s="28"/>
      <c r="K302" s="28"/>
      <c r="L302" s="29"/>
      <c r="M302" s="261"/>
      <c r="N302" s="262"/>
      <c r="O302" s="76"/>
      <c r="P302" s="76"/>
      <c r="Q302" s="76"/>
      <c r="R302" s="76"/>
      <c r="S302" s="76"/>
      <c r="T302" s="77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T302" s="3" t="s">
        <v>256</v>
      </c>
      <c r="AU302" s="3" t="s">
        <v>265</v>
      </c>
    </row>
    <row r="303" s="30" customFormat="true" ht="24.15" hidden="false" customHeight="true" outlineLevel="0" collapsed="false">
      <c r="A303" s="26"/>
      <c r="B303" s="27"/>
      <c r="C303" s="246" t="s">
        <v>1337</v>
      </c>
      <c r="D303" s="246" t="s">
        <v>250</v>
      </c>
      <c r="E303" s="247" t="s">
        <v>1338</v>
      </c>
      <c r="F303" s="248" t="s">
        <v>1339</v>
      </c>
      <c r="G303" s="249" t="s">
        <v>291</v>
      </c>
      <c r="H303" s="250" t="n">
        <v>0.2</v>
      </c>
      <c r="I303" s="251"/>
      <c r="J303" s="252" t="n">
        <f aca="false">ROUND(I303*H303,2)</f>
        <v>0</v>
      </c>
      <c r="K303" s="253"/>
      <c r="L303" s="29"/>
      <c r="M303" s="254"/>
      <c r="N303" s="255" t="s">
        <v>39</v>
      </c>
      <c r="O303" s="76"/>
      <c r="P303" s="256" t="n">
        <f aca="false">O303*H303</f>
        <v>0</v>
      </c>
      <c r="Q303" s="256" t="n">
        <v>0</v>
      </c>
      <c r="R303" s="256" t="n">
        <f aca="false">Q303*H303</f>
        <v>0</v>
      </c>
      <c r="S303" s="256" t="n">
        <v>0.116</v>
      </c>
      <c r="T303" s="257" t="n">
        <f aca="false">S303*H303</f>
        <v>0.0232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258" t="s">
        <v>302</v>
      </c>
      <c r="AT303" s="258" t="s">
        <v>250</v>
      </c>
      <c r="AU303" s="258" t="s">
        <v>265</v>
      </c>
      <c r="AY303" s="3" t="s">
        <v>247</v>
      </c>
      <c r="BE303" s="137" t="n">
        <f aca="false">IF(N303="základní",J303,0)</f>
        <v>0</v>
      </c>
      <c r="BF303" s="137" t="n">
        <f aca="false">IF(N303="snížená",J303,0)</f>
        <v>0</v>
      </c>
      <c r="BG303" s="137" t="n">
        <f aca="false">IF(N303="zákl. přenesená",J303,0)</f>
        <v>0</v>
      </c>
      <c r="BH303" s="137" t="n">
        <f aca="false">IF(N303="sníž. přenesená",J303,0)</f>
        <v>0</v>
      </c>
      <c r="BI303" s="137" t="n">
        <f aca="false">IF(N303="nulová",J303,0)</f>
        <v>0</v>
      </c>
      <c r="BJ303" s="3" t="s">
        <v>81</v>
      </c>
      <c r="BK303" s="137" t="n">
        <f aca="false">ROUND(I303*H303,2)</f>
        <v>0</v>
      </c>
      <c r="BL303" s="3" t="s">
        <v>302</v>
      </c>
      <c r="BM303" s="258" t="s">
        <v>1340</v>
      </c>
    </row>
    <row r="304" s="30" customFormat="true" ht="19.2" hidden="false" customHeight="false" outlineLevel="0" collapsed="false">
      <c r="A304" s="26"/>
      <c r="B304" s="27"/>
      <c r="C304" s="28"/>
      <c r="D304" s="259" t="s">
        <v>256</v>
      </c>
      <c r="E304" s="28"/>
      <c r="F304" s="260" t="s">
        <v>1341</v>
      </c>
      <c r="G304" s="28"/>
      <c r="H304" s="28"/>
      <c r="I304" s="211"/>
      <c r="J304" s="28"/>
      <c r="K304" s="28"/>
      <c r="L304" s="29"/>
      <c r="M304" s="261"/>
      <c r="N304" s="262"/>
      <c r="O304" s="76"/>
      <c r="P304" s="76"/>
      <c r="Q304" s="76"/>
      <c r="R304" s="76"/>
      <c r="S304" s="76"/>
      <c r="T304" s="77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T304" s="3" t="s">
        <v>256</v>
      </c>
      <c r="AU304" s="3" t="s">
        <v>265</v>
      </c>
    </row>
    <row r="305" s="30" customFormat="true" ht="24.15" hidden="false" customHeight="true" outlineLevel="0" collapsed="false">
      <c r="A305" s="26"/>
      <c r="B305" s="27"/>
      <c r="C305" s="246" t="s">
        <v>913</v>
      </c>
      <c r="D305" s="246" t="s">
        <v>250</v>
      </c>
      <c r="E305" s="247" t="s">
        <v>914</v>
      </c>
      <c r="F305" s="248" t="s">
        <v>915</v>
      </c>
      <c r="G305" s="249" t="s">
        <v>332</v>
      </c>
      <c r="H305" s="250" t="n">
        <v>3</v>
      </c>
      <c r="I305" s="251"/>
      <c r="J305" s="252" t="n">
        <f aca="false">ROUND(I305*H305,2)</f>
        <v>0</v>
      </c>
      <c r="K305" s="253"/>
      <c r="L305" s="29"/>
      <c r="M305" s="254"/>
      <c r="N305" s="255" t="s">
        <v>39</v>
      </c>
      <c r="O305" s="76"/>
      <c r="P305" s="256" t="n">
        <f aca="false">O305*H305</f>
        <v>0</v>
      </c>
      <c r="Q305" s="256" t="n">
        <v>0</v>
      </c>
      <c r="R305" s="256" t="n">
        <f aca="false">Q305*H305</f>
        <v>0</v>
      </c>
      <c r="S305" s="256" t="n">
        <v>0</v>
      </c>
      <c r="T305" s="257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258" t="s">
        <v>302</v>
      </c>
      <c r="AT305" s="258" t="s">
        <v>250</v>
      </c>
      <c r="AU305" s="258" t="s">
        <v>265</v>
      </c>
      <c r="AY305" s="3" t="s">
        <v>247</v>
      </c>
      <c r="BE305" s="137" t="n">
        <f aca="false">IF(N305="základní",J305,0)</f>
        <v>0</v>
      </c>
      <c r="BF305" s="137" t="n">
        <f aca="false">IF(N305="snížená",J305,0)</f>
        <v>0</v>
      </c>
      <c r="BG305" s="137" t="n">
        <f aca="false">IF(N305="zákl. přenesená",J305,0)</f>
        <v>0</v>
      </c>
      <c r="BH305" s="137" t="n">
        <f aca="false">IF(N305="sníž. přenesená",J305,0)</f>
        <v>0</v>
      </c>
      <c r="BI305" s="137" t="n">
        <f aca="false">IF(N305="nulová",J305,0)</f>
        <v>0</v>
      </c>
      <c r="BJ305" s="3" t="s">
        <v>81</v>
      </c>
      <c r="BK305" s="137" t="n">
        <f aca="false">ROUND(I305*H305,2)</f>
        <v>0</v>
      </c>
      <c r="BL305" s="3" t="s">
        <v>302</v>
      </c>
      <c r="BM305" s="258" t="s">
        <v>916</v>
      </c>
    </row>
    <row r="306" s="30" customFormat="true" ht="28.8" hidden="false" customHeight="false" outlineLevel="0" collapsed="false">
      <c r="A306" s="26"/>
      <c r="B306" s="27"/>
      <c r="C306" s="28"/>
      <c r="D306" s="259" t="s">
        <v>256</v>
      </c>
      <c r="E306" s="28"/>
      <c r="F306" s="260" t="s">
        <v>917</v>
      </c>
      <c r="G306" s="28"/>
      <c r="H306" s="28"/>
      <c r="I306" s="211"/>
      <c r="J306" s="28"/>
      <c r="K306" s="28"/>
      <c r="L306" s="29"/>
      <c r="M306" s="261"/>
      <c r="N306" s="262"/>
      <c r="O306" s="76"/>
      <c r="P306" s="76"/>
      <c r="Q306" s="76"/>
      <c r="R306" s="76"/>
      <c r="S306" s="76"/>
      <c r="T306" s="77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T306" s="3" t="s">
        <v>256</v>
      </c>
      <c r="AU306" s="3" t="s">
        <v>265</v>
      </c>
    </row>
    <row r="307" s="30" customFormat="true" ht="24.15" hidden="false" customHeight="true" outlineLevel="0" collapsed="false">
      <c r="A307" s="26"/>
      <c r="B307" s="27"/>
      <c r="C307" s="263" t="s">
        <v>918</v>
      </c>
      <c r="D307" s="263" t="s">
        <v>288</v>
      </c>
      <c r="E307" s="264" t="s">
        <v>919</v>
      </c>
      <c r="F307" s="265" t="s">
        <v>920</v>
      </c>
      <c r="G307" s="266" t="s">
        <v>332</v>
      </c>
      <c r="H307" s="267" t="n">
        <v>3</v>
      </c>
      <c r="I307" s="268"/>
      <c r="J307" s="269" t="n">
        <f aca="false">ROUND(I307*H307,2)</f>
        <v>0</v>
      </c>
      <c r="K307" s="270"/>
      <c r="L307" s="271"/>
      <c r="M307" s="272"/>
      <c r="N307" s="273" t="s">
        <v>39</v>
      </c>
      <c r="O307" s="76"/>
      <c r="P307" s="256" t="n">
        <f aca="false">O307*H307</f>
        <v>0</v>
      </c>
      <c r="Q307" s="256" t="n">
        <v>0.0011</v>
      </c>
      <c r="R307" s="256" t="n">
        <f aca="false">Q307*H307</f>
        <v>0.0033</v>
      </c>
      <c r="S307" s="256" t="n">
        <v>0</v>
      </c>
      <c r="T307" s="257" t="n">
        <f aca="false">S307*H307</f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258" t="s">
        <v>324</v>
      </c>
      <c r="AT307" s="258" t="s">
        <v>288</v>
      </c>
      <c r="AU307" s="258" t="s">
        <v>265</v>
      </c>
      <c r="AY307" s="3" t="s">
        <v>247</v>
      </c>
      <c r="BE307" s="137" t="n">
        <f aca="false">IF(N307="základní",J307,0)</f>
        <v>0</v>
      </c>
      <c r="BF307" s="137" t="n">
        <f aca="false">IF(N307="snížená",J307,0)</f>
        <v>0</v>
      </c>
      <c r="BG307" s="137" t="n">
        <f aca="false">IF(N307="zákl. přenesená",J307,0)</f>
        <v>0</v>
      </c>
      <c r="BH307" s="137" t="n">
        <f aca="false">IF(N307="sníž. přenesená",J307,0)</f>
        <v>0</v>
      </c>
      <c r="BI307" s="137" t="n">
        <f aca="false">IF(N307="nulová",J307,0)</f>
        <v>0</v>
      </c>
      <c r="BJ307" s="3" t="s">
        <v>81</v>
      </c>
      <c r="BK307" s="137" t="n">
        <f aca="false">ROUND(I307*H307,2)</f>
        <v>0</v>
      </c>
      <c r="BL307" s="3" t="s">
        <v>302</v>
      </c>
      <c r="BM307" s="258" t="s">
        <v>921</v>
      </c>
    </row>
    <row r="308" s="30" customFormat="true" ht="19.2" hidden="false" customHeight="false" outlineLevel="0" collapsed="false">
      <c r="A308" s="26"/>
      <c r="B308" s="27"/>
      <c r="C308" s="28"/>
      <c r="D308" s="259" t="s">
        <v>256</v>
      </c>
      <c r="E308" s="28"/>
      <c r="F308" s="260" t="s">
        <v>920</v>
      </c>
      <c r="G308" s="28"/>
      <c r="H308" s="28"/>
      <c r="I308" s="211"/>
      <c r="J308" s="28"/>
      <c r="K308" s="28"/>
      <c r="L308" s="29"/>
      <c r="M308" s="261"/>
      <c r="N308" s="262"/>
      <c r="O308" s="76"/>
      <c r="P308" s="76"/>
      <c r="Q308" s="76"/>
      <c r="R308" s="76"/>
      <c r="S308" s="76"/>
      <c r="T308" s="77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T308" s="3" t="s">
        <v>256</v>
      </c>
      <c r="AU308" s="3" t="s">
        <v>265</v>
      </c>
    </row>
    <row r="309" s="30" customFormat="true" ht="33" hidden="false" customHeight="true" outlineLevel="0" collapsed="false">
      <c r="A309" s="26"/>
      <c r="B309" s="27"/>
      <c r="C309" s="246" t="s">
        <v>922</v>
      </c>
      <c r="D309" s="246" t="s">
        <v>250</v>
      </c>
      <c r="E309" s="247" t="s">
        <v>923</v>
      </c>
      <c r="F309" s="248" t="s">
        <v>924</v>
      </c>
      <c r="G309" s="249" t="s">
        <v>332</v>
      </c>
      <c r="H309" s="250" t="n">
        <v>0.2</v>
      </c>
      <c r="I309" s="251"/>
      <c r="J309" s="252" t="n">
        <f aca="false">ROUND(I309*H309,2)</f>
        <v>0</v>
      </c>
      <c r="K309" s="253"/>
      <c r="L309" s="29"/>
      <c r="M309" s="254"/>
      <c r="N309" s="255" t="s">
        <v>39</v>
      </c>
      <c r="O309" s="76"/>
      <c r="P309" s="256" t="n">
        <f aca="false">O309*H309</f>
        <v>0</v>
      </c>
      <c r="Q309" s="256" t="n">
        <v>0</v>
      </c>
      <c r="R309" s="256" t="n">
        <f aca="false">Q309*H309</f>
        <v>0</v>
      </c>
      <c r="S309" s="256" t="n">
        <v>0</v>
      </c>
      <c r="T309" s="257" t="n">
        <f aca="false">S309*H309</f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258" t="s">
        <v>302</v>
      </c>
      <c r="AT309" s="258" t="s">
        <v>250</v>
      </c>
      <c r="AU309" s="258" t="s">
        <v>265</v>
      </c>
      <c r="AY309" s="3" t="s">
        <v>247</v>
      </c>
      <c r="BE309" s="137" t="n">
        <f aca="false">IF(N309="základní",J309,0)</f>
        <v>0</v>
      </c>
      <c r="BF309" s="137" t="n">
        <f aca="false">IF(N309="snížená",J309,0)</f>
        <v>0</v>
      </c>
      <c r="BG309" s="137" t="n">
        <f aca="false">IF(N309="zákl. přenesená",J309,0)</f>
        <v>0</v>
      </c>
      <c r="BH309" s="137" t="n">
        <f aca="false">IF(N309="sníž. přenesená",J309,0)</f>
        <v>0</v>
      </c>
      <c r="BI309" s="137" t="n">
        <f aca="false">IF(N309="nulová",J309,0)</f>
        <v>0</v>
      </c>
      <c r="BJ309" s="3" t="s">
        <v>81</v>
      </c>
      <c r="BK309" s="137" t="n">
        <f aca="false">ROUND(I309*H309,2)</f>
        <v>0</v>
      </c>
      <c r="BL309" s="3" t="s">
        <v>302</v>
      </c>
      <c r="BM309" s="258" t="s">
        <v>925</v>
      </c>
    </row>
    <row r="310" s="30" customFormat="true" ht="28.8" hidden="false" customHeight="false" outlineLevel="0" collapsed="false">
      <c r="A310" s="26"/>
      <c r="B310" s="27"/>
      <c r="C310" s="28"/>
      <c r="D310" s="259" t="s">
        <v>256</v>
      </c>
      <c r="E310" s="28"/>
      <c r="F310" s="260" t="s">
        <v>926</v>
      </c>
      <c r="G310" s="28"/>
      <c r="H310" s="28"/>
      <c r="I310" s="211"/>
      <c r="J310" s="28"/>
      <c r="K310" s="28"/>
      <c r="L310" s="29"/>
      <c r="M310" s="261"/>
      <c r="N310" s="262"/>
      <c r="O310" s="76"/>
      <c r="P310" s="76"/>
      <c r="Q310" s="76"/>
      <c r="R310" s="76"/>
      <c r="S310" s="76"/>
      <c r="T310" s="77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T310" s="3" t="s">
        <v>256</v>
      </c>
      <c r="AU310" s="3" t="s">
        <v>265</v>
      </c>
    </row>
    <row r="311" s="30" customFormat="true" ht="37.8" hidden="false" customHeight="true" outlineLevel="0" collapsed="false">
      <c r="A311" s="26"/>
      <c r="B311" s="27"/>
      <c r="C311" s="263" t="s">
        <v>927</v>
      </c>
      <c r="D311" s="263" t="s">
        <v>288</v>
      </c>
      <c r="E311" s="264" t="s">
        <v>928</v>
      </c>
      <c r="F311" s="265" t="s">
        <v>929</v>
      </c>
      <c r="G311" s="266" t="s">
        <v>291</v>
      </c>
      <c r="H311" s="267" t="n">
        <v>0.2</v>
      </c>
      <c r="I311" s="268"/>
      <c r="J311" s="269" t="n">
        <f aca="false">ROUND(I311*H311,2)</f>
        <v>0</v>
      </c>
      <c r="K311" s="270"/>
      <c r="L311" s="271"/>
      <c r="M311" s="272"/>
      <c r="N311" s="273" t="s">
        <v>39</v>
      </c>
      <c r="O311" s="76"/>
      <c r="P311" s="256" t="n">
        <f aca="false">O311*H311</f>
        <v>0</v>
      </c>
      <c r="Q311" s="256" t="n">
        <v>5E-005</v>
      </c>
      <c r="R311" s="256" t="n">
        <f aca="false">Q311*H311</f>
        <v>1E-005</v>
      </c>
      <c r="S311" s="256" t="n">
        <v>0</v>
      </c>
      <c r="T311" s="257" t="n">
        <f aca="false">S311*H311</f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258" t="s">
        <v>324</v>
      </c>
      <c r="AT311" s="258" t="s">
        <v>288</v>
      </c>
      <c r="AU311" s="258" t="s">
        <v>265</v>
      </c>
      <c r="AY311" s="3" t="s">
        <v>247</v>
      </c>
      <c r="BE311" s="137" t="n">
        <f aca="false">IF(N311="základní",J311,0)</f>
        <v>0</v>
      </c>
      <c r="BF311" s="137" t="n">
        <f aca="false">IF(N311="snížená",J311,0)</f>
        <v>0</v>
      </c>
      <c r="BG311" s="137" t="n">
        <f aca="false">IF(N311="zákl. přenesená",J311,0)</f>
        <v>0</v>
      </c>
      <c r="BH311" s="137" t="n">
        <f aca="false">IF(N311="sníž. přenesená",J311,0)</f>
        <v>0</v>
      </c>
      <c r="BI311" s="137" t="n">
        <f aca="false">IF(N311="nulová",J311,0)</f>
        <v>0</v>
      </c>
      <c r="BJ311" s="3" t="s">
        <v>81</v>
      </c>
      <c r="BK311" s="137" t="n">
        <f aca="false">ROUND(I311*H311,2)</f>
        <v>0</v>
      </c>
      <c r="BL311" s="3" t="s">
        <v>302</v>
      </c>
      <c r="BM311" s="258" t="s">
        <v>930</v>
      </c>
    </row>
    <row r="312" s="30" customFormat="true" ht="19.2" hidden="false" customHeight="false" outlineLevel="0" collapsed="false">
      <c r="A312" s="26"/>
      <c r="B312" s="27"/>
      <c r="C312" s="28"/>
      <c r="D312" s="259" t="s">
        <v>256</v>
      </c>
      <c r="E312" s="28"/>
      <c r="F312" s="260" t="s">
        <v>929</v>
      </c>
      <c r="G312" s="28"/>
      <c r="H312" s="28"/>
      <c r="I312" s="211"/>
      <c r="J312" s="28"/>
      <c r="K312" s="28"/>
      <c r="L312" s="29"/>
      <c r="M312" s="261"/>
      <c r="N312" s="262"/>
      <c r="O312" s="76"/>
      <c r="P312" s="76"/>
      <c r="Q312" s="76"/>
      <c r="R312" s="76"/>
      <c r="S312" s="76"/>
      <c r="T312" s="77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T312" s="3" t="s">
        <v>256</v>
      </c>
      <c r="AU312" s="3" t="s">
        <v>265</v>
      </c>
    </row>
    <row r="313" s="30" customFormat="true" ht="37.8" hidden="false" customHeight="true" outlineLevel="0" collapsed="false">
      <c r="A313" s="26"/>
      <c r="B313" s="27"/>
      <c r="C313" s="263" t="s">
        <v>931</v>
      </c>
      <c r="D313" s="263" t="s">
        <v>288</v>
      </c>
      <c r="E313" s="264" t="s">
        <v>670</v>
      </c>
      <c r="F313" s="265" t="s">
        <v>671</v>
      </c>
      <c r="G313" s="266" t="s">
        <v>332</v>
      </c>
      <c r="H313" s="267" t="n">
        <v>1</v>
      </c>
      <c r="I313" s="268"/>
      <c r="J313" s="269" t="n">
        <f aca="false">ROUND(I313*H313,2)</f>
        <v>0</v>
      </c>
      <c r="K313" s="270"/>
      <c r="L313" s="271"/>
      <c r="M313" s="272"/>
      <c r="N313" s="273" t="s">
        <v>39</v>
      </c>
      <c r="O313" s="76"/>
      <c r="P313" s="256" t="n">
        <f aca="false">O313*H313</f>
        <v>0</v>
      </c>
      <c r="Q313" s="256" t="n">
        <v>7E-005</v>
      </c>
      <c r="R313" s="256" t="n">
        <f aca="false">Q313*H313</f>
        <v>7E-005</v>
      </c>
      <c r="S313" s="256" t="n">
        <v>0</v>
      </c>
      <c r="T313" s="257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258" t="s">
        <v>324</v>
      </c>
      <c r="AT313" s="258" t="s">
        <v>288</v>
      </c>
      <c r="AU313" s="258" t="s">
        <v>265</v>
      </c>
      <c r="AY313" s="3" t="s">
        <v>247</v>
      </c>
      <c r="BE313" s="137" t="n">
        <f aca="false">IF(N313="základní",J313,0)</f>
        <v>0</v>
      </c>
      <c r="BF313" s="137" t="n">
        <f aca="false">IF(N313="snížená",J313,0)</f>
        <v>0</v>
      </c>
      <c r="BG313" s="137" t="n">
        <f aca="false">IF(N313="zákl. přenesená",J313,0)</f>
        <v>0</v>
      </c>
      <c r="BH313" s="137" t="n">
        <f aca="false">IF(N313="sníž. přenesená",J313,0)</f>
        <v>0</v>
      </c>
      <c r="BI313" s="137" t="n">
        <f aca="false">IF(N313="nulová",J313,0)</f>
        <v>0</v>
      </c>
      <c r="BJ313" s="3" t="s">
        <v>81</v>
      </c>
      <c r="BK313" s="137" t="n">
        <f aca="false">ROUND(I313*H313,2)</f>
        <v>0</v>
      </c>
      <c r="BL313" s="3" t="s">
        <v>302</v>
      </c>
      <c r="BM313" s="258" t="s">
        <v>932</v>
      </c>
    </row>
    <row r="314" s="30" customFormat="true" ht="28.8" hidden="false" customHeight="false" outlineLevel="0" collapsed="false">
      <c r="A314" s="26"/>
      <c r="B314" s="27"/>
      <c r="C314" s="28"/>
      <c r="D314" s="259" t="s">
        <v>256</v>
      </c>
      <c r="E314" s="28"/>
      <c r="F314" s="260" t="s">
        <v>671</v>
      </c>
      <c r="G314" s="28"/>
      <c r="H314" s="28"/>
      <c r="I314" s="211"/>
      <c r="J314" s="28"/>
      <c r="K314" s="28"/>
      <c r="L314" s="29"/>
      <c r="M314" s="261"/>
      <c r="N314" s="262"/>
      <c r="O314" s="76"/>
      <c r="P314" s="76"/>
      <c r="Q314" s="76"/>
      <c r="R314" s="76"/>
      <c r="S314" s="76"/>
      <c r="T314" s="77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T314" s="3" t="s">
        <v>256</v>
      </c>
      <c r="AU314" s="3" t="s">
        <v>265</v>
      </c>
    </row>
    <row r="315" s="30" customFormat="true" ht="33" hidden="false" customHeight="true" outlineLevel="0" collapsed="false">
      <c r="A315" s="26"/>
      <c r="B315" s="27"/>
      <c r="C315" s="263" t="s">
        <v>933</v>
      </c>
      <c r="D315" s="263" t="s">
        <v>288</v>
      </c>
      <c r="E315" s="264" t="s">
        <v>674</v>
      </c>
      <c r="F315" s="265" t="s">
        <v>675</v>
      </c>
      <c r="G315" s="266" t="s">
        <v>332</v>
      </c>
      <c r="H315" s="267" t="n">
        <v>1</v>
      </c>
      <c r="I315" s="268"/>
      <c r="J315" s="269" t="n">
        <f aca="false">ROUND(I315*H315,2)</f>
        <v>0</v>
      </c>
      <c r="K315" s="270"/>
      <c r="L315" s="271"/>
      <c r="M315" s="272"/>
      <c r="N315" s="273" t="s">
        <v>39</v>
      </c>
      <c r="O315" s="76"/>
      <c r="P315" s="256" t="n">
        <f aca="false">O315*H315</f>
        <v>0</v>
      </c>
      <c r="Q315" s="256" t="n">
        <v>7E-005</v>
      </c>
      <c r="R315" s="256" t="n">
        <f aca="false">Q315*H315</f>
        <v>7E-005</v>
      </c>
      <c r="S315" s="256" t="n">
        <v>0</v>
      </c>
      <c r="T315" s="257" t="n">
        <f aca="false">S315*H315</f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258" t="s">
        <v>324</v>
      </c>
      <c r="AT315" s="258" t="s">
        <v>288</v>
      </c>
      <c r="AU315" s="258" t="s">
        <v>265</v>
      </c>
      <c r="AY315" s="3" t="s">
        <v>247</v>
      </c>
      <c r="BE315" s="137" t="n">
        <f aca="false">IF(N315="základní",J315,0)</f>
        <v>0</v>
      </c>
      <c r="BF315" s="137" t="n">
        <f aca="false">IF(N315="snížená",J315,0)</f>
        <v>0</v>
      </c>
      <c r="BG315" s="137" t="n">
        <f aca="false">IF(N315="zákl. přenesená",J315,0)</f>
        <v>0</v>
      </c>
      <c r="BH315" s="137" t="n">
        <f aca="false">IF(N315="sníž. přenesená",J315,0)</f>
        <v>0</v>
      </c>
      <c r="BI315" s="137" t="n">
        <f aca="false">IF(N315="nulová",J315,0)</f>
        <v>0</v>
      </c>
      <c r="BJ315" s="3" t="s">
        <v>81</v>
      </c>
      <c r="BK315" s="137" t="n">
        <f aca="false">ROUND(I315*H315,2)</f>
        <v>0</v>
      </c>
      <c r="BL315" s="3" t="s">
        <v>302</v>
      </c>
      <c r="BM315" s="258" t="s">
        <v>934</v>
      </c>
    </row>
    <row r="316" s="30" customFormat="true" ht="19.2" hidden="false" customHeight="false" outlineLevel="0" collapsed="false">
      <c r="A316" s="26"/>
      <c r="B316" s="27"/>
      <c r="C316" s="28"/>
      <c r="D316" s="259" t="s">
        <v>256</v>
      </c>
      <c r="E316" s="28"/>
      <c r="F316" s="260" t="s">
        <v>675</v>
      </c>
      <c r="G316" s="28"/>
      <c r="H316" s="28"/>
      <c r="I316" s="211"/>
      <c r="J316" s="28"/>
      <c r="K316" s="28"/>
      <c r="L316" s="29"/>
      <c r="M316" s="261"/>
      <c r="N316" s="262"/>
      <c r="O316" s="76"/>
      <c r="P316" s="76"/>
      <c r="Q316" s="76"/>
      <c r="R316" s="76"/>
      <c r="S316" s="76"/>
      <c r="T316" s="77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T316" s="3" t="s">
        <v>256</v>
      </c>
      <c r="AU316" s="3" t="s">
        <v>265</v>
      </c>
    </row>
    <row r="317" s="30" customFormat="true" ht="37.8" hidden="false" customHeight="true" outlineLevel="0" collapsed="false">
      <c r="A317" s="26"/>
      <c r="B317" s="27"/>
      <c r="C317" s="263" t="s">
        <v>935</v>
      </c>
      <c r="D317" s="263" t="s">
        <v>288</v>
      </c>
      <c r="E317" s="264" t="s">
        <v>678</v>
      </c>
      <c r="F317" s="265" t="s">
        <v>679</v>
      </c>
      <c r="G317" s="266" t="s">
        <v>332</v>
      </c>
      <c r="H317" s="267" t="n">
        <v>1</v>
      </c>
      <c r="I317" s="268"/>
      <c r="J317" s="269" t="n">
        <f aca="false">ROUND(I317*H317,2)</f>
        <v>0</v>
      </c>
      <c r="K317" s="270"/>
      <c r="L317" s="271"/>
      <c r="M317" s="272"/>
      <c r="N317" s="273" t="s">
        <v>39</v>
      </c>
      <c r="O317" s="76"/>
      <c r="P317" s="256" t="n">
        <f aca="false">O317*H317</f>
        <v>0</v>
      </c>
      <c r="Q317" s="256" t="n">
        <v>7E-005</v>
      </c>
      <c r="R317" s="256" t="n">
        <f aca="false">Q317*H317</f>
        <v>7E-005</v>
      </c>
      <c r="S317" s="256" t="n">
        <v>0</v>
      </c>
      <c r="T317" s="257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258" t="s">
        <v>324</v>
      </c>
      <c r="AT317" s="258" t="s">
        <v>288</v>
      </c>
      <c r="AU317" s="258" t="s">
        <v>265</v>
      </c>
      <c r="AY317" s="3" t="s">
        <v>247</v>
      </c>
      <c r="BE317" s="137" t="n">
        <f aca="false">IF(N317="základní",J317,0)</f>
        <v>0</v>
      </c>
      <c r="BF317" s="137" t="n">
        <f aca="false">IF(N317="snížená",J317,0)</f>
        <v>0</v>
      </c>
      <c r="BG317" s="137" t="n">
        <f aca="false">IF(N317="zákl. přenesená",J317,0)</f>
        <v>0</v>
      </c>
      <c r="BH317" s="137" t="n">
        <f aca="false">IF(N317="sníž. přenesená",J317,0)</f>
        <v>0</v>
      </c>
      <c r="BI317" s="137" t="n">
        <f aca="false">IF(N317="nulová",J317,0)</f>
        <v>0</v>
      </c>
      <c r="BJ317" s="3" t="s">
        <v>81</v>
      </c>
      <c r="BK317" s="137" t="n">
        <f aca="false">ROUND(I317*H317,2)</f>
        <v>0</v>
      </c>
      <c r="BL317" s="3" t="s">
        <v>302</v>
      </c>
      <c r="BM317" s="258" t="s">
        <v>936</v>
      </c>
    </row>
    <row r="318" s="30" customFormat="true" ht="19.2" hidden="false" customHeight="false" outlineLevel="0" collapsed="false">
      <c r="A318" s="26"/>
      <c r="B318" s="27"/>
      <c r="C318" s="28"/>
      <c r="D318" s="259" t="s">
        <v>256</v>
      </c>
      <c r="E318" s="28"/>
      <c r="F318" s="260" t="s">
        <v>679</v>
      </c>
      <c r="G318" s="28"/>
      <c r="H318" s="28"/>
      <c r="I318" s="211"/>
      <c r="J318" s="28"/>
      <c r="K318" s="28"/>
      <c r="L318" s="29"/>
      <c r="M318" s="261"/>
      <c r="N318" s="262"/>
      <c r="O318" s="76"/>
      <c r="P318" s="76"/>
      <c r="Q318" s="76"/>
      <c r="R318" s="76"/>
      <c r="S318" s="76"/>
      <c r="T318" s="77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T318" s="3" t="s">
        <v>256</v>
      </c>
      <c r="AU318" s="3" t="s">
        <v>265</v>
      </c>
    </row>
    <row r="319" s="30" customFormat="true" ht="24.15" hidden="false" customHeight="true" outlineLevel="0" collapsed="false">
      <c r="A319" s="26"/>
      <c r="B319" s="27"/>
      <c r="C319" s="246" t="s">
        <v>871</v>
      </c>
      <c r="D319" s="246" t="s">
        <v>250</v>
      </c>
      <c r="E319" s="247" t="s">
        <v>872</v>
      </c>
      <c r="F319" s="248" t="s">
        <v>873</v>
      </c>
      <c r="G319" s="249" t="s">
        <v>332</v>
      </c>
      <c r="H319" s="250" t="n">
        <v>4</v>
      </c>
      <c r="I319" s="251"/>
      <c r="J319" s="252" t="n">
        <f aca="false">ROUND(I319*H319,2)</f>
        <v>0</v>
      </c>
      <c r="K319" s="253"/>
      <c r="L319" s="29"/>
      <c r="M319" s="254"/>
      <c r="N319" s="255" t="s">
        <v>39</v>
      </c>
      <c r="O319" s="76"/>
      <c r="P319" s="256" t="n">
        <f aca="false">O319*H319</f>
        <v>0</v>
      </c>
      <c r="Q319" s="256" t="n">
        <v>0</v>
      </c>
      <c r="R319" s="256" t="n">
        <f aca="false">Q319*H319</f>
        <v>0</v>
      </c>
      <c r="S319" s="256" t="n">
        <v>0</v>
      </c>
      <c r="T319" s="257" t="n">
        <f aca="false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258" t="s">
        <v>302</v>
      </c>
      <c r="AT319" s="258" t="s">
        <v>250</v>
      </c>
      <c r="AU319" s="258" t="s">
        <v>265</v>
      </c>
      <c r="AY319" s="3" t="s">
        <v>247</v>
      </c>
      <c r="BE319" s="137" t="n">
        <f aca="false">IF(N319="základní",J319,0)</f>
        <v>0</v>
      </c>
      <c r="BF319" s="137" t="n">
        <f aca="false">IF(N319="snížená",J319,0)</f>
        <v>0</v>
      </c>
      <c r="BG319" s="137" t="n">
        <f aca="false">IF(N319="zákl. přenesená",J319,0)</f>
        <v>0</v>
      </c>
      <c r="BH319" s="137" t="n">
        <f aca="false">IF(N319="sníž. přenesená",J319,0)</f>
        <v>0</v>
      </c>
      <c r="BI319" s="137" t="n">
        <f aca="false">IF(N319="nulová",J319,0)</f>
        <v>0</v>
      </c>
      <c r="BJ319" s="3" t="s">
        <v>81</v>
      </c>
      <c r="BK319" s="137" t="n">
        <f aca="false">ROUND(I319*H319,2)</f>
        <v>0</v>
      </c>
      <c r="BL319" s="3" t="s">
        <v>302</v>
      </c>
      <c r="BM319" s="258" t="s">
        <v>874</v>
      </c>
    </row>
    <row r="320" s="30" customFormat="true" ht="28.8" hidden="false" customHeight="false" outlineLevel="0" collapsed="false">
      <c r="A320" s="26"/>
      <c r="B320" s="27"/>
      <c r="C320" s="28"/>
      <c r="D320" s="259" t="s">
        <v>256</v>
      </c>
      <c r="E320" s="28"/>
      <c r="F320" s="260" t="s">
        <v>875</v>
      </c>
      <c r="G320" s="28"/>
      <c r="H320" s="28"/>
      <c r="I320" s="211"/>
      <c r="J320" s="28"/>
      <c r="K320" s="28"/>
      <c r="L320" s="29"/>
      <c r="M320" s="261"/>
      <c r="N320" s="262"/>
      <c r="O320" s="76"/>
      <c r="P320" s="76"/>
      <c r="Q320" s="76"/>
      <c r="R320" s="76"/>
      <c r="S320" s="76"/>
      <c r="T320" s="77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T320" s="3" t="s">
        <v>256</v>
      </c>
      <c r="AU320" s="3" t="s">
        <v>265</v>
      </c>
    </row>
    <row r="321" s="30" customFormat="true" ht="16.5" hidden="false" customHeight="true" outlineLevel="0" collapsed="false">
      <c r="A321" s="26"/>
      <c r="B321" s="27"/>
      <c r="C321" s="263" t="s">
        <v>876</v>
      </c>
      <c r="D321" s="263" t="s">
        <v>288</v>
      </c>
      <c r="E321" s="264" t="s">
        <v>877</v>
      </c>
      <c r="F321" s="265" t="s">
        <v>878</v>
      </c>
      <c r="G321" s="266" t="s">
        <v>332</v>
      </c>
      <c r="H321" s="267" t="n">
        <v>4</v>
      </c>
      <c r="I321" s="268"/>
      <c r="J321" s="269" t="n">
        <f aca="false">ROUND(I321*H321,2)</f>
        <v>0</v>
      </c>
      <c r="K321" s="270"/>
      <c r="L321" s="271"/>
      <c r="M321" s="272"/>
      <c r="N321" s="273" t="s">
        <v>39</v>
      </c>
      <c r="O321" s="76"/>
      <c r="P321" s="256" t="n">
        <f aca="false">O321*H321</f>
        <v>0</v>
      </c>
      <c r="Q321" s="256" t="n">
        <v>0.00054</v>
      </c>
      <c r="R321" s="256" t="n">
        <f aca="false">Q321*H321</f>
        <v>0.00216</v>
      </c>
      <c r="S321" s="256" t="n">
        <v>0</v>
      </c>
      <c r="T321" s="257" t="n">
        <f aca="false"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258" t="s">
        <v>324</v>
      </c>
      <c r="AT321" s="258" t="s">
        <v>288</v>
      </c>
      <c r="AU321" s="258" t="s">
        <v>265</v>
      </c>
      <c r="AY321" s="3" t="s">
        <v>247</v>
      </c>
      <c r="BE321" s="137" t="n">
        <f aca="false">IF(N321="základní",J321,0)</f>
        <v>0</v>
      </c>
      <c r="BF321" s="137" t="n">
        <f aca="false">IF(N321="snížená",J321,0)</f>
        <v>0</v>
      </c>
      <c r="BG321" s="137" t="n">
        <f aca="false">IF(N321="zákl. přenesená",J321,0)</f>
        <v>0</v>
      </c>
      <c r="BH321" s="137" t="n">
        <f aca="false">IF(N321="sníž. přenesená",J321,0)</f>
        <v>0</v>
      </c>
      <c r="BI321" s="137" t="n">
        <f aca="false">IF(N321="nulová",J321,0)</f>
        <v>0</v>
      </c>
      <c r="BJ321" s="3" t="s">
        <v>81</v>
      </c>
      <c r="BK321" s="137" t="n">
        <f aca="false">ROUND(I321*H321,2)</f>
        <v>0</v>
      </c>
      <c r="BL321" s="3" t="s">
        <v>302</v>
      </c>
      <c r="BM321" s="258" t="s">
        <v>879</v>
      </c>
    </row>
    <row r="322" s="30" customFormat="true" ht="10.2" hidden="false" customHeight="false" outlineLevel="0" collapsed="false">
      <c r="A322" s="26"/>
      <c r="B322" s="27"/>
      <c r="C322" s="28"/>
      <c r="D322" s="259" t="s">
        <v>256</v>
      </c>
      <c r="E322" s="28"/>
      <c r="F322" s="260" t="s">
        <v>878</v>
      </c>
      <c r="G322" s="28"/>
      <c r="H322" s="28"/>
      <c r="I322" s="211"/>
      <c r="J322" s="28"/>
      <c r="K322" s="28"/>
      <c r="L322" s="29"/>
      <c r="M322" s="261"/>
      <c r="N322" s="262"/>
      <c r="O322" s="76"/>
      <c r="P322" s="76"/>
      <c r="Q322" s="76"/>
      <c r="R322" s="76"/>
      <c r="S322" s="76"/>
      <c r="T322" s="77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T322" s="3" t="s">
        <v>256</v>
      </c>
      <c r="AU322" s="3" t="s">
        <v>265</v>
      </c>
    </row>
    <row r="323" s="30" customFormat="true" ht="24.15" hidden="false" customHeight="true" outlineLevel="0" collapsed="false">
      <c r="A323" s="26"/>
      <c r="B323" s="27"/>
      <c r="C323" s="263" t="s">
        <v>880</v>
      </c>
      <c r="D323" s="263" t="s">
        <v>288</v>
      </c>
      <c r="E323" s="264" t="s">
        <v>881</v>
      </c>
      <c r="F323" s="265" t="s">
        <v>882</v>
      </c>
      <c r="G323" s="266" t="s">
        <v>291</v>
      </c>
      <c r="H323" s="267" t="n">
        <v>1</v>
      </c>
      <c r="I323" s="268"/>
      <c r="J323" s="269" t="n">
        <f aca="false">ROUND(I323*H323,2)</f>
        <v>0</v>
      </c>
      <c r="K323" s="270"/>
      <c r="L323" s="271"/>
      <c r="M323" s="272"/>
      <c r="N323" s="273" t="s">
        <v>39</v>
      </c>
      <c r="O323" s="76"/>
      <c r="P323" s="256" t="n">
        <f aca="false">O323*H323</f>
        <v>0</v>
      </c>
      <c r="Q323" s="256" t="n">
        <v>1E-005</v>
      </c>
      <c r="R323" s="256" t="n">
        <f aca="false">Q323*H323</f>
        <v>1E-005</v>
      </c>
      <c r="S323" s="256" t="n">
        <v>0</v>
      </c>
      <c r="T323" s="257" t="n">
        <f aca="false">S323*H323</f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258" t="s">
        <v>324</v>
      </c>
      <c r="AT323" s="258" t="s">
        <v>288</v>
      </c>
      <c r="AU323" s="258" t="s">
        <v>265</v>
      </c>
      <c r="AY323" s="3" t="s">
        <v>247</v>
      </c>
      <c r="BE323" s="137" t="n">
        <f aca="false">IF(N323="základní",J323,0)</f>
        <v>0</v>
      </c>
      <c r="BF323" s="137" t="n">
        <f aca="false">IF(N323="snížená",J323,0)</f>
        <v>0</v>
      </c>
      <c r="BG323" s="137" t="n">
        <f aca="false">IF(N323="zákl. přenesená",J323,0)</f>
        <v>0</v>
      </c>
      <c r="BH323" s="137" t="n">
        <f aca="false">IF(N323="sníž. přenesená",J323,0)</f>
        <v>0</v>
      </c>
      <c r="BI323" s="137" t="n">
        <f aca="false">IF(N323="nulová",J323,0)</f>
        <v>0</v>
      </c>
      <c r="BJ323" s="3" t="s">
        <v>81</v>
      </c>
      <c r="BK323" s="137" t="n">
        <f aca="false">ROUND(I323*H323,2)</f>
        <v>0</v>
      </c>
      <c r="BL323" s="3" t="s">
        <v>302</v>
      </c>
      <c r="BM323" s="258" t="s">
        <v>883</v>
      </c>
    </row>
    <row r="324" s="30" customFormat="true" ht="10.2" hidden="false" customHeight="false" outlineLevel="0" collapsed="false">
      <c r="A324" s="26"/>
      <c r="B324" s="27"/>
      <c r="C324" s="28"/>
      <c r="D324" s="259" t="s">
        <v>256</v>
      </c>
      <c r="E324" s="28"/>
      <c r="F324" s="260" t="s">
        <v>882</v>
      </c>
      <c r="G324" s="28"/>
      <c r="H324" s="28"/>
      <c r="I324" s="211"/>
      <c r="J324" s="28"/>
      <c r="K324" s="28"/>
      <c r="L324" s="29"/>
      <c r="M324" s="261"/>
      <c r="N324" s="262"/>
      <c r="O324" s="76"/>
      <c r="P324" s="76"/>
      <c r="Q324" s="76"/>
      <c r="R324" s="76"/>
      <c r="S324" s="76"/>
      <c r="T324" s="77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T324" s="3" t="s">
        <v>256</v>
      </c>
      <c r="AU324" s="3" t="s">
        <v>265</v>
      </c>
    </row>
    <row r="325" s="30" customFormat="true" ht="24.15" hidden="false" customHeight="true" outlineLevel="0" collapsed="false">
      <c r="A325" s="26"/>
      <c r="B325" s="27"/>
      <c r="C325" s="263" t="s">
        <v>884</v>
      </c>
      <c r="D325" s="263" t="s">
        <v>288</v>
      </c>
      <c r="E325" s="264" t="s">
        <v>885</v>
      </c>
      <c r="F325" s="265" t="s">
        <v>886</v>
      </c>
      <c r="G325" s="266" t="s">
        <v>291</v>
      </c>
      <c r="H325" s="267" t="n">
        <v>1</v>
      </c>
      <c r="I325" s="268"/>
      <c r="J325" s="269" t="n">
        <f aca="false">ROUND(I325*H325,2)</f>
        <v>0</v>
      </c>
      <c r="K325" s="270"/>
      <c r="L325" s="271"/>
      <c r="M325" s="272"/>
      <c r="N325" s="273" t="s">
        <v>39</v>
      </c>
      <c r="O325" s="76"/>
      <c r="P325" s="256" t="n">
        <f aca="false">O325*H325</f>
        <v>0</v>
      </c>
      <c r="Q325" s="256" t="n">
        <v>1E-005</v>
      </c>
      <c r="R325" s="256" t="n">
        <f aca="false">Q325*H325</f>
        <v>1E-005</v>
      </c>
      <c r="S325" s="256" t="n">
        <v>0</v>
      </c>
      <c r="T325" s="257" t="n">
        <f aca="false">S325*H325</f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258" t="s">
        <v>324</v>
      </c>
      <c r="AT325" s="258" t="s">
        <v>288</v>
      </c>
      <c r="AU325" s="258" t="s">
        <v>265</v>
      </c>
      <c r="AY325" s="3" t="s">
        <v>247</v>
      </c>
      <c r="BE325" s="137" t="n">
        <f aca="false">IF(N325="základní",J325,0)</f>
        <v>0</v>
      </c>
      <c r="BF325" s="137" t="n">
        <f aca="false">IF(N325="snížená",J325,0)</f>
        <v>0</v>
      </c>
      <c r="BG325" s="137" t="n">
        <f aca="false">IF(N325="zákl. přenesená",J325,0)</f>
        <v>0</v>
      </c>
      <c r="BH325" s="137" t="n">
        <f aca="false">IF(N325="sníž. přenesená",J325,0)</f>
        <v>0</v>
      </c>
      <c r="BI325" s="137" t="n">
        <f aca="false">IF(N325="nulová",J325,0)</f>
        <v>0</v>
      </c>
      <c r="BJ325" s="3" t="s">
        <v>81</v>
      </c>
      <c r="BK325" s="137" t="n">
        <f aca="false">ROUND(I325*H325,2)</f>
        <v>0</v>
      </c>
      <c r="BL325" s="3" t="s">
        <v>302</v>
      </c>
      <c r="BM325" s="258" t="s">
        <v>887</v>
      </c>
    </row>
    <row r="326" s="30" customFormat="true" ht="10.2" hidden="false" customHeight="false" outlineLevel="0" collapsed="false">
      <c r="A326" s="26"/>
      <c r="B326" s="27"/>
      <c r="C326" s="28"/>
      <c r="D326" s="259" t="s">
        <v>256</v>
      </c>
      <c r="E326" s="28"/>
      <c r="F326" s="260" t="s">
        <v>886</v>
      </c>
      <c r="G326" s="28"/>
      <c r="H326" s="28"/>
      <c r="I326" s="211"/>
      <c r="J326" s="28"/>
      <c r="K326" s="28"/>
      <c r="L326" s="29"/>
      <c r="M326" s="261"/>
      <c r="N326" s="262"/>
      <c r="O326" s="76"/>
      <c r="P326" s="76"/>
      <c r="Q326" s="76"/>
      <c r="R326" s="76"/>
      <c r="S326" s="76"/>
      <c r="T326" s="77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T326" s="3" t="s">
        <v>256</v>
      </c>
      <c r="AU326" s="3" t="s">
        <v>265</v>
      </c>
    </row>
    <row r="327" s="30" customFormat="true" ht="24.15" hidden="false" customHeight="true" outlineLevel="0" collapsed="false">
      <c r="A327" s="26"/>
      <c r="B327" s="27"/>
      <c r="C327" s="263" t="s">
        <v>888</v>
      </c>
      <c r="D327" s="263" t="s">
        <v>288</v>
      </c>
      <c r="E327" s="264" t="s">
        <v>889</v>
      </c>
      <c r="F327" s="265" t="s">
        <v>890</v>
      </c>
      <c r="G327" s="266" t="s">
        <v>291</v>
      </c>
      <c r="H327" s="267" t="n">
        <v>1</v>
      </c>
      <c r="I327" s="268"/>
      <c r="J327" s="269" t="n">
        <f aca="false">ROUND(I327*H327,2)</f>
        <v>0</v>
      </c>
      <c r="K327" s="270"/>
      <c r="L327" s="271"/>
      <c r="M327" s="272"/>
      <c r="N327" s="273" t="s">
        <v>39</v>
      </c>
      <c r="O327" s="76"/>
      <c r="P327" s="256" t="n">
        <f aca="false">O327*H327</f>
        <v>0</v>
      </c>
      <c r="Q327" s="256" t="n">
        <v>1E-005</v>
      </c>
      <c r="R327" s="256" t="n">
        <f aca="false">Q327*H327</f>
        <v>1E-005</v>
      </c>
      <c r="S327" s="256" t="n">
        <v>0</v>
      </c>
      <c r="T327" s="257" t="n">
        <f aca="false">S327*H327</f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258" t="s">
        <v>324</v>
      </c>
      <c r="AT327" s="258" t="s">
        <v>288</v>
      </c>
      <c r="AU327" s="258" t="s">
        <v>265</v>
      </c>
      <c r="AY327" s="3" t="s">
        <v>247</v>
      </c>
      <c r="BE327" s="137" t="n">
        <f aca="false">IF(N327="základní",J327,0)</f>
        <v>0</v>
      </c>
      <c r="BF327" s="137" t="n">
        <f aca="false">IF(N327="snížená",J327,0)</f>
        <v>0</v>
      </c>
      <c r="BG327" s="137" t="n">
        <f aca="false">IF(N327="zákl. přenesená",J327,0)</f>
        <v>0</v>
      </c>
      <c r="BH327" s="137" t="n">
        <f aca="false">IF(N327="sníž. přenesená",J327,0)</f>
        <v>0</v>
      </c>
      <c r="BI327" s="137" t="n">
        <f aca="false">IF(N327="nulová",J327,0)</f>
        <v>0</v>
      </c>
      <c r="BJ327" s="3" t="s">
        <v>81</v>
      </c>
      <c r="BK327" s="137" t="n">
        <f aca="false">ROUND(I327*H327,2)</f>
        <v>0</v>
      </c>
      <c r="BL327" s="3" t="s">
        <v>302</v>
      </c>
      <c r="BM327" s="258" t="s">
        <v>891</v>
      </c>
    </row>
    <row r="328" s="30" customFormat="true" ht="10.2" hidden="false" customHeight="false" outlineLevel="0" collapsed="false">
      <c r="A328" s="26"/>
      <c r="B328" s="27"/>
      <c r="C328" s="28"/>
      <c r="D328" s="259" t="s">
        <v>256</v>
      </c>
      <c r="E328" s="28"/>
      <c r="F328" s="260" t="s">
        <v>890</v>
      </c>
      <c r="G328" s="28"/>
      <c r="H328" s="28"/>
      <c r="I328" s="211"/>
      <c r="J328" s="28"/>
      <c r="K328" s="28"/>
      <c r="L328" s="29"/>
      <c r="M328" s="261"/>
      <c r="N328" s="262"/>
      <c r="O328" s="76"/>
      <c r="P328" s="76"/>
      <c r="Q328" s="76"/>
      <c r="R328" s="76"/>
      <c r="S328" s="76"/>
      <c r="T328" s="77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T328" s="3" t="s">
        <v>256</v>
      </c>
      <c r="AU328" s="3" t="s">
        <v>265</v>
      </c>
    </row>
    <row r="329" s="30" customFormat="true" ht="44.25" hidden="false" customHeight="true" outlineLevel="0" collapsed="false">
      <c r="A329" s="26"/>
      <c r="B329" s="27"/>
      <c r="C329" s="246" t="s">
        <v>937</v>
      </c>
      <c r="D329" s="246" t="s">
        <v>250</v>
      </c>
      <c r="E329" s="247" t="s">
        <v>938</v>
      </c>
      <c r="F329" s="248" t="s">
        <v>939</v>
      </c>
      <c r="G329" s="249" t="s">
        <v>332</v>
      </c>
      <c r="H329" s="250" t="n">
        <v>2</v>
      </c>
      <c r="I329" s="251"/>
      <c r="J329" s="252" t="n">
        <f aca="false">ROUND(I329*H329,2)</f>
        <v>0</v>
      </c>
      <c r="K329" s="253"/>
      <c r="L329" s="29"/>
      <c r="M329" s="254"/>
      <c r="N329" s="255" t="s">
        <v>39</v>
      </c>
      <c r="O329" s="76"/>
      <c r="P329" s="256" t="n">
        <f aca="false">O329*H329</f>
        <v>0</v>
      </c>
      <c r="Q329" s="256" t="n">
        <v>0</v>
      </c>
      <c r="R329" s="256" t="n">
        <f aca="false">Q329*H329</f>
        <v>0</v>
      </c>
      <c r="S329" s="256" t="n">
        <v>0</v>
      </c>
      <c r="T329" s="257" t="n">
        <f aca="false">S329*H329</f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258" t="s">
        <v>302</v>
      </c>
      <c r="AT329" s="258" t="s">
        <v>250</v>
      </c>
      <c r="AU329" s="258" t="s">
        <v>265</v>
      </c>
      <c r="AY329" s="3" t="s">
        <v>247</v>
      </c>
      <c r="BE329" s="137" t="n">
        <f aca="false">IF(N329="základní",J329,0)</f>
        <v>0</v>
      </c>
      <c r="BF329" s="137" t="n">
        <f aca="false">IF(N329="snížená",J329,0)</f>
        <v>0</v>
      </c>
      <c r="BG329" s="137" t="n">
        <f aca="false">IF(N329="zákl. přenesená",J329,0)</f>
        <v>0</v>
      </c>
      <c r="BH329" s="137" t="n">
        <f aca="false">IF(N329="sníž. přenesená",J329,0)</f>
        <v>0</v>
      </c>
      <c r="BI329" s="137" t="n">
        <f aca="false">IF(N329="nulová",J329,0)</f>
        <v>0</v>
      </c>
      <c r="BJ329" s="3" t="s">
        <v>81</v>
      </c>
      <c r="BK329" s="137" t="n">
        <f aca="false">ROUND(I329*H329,2)</f>
        <v>0</v>
      </c>
      <c r="BL329" s="3" t="s">
        <v>302</v>
      </c>
      <c r="BM329" s="258" t="s">
        <v>940</v>
      </c>
    </row>
    <row r="330" s="30" customFormat="true" ht="28.8" hidden="false" customHeight="false" outlineLevel="0" collapsed="false">
      <c r="A330" s="26"/>
      <c r="B330" s="27"/>
      <c r="C330" s="28"/>
      <c r="D330" s="259" t="s">
        <v>256</v>
      </c>
      <c r="E330" s="28"/>
      <c r="F330" s="260" t="s">
        <v>941</v>
      </c>
      <c r="G330" s="28"/>
      <c r="H330" s="28"/>
      <c r="I330" s="211"/>
      <c r="J330" s="28"/>
      <c r="K330" s="28"/>
      <c r="L330" s="29"/>
      <c r="M330" s="261"/>
      <c r="N330" s="262"/>
      <c r="O330" s="76"/>
      <c r="P330" s="76"/>
      <c r="Q330" s="76"/>
      <c r="R330" s="76"/>
      <c r="S330" s="76"/>
      <c r="T330" s="77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T330" s="3" t="s">
        <v>256</v>
      </c>
      <c r="AU330" s="3" t="s">
        <v>265</v>
      </c>
    </row>
    <row r="331" s="30" customFormat="true" ht="55.5" hidden="false" customHeight="true" outlineLevel="0" collapsed="false">
      <c r="A331" s="26"/>
      <c r="B331" s="27"/>
      <c r="C331" s="246" t="s">
        <v>1342</v>
      </c>
      <c r="D331" s="246" t="s">
        <v>250</v>
      </c>
      <c r="E331" s="247" t="s">
        <v>1343</v>
      </c>
      <c r="F331" s="248" t="s">
        <v>1344</v>
      </c>
      <c r="G331" s="249" t="s">
        <v>291</v>
      </c>
      <c r="H331" s="250" t="n">
        <v>0.2</v>
      </c>
      <c r="I331" s="251"/>
      <c r="J331" s="252" t="n">
        <f aca="false">ROUND(I331*H331,2)</f>
        <v>0</v>
      </c>
      <c r="K331" s="253"/>
      <c r="L331" s="29"/>
      <c r="M331" s="254"/>
      <c r="N331" s="255" t="s">
        <v>39</v>
      </c>
      <c r="O331" s="76"/>
      <c r="P331" s="256" t="n">
        <f aca="false">O331*H331</f>
        <v>0</v>
      </c>
      <c r="Q331" s="256" t="n">
        <v>0.00064</v>
      </c>
      <c r="R331" s="256" t="n">
        <f aca="false">Q331*H331</f>
        <v>0.000128</v>
      </c>
      <c r="S331" s="256" t="n">
        <v>0</v>
      </c>
      <c r="T331" s="257" t="n">
        <f aca="false">S331*H331</f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258" t="s">
        <v>302</v>
      </c>
      <c r="AT331" s="258" t="s">
        <v>250</v>
      </c>
      <c r="AU331" s="258" t="s">
        <v>265</v>
      </c>
      <c r="AY331" s="3" t="s">
        <v>247</v>
      </c>
      <c r="BE331" s="137" t="n">
        <f aca="false">IF(N331="základní",J331,0)</f>
        <v>0</v>
      </c>
      <c r="BF331" s="137" t="n">
        <f aca="false">IF(N331="snížená",J331,0)</f>
        <v>0</v>
      </c>
      <c r="BG331" s="137" t="n">
        <f aca="false">IF(N331="zákl. přenesená",J331,0)</f>
        <v>0</v>
      </c>
      <c r="BH331" s="137" t="n">
        <f aca="false">IF(N331="sníž. přenesená",J331,0)</f>
        <v>0</v>
      </c>
      <c r="BI331" s="137" t="n">
        <f aca="false">IF(N331="nulová",J331,0)</f>
        <v>0</v>
      </c>
      <c r="BJ331" s="3" t="s">
        <v>81</v>
      </c>
      <c r="BK331" s="137" t="n">
        <f aca="false">ROUND(I331*H331,2)</f>
        <v>0</v>
      </c>
      <c r="BL331" s="3" t="s">
        <v>302</v>
      </c>
      <c r="BM331" s="258" t="s">
        <v>1345</v>
      </c>
    </row>
    <row r="332" s="30" customFormat="true" ht="38.4" hidden="false" customHeight="false" outlineLevel="0" collapsed="false">
      <c r="A332" s="26"/>
      <c r="B332" s="27"/>
      <c r="C332" s="28"/>
      <c r="D332" s="259" t="s">
        <v>256</v>
      </c>
      <c r="E332" s="28"/>
      <c r="F332" s="260" t="s">
        <v>1344</v>
      </c>
      <c r="G332" s="28"/>
      <c r="H332" s="28"/>
      <c r="I332" s="211"/>
      <c r="J332" s="28"/>
      <c r="K332" s="28"/>
      <c r="L332" s="29"/>
      <c r="M332" s="261"/>
      <c r="N332" s="262"/>
      <c r="O332" s="76"/>
      <c r="P332" s="76"/>
      <c r="Q332" s="76"/>
      <c r="R332" s="76"/>
      <c r="S332" s="76"/>
      <c r="T332" s="77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T332" s="3" t="s">
        <v>256</v>
      </c>
      <c r="AU332" s="3" t="s">
        <v>265</v>
      </c>
    </row>
    <row r="333" s="30" customFormat="true" ht="37.8" hidden="false" customHeight="true" outlineLevel="0" collapsed="false">
      <c r="A333" s="26"/>
      <c r="B333" s="27"/>
      <c r="C333" s="263" t="s">
        <v>1346</v>
      </c>
      <c r="D333" s="263" t="s">
        <v>288</v>
      </c>
      <c r="E333" s="264" t="s">
        <v>1347</v>
      </c>
      <c r="F333" s="265" t="s">
        <v>1348</v>
      </c>
      <c r="G333" s="266"/>
      <c r="H333" s="267" t="n">
        <v>0.2</v>
      </c>
      <c r="I333" s="268"/>
      <c r="J333" s="269" t="n">
        <f aca="false">ROUND(I333*H333,2)</f>
        <v>0</v>
      </c>
      <c r="K333" s="270"/>
      <c r="L333" s="271"/>
      <c r="M333" s="272"/>
      <c r="N333" s="273" t="s">
        <v>39</v>
      </c>
      <c r="O333" s="76"/>
      <c r="P333" s="256" t="n">
        <f aca="false">O333*H333</f>
        <v>0</v>
      </c>
      <c r="Q333" s="256" t="n">
        <v>0</v>
      </c>
      <c r="R333" s="256" t="n">
        <f aca="false">Q333*H333</f>
        <v>0</v>
      </c>
      <c r="S333" s="256" t="n">
        <v>0</v>
      </c>
      <c r="T333" s="257" t="n">
        <f aca="false">S333*H333</f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258" t="s">
        <v>324</v>
      </c>
      <c r="AT333" s="258" t="s">
        <v>288</v>
      </c>
      <c r="AU333" s="258" t="s">
        <v>265</v>
      </c>
      <c r="AY333" s="3" t="s">
        <v>247</v>
      </c>
      <c r="BE333" s="137" t="n">
        <f aca="false">IF(N333="základní",J333,0)</f>
        <v>0</v>
      </c>
      <c r="BF333" s="137" t="n">
        <f aca="false">IF(N333="snížená",J333,0)</f>
        <v>0</v>
      </c>
      <c r="BG333" s="137" t="n">
        <f aca="false">IF(N333="zákl. přenesená",J333,0)</f>
        <v>0</v>
      </c>
      <c r="BH333" s="137" t="n">
        <f aca="false">IF(N333="sníž. přenesená",J333,0)</f>
        <v>0</v>
      </c>
      <c r="BI333" s="137" t="n">
        <f aca="false">IF(N333="nulová",J333,0)</f>
        <v>0</v>
      </c>
      <c r="BJ333" s="3" t="s">
        <v>81</v>
      </c>
      <c r="BK333" s="137" t="n">
        <f aca="false">ROUND(I333*H333,2)</f>
        <v>0</v>
      </c>
      <c r="BL333" s="3" t="s">
        <v>302</v>
      </c>
      <c r="BM333" s="258" t="s">
        <v>1349</v>
      </c>
    </row>
    <row r="334" s="30" customFormat="true" ht="19.2" hidden="false" customHeight="false" outlineLevel="0" collapsed="false">
      <c r="A334" s="26"/>
      <c r="B334" s="27"/>
      <c r="C334" s="28"/>
      <c r="D334" s="259" t="s">
        <v>256</v>
      </c>
      <c r="E334" s="28"/>
      <c r="F334" s="260" t="s">
        <v>1348</v>
      </c>
      <c r="G334" s="28"/>
      <c r="H334" s="28"/>
      <c r="I334" s="211"/>
      <c r="J334" s="28"/>
      <c r="K334" s="28"/>
      <c r="L334" s="29"/>
      <c r="M334" s="261"/>
      <c r="N334" s="262"/>
      <c r="O334" s="76"/>
      <c r="P334" s="76"/>
      <c r="Q334" s="76"/>
      <c r="R334" s="76"/>
      <c r="S334" s="76"/>
      <c r="T334" s="77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T334" s="3" t="s">
        <v>256</v>
      </c>
      <c r="AU334" s="3" t="s">
        <v>265</v>
      </c>
    </row>
    <row r="335" s="30" customFormat="true" ht="21.75" hidden="false" customHeight="true" outlineLevel="0" collapsed="false">
      <c r="A335" s="26"/>
      <c r="B335" s="27"/>
      <c r="C335" s="246" t="s">
        <v>942</v>
      </c>
      <c r="D335" s="246" t="s">
        <v>250</v>
      </c>
      <c r="E335" s="247" t="s">
        <v>943</v>
      </c>
      <c r="F335" s="248" t="s">
        <v>944</v>
      </c>
      <c r="G335" s="249" t="s">
        <v>291</v>
      </c>
      <c r="H335" s="250" t="n">
        <v>0.2</v>
      </c>
      <c r="I335" s="251"/>
      <c r="J335" s="252" t="n">
        <f aca="false">ROUND(I335*H335,2)</f>
        <v>0</v>
      </c>
      <c r="K335" s="253"/>
      <c r="L335" s="29"/>
      <c r="M335" s="254"/>
      <c r="N335" s="255" t="s">
        <v>39</v>
      </c>
      <c r="O335" s="76"/>
      <c r="P335" s="256" t="n">
        <f aca="false">O335*H335</f>
        <v>0</v>
      </c>
      <c r="Q335" s="256" t="n">
        <v>0</v>
      </c>
      <c r="R335" s="256" t="n">
        <f aca="false">Q335*H335</f>
        <v>0</v>
      </c>
      <c r="S335" s="256" t="n">
        <v>0</v>
      </c>
      <c r="T335" s="257" t="n">
        <f aca="false">S335*H335</f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258" t="s">
        <v>302</v>
      </c>
      <c r="AT335" s="258" t="s">
        <v>250</v>
      </c>
      <c r="AU335" s="258" t="s">
        <v>265</v>
      </c>
      <c r="AY335" s="3" t="s">
        <v>247</v>
      </c>
      <c r="BE335" s="137" t="n">
        <f aca="false">IF(N335="základní",J335,0)</f>
        <v>0</v>
      </c>
      <c r="BF335" s="137" t="n">
        <f aca="false">IF(N335="snížená",J335,0)</f>
        <v>0</v>
      </c>
      <c r="BG335" s="137" t="n">
        <f aca="false">IF(N335="zákl. přenesená",J335,0)</f>
        <v>0</v>
      </c>
      <c r="BH335" s="137" t="n">
        <f aca="false">IF(N335="sníž. přenesená",J335,0)</f>
        <v>0</v>
      </c>
      <c r="BI335" s="137" t="n">
        <f aca="false">IF(N335="nulová",J335,0)</f>
        <v>0</v>
      </c>
      <c r="BJ335" s="3" t="s">
        <v>81</v>
      </c>
      <c r="BK335" s="137" t="n">
        <f aca="false">ROUND(I335*H335,2)</f>
        <v>0</v>
      </c>
      <c r="BL335" s="3" t="s">
        <v>302</v>
      </c>
      <c r="BM335" s="258" t="s">
        <v>945</v>
      </c>
    </row>
    <row r="336" s="30" customFormat="true" ht="19.2" hidden="false" customHeight="false" outlineLevel="0" collapsed="false">
      <c r="A336" s="26"/>
      <c r="B336" s="27"/>
      <c r="C336" s="28"/>
      <c r="D336" s="259" t="s">
        <v>256</v>
      </c>
      <c r="E336" s="28"/>
      <c r="F336" s="260" t="s">
        <v>946</v>
      </c>
      <c r="G336" s="28"/>
      <c r="H336" s="28"/>
      <c r="I336" s="211"/>
      <c r="J336" s="28"/>
      <c r="K336" s="28"/>
      <c r="L336" s="29"/>
      <c r="M336" s="261"/>
      <c r="N336" s="262"/>
      <c r="O336" s="76"/>
      <c r="P336" s="76"/>
      <c r="Q336" s="76"/>
      <c r="R336" s="76"/>
      <c r="S336" s="76"/>
      <c r="T336" s="77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T336" s="3" t="s">
        <v>256</v>
      </c>
      <c r="AU336" s="3" t="s">
        <v>265</v>
      </c>
    </row>
    <row r="337" s="229" customFormat="true" ht="20.85" hidden="false" customHeight="true" outlineLevel="0" collapsed="false">
      <c r="B337" s="230"/>
      <c r="C337" s="231"/>
      <c r="D337" s="232" t="s">
        <v>73</v>
      </c>
      <c r="E337" s="244" t="s">
        <v>947</v>
      </c>
      <c r="F337" s="244" t="s">
        <v>948</v>
      </c>
      <c r="G337" s="231"/>
      <c r="H337" s="231"/>
      <c r="I337" s="234"/>
      <c r="J337" s="245" t="n">
        <f aca="false">BK337</f>
        <v>0</v>
      </c>
      <c r="K337" s="231"/>
      <c r="L337" s="236"/>
      <c r="M337" s="237"/>
      <c r="N337" s="238"/>
      <c r="O337" s="238"/>
      <c r="P337" s="239" t="n">
        <f aca="false">SUM(P338:P361)</f>
        <v>0</v>
      </c>
      <c r="Q337" s="238"/>
      <c r="R337" s="239" t="n">
        <f aca="false">SUM(R338:R361)</f>
        <v>0.02046</v>
      </c>
      <c r="S337" s="238"/>
      <c r="T337" s="240" t="n">
        <f aca="false">SUM(T338:T361)</f>
        <v>0.009</v>
      </c>
      <c r="AR337" s="241" t="s">
        <v>83</v>
      </c>
      <c r="AT337" s="242" t="s">
        <v>73</v>
      </c>
      <c r="AU337" s="242" t="s">
        <v>83</v>
      </c>
      <c r="AY337" s="241" t="s">
        <v>247</v>
      </c>
      <c r="BK337" s="243" t="n">
        <f aca="false">SUM(BK338:BK361)</f>
        <v>0</v>
      </c>
    </row>
    <row r="338" s="30" customFormat="true" ht="33" hidden="false" customHeight="true" outlineLevel="0" collapsed="false">
      <c r="A338" s="26"/>
      <c r="B338" s="27"/>
      <c r="C338" s="246" t="s">
        <v>949</v>
      </c>
      <c r="D338" s="246" t="s">
        <v>250</v>
      </c>
      <c r="E338" s="247" t="s">
        <v>623</v>
      </c>
      <c r="F338" s="248" t="s">
        <v>624</v>
      </c>
      <c r="G338" s="249" t="s">
        <v>291</v>
      </c>
      <c r="H338" s="250" t="n">
        <v>1</v>
      </c>
      <c r="I338" s="251"/>
      <c r="J338" s="252" t="n">
        <f aca="false">ROUND(I338*H338,2)</f>
        <v>0</v>
      </c>
      <c r="K338" s="253"/>
      <c r="L338" s="29"/>
      <c r="M338" s="254"/>
      <c r="N338" s="255" t="s">
        <v>39</v>
      </c>
      <c r="O338" s="76"/>
      <c r="P338" s="256" t="n">
        <f aca="false">O338*H338</f>
        <v>0</v>
      </c>
      <c r="Q338" s="256" t="n">
        <v>0</v>
      </c>
      <c r="R338" s="256" t="n">
        <f aca="false">Q338*H338</f>
        <v>0</v>
      </c>
      <c r="S338" s="256" t="n">
        <v>0</v>
      </c>
      <c r="T338" s="257" t="n">
        <f aca="false">S338*H338</f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258" t="s">
        <v>302</v>
      </c>
      <c r="AT338" s="258" t="s">
        <v>250</v>
      </c>
      <c r="AU338" s="258" t="s">
        <v>265</v>
      </c>
      <c r="AY338" s="3" t="s">
        <v>247</v>
      </c>
      <c r="BE338" s="137" t="n">
        <f aca="false">IF(N338="základní",J338,0)</f>
        <v>0</v>
      </c>
      <c r="BF338" s="137" t="n">
        <f aca="false">IF(N338="snížená",J338,0)</f>
        <v>0</v>
      </c>
      <c r="BG338" s="137" t="n">
        <f aca="false">IF(N338="zákl. přenesená",J338,0)</f>
        <v>0</v>
      </c>
      <c r="BH338" s="137" t="n">
        <f aca="false">IF(N338="sníž. přenesená",J338,0)</f>
        <v>0</v>
      </c>
      <c r="BI338" s="137" t="n">
        <f aca="false">IF(N338="nulová",J338,0)</f>
        <v>0</v>
      </c>
      <c r="BJ338" s="3" t="s">
        <v>81</v>
      </c>
      <c r="BK338" s="137" t="n">
        <f aca="false">ROUND(I338*H338,2)</f>
        <v>0</v>
      </c>
      <c r="BL338" s="3" t="s">
        <v>302</v>
      </c>
      <c r="BM338" s="258" t="s">
        <v>950</v>
      </c>
    </row>
    <row r="339" s="30" customFormat="true" ht="19.2" hidden="false" customHeight="false" outlineLevel="0" collapsed="false">
      <c r="A339" s="26"/>
      <c r="B339" s="27"/>
      <c r="C339" s="28"/>
      <c r="D339" s="259" t="s">
        <v>256</v>
      </c>
      <c r="E339" s="28"/>
      <c r="F339" s="260" t="s">
        <v>624</v>
      </c>
      <c r="G339" s="28"/>
      <c r="H339" s="28"/>
      <c r="I339" s="211"/>
      <c r="J339" s="28"/>
      <c r="K339" s="28"/>
      <c r="L339" s="29"/>
      <c r="M339" s="261"/>
      <c r="N339" s="262"/>
      <c r="O339" s="76"/>
      <c r="P339" s="76"/>
      <c r="Q339" s="76"/>
      <c r="R339" s="76"/>
      <c r="S339" s="76"/>
      <c r="T339" s="77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T339" s="3" t="s">
        <v>256</v>
      </c>
      <c r="AU339" s="3" t="s">
        <v>265</v>
      </c>
    </row>
    <row r="340" s="30" customFormat="true" ht="24.15" hidden="false" customHeight="true" outlineLevel="0" collapsed="false">
      <c r="A340" s="26"/>
      <c r="B340" s="27"/>
      <c r="C340" s="263" t="s">
        <v>951</v>
      </c>
      <c r="D340" s="263" t="s">
        <v>288</v>
      </c>
      <c r="E340" s="264" t="s">
        <v>952</v>
      </c>
      <c r="F340" s="265" t="s">
        <v>953</v>
      </c>
      <c r="G340" s="266" t="s">
        <v>291</v>
      </c>
      <c r="H340" s="267" t="n">
        <v>1</v>
      </c>
      <c r="I340" s="268"/>
      <c r="J340" s="269" t="n">
        <f aca="false">ROUND(I340*H340,2)</f>
        <v>0</v>
      </c>
      <c r="K340" s="270"/>
      <c r="L340" s="271"/>
      <c r="M340" s="272"/>
      <c r="N340" s="273" t="s">
        <v>39</v>
      </c>
      <c r="O340" s="76"/>
      <c r="P340" s="256" t="n">
        <f aca="false">O340*H340</f>
        <v>0</v>
      </c>
      <c r="Q340" s="256" t="n">
        <v>0</v>
      </c>
      <c r="R340" s="256" t="n">
        <f aca="false">Q340*H340</f>
        <v>0</v>
      </c>
      <c r="S340" s="256" t="n">
        <v>0</v>
      </c>
      <c r="T340" s="257" t="n">
        <f aca="false">S340*H340</f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258" t="s">
        <v>324</v>
      </c>
      <c r="AT340" s="258" t="s">
        <v>288</v>
      </c>
      <c r="AU340" s="258" t="s">
        <v>265</v>
      </c>
      <c r="AY340" s="3" t="s">
        <v>247</v>
      </c>
      <c r="BE340" s="137" t="n">
        <f aca="false">IF(N340="základní",J340,0)</f>
        <v>0</v>
      </c>
      <c r="BF340" s="137" t="n">
        <f aca="false">IF(N340="snížená",J340,0)</f>
        <v>0</v>
      </c>
      <c r="BG340" s="137" t="n">
        <f aca="false">IF(N340="zákl. přenesená",J340,0)</f>
        <v>0</v>
      </c>
      <c r="BH340" s="137" t="n">
        <f aca="false">IF(N340="sníž. přenesená",J340,0)</f>
        <v>0</v>
      </c>
      <c r="BI340" s="137" t="n">
        <f aca="false">IF(N340="nulová",J340,0)</f>
        <v>0</v>
      </c>
      <c r="BJ340" s="3" t="s">
        <v>81</v>
      </c>
      <c r="BK340" s="137" t="n">
        <f aca="false">ROUND(I340*H340,2)</f>
        <v>0</v>
      </c>
      <c r="BL340" s="3" t="s">
        <v>302</v>
      </c>
      <c r="BM340" s="258" t="s">
        <v>954</v>
      </c>
    </row>
    <row r="341" s="30" customFormat="true" ht="19.2" hidden="false" customHeight="false" outlineLevel="0" collapsed="false">
      <c r="A341" s="26"/>
      <c r="B341" s="27"/>
      <c r="C341" s="28"/>
      <c r="D341" s="259" t="s">
        <v>256</v>
      </c>
      <c r="E341" s="28"/>
      <c r="F341" s="260" t="s">
        <v>953</v>
      </c>
      <c r="G341" s="28"/>
      <c r="H341" s="28"/>
      <c r="I341" s="211"/>
      <c r="J341" s="28"/>
      <c r="K341" s="28"/>
      <c r="L341" s="29"/>
      <c r="M341" s="261"/>
      <c r="N341" s="262"/>
      <c r="O341" s="76"/>
      <c r="P341" s="76"/>
      <c r="Q341" s="76"/>
      <c r="R341" s="76"/>
      <c r="S341" s="76"/>
      <c r="T341" s="77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T341" s="3" t="s">
        <v>256</v>
      </c>
      <c r="AU341" s="3" t="s">
        <v>265</v>
      </c>
    </row>
    <row r="342" s="30" customFormat="true" ht="37.8" hidden="false" customHeight="true" outlineLevel="0" collapsed="false">
      <c r="A342" s="26"/>
      <c r="B342" s="27"/>
      <c r="C342" s="246" t="s">
        <v>955</v>
      </c>
      <c r="D342" s="246" t="s">
        <v>250</v>
      </c>
      <c r="E342" s="247" t="s">
        <v>956</v>
      </c>
      <c r="F342" s="248" t="s">
        <v>957</v>
      </c>
      <c r="G342" s="249" t="s">
        <v>291</v>
      </c>
      <c r="H342" s="250" t="n">
        <v>4</v>
      </c>
      <c r="I342" s="251"/>
      <c r="J342" s="252" t="n">
        <f aca="false">ROUND(I342*H342,2)</f>
        <v>0</v>
      </c>
      <c r="K342" s="253"/>
      <c r="L342" s="29"/>
      <c r="M342" s="254"/>
      <c r="N342" s="255" t="s">
        <v>39</v>
      </c>
      <c r="O342" s="76"/>
      <c r="P342" s="256" t="n">
        <f aca="false">O342*H342</f>
        <v>0</v>
      </c>
      <c r="Q342" s="256" t="n">
        <v>0</v>
      </c>
      <c r="R342" s="256" t="n">
        <f aca="false">Q342*H342</f>
        <v>0</v>
      </c>
      <c r="S342" s="256" t="n">
        <v>0</v>
      </c>
      <c r="T342" s="257" t="n">
        <f aca="false">S342*H342</f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258" t="s">
        <v>302</v>
      </c>
      <c r="AT342" s="258" t="s">
        <v>250</v>
      </c>
      <c r="AU342" s="258" t="s">
        <v>265</v>
      </c>
      <c r="AY342" s="3" t="s">
        <v>247</v>
      </c>
      <c r="BE342" s="137" t="n">
        <f aca="false">IF(N342="základní",J342,0)</f>
        <v>0</v>
      </c>
      <c r="BF342" s="137" t="n">
        <f aca="false">IF(N342="snížená",J342,0)</f>
        <v>0</v>
      </c>
      <c r="BG342" s="137" t="n">
        <f aca="false">IF(N342="zákl. přenesená",J342,0)</f>
        <v>0</v>
      </c>
      <c r="BH342" s="137" t="n">
        <f aca="false">IF(N342="sníž. přenesená",J342,0)</f>
        <v>0</v>
      </c>
      <c r="BI342" s="137" t="n">
        <f aca="false">IF(N342="nulová",J342,0)</f>
        <v>0</v>
      </c>
      <c r="BJ342" s="3" t="s">
        <v>81</v>
      </c>
      <c r="BK342" s="137" t="n">
        <f aca="false">ROUND(I342*H342,2)</f>
        <v>0</v>
      </c>
      <c r="BL342" s="3" t="s">
        <v>302</v>
      </c>
      <c r="BM342" s="258" t="s">
        <v>958</v>
      </c>
    </row>
    <row r="343" s="30" customFormat="true" ht="76.8" hidden="false" customHeight="false" outlineLevel="0" collapsed="false">
      <c r="A343" s="26"/>
      <c r="B343" s="27"/>
      <c r="C343" s="28"/>
      <c r="D343" s="259" t="s">
        <v>256</v>
      </c>
      <c r="E343" s="28"/>
      <c r="F343" s="260" t="s">
        <v>959</v>
      </c>
      <c r="G343" s="28"/>
      <c r="H343" s="28"/>
      <c r="I343" s="211"/>
      <c r="J343" s="28"/>
      <c r="K343" s="28"/>
      <c r="L343" s="29"/>
      <c r="M343" s="261"/>
      <c r="N343" s="262"/>
      <c r="O343" s="76"/>
      <c r="P343" s="76"/>
      <c r="Q343" s="76"/>
      <c r="R343" s="76"/>
      <c r="S343" s="76"/>
      <c r="T343" s="77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T343" s="3" t="s">
        <v>256</v>
      </c>
      <c r="AU343" s="3" t="s">
        <v>265</v>
      </c>
    </row>
    <row r="344" s="30" customFormat="true" ht="62.7" hidden="false" customHeight="true" outlineLevel="0" collapsed="false">
      <c r="A344" s="26"/>
      <c r="B344" s="27"/>
      <c r="C344" s="263" t="s">
        <v>1592</v>
      </c>
      <c r="D344" s="263" t="s">
        <v>288</v>
      </c>
      <c r="E344" s="264" t="s">
        <v>1593</v>
      </c>
      <c r="F344" s="265" t="s">
        <v>1594</v>
      </c>
      <c r="G344" s="266" t="s">
        <v>291</v>
      </c>
      <c r="H344" s="267" t="n">
        <v>4</v>
      </c>
      <c r="I344" s="268"/>
      <c r="J344" s="269" t="n">
        <f aca="false">ROUND(I344*H344,2)</f>
        <v>0</v>
      </c>
      <c r="K344" s="270"/>
      <c r="L344" s="271"/>
      <c r="M344" s="272"/>
      <c r="N344" s="273" t="s">
        <v>39</v>
      </c>
      <c r="O344" s="76"/>
      <c r="P344" s="256" t="n">
        <f aca="false">O344*H344</f>
        <v>0</v>
      </c>
      <c r="Q344" s="256" t="n">
        <v>0.00255</v>
      </c>
      <c r="R344" s="256" t="n">
        <f aca="false">Q344*H344</f>
        <v>0.0102</v>
      </c>
      <c r="S344" s="256" t="n">
        <v>0</v>
      </c>
      <c r="T344" s="257" t="n">
        <f aca="false">S344*H344</f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258" t="s">
        <v>324</v>
      </c>
      <c r="AT344" s="258" t="s">
        <v>288</v>
      </c>
      <c r="AU344" s="258" t="s">
        <v>265</v>
      </c>
      <c r="AY344" s="3" t="s">
        <v>247</v>
      </c>
      <c r="BE344" s="137" t="n">
        <f aca="false">IF(N344="základní",J344,0)</f>
        <v>0</v>
      </c>
      <c r="BF344" s="137" t="n">
        <f aca="false">IF(N344="snížená",J344,0)</f>
        <v>0</v>
      </c>
      <c r="BG344" s="137" t="n">
        <f aca="false">IF(N344="zákl. přenesená",J344,0)</f>
        <v>0</v>
      </c>
      <c r="BH344" s="137" t="n">
        <f aca="false">IF(N344="sníž. přenesená",J344,0)</f>
        <v>0</v>
      </c>
      <c r="BI344" s="137" t="n">
        <f aca="false">IF(N344="nulová",J344,0)</f>
        <v>0</v>
      </c>
      <c r="BJ344" s="3" t="s">
        <v>81</v>
      </c>
      <c r="BK344" s="137" t="n">
        <f aca="false">ROUND(I344*H344,2)</f>
        <v>0</v>
      </c>
      <c r="BL344" s="3" t="s">
        <v>302</v>
      </c>
      <c r="BM344" s="258" t="s">
        <v>1595</v>
      </c>
    </row>
    <row r="345" s="30" customFormat="true" ht="86.4" hidden="false" customHeight="false" outlineLevel="0" collapsed="false">
      <c r="A345" s="26"/>
      <c r="B345" s="27"/>
      <c r="C345" s="28"/>
      <c r="D345" s="259" t="s">
        <v>256</v>
      </c>
      <c r="E345" s="28"/>
      <c r="F345" s="260" t="s">
        <v>1596</v>
      </c>
      <c r="G345" s="28"/>
      <c r="H345" s="28"/>
      <c r="I345" s="211"/>
      <c r="J345" s="28"/>
      <c r="K345" s="28"/>
      <c r="L345" s="29"/>
      <c r="M345" s="261"/>
      <c r="N345" s="262"/>
      <c r="O345" s="76"/>
      <c r="P345" s="76"/>
      <c r="Q345" s="76"/>
      <c r="R345" s="76"/>
      <c r="S345" s="76"/>
      <c r="T345" s="77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T345" s="3" t="s">
        <v>256</v>
      </c>
      <c r="AU345" s="3" t="s">
        <v>265</v>
      </c>
    </row>
    <row r="346" s="30" customFormat="true" ht="24.15" hidden="false" customHeight="true" outlineLevel="0" collapsed="false">
      <c r="A346" s="26"/>
      <c r="B346" s="27"/>
      <c r="C346" s="246" t="s">
        <v>960</v>
      </c>
      <c r="D346" s="246" t="s">
        <v>250</v>
      </c>
      <c r="E346" s="247" t="s">
        <v>961</v>
      </c>
      <c r="F346" s="248" t="s">
        <v>962</v>
      </c>
      <c r="G346" s="249" t="s">
        <v>291</v>
      </c>
      <c r="H346" s="250" t="n">
        <v>4</v>
      </c>
      <c r="I346" s="251"/>
      <c r="J346" s="252" t="n">
        <f aca="false">ROUND(I346*H346,2)</f>
        <v>0</v>
      </c>
      <c r="K346" s="253"/>
      <c r="L346" s="29"/>
      <c r="M346" s="254"/>
      <c r="N346" s="255" t="s">
        <v>39</v>
      </c>
      <c r="O346" s="76"/>
      <c r="P346" s="256" t="n">
        <f aca="false">O346*H346</f>
        <v>0</v>
      </c>
      <c r="Q346" s="256" t="n">
        <v>0</v>
      </c>
      <c r="R346" s="256" t="n">
        <f aca="false">Q346*H346</f>
        <v>0</v>
      </c>
      <c r="S346" s="256" t="n">
        <v>0</v>
      </c>
      <c r="T346" s="257" t="n">
        <f aca="false">S346*H346</f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258" t="s">
        <v>302</v>
      </c>
      <c r="AT346" s="258" t="s">
        <v>250</v>
      </c>
      <c r="AU346" s="258" t="s">
        <v>265</v>
      </c>
      <c r="AY346" s="3" t="s">
        <v>247</v>
      </c>
      <c r="BE346" s="137" t="n">
        <f aca="false">IF(N346="základní",J346,0)</f>
        <v>0</v>
      </c>
      <c r="BF346" s="137" t="n">
        <f aca="false">IF(N346="snížená",J346,0)</f>
        <v>0</v>
      </c>
      <c r="BG346" s="137" t="n">
        <f aca="false">IF(N346="zákl. přenesená",J346,0)</f>
        <v>0</v>
      </c>
      <c r="BH346" s="137" t="n">
        <f aca="false">IF(N346="sníž. přenesená",J346,0)</f>
        <v>0</v>
      </c>
      <c r="BI346" s="137" t="n">
        <f aca="false">IF(N346="nulová",J346,0)</f>
        <v>0</v>
      </c>
      <c r="BJ346" s="3" t="s">
        <v>81</v>
      </c>
      <c r="BK346" s="137" t="n">
        <f aca="false">ROUND(I346*H346,2)</f>
        <v>0</v>
      </c>
      <c r="BL346" s="3" t="s">
        <v>302</v>
      </c>
      <c r="BM346" s="258" t="s">
        <v>963</v>
      </c>
    </row>
    <row r="347" s="30" customFormat="true" ht="38.4" hidden="false" customHeight="false" outlineLevel="0" collapsed="false">
      <c r="A347" s="26"/>
      <c r="B347" s="27"/>
      <c r="C347" s="28"/>
      <c r="D347" s="259" t="s">
        <v>256</v>
      </c>
      <c r="E347" s="28"/>
      <c r="F347" s="260" t="s">
        <v>964</v>
      </c>
      <c r="G347" s="28"/>
      <c r="H347" s="28"/>
      <c r="I347" s="211"/>
      <c r="J347" s="28"/>
      <c r="K347" s="28"/>
      <c r="L347" s="29"/>
      <c r="M347" s="261"/>
      <c r="N347" s="262"/>
      <c r="O347" s="76"/>
      <c r="P347" s="76"/>
      <c r="Q347" s="76"/>
      <c r="R347" s="76"/>
      <c r="S347" s="76"/>
      <c r="T347" s="77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T347" s="3" t="s">
        <v>256</v>
      </c>
      <c r="AU347" s="3" t="s">
        <v>265</v>
      </c>
    </row>
    <row r="348" s="30" customFormat="true" ht="24.15" hidden="false" customHeight="true" outlineLevel="0" collapsed="false">
      <c r="A348" s="26"/>
      <c r="B348" s="27"/>
      <c r="C348" s="263" t="s">
        <v>965</v>
      </c>
      <c r="D348" s="263" t="s">
        <v>288</v>
      </c>
      <c r="E348" s="264" t="s">
        <v>966</v>
      </c>
      <c r="F348" s="265" t="s">
        <v>967</v>
      </c>
      <c r="G348" s="266" t="s">
        <v>291</v>
      </c>
      <c r="H348" s="267" t="n">
        <v>4</v>
      </c>
      <c r="I348" s="268"/>
      <c r="J348" s="269" t="n">
        <f aca="false">ROUND(I348*H348,2)</f>
        <v>0</v>
      </c>
      <c r="K348" s="270"/>
      <c r="L348" s="271"/>
      <c r="M348" s="272"/>
      <c r="N348" s="273" t="s">
        <v>39</v>
      </c>
      <c r="O348" s="76"/>
      <c r="P348" s="256" t="n">
        <f aca="false">O348*H348</f>
        <v>0</v>
      </c>
      <c r="Q348" s="256" t="n">
        <v>0.00015</v>
      </c>
      <c r="R348" s="256" t="n">
        <f aca="false">Q348*H348</f>
        <v>0.0006</v>
      </c>
      <c r="S348" s="256" t="n">
        <v>0</v>
      </c>
      <c r="T348" s="257" t="n">
        <f aca="false">S348*H348</f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258" t="s">
        <v>324</v>
      </c>
      <c r="AT348" s="258" t="s">
        <v>288</v>
      </c>
      <c r="AU348" s="258" t="s">
        <v>265</v>
      </c>
      <c r="AY348" s="3" t="s">
        <v>247</v>
      </c>
      <c r="BE348" s="137" t="n">
        <f aca="false">IF(N348="základní",J348,0)</f>
        <v>0</v>
      </c>
      <c r="BF348" s="137" t="n">
        <f aca="false">IF(N348="snížená",J348,0)</f>
        <v>0</v>
      </c>
      <c r="BG348" s="137" t="n">
        <f aca="false">IF(N348="zákl. přenesená",J348,0)</f>
        <v>0</v>
      </c>
      <c r="BH348" s="137" t="n">
        <f aca="false">IF(N348="sníž. přenesená",J348,0)</f>
        <v>0</v>
      </c>
      <c r="BI348" s="137" t="n">
        <f aca="false">IF(N348="nulová",J348,0)</f>
        <v>0</v>
      </c>
      <c r="BJ348" s="3" t="s">
        <v>81</v>
      </c>
      <c r="BK348" s="137" t="n">
        <f aca="false">ROUND(I348*H348,2)</f>
        <v>0</v>
      </c>
      <c r="BL348" s="3" t="s">
        <v>302</v>
      </c>
      <c r="BM348" s="258" t="s">
        <v>968</v>
      </c>
    </row>
    <row r="349" s="30" customFormat="true" ht="19.2" hidden="false" customHeight="false" outlineLevel="0" collapsed="false">
      <c r="A349" s="26"/>
      <c r="B349" s="27"/>
      <c r="C349" s="28"/>
      <c r="D349" s="259" t="s">
        <v>256</v>
      </c>
      <c r="E349" s="28"/>
      <c r="F349" s="260" t="s">
        <v>967</v>
      </c>
      <c r="G349" s="28"/>
      <c r="H349" s="28"/>
      <c r="I349" s="211"/>
      <c r="J349" s="28"/>
      <c r="K349" s="28"/>
      <c r="L349" s="29"/>
      <c r="M349" s="261"/>
      <c r="N349" s="262"/>
      <c r="O349" s="76"/>
      <c r="P349" s="76"/>
      <c r="Q349" s="76"/>
      <c r="R349" s="76"/>
      <c r="S349" s="76"/>
      <c r="T349" s="77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T349" s="3" t="s">
        <v>256</v>
      </c>
      <c r="AU349" s="3" t="s">
        <v>265</v>
      </c>
    </row>
    <row r="350" s="30" customFormat="true" ht="24.15" hidden="false" customHeight="true" outlineLevel="0" collapsed="false">
      <c r="A350" s="26"/>
      <c r="B350" s="27"/>
      <c r="C350" s="246" t="s">
        <v>983</v>
      </c>
      <c r="D350" s="246" t="s">
        <v>250</v>
      </c>
      <c r="E350" s="247" t="s">
        <v>984</v>
      </c>
      <c r="F350" s="248" t="s">
        <v>985</v>
      </c>
      <c r="G350" s="249" t="s">
        <v>291</v>
      </c>
      <c r="H350" s="250" t="n">
        <v>1</v>
      </c>
      <c r="I350" s="251"/>
      <c r="J350" s="252" t="n">
        <f aca="false">ROUND(I350*H350,2)</f>
        <v>0</v>
      </c>
      <c r="K350" s="253"/>
      <c r="L350" s="29"/>
      <c r="M350" s="254"/>
      <c r="N350" s="255" t="s">
        <v>39</v>
      </c>
      <c r="O350" s="76"/>
      <c r="P350" s="256" t="n">
        <f aca="false">O350*H350</f>
        <v>0</v>
      </c>
      <c r="Q350" s="256" t="n">
        <v>0</v>
      </c>
      <c r="R350" s="256" t="n">
        <f aca="false">Q350*H350</f>
        <v>0</v>
      </c>
      <c r="S350" s="256" t="n">
        <v>0</v>
      </c>
      <c r="T350" s="257" t="n">
        <f aca="false">S350*H350</f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258" t="s">
        <v>302</v>
      </c>
      <c r="AT350" s="258" t="s">
        <v>250</v>
      </c>
      <c r="AU350" s="258" t="s">
        <v>265</v>
      </c>
      <c r="AY350" s="3" t="s">
        <v>247</v>
      </c>
      <c r="BE350" s="137" t="n">
        <f aca="false">IF(N350="základní",J350,0)</f>
        <v>0</v>
      </c>
      <c r="BF350" s="137" t="n">
        <f aca="false">IF(N350="snížená",J350,0)</f>
        <v>0</v>
      </c>
      <c r="BG350" s="137" t="n">
        <f aca="false">IF(N350="zákl. přenesená",J350,0)</f>
        <v>0</v>
      </c>
      <c r="BH350" s="137" t="n">
        <f aca="false">IF(N350="sníž. přenesená",J350,0)</f>
        <v>0</v>
      </c>
      <c r="BI350" s="137" t="n">
        <f aca="false">IF(N350="nulová",J350,0)</f>
        <v>0</v>
      </c>
      <c r="BJ350" s="3" t="s">
        <v>81</v>
      </c>
      <c r="BK350" s="137" t="n">
        <f aca="false">ROUND(I350*H350,2)</f>
        <v>0</v>
      </c>
      <c r="BL350" s="3" t="s">
        <v>302</v>
      </c>
      <c r="BM350" s="258" t="s">
        <v>986</v>
      </c>
    </row>
    <row r="351" s="30" customFormat="true" ht="28.8" hidden="false" customHeight="false" outlineLevel="0" collapsed="false">
      <c r="A351" s="26"/>
      <c r="B351" s="27"/>
      <c r="C351" s="28"/>
      <c r="D351" s="259" t="s">
        <v>256</v>
      </c>
      <c r="E351" s="28"/>
      <c r="F351" s="260" t="s">
        <v>987</v>
      </c>
      <c r="G351" s="28"/>
      <c r="H351" s="28"/>
      <c r="I351" s="211"/>
      <c r="J351" s="28"/>
      <c r="K351" s="28"/>
      <c r="L351" s="29"/>
      <c r="M351" s="261"/>
      <c r="N351" s="262"/>
      <c r="O351" s="76"/>
      <c r="P351" s="76"/>
      <c r="Q351" s="76"/>
      <c r="R351" s="76"/>
      <c r="S351" s="76"/>
      <c r="T351" s="77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T351" s="3" t="s">
        <v>256</v>
      </c>
      <c r="AU351" s="3" t="s">
        <v>265</v>
      </c>
    </row>
    <row r="352" s="30" customFormat="true" ht="21.75" hidden="false" customHeight="true" outlineLevel="0" collapsed="false">
      <c r="A352" s="26"/>
      <c r="B352" s="27"/>
      <c r="C352" s="263" t="s">
        <v>988</v>
      </c>
      <c r="D352" s="263" t="s">
        <v>288</v>
      </c>
      <c r="E352" s="264" t="s">
        <v>989</v>
      </c>
      <c r="F352" s="265" t="s">
        <v>990</v>
      </c>
      <c r="G352" s="266" t="s">
        <v>291</v>
      </c>
      <c r="H352" s="267" t="n">
        <v>1</v>
      </c>
      <c r="I352" s="268"/>
      <c r="J352" s="269" t="n">
        <f aca="false">ROUND(I352*H352,2)</f>
        <v>0</v>
      </c>
      <c r="K352" s="270"/>
      <c r="L352" s="271"/>
      <c r="M352" s="272"/>
      <c r="N352" s="273" t="s">
        <v>39</v>
      </c>
      <c r="O352" s="76"/>
      <c r="P352" s="256" t="n">
        <f aca="false">O352*H352</f>
        <v>0</v>
      </c>
      <c r="Q352" s="256" t="n">
        <v>4E-005</v>
      </c>
      <c r="R352" s="256" t="n">
        <f aca="false">Q352*H352</f>
        <v>4E-005</v>
      </c>
      <c r="S352" s="256" t="n">
        <v>0</v>
      </c>
      <c r="T352" s="257" t="n">
        <f aca="false">S352*H352</f>
        <v>0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258" t="s">
        <v>324</v>
      </c>
      <c r="AT352" s="258" t="s">
        <v>288</v>
      </c>
      <c r="AU352" s="258" t="s">
        <v>265</v>
      </c>
      <c r="AY352" s="3" t="s">
        <v>247</v>
      </c>
      <c r="BE352" s="137" t="n">
        <f aca="false">IF(N352="základní",J352,0)</f>
        <v>0</v>
      </c>
      <c r="BF352" s="137" t="n">
        <f aca="false">IF(N352="snížená",J352,0)</f>
        <v>0</v>
      </c>
      <c r="BG352" s="137" t="n">
        <f aca="false">IF(N352="zákl. přenesená",J352,0)</f>
        <v>0</v>
      </c>
      <c r="BH352" s="137" t="n">
        <f aca="false">IF(N352="sníž. přenesená",J352,0)</f>
        <v>0</v>
      </c>
      <c r="BI352" s="137" t="n">
        <f aca="false">IF(N352="nulová",J352,0)</f>
        <v>0</v>
      </c>
      <c r="BJ352" s="3" t="s">
        <v>81</v>
      </c>
      <c r="BK352" s="137" t="n">
        <f aca="false">ROUND(I352*H352,2)</f>
        <v>0</v>
      </c>
      <c r="BL352" s="3" t="s">
        <v>302</v>
      </c>
      <c r="BM352" s="258" t="s">
        <v>991</v>
      </c>
    </row>
    <row r="353" s="30" customFormat="true" ht="10.2" hidden="false" customHeight="false" outlineLevel="0" collapsed="false">
      <c r="A353" s="26"/>
      <c r="B353" s="27"/>
      <c r="C353" s="28"/>
      <c r="D353" s="259" t="s">
        <v>256</v>
      </c>
      <c r="E353" s="28"/>
      <c r="F353" s="260" t="s">
        <v>990</v>
      </c>
      <c r="G353" s="28"/>
      <c r="H353" s="28"/>
      <c r="I353" s="211"/>
      <c r="J353" s="28"/>
      <c r="K353" s="28"/>
      <c r="L353" s="29"/>
      <c r="M353" s="261"/>
      <c r="N353" s="262"/>
      <c r="O353" s="76"/>
      <c r="P353" s="76"/>
      <c r="Q353" s="76"/>
      <c r="R353" s="76"/>
      <c r="S353" s="76"/>
      <c r="T353" s="77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T353" s="3" t="s">
        <v>256</v>
      </c>
      <c r="AU353" s="3" t="s">
        <v>265</v>
      </c>
    </row>
    <row r="354" s="30" customFormat="true" ht="24.15" hidden="false" customHeight="true" outlineLevel="0" collapsed="false">
      <c r="A354" s="26"/>
      <c r="B354" s="27"/>
      <c r="C354" s="263" t="s">
        <v>992</v>
      </c>
      <c r="D354" s="263" t="s">
        <v>288</v>
      </c>
      <c r="E354" s="264" t="s">
        <v>993</v>
      </c>
      <c r="F354" s="265" t="s">
        <v>994</v>
      </c>
      <c r="G354" s="266" t="s">
        <v>291</v>
      </c>
      <c r="H354" s="267" t="n">
        <v>1</v>
      </c>
      <c r="I354" s="268"/>
      <c r="J354" s="269" t="n">
        <f aca="false">ROUND(I354*H354,2)</f>
        <v>0</v>
      </c>
      <c r="K354" s="270"/>
      <c r="L354" s="271"/>
      <c r="M354" s="272"/>
      <c r="N354" s="273" t="s">
        <v>39</v>
      </c>
      <c r="O354" s="76"/>
      <c r="P354" s="256" t="n">
        <f aca="false">O354*H354</f>
        <v>0</v>
      </c>
      <c r="Q354" s="256" t="n">
        <v>2E-005</v>
      </c>
      <c r="R354" s="256" t="n">
        <f aca="false">Q354*H354</f>
        <v>2E-005</v>
      </c>
      <c r="S354" s="256" t="n">
        <v>0</v>
      </c>
      <c r="T354" s="257" t="n">
        <f aca="false">S354*H354</f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258" t="s">
        <v>324</v>
      </c>
      <c r="AT354" s="258" t="s">
        <v>288</v>
      </c>
      <c r="AU354" s="258" t="s">
        <v>265</v>
      </c>
      <c r="AY354" s="3" t="s">
        <v>247</v>
      </c>
      <c r="BE354" s="137" t="n">
        <f aca="false">IF(N354="základní",J354,0)</f>
        <v>0</v>
      </c>
      <c r="BF354" s="137" t="n">
        <f aca="false">IF(N354="snížená",J354,0)</f>
        <v>0</v>
      </c>
      <c r="BG354" s="137" t="n">
        <f aca="false">IF(N354="zákl. přenesená",J354,0)</f>
        <v>0</v>
      </c>
      <c r="BH354" s="137" t="n">
        <f aca="false">IF(N354="sníž. přenesená",J354,0)</f>
        <v>0</v>
      </c>
      <c r="BI354" s="137" t="n">
        <f aca="false">IF(N354="nulová",J354,0)</f>
        <v>0</v>
      </c>
      <c r="BJ354" s="3" t="s">
        <v>81</v>
      </c>
      <c r="BK354" s="137" t="n">
        <f aca="false">ROUND(I354*H354,2)</f>
        <v>0</v>
      </c>
      <c r="BL354" s="3" t="s">
        <v>302</v>
      </c>
      <c r="BM354" s="258" t="s">
        <v>995</v>
      </c>
    </row>
    <row r="355" s="30" customFormat="true" ht="10.2" hidden="false" customHeight="false" outlineLevel="0" collapsed="false">
      <c r="A355" s="26"/>
      <c r="B355" s="27"/>
      <c r="C355" s="28"/>
      <c r="D355" s="259" t="s">
        <v>256</v>
      </c>
      <c r="E355" s="28"/>
      <c r="F355" s="260" t="s">
        <v>994</v>
      </c>
      <c r="G355" s="28"/>
      <c r="H355" s="28"/>
      <c r="I355" s="211"/>
      <c r="J355" s="28"/>
      <c r="K355" s="28"/>
      <c r="L355" s="29"/>
      <c r="M355" s="261"/>
      <c r="N355" s="262"/>
      <c r="O355" s="76"/>
      <c r="P355" s="76"/>
      <c r="Q355" s="76"/>
      <c r="R355" s="76"/>
      <c r="S355" s="76"/>
      <c r="T355" s="77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T355" s="3" t="s">
        <v>256</v>
      </c>
      <c r="AU355" s="3" t="s">
        <v>265</v>
      </c>
    </row>
    <row r="356" s="30" customFormat="true" ht="24.15" hidden="false" customHeight="true" outlineLevel="0" collapsed="false">
      <c r="A356" s="26"/>
      <c r="B356" s="27"/>
      <c r="C356" s="246" t="s">
        <v>996</v>
      </c>
      <c r="D356" s="246" t="s">
        <v>250</v>
      </c>
      <c r="E356" s="247" t="s">
        <v>997</v>
      </c>
      <c r="F356" s="248" t="s">
        <v>998</v>
      </c>
      <c r="G356" s="249" t="s">
        <v>332</v>
      </c>
      <c r="H356" s="250" t="n">
        <v>80</v>
      </c>
      <c r="I356" s="251"/>
      <c r="J356" s="252" t="n">
        <f aca="false">ROUND(I356*H356,2)</f>
        <v>0</v>
      </c>
      <c r="K356" s="253"/>
      <c r="L356" s="29"/>
      <c r="M356" s="254"/>
      <c r="N356" s="255" t="s">
        <v>39</v>
      </c>
      <c r="O356" s="76"/>
      <c r="P356" s="256" t="n">
        <f aca="false">O356*H356</f>
        <v>0</v>
      </c>
      <c r="Q356" s="256" t="n">
        <v>0</v>
      </c>
      <c r="R356" s="256" t="n">
        <f aca="false">Q356*H356</f>
        <v>0</v>
      </c>
      <c r="S356" s="256" t="n">
        <v>0</v>
      </c>
      <c r="T356" s="257" t="n">
        <f aca="false">S356*H356</f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258" t="s">
        <v>302</v>
      </c>
      <c r="AT356" s="258" t="s">
        <v>250</v>
      </c>
      <c r="AU356" s="258" t="s">
        <v>265</v>
      </c>
      <c r="AY356" s="3" t="s">
        <v>247</v>
      </c>
      <c r="BE356" s="137" t="n">
        <f aca="false">IF(N356="základní",J356,0)</f>
        <v>0</v>
      </c>
      <c r="BF356" s="137" t="n">
        <f aca="false">IF(N356="snížená",J356,0)</f>
        <v>0</v>
      </c>
      <c r="BG356" s="137" t="n">
        <f aca="false">IF(N356="zákl. přenesená",J356,0)</f>
        <v>0</v>
      </c>
      <c r="BH356" s="137" t="n">
        <f aca="false">IF(N356="sníž. přenesená",J356,0)</f>
        <v>0</v>
      </c>
      <c r="BI356" s="137" t="n">
        <f aca="false">IF(N356="nulová",J356,0)</f>
        <v>0</v>
      </c>
      <c r="BJ356" s="3" t="s">
        <v>81</v>
      </c>
      <c r="BK356" s="137" t="n">
        <f aca="false">ROUND(I356*H356,2)</f>
        <v>0</v>
      </c>
      <c r="BL356" s="3" t="s">
        <v>302</v>
      </c>
      <c r="BM356" s="258" t="s">
        <v>999</v>
      </c>
    </row>
    <row r="357" s="30" customFormat="true" ht="28.8" hidden="false" customHeight="false" outlineLevel="0" collapsed="false">
      <c r="A357" s="26"/>
      <c r="B357" s="27"/>
      <c r="C357" s="28"/>
      <c r="D357" s="259" t="s">
        <v>256</v>
      </c>
      <c r="E357" s="28"/>
      <c r="F357" s="260" t="s">
        <v>1000</v>
      </c>
      <c r="G357" s="28"/>
      <c r="H357" s="28"/>
      <c r="I357" s="211"/>
      <c r="J357" s="28"/>
      <c r="K357" s="28"/>
      <c r="L357" s="29"/>
      <c r="M357" s="261"/>
      <c r="N357" s="262"/>
      <c r="O357" s="76"/>
      <c r="P357" s="76"/>
      <c r="Q357" s="76"/>
      <c r="R357" s="76"/>
      <c r="S357" s="76"/>
      <c r="T357" s="77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T357" s="3" t="s">
        <v>256</v>
      </c>
      <c r="AU357" s="3" t="s">
        <v>265</v>
      </c>
    </row>
    <row r="358" s="30" customFormat="true" ht="24.15" hidden="false" customHeight="true" outlineLevel="0" collapsed="false">
      <c r="A358" s="26"/>
      <c r="B358" s="27"/>
      <c r="C358" s="263" t="s">
        <v>1001</v>
      </c>
      <c r="D358" s="263" t="s">
        <v>288</v>
      </c>
      <c r="E358" s="264" t="s">
        <v>1002</v>
      </c>
      <c r="F358" s="265" t="s">
        <v>1003</v>
      </c>
      <c r="G358" s="266" t="s">
        <v>332</v>
      </c>
      <c r="H358" s="267" t="n">
        <v>80</v>
      </c>
      <c r="I358" s="268"/>
      <c r="J358" s="269" t="n">
        <f aca="false">ROUND(I358*H358,2)</f>
        <v>0</v>
      </c>
      <c r="K358" s="270"/>
      <c r="L358" s="271"/>
      <c r="M358" s="272"/>
      <c r="N358" s="273" t="s">
        <v>39</v>
      </c>
      <c r="O358" s="76"/>
      <c r="P358" s="256" t="n">
        <f aca="false">O358*H358</f>
        <v>0</v>
      </c>
      <c r="Q358" s="256" t="n">
        <v>0.00012</v>
      </c>
      <c r="R358" s="256" t="n">
        <f aca="false">Q358*H358</f>
        <v>0.0096</v>
      </c>
      <c r="S358" s="256" t="n">
        <v>0</v>
      </c>
      <c r="T358" s="257" t="n">
        <f aca="false">S358*H358</f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258" t="s">
        <v>324</v>
      </c>
      <c r="AT358" s="258" t="s">
        <v>288</v>
      </c>
      <c r="AU358" s="258" t="s">
        <v>265</v>
      </c>
      <c r="AY358" s="3" t="s">
        <v>247</v>
      </c>
      <c r="BE358" s="137" t="n">
        <f aca="false">IF(N358="základní",J358,0)</f>
        <v>0</v>
      </c>
      <c r="BF358" s="137" t="n">
        <f aca="false">IF(N358="snížená",J358,0)</f>
        <v>0</v>
      </c>
      <c r="BG358" s="137" t="n">
        <f aca="false">IF(N358="zákl. přenesená",J358,0)</f>
        <v>0</v>
      </c>
      <c r="BH358" s="137" t="n">
        <f aca="false">IF(N358="sníž. přenesená",J358,0)</f>
        <v>0</v>
      </c>
      <c r="BI358" s="137" t="n">
        <f aca="false">IF(N358="nulová",J358,0)</f>
        <v>0</v>
      </c>
      <c r="BJ358" s="3" t="s">
        <v>81</v>
      </c>
      <c r="BK358" s="137" t="n">
        <f aca="false">ROUND(I358*H358,2)</f>
        <v>0</v>
      </c>
      <c r="BL358" s="3" t="s">
        <v>302</v>
      </c>
      <c r="BM358" s="258" t="s">
        <v>1004</v>
      </c>
    </row>
    <row r="359" s="30" customFormat="true" ht="19.2" hidden="false" customHeight="false" outlineLevel="0" collapsed="false">
      <c r="A359" s="26"/>
      <c r="B359" s="27"/>
      <c r="C359" s="28"/>
      <c r="D359" s="259" t="s">
        <v>256</v>
      </c>
      <c r="E359" s="28"/>
      <c r="F359" s="260" t="s">
        <v>1003</v>
      </c>
      <c r="G359" s="28"/>
      <c r="H359" s="28"/>
      <c r="I359" s="211"/>
      <c r="J359" s="28"/>
      <c r="K359" s="28"/>
      <c r="L359" s="29"/>
      <c r="M359" s="261"/>
      <c r="N359" s="262"/>
      <c r="O359" s="76"/>
      <c r="P359" s="76"/>
      <c r="Q359" s="76"/>
      <c r="R359" s="76"/>
      <c r="S359" s="76"/>
      <c r="T359" s="77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T359" s="3" t="s">
        <v>256</v>
      </c>
      <c r="AU359" s="3" t="s">
        <v>265</v>
      </c>
    </row>
    <row r="360" s="30" customFormat="true" ht="24.15" hidden="false" customHeight="true" outlineLevel="0" collapsed="false">
      <c r="A360" s="26"/>
      <c r="B360" s="27"/>
      <c r="C360" s="246" t="s">
        <v>1005</v>
      </c>
      <c r="D360" s="246" t="s">
        <v>250</v>
      </c>
      <c r="E360" s="247" t="s">
        <v>1006</v>
      </c>
      <c r="F360" s="248" t="s">
        <v>1007</v>
      </c>
      <c r="G360" s="249" t="s">
        <v>291</v>
      </c>
      <c r="H360" s="250" t="n">
        <v>3</v>
      </c>
      <c r="I360" s="251"/>
      <c r="J360" s="252" t="n">
        <f aca="false">ROUND(I360*H360,2)</f>
        <v>0</v>
      </c>
      <c r="K360" s="253"/>
      <c r="L360" s="29"/>
      <c r="M360" s="254"/>
      <c r="N360" s="255" t="s">
        <v>39</v>
      </c>
      <c r="O360" s="76"/>
      <c r="P360" s="256" t="n">
        <f aca="false">O360*H360</f>
        <v>0</v>
      </c>
      <c r="Q360" s="256" t="n">
        <v>0</v>
      </c>
      <c r="R360" s="256" t="n">
        <f aca="false">Q360*H360</f>
        <v>0</v>
      </c>
      <c r="S360" s="256" t="n">
        <v>0.003</v>
      </c>
      <c r="T360" s="257" t="n">
        <f aca="false">S360*H360</f>
        <v>0.009</v>
      </c>
      <c r="U360" s="26"/>
      <c r="V360" s="26"/>
      <c r="W360" s="26"/>
      <c r="X360" s="26"/>
      <c r="Y360" s="26"/>
      <c r="Z360" s="26"/>
      <c r="AA360" s="26"/>
      <c r="AB360" s="26"/>
      <c r="AC360" s="26"/>
      <c r="AD360" s="26"/>
      <c r="AE360" s="26"/>
      <c r="AR360" s="258" t="s">
        <v>302</v>
      </c>
      <c r="AT360" s="258" t="s">
        <v>250</v>
      </c>
      <c r="AU360" s="258" t="s">
        <v>265</v>
      </c>
      <c r="AY360" s="3" t="s">
        <v>247</v>
      </c>
      <c r="BE360" s="137" t="n">
        <f aca="false">IF(N360="základní",J360,0)</f>
        <v>0</v>
      </c>
      <c r="BF360" s="137" t="n">
        <f aca="false">IF(N360="snížená",J360,0)</f>
        <v>0</v>
      </c>
      <c r="BG360" s="137" t="n">
        <f aca="false">IF(N360="zákl. přenesená",J360,0)</f>
        <v>0</v>
      </c>
      <c r="BH360" s="137" t="n">
        <f aca="false">IF(N360="sníž. přenesená",J360,0)</f>
        <v>0</v>
      </c>
      <c r="BI360" s="137" t="n">
        <f aca="false">IF(N360="nulová",J360,0)</f>
        <v>0</v>
      </c>
      <c r="BJ360" s="3" t="s">
        <v>81</v>
      </c>
      <c r="BK360" s="137" t="n">
        <f aca="false">ROUND(I360*H360,2)</f>
        <v>0</v>
      </c>
      <c r="BL360" s="3" t="s">
        <v>302</v>
      </c>
      <c r="BM360" s="258" t="s">
        <v>1008</v>
      </c>
    </row>
    <row r="361" s="30" customFormat="true" ht="48" hidden="false" customHeight="false" outlineLevel="0" collapsed="false">
      <c r="A361" s="26"/>
      <c r="B361" s="27"/>
      <c r="C361" s="28"/>
      <c r="D361" s="259" t="s">
        <v>256</v>
      </c>
      <c r="E361" s="28"/>
      <c r="F361" s="260" t="s">
        <v>1009</v>
      </c>
      <c r="G361" s="28"/>
      <c r="H361" s="28"/>
      <c r="I361" s="211"/>
      <c r="J361" s="28"/>
      <c r="K361" s="28"/>
      <c r="L361" s="29"/>
      <c r="M361" s="261"/>
      <c r="N361" s="262"/>
      <c r="O361" s="76"/>
      <c r="P361" s="76"/>
      <c r="Q361" s="76"/>
      <c r="R361" s="76"/>
      <c r="S361" s="76"/>
      <c r="T361" s="77"/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T361" s="3" t="s">
        <v>256</v>
      </c>
      <c r="AU361" s="3" t="s">
        <v>265</v>
      </c>
    </row>
    <row r="362" s="229" customFormat="true" ht="22.8" hidden="false" customHeight="true" outlineLevel="0" collapsed="false">
      <c r="B362" s="230"/>
      <c r="C362" s="231"/>
      <c r="D362" s="232" t="s">
        <v>73</v>
      </c>
      <c r="E362" s="244" t="s">
        <v>1010</v>
      </c>
      <c r="F362" s="244" t="s">
        <v>1011</v>
      </c>
      <c r="G362" s="231"/>
      <c r="H362" s="231"/>
      <c r="I362" s="234"/>
      <c r="J362" s="245" t="n">
        <f aca="false">BK362</f>
        <v>0</v>
      </c>
      <c r="K362" s="231"/>
      <c r="L362" s="236"/>
      <c r="M362" s="237"/>
      <c r="N362" s="238"/>
      <c r="O362" s="238"/>
      <c r="P362" s="239" t="n">
        <f aca="false">P363</f>
        <v>0</v>
      </c>
      <c r="Q362" s="238"/>
      <c r="R362" s="239" t="n">
        <f aca="false">R363</f>
        <v>0.00649</v>
      </c>
      <c r="S362" s="238"/>
      <c r="T362" s="240" t="n">
        <f aca="false">T363</f>
        <v>0.0076</v>
      </c>
      <c r="AR362" s="241" t="s">
        <v>83</v>
      </c>
      <c r="AT362" s="242" t="s">
        <v>73</v>
      </c>
      <c r="AU362" s="242" t="s">
        <v>81</v>
      </c>
      <c r="AY362" s="241" t="s">
        <v>247</v>
      </c>
      <c r="BK362" s="243" t="n">
        <f aca="false">BK363</f>
        <v>0</v>
      </c>
    </row>
    <row r="363" s="229" customFormat="true" ht="20.85" hidden="false" customHeight="true" outlineLevel="0" collapsed="false">
      <c r="B363" s="230"/>
      <c r="C363" s="231"/>
      <c r="D363" s="232" t="s">
        <v>73</v>
      </c>
      <c r="E363" s="244" t="s">
        <v>1012</v>
      </c>
      <c r="F363" s="244" t="s">
        <v>1013</v>
      </c>
      <c r="G363" s="231"/>
      <c r="H363" s="231"/>
      <c r="I363" s="234"/>
      <c r="J363" s="245" t="n">
        <f aca="false">BK363</f>
        <v>0</v>
      </c>
      <c r="K363" s="231"/>
      <c r="L363" s="236"/>
      <c r="M363" s="237"/>
      <c r="N363" s="238"/>
      <c r="O363" s="238"/>
      <c r="P363" s="239" t="n">
        <f aca="false">SUM(P364:P415)</f>
        <v>0</v>
      </c>
      <c r="Q363" s="238"/>
      <c r="R363" s="239" t="n">
        <f aca="false">SUM(R364:R415)</f>
        <v>0.00649</v>
      </c>
      <c r="S363" s="238"/>
      <c r="T363" s="240" t="n">
        <f aca="false">SUM(T364:T415)</f>
        <v>0.0076</v>
      </c>
      <c r="AR363" s="241" t="s">
        <v>83</v>
      </c>
      <c r="AT363" s="242" t="s">
        <v>73</v>
      </c>
      <c r="AU363" s="242" t="s">
        <v>83</v>
      </c>
      <c r="AY363" s="241" t="s">
        <v>247</v>
      </c>
      <c r="BK363" s="243" t="n">
        <f aca="false">SUM(BK364:BK415)</f>
        <v>0</v>
      </c>
    </row>
    <row r="364" s="30" customFormat="true" ht="24.15" hidden="false" customHeight="true" outlineLevel="0" collapsed="false">
      <c r="A364" s="26"/>
      <c r="B364" s="27"/>
      <c r="C364" s="246" t="s">
        <v>6</v>
      </c>
      <c r="D364" s="246" t="s">
        <v>250</v>
      </c>
      <c r="E364" s="247" t="s">
        <v>1055</v>
      </c>
      <c r="F364" s="248" t="s">
        <v>1056</v>
      </c>
      <c r="G364" s="249" t="s">
        <v>332</v>
      </c>
      <c r="H364" s="250" t="n">
        <v>150</v>
      </c>
      <c r="I364" s="251"/>
      <c r="J364" s="252" t="n">
        <f aca="false">ROUND(I364*H364,2)</f>
        <v>0</v>
      </c>
      <c r="K364" s="253"/>
      <c r="L364" s="29"/>
      <c r="M364" s="254"/>
      <c r="N364" s="255" t="s">
        <v>39</v>
      </c>
      <c r="O364" s="76"/>
      <c r="P364" s="256" t="n">
        <f aca="false">O364*H364</f>
        <v>0</v>
      </c>
      <c r="Q364" s="256" t="n">
        <v>0</v>
      </c>
      <c r="R364" s="256" t="n">
        <f aca="false">Q364*H364</f>
        <v>0</v>
      </c>
      <c r="S364" s="256" t="n">
        <v>0</v>
      </c>
      <c r="T364" s="257" t="n">
        <f aca="false">S364*H364</f>
        <v>0</v>
      </c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R364" s="258" t="s">
        <v>302</v>
      </c>
      <c r="AT364" s="258" t="s">
        <v>250</v>
      </c>
      <c r="AU364" s="258" t="s">
        <v>265</v>
      </c>
      <c r="AY364" s="3" t="s">
        <v>247</v>
      </c>
      <c r="BE364" s="137" t="n">
        <f aca="false">IF(N364="základní",J364,0)</f>
        <v>0</v>
      </c>
      <c r="BF364" s="137" t="n">
        <f aca="false">IF(N364="snížená",J364,0)</f>
        <v>0</v>
      </c>
      <c r="BG364" s="137" t="n">
        <f aca="false">IF(N364="zákl. přenesená",J364,0)</f>
        <v>0</v>
      </c>
      <c r="BH364" s="137" t="n">
        <f aca="false">IF(N364="sníž. přenesená",J364,0)</f>
        <v>0</v>
      </c>
      <c r="BI364" s="137" t="n">
        <f aca="false">IF(N364="nulová",J364,0)</f>
        <v>0</v>
      </c>
      <c r="BJ364" s="3" t="s">
        <v>81</v>
      </c>
      <c r="BK364" s="137" t="n">
        <f aca="false">ROUND(I364*H364,2)</f>
        <v>0</v>
      </c>
      <c r="BL364" s="3" t="s">
        <v>302</v>
      </c>
      <c r="BM364" s="258" t="s">
        <v>1057</v>
      </c>
    </row>
    <row r="365" s="30" customFormat="true" ht="19.2" hidden="false" customHeight="false" outlineLevel="0" collapsed="false">
      <c r="A365" s="26"/>
      <c r="B365" s="27"/>
      <c r="C365" s="28"/>
      <c r="D365" s="259" t="s">
        <v>256</v>
      </c>
      <c r="E365" s="28"/>
      <c r="F365" s="260" t="s">
        <v>1056</v>
      </c>
      <c r="G365" s="28"/>
      <c r="H365" s="28"/>
      <c r="I365" s="211"/>
      <c r="J365" s="28"/>
      <c r="K365" s="28"/>
      <c r="L365" s="29"/>
      <c r="M365" s="261"/>
      <c r="N365" s="262"/>
      <c r="O365" s="76"/>
      <c r="P365" s="76"/>
      <c r="Q365" s="76"/>
      <c r="R365" s="76"/>
      <c r="S365" s="76"/>
      <c r="T365" s="77"/>
      <c r="U365" s="26"/>
      <c r="V365" s="26"/>
      <c r="W365" s="26"/>
      <c r="X365" s="26"/>
      <c r="Y365" s="26"/>
      <c r="Z365" s="26"/>
      <c r="AA365" s="26"/>
      <c r="AB365" s="26"/>
      <c r="AC365" s="26"/>
      <c r="AD365" s="26"/>
      <c r="AE365" s="26"/>
      <c r="AT365" s="3" t="s">
        <v>256</v>
      </c>
      <c r="AU365" s="3" t="s">
        <v>265</v>
      </c>
    </row>
    <row r="366" s="30" customFormat="true" ht="24.15" hidden="false" customHeight="true" outlineLevel="0" collapsed="false">
      <c r="A366" s="26"/>
      <c r="B366" s="27"/>
      <c r="C366" s="263" t="s">
        <v>374</v>
      </c>
      <c r="D366" s="263" t="s">
        <v>288</v>
      </c>
      <c r="E366" s="264" t="s">
        <v>1058</v>
      </c>
      <c r="F366" s="265" t="s">
        <v>1059</v>
      </c>
      <c r="G366" s="266" t="s">
        <v>332</v>
      </c>
      <c r="H366" s="267" t="n">
        <v>150</v>
      </c>
      <c r="I366" s="268"/>
      <c r="J366" s="269" t="n">
        <f aca="false">ROUND(I366*H366,2)</f>
        <v>0</v>
      </c>
      <c r="K366" s="270"/>
      <c r="L366" s="271"/>
      <c r="M366" s="272"/>
      <c r="N366" s="273" t="s">
        <v>39</v>
      </c>
      <c r="O366" s="76"/>
      <c r="P366" s="256" t="n">
        <f aca="false">O366*H366</f>
        <v>0</v>
      </c>
      <c r="Q366" s="256" t="n">
        <v>4E-005</v>
      </c>
      <c r="R366" s="256" t="n">
        <f aca="false">Q366*H366</f>
        <v>0.006</v>
      </c>
      <c r="S366" s="256" t="n">
        <v>0</v>
      </c>
      <c r="T366" s="257" t="n">
        <f aca="false">S366*H366</f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258" t="s">
        <v>324</v>
      </c>
      <c r="AT366" s="258" t="s">
        <v>288</v>
      </c>
      <c r="AU366" s="258" t="s">
        <v>265</v>
      </c>
      <c r="AY366" s="3" t="s">
        <v>247</v>
      </c>
      <c r="BE366" s="137" t="n">
        <f aca="false">IF(N366="základní",J366,0)</f>
        <v>0</v>
      </c>
      <c r="BF366" s="137" t="n">
        <f aca="false">IF(N366="snížená",J366,0)</f>
        <v>0</v>
      </c>
      <c r="BG366" s="137" t="n">
        <f aca="false">IF(N366="zákl. přenesená",J366,0)</f>
        <v>0</v>
      </c>
      <c r="BH366" s="137" t="n">
        <f aca="false">IF(N366="sníž. přenesená",J366,0)</f>
        <v>0</v>
      </c>
      <c r="BI366" s="137" t="n">
        <f aca="false">IF(N366="nulová",J366,0)</f>
        <v>0</v>
      </c>
      <c r="BJ366" s="3" t="s">
        <v>81</v>
      </c>
      <c r="BK366" s="137" t="n">
        <f aca="false">ROUND(I366*H366,2)</f>
        <v>0</v>
      </c>
      <c r="BL366" s="3" t="s">
        <v>302</v>
      </c>
      <c r="BM366" s="258" t="s">
        <v>1060</v>
      </c>
    </row>
    <row r="367" s="30" customFormat="true" ht="19.2" hidden="false" customHeight="false" outlineLevel="0" collapsed="false">
      <c r="A367" s="26"/>
      <c r="B367" s="27"/>
      <c r="C367" s="28"/>
      <c r="D367" s="259" t="s">
        <v>256</v>
      </c>
      <c r="E367" s="28"/>
      <c r="F367" s="260" t="s">
        <v>1059</v>
      </c>
      <c r="G367" s="28"/>
      <c r="H367" s="28"/>
      <c r="I367" s="211"/>
      <c r="J367" s="28"/>
      <c r="K367" s="28"/>
      <c r="L367" s="29"/>
      <c r="M367" s="261"/>
      <c r="N367" s="262"/>
      <c r="O367" s="76"/>
      <c r="P367" s="76"/>
      <c r="Q367" s="76"/>
      <c r="R367" s="76"/>
      <c r="S367" s="76"/>
      <c r="T367" s="77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T367" s="3" t="s">
        <v>256</v>
      </c>
      <c r="AU367" s="3" t="s">
        <v>265</v>
      </c>
    </row>
    <row r="368" s="30" customFormat="true" ht="24.15" hidden="false" customHeight="true" outlineLevel="0" collapsed="false">
      <c r="A368" s="26"/>
      <c r="B368" s="27"/>
      <c r="C368" s="246" t="s">
        <v>258</v>
      </c>
      <c r="D368" s="246" t="s">
        <v>250</v>
      </c>
      <c r="E368" s="247" t="s">
        <v>1061</v>
      </c>
      <c r="F368" s="248" t="s">
        <v>1062</v>
      </c>
      <c r="G368" s="249" t="s">
        <v>291</v>
      </c>
      <c r="H368" s="250" t="n">
        <v>3</v>
      </c>
      <c r="I368" s="251"/>
      <c r="J368" s="252" t="n">
        <f aca="false">ROUND(I368*H368,2)</f>
        <v>0</v>
      </c>
      <c r="K368" s="253"/>
      <c r="L368" s="29"/>
      <c r="M368" s="254"/>
      <c r="N368" s="255" t="s">
        <v>39</v>
      </c>
      <c r="O368" s="76"/>
      <c r="P368" s="256" t="n">
        <f aca="false">O368*H368</f>
        <v>0</v>
      </c>
      <c r="Q368" s="256" t="n">
        <v>0</v>
      </c>
      <c r="R368" s="256" t="n">
        <f aca="false">Q368*H368</f>
        <v>0</v>
      </c>
      <c r="S368" s="256" t="n">
        <v>0</v>
      </c>
      <c r="T368" s="257" t="n">
        <f aca="false">S368*H368</f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258" t="s">
        <v>302</v>
      </c>
      <c r="AT368" s="258" t="s">
        <v>250</v>
      </c>
      <c r="AU368" s="258" t="s">
        <v>265</v>
      </c>
      <c r="AY368" s="3" t="s">
        <v>247</v>
      </c>
      <c r="BE368" s="137" t="n">
        <f aca="false">IF(N368="základní",J368,0)</f>
        <v>0</v>
      </c>
      <c r="BF368" s="137" t="n">
        <f aca="false">IF(N368="snížená",J368,0)</f>
        <v>0</v>
      </c>
      <c r="BG368" s="137" t="n">
        <f aca="false">IF(N368="zákl. přenesená",J368,0)</f>
        <v>0</v>
      </c>
      <c r="BH368" s="137" t="n">
        <f aca="false">IF(N368="sníž. přenesená",J368,0)</f>
        <v>0</v>
      </c>
      <c r="BI368" s="137" t="n">
        <f aca="false">IF(N368="nulová",J368,0)</f>
        <v>0</v>
      </c>
      <c r="BJ368" s="3" t="s">
        <v>81</v>
      </c>
      <c r="BK368" s="137" t="n">
        <f aca="false">ROUND(I368*H368,2)</f>
        <v>0</v>
      </c>
      <c r="BL368" s="3" t="s">
        <v>302</v>
      </c>
      <c r="BM368" s="258" t="s">
        <v>1063</v>
      </c>
    </row>
    <row r="369" s="30" customFormat="true" ht="19.2" hidden="false" customHeight="false" outlineLevel="0" collapsed="false">
      <c r="A369" s="26"/>
      <c r="B369" s="27"/>
      <c r="C369" s="28"/>
      <c r="D369" s="259" t="s">
        <v>256</v>
      </c>
      <c r="E369" s="28"/>
      <c r="F369" s="260" t="s">
        <v>1062</v>
      </c>
      <c r="G369" s="28"/>
      <c r="H369" s="28"/>
      <c r="I369" s="211"/>
      <c r="J369" s="28"/>
      <c r="K369" s="28"/>
      <c r="L369" s="29"/>
      <c r="M369" s="261"/>
      <c r="N369" s="262"/>
      <c r="O369" s="76"/>
      <c r="P369" s="76"/>
      <c r="Q369" s="76"/>
      <c r="R369" s="76"/>
      <c r="S369" s="76"/>
      <c r="T369" s="77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T369" s="3" t="s">
        <v>256</v>
      </c>
      <c r="AU369" s="3" t="s">
        <v>265</v>
      </c>
    </row>
    <row r="370" s="30" customFormat="true" ht="24.15" hidden="false" customHeight="true" outlineLevel="0" collapsed="false">
      <c r="A370" s="26"/>
      <c r="B370" s="27"/>
      <c r="C370" s="263" t="s">
        <v>310</v>
      </c>
      <c r="D370" s="263" t="s">
        <v>288</v>
      </c>
      <c r="E370" s="264" t="s">
        <v>1064</v>
      </c>
      <c r="F370" s="265" t="s">
        <v>1065</v>
      </c>
      <c r="G370" s="266" t="s">
        <v>291</v>
      </c>
      <c r="H370" s="267" t="n">
        <v>3</v>
      </c>
      <c r="I370" s="268"/>
      <c r="J370" s="269" t="n">
        <f aca="false">ROUND(I370*H370,2)</f>
        <v>0</v>
      </c>
      <c r="K370" s="270"/>
      <c r="L370" s="271"/>
      <c r="M370" s="272"/>
      <c r="N370" s="273" t="s">
        <v>39</v>
      </c>
      <c r="O370" s="76"/>
      <c r="P370" s="256" t="n">
        <f aca="false">O370*H370</f>
        <v>0</v>
      </c>
      <c r="Q370" s="256" t="n">
        <v>2E-005</v>
      </c>
      <c r="R370" s="256" t="n">
        <f aca="false">Q370*H370</f>
        <v>6E-005</v>
      </c>
      <c r="S370" s="256" t="n">
        <v>0</v>
      </c>
      <c r="T370" s="257" t="n">
        <f aca="false">S370*H370</f>
        <v>0</v>
      </c>
      <c r="U370" s="26"/>
      <c r="V370" s="26"/>
      <c r="W370" s="26"/>
      <c r="X370" s="26"/>
      <c r="Y370" s="26"/>
      <c r="Z370" s="26"/>
      <c r="AA370" s="26"/>
      <c r="AB370" s="26"/>
      <c r="AC370" s="26"/>
      <c r="AD370" s="26"/>
      <c r="AE370" s="26"/>
      <c r="AR370" s="258" t="s">
        <v>324</v>
      </c>
      <c r="AT370" s="258" t="s">
        <v>288</v>
      </c>
      <c r="AU370" s="258" t="s">
        <v>265</v>
      </c>
      <c r="AY370" s="3" t="s">
        <v>247</v>
      </c>
      <c r="BE370" s="137" t="n">
        <f aca="false">IF(N370="základní",J370,0)</f>
        <v>0</v>
      </c>
      <c r="BF370" s="137" t="n">
        <f aca="false">IF(N370="snížená",J370,0)</f>
        <v>0</v>
      </c>
      <c r="BG370" s="137" t="n">
        <f aca="false">IF(N370="zákl. přenesená",J370,0)</f>
        <v>0</v>
      </c>
      <c r="BH370" s="137" t="n">
        <f aca="false">IF(N370="sníž. přenesená",J370,0)</f>
        <v>0</v>
      </c>
      <c r="BI370" s="137" t="n">
        <f aca="false">IF(N370="nulová",J370,0)</f>
        <v>0</v>
      </c>
      <c r="BJ370" s="3" t="s">
        <v>81</v>
      </c>
      <c r="BK370" s="137" t="n">
        <f aca="false">ROUND(I370*H370,2)</f>
        <v>0</v>
      </c>
      <c r="BL370" s="3" t="s">
        <v>302</v>
      </c>
      <c r="BM370" s="258" t="s">
        <v>1066</v>
      </c>
    </row>
    <row r="371" s="30" customFormat="true" ht="19.2" hidden="false" customHeight="false" outlineLevel="0" collapsed="false">
      <c r="A371" s="26"/>
      <c r="B371" s="27"/>
      <c r="C371" s="28"/>
      <c r="D371" s="259" t="s">
        <v>256</v>
      </c>
      <c r="E371" s="28"/>
      <c r="F371" s="260" t="s">
        <v>1065</v>
      </c>
      <c r="G371" s="28"/>
      <c r="H371" s="28"/>
      <c r="I371" s="211"/>
      <c r="J371" s="28"/>
      <c r="K371" s="28"/>
      <c r="L371" s="29"/>
      <c r="M371" s="261"/>
      <c r="N371" s="262"/>
      <c r="O371" s="76"/>
      <c r="P371" s="76"/>
      <c r="Q371" s="76"/>
      <c r="R371" s="76"/>
      <c r="S371" s="76"/>
      <c r="T371" s="77"/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T371" s="3" t="s">
        <v>256</v>
      </c>
      <c r="AU371" s="3" t="s">
        <v>265</v>
      </c>
    </row>
    <row r="372" s="30" customFormat="true" ht="24.15" hidden="false" customHeight="true" outlineLevel="0" collapsed="false">
      <c r="A372" s="26"/>
      <c r="B372" s="27"/>
      <c r="C372" s="246" t="s">
        <v>365</v>
      </c>
      <c r="D372" s="246" t="s">
        <v>250</v>
      </c>
      <c r="E372" s="247" t="s">
        <v>1067</v>
      </c>
      <c r="F372" s="248" t="s">
        <v>1068</v>
      </c>
      <c r="G372" s="249" t="s">
        <v>291</v>
      </c>
      <c r="H372" s="250" t="n">
        <v>12</v>
      </c>
      <c r="I372" s="251"/>
      <c r="J372" s="252" t="n">
        <f aca="false">ROUND(I372*H372,2)</f>
        <v>0</v>
      </c>
      <c r="K372" s="253"/>
      <c r="L372" s="29"/>
      <c r="M372" s="254"/>
      <c r="N372" s="255" t="s">
        <v>39</v>
      </c>
      <c r="O372" s="76"/>
      <c r="P372" s="256" t="n">
        <f aca="false">O372*H372</f>
        <v>0</v>
      </c>
      <c r="Q372" s="256" t="n">
        <v>0</v>
      </c>
      <c r="R372" s="256" t="n">
        <f aca="false">Q372*H372</f>
        <v>0</v>
      </c>
      <c r="S372" s="256" t="n">
        <v>0</v>
      </c>
      <c r="T372" s="257" t="n">
        <f aca="false">S372*H372</f>
        <v>0</v>
      </c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R372" s="258" t="s">
        <v>302</v>
      </c>
      <c r="AT372" s="258" t="s">
        <v>250</v>
      </c>
      <c r="AU372" s="258" t="s">
        <v>265</v>
      </c>
      <c r="AY372" s="3" t="s">
        <v>247</v>
      </c>
      <c r="BE372" s="137" t="n">
        <f aca="false">IF(N372="základní",J372,0)</f>
        <v>0</v>
      </c>
      <c r="BF372" s="137" t="n">
        <f aca="false">IF(N372="snížená",J372,0)</f>
        <v>0</v>
      </c>
      <c r="BG372" s="137" t="n">
        <f aca="false">IF(N372="zákl. přenesená",J372,0)</f>
        <v>0</v>
      </c>
      <c r="BH372" s="137" t="n">
        <f aca="false">IF(N372="sníž. přenesená",J372,0)</f>
        <v>0</v>
      </c>
      <c r="BI372" s="137" t="n">
        <f aca="false">IF(N372="nulová",J372,0)</f>
        <v>0</v>
      </c>
      <c r="BJ372" s="3" t="s">
        <v>81</v>
      </c>
      <c r="BK372" s="137" t="n">
        <f aca="false">ROUND(I372*H372,2)</f>
        <v>0</v>
      </c>
      <c r="BL372" s="3" t="s">
        <v>302</v>
      </c>
      <c r="BM372" s="258" t="s">
        <v>1069</v>
      </c>
    </row>
    <row r="373" s="30" customFormat="true" ht="19.2" hidden="false" customHeight="false" outlineLevel="0" collapsed="false">
      <c r="A373" s="26"/>
      <c r="B373" s="27"/>
      <c r="C373" s="28"/>
      <c r="D373" s="259" t="s">
        <v>256</v>
      </c>
      <c r="E373" s="28"/>
      <c r="F373" s="260" t="s">
        <v>1068</v>
      </c>
      <c r="G373" s="28"/>
      <c r="H373" s="28"/>
      <c r="I373" s="211"/>
      <c r="J373" s="28"/>
      <c r="K373" s="28"/>
      <c r="L373" s="29"/>
      <c r="M373" s="261"/>
      <c r="N373" s="262"/>
      <c r="O373" s="76"/>
      <c r="P373" s="76"/>
      <c r="Q373" s="76"/>
      <c r="R373" s="76"/>
      <c r="S373" s="76"/>
      <c r="T373" s="77"/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T373" s="3" t="s">
        <v>256</v>
      </c>
      <c r="AU373" s="3" t="s">
        <v>265</v>
      </c>
    </row>
    <row r="374" s="30" customFormat="true" ht="24.15" hidden="false" customHeight="true" outlineLevel="0" collapsed="false">
      <c r="A374" s="26"/>
      <c r="B374" s="27"/>
      <c r="C374" s="246" t="s">
        <v>1597</v>
      </c>
      <c r="D374" s="246" t="s">
        <v>250</v>
      </c>
      <c r="E374" s="247" t="s">
        <v>1598</v>
      </c>
      <c r="F374" s="248" t="s">
        <v>1599</v>
      </c>
      <c r="G374" s="249" t="s">
        <v>291</v>
      </c>
      <c r="H374" s="250" t="n">
        <v>2</v>
      </c>
      <c r="I374" s="251"/>
      <c r="J374" s="252" t="n">
        <f aca="false">ROUND(I374*H374,2)</f>
        <v>0</v>
      </c>
      <c r="K374" s="253"/>
      <c r="L374" s="29"/>
      <c r="M374" s="254"/>
      <c r="N374" s="255" t="s">
        <v>39</v>
      </c>
      <c r="O374" s="76"/>
      <c r="P374" s="256" t="n">
        <f aca="false">O374*H374</f>
        <v>0</v>
      </c>
      <c r="Q374" s="256" t="n">
        <v>0</v>
      </c>
      <c r="R374" s="256" t="n">
        <f aca="false">Q374*H374</f>
        <v>0</v>
      </c>
      <c r="S374" s="256" t="n">
        <v>0</v>
      </c>
      <c r="T374" s="257" t="n">
        <f aca="false">S374*H374</f>
        <v>0</v>
      </c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R374" s="258" t="s">
        <v>302</v>
      </c>
      <c r="AT374" s="258" t="s">
        <v>250</v>
      </c>
      <c r="AU374" s="258" t="s">
        <v>265</v>
      </c>
      <c r="AY374" s="3" t="s">
        <v>247</v>
      </c>
      <c r="BE374" s="137" t="n">
        <f aca="false">IF(N374="základní",J374,0)</f>
        <v>0</v>
      </c>
      <c r="BF374" s="137" t="n">
        <f aca="false">IF(N374="snížená",J374,0)</f>
        <v>0</v>
      </c>
      <c r="BG374" s="137" t="n">
        <f aca="false">IF(N374="zákl. přenesená",J374,0)</f>
        <v>0</v>
      </c>
      <c r="BH374" s="137" t="n">
        <f aca="false">IF(N374="sníž. přenesená",J374,0)</f>
        <v>0</v>
      </c>
      <c r="BI374" s="137" t="n">
        <f aca="false">IF(N374="nulová",J374,0)</f>
        <v>0</v>
      </c>
      <c r="BJ374" s="3" t="s">
        <v>81</v>
      </c>
      <c r="BK374" s="137" t="n">
        <f aca="false">ROUND(I374*H374,2)</f>
        <v>0</v>
      </c>
      <c r="BL374" s="3" t="s">
        <v>302</v>
      </c>
      <c r="BM374" s="258" t="s">
        <v>1600</v>
      </c>
    </row>
    <row r="375" s="30" customFormat="true" ht="19.2" hidden="false" customHeight="false" outlineLevel="0" collapsed="false">
      <c r="A375" s="26"/>
      <c r="B375" s="27"/>
      <c r="C375" s="28"/>
      <c r="D375" s="259" t="s">
        <v>256</v>
      </c>
      <c r="E375" s="28"/>
      <c r="F375" s="260" t="s">
        <v>1599</v>
      </c>
      <c r="G375" s="28"/>
      <c r="H375" s="28"/>
      <c r="I375" s="211"/>
      <c r="J375" s="28"/>
      <c r="K375" s="28"/>
      <c r="L375" s="29"/>
      <c r="M375" s="261"/>
      <c r="N375" s="262"/>
      <c r="O375" s="76"/>
      <c r="P375" s="76"/>
      <c r="Q375" s="76"/>
      <c r="R375" s="76"/>
      <c r="S375" s="76"/>
      <c r="T375" s="77"/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T375" s="3" t="s">
        <v>256</v>
      </c>
      <c r="AU375" s="3" t="s">
        <v>265</v>
      </c>
    </row>
    <row r="376" s="30" customFormat="true" ht="33" hidden="false" customHeight="true" outlineLevel="0" collapsed="false">
      <c r="A376" s="26"/>
      <c r="B376" s="27"/>
      <c r="C376" s="263" t="s">
        <v>1601</v>
      </c>
      <c r="D376" s="263" t="s">
        <v>288</v>
      </c>
      <c r="E376" s="264" t="s">
        <v>1602</v>
      </c>
      <c r="F376" s="265" t="s">
        <v>1091</v>
      </c>
      <c r="G376" s="266" t="s">
        <v>291</v>
      </c>
      <c r="H376" s="267" t="n">
        <v>2</v>
      </c>
      <c r="I376" s="268"/>
      <c r="J376" s="269" t="n">
        <f aca="false">ROUND(I376*H376,2)</f>
        <v>0</v>
      </c>
      <c r="K376" s="270"/>
      <c r="L376" s="271"/>
      <c r="M376" s="272"/>
      <c r="N376" s="273" t="s">
        <v>39</v>
      </c>
      <c r="O376" s="76"/>
      <c r="P376" s="256" t="n">
        <f aca="false">O376*H376</f>
        <v>0</v>
      </c>
      <c r="Q376" s="256" t="n">
        <v>0.0001</v>
      </c>
      <c r="R376" s="256" t="n">
        <f aca="false">Q376*H376</f>
        <v>0.0002</v>
      </c>
      <c r="S376" s="256" t="n">
        <v>0</v>
      </c>
      <c r="T376" s="257" t="n">
        <f aca="false">S376*H376</f>
        <v>0</v>
      </c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R376" s="258" t="s">
        <v>324</v>
      </c>
      <c r="AT376" s="258" t="s">
        <v>288</v>
      </c>
      <c r="AU376" s="258" t="s">
        <v>265</v>
      </c>
      <c r="AY376" s="3" t="s">
        <v>247</v>
      </c>
      <c r="BE376" s="137" t="n">
        <f aca="false">IF(N376="základní",J376,0)</f>
        <v>0</v>
      </c>
      <c r="BF376" s="137" t="n">
        <f aca="false">IF(N376="snížená",J376,0)</f>
        <v>0</v>
      </c>
      <c r="BG376" s="137" t="n">
        <f aca="false">IF(N376="zákl. přenesená",J376,0)</f>
        <v>0</v>
      </c>
      <c r="BH376" s="137" t="n">
        <f aca="false">IF(N376="sníž. přenesená",J376,0)</f>
        <v>0</v>
      </c>
      <c r="BI376" s="137" t="n">
        <f aca="false">IF(N376="nulová",J376,0)</f>
        <v>0</v>
      </c>
      <c r="BJ376" s="3" t="s">
        <v>81</v>
      </c>
      <c r="BK376" s="137" t="n">
        <f aca="false">ROUND(I376*H376,2)</f>
        <v>0</v>
      </c>
      <c r="BL376" s="3" t="s">
        <v>302</v>
      </c>
      <c r="BM376" s="258" t="s">
        <v>1603</v>
      </c>
    </row>
    <row r="377" s="30" customFormat="true" ht="19.2" hidden="false" customHeight="false" outlineLevel="0" collapsed="false">
      <c r="A377" s="26"/>
      <c r="B377" s="27"/>
      <c r="C377" s="28"/>
      <c r="D377" s="259" t="s">
        <v>256</v>
      </c>
      <c r="E377" s="28"/>
      <c r="F377" s="260" t="s">
        <v>1091</v>
      </c>
      <c r="G377" s="28"/>
      <c r="H377" s="28"/>
      <c r="I377" s="211"/>
      <c r="J377" s="28"/>
      <c r="K377" s="28"/>
      <c r="L377" s="29"/>
      <c r="M377" s="261"/>
      <c r="N377" s="262"/>
      <c r="O377" s="76"/>
      <c r="P377" s="76"/>
      <c r="Q377" s="76"/>
      <c r="R377" s="76"/>
      <c r="S377" s="76"/>
      <c r="T377" s="77"/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T377" s="3" t="s">
        <v>256</v>
      </c>
      <c r="AU377" s="3" t="s">
        <v>265</v>
      </c>
    </row>
    <row r="378" s="30" customFormat="true" ht="24.15" hidden="false" customHeight="true" outlineLevel="0" collapsed="false">
      <c r="A378" s="26"/>
      <c r="B378" s="27"/>
      <c r="C378" s="263" t="s">
        <v>1690</v>
      </c>
      <c r="D378" s="263" t="s">
        <v>288</v>
      </c>
      <c r="E378" s="264" t="s">
        <v>1542</v>
      </c>
      <c r="F378" s="265" t="s">
        <v>1543</v>
      </c>
      <c r="G378" s="266" t="s">
        <v>291</v>
      </c>
      <c r="H378" s="267" t="n">
        <v>5</v>
      </c>
      <c r="I378" s="268"/>
      <c r="J378" s="269" t="n">
        <f aca="false">ROUND(I378*H378,2)</f>
        <v>0</v>
      </c>
      <c r="K378" s="270"/>
      <c r="L378" s="271"/>
      <c r="M378" s="272"/>
      <c r="N378" s="273" t="s">
        <v>39</v>
      </c>
      <c r="O378" s="76"/>
      <c r="P378" s="256" t="n">
        <f aca="false">O378*H378</f>
        <v>0</v>
      </c>
      <c r="Q378" s="256" t="n">
        <v>1E-005</v>
      </c>
      <c r="R378" s="256" t="n">
        <f aca="false">Q378*H378</f>
        <v>5E-005</v>
      </c>
      <c r="S378" s="256" t="n">
        <v>0</v>
      </c>
      <c r="T378" s="257" t="n">
        <f aca="false">S378*H378</f>
        <v>0</v>
      </c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R378" s="258" t="s">
        <v>324</v>
      </c>
      <c r="AT378" s="258" t="s">
        <v>288</v>
      </c>
      <c r="AU378" s="258" t="s">
        <v>265</v>
      </c>
      <c r="AY378" s="3" t="s">
        <v>247</v>
      </c>
      <c r="BE378" s="137" t="n">
        <f aca="false">IF(N378="základní",J378,0)</f>
        <v>0</v>
      </c>
      <c r="BF378" s="137" t="n">
        <f aca="false">IF(N378="snížená",J378,0)</f>
        <v>0</v>
      </c>
      <c r="BG378" s="137" t="n">
        <f aca="false">IF(N378="zákl. přenesená",J378,0)</f>
        <v>0</v>
      </c>
      <c r="BH378" s="137" t="n">
        <f aca="false">IF(N378="sníž. přenesená",J378,0)</f>
        <v>0</v>
      </c>
      <c r="BI378" s="137" t="n">
        <f aca="false">IF(N378="nulová",J378,0)</f>
        <v>0</v>
      </c>
      <c r="BJ378" s="3" t="s">
        <v>81</v>
      </c>
      <c r="BK378" s="137" t="n">
        <f aca="false">ROUND(I378*H378,2)</f>
        <v>0</v>
      </c>
      <c r="BL378" s="3" t="s">
        <v>302</v>
      </c>
      <c r="BM378" s="258" t="s">
        <v>1691</v>
      </c>
    </row>
    <row r="379" s="30" customFormat="true" ht="10.2" hidden="false" customHeight="false" outlineLevel="0" collapsed="false">
      <c r="A379" s="26"/>
      <c r="B379" s="27"/>
      <c r="C379" s="28"/>
      <c r="D379" s="259" t="s">
        <v>256</v>
      </c>
      <c r="E379" s="28"/>
      <c r="F379" s="260" t="s">
        <v>1543</v>
      </c>
      <c r="G379" s="28"/>
      <c r="H379" s="28"/>
      <c r="I379" s="211"/>
      <c r="J379" s="28"/>
      <c r="K379" s="28"/>
      <c r="L379" s="29"/>
      <c r="M379" s="261"/>
      <c r="N379" s="262"/>
      <c r="O379" s="76"/>
      <c r="P379" s="76"/>
      <c r="Q379" s="76"/>
      <c r="R379" s="76"/>
      <c r="S379" s="76"/>
      <c r="T379" s="77"/>
      <c r="U379" s="26"/>
      <c r="V379" s="26"/>
      <c r="W379" s="26"/>
      <c r="X379" s="26"/>
      <c r="Y379" s="26"/>
      <c r="Z379" s="26"/>
      <c r="AA379" s="26"/>
      <c r="AB379" s="26"/>
      <c r="AC379" s="26"/>
      <c r="AD379" s="26"/>
      <c r="AE379" s="26"/>
      <c r="AT379" s="3" t="s">
        <v>256</v>
      </c>
      <c r="AU379" s="3" t="s">
        <v>265</v>
      </c>
    </row>
    <row r="380" s="30" customFormat="true" ht="21.75" hidden="false" customHeight="true" outlineLevel="0" collapsed="false">
      <c r="A380" s="26"/>
      <c r="B380" s="27"/>
      <c r="C380" s="246" t="s">
        <v>379</v>
      </c>
      <c r="D380" s="246" t="s">
        <v>250</v>
      </c>
      <c r="E380" s="247" t="s">
        <v>1098</v>
      </c>
      <c r="F380" s="248" t="s">
        <v>1099</v>
      </c>
      <c r="G380" s="249" t="s">
        <v>291</v>
      </c>
      <c r="H380" s="250" t="n">
        <v>3</v>
      </c>
      <c r="I380" s="251"/>
      <c r="J380" s="252" t="n">
        <f aca="false">ROUND(I380*H380,2)</f>
        <v>0</v>
      </c>
      <c r="K380" s="253"/>
      <c r="L380" s="29"/>
      <c r="M380" s="254"/>
      <c r="N380" s="255" t="s">
        <v>39</v>
      </c>
      <c r="O380" s="76"/>
      <c r="P380" s="256" t="n">
        <f aca="false">O380*H380</f>
        <v>0</v>
      </c>
      <c r="Q380" s="256" t="n">
        <v>0</v>
      </c>
      <c r="R380" s="256" t="n">
        <f aca="false">Q380*H380</f>
        <v>0</v>
      </c>
      <c r="S380" s="256" t="n">
        <v>0</v>
      </c>
      <c r="T380" s="257" t="n">
        <f aca="false">S380*H380</f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258" t="s">
        <v>302</v>
      </c>
      <c r="AT380" s="258" t="s">
        <v>250</v>
      </c>
      <c r="AU380" s="258" t="s">
        <v>265</v>
      </c>
      <c r="AY380" s="3" t="s">
        <v>247</v>
      </c>
      <c r="BE380" s="137" t="n">
        <f aca="false">IF(N380="základní",J380,0)</f>
        <v>0</v>
      </c>
      <c r="BF380" s="137" t="n">
        <f aca="false">IF(N380="snížená",J380,0)</f>
        <v>0</v>
      </c>
      <c r="BG380" s="137" t="n">
        <f aca="false">IF(N380="zákl. přenesená",J380,0)</f>
        <v>0</v>
      </c>
      <c r="BH380" s="137" t="n">
        <f aca="false">IF(N380="sníž. přenesená",J380,0)</f>
        <v>0</v>
      </c>
      <c r="BI380" s="137" t="n">
        <f aca="false">IF(N380="nulová",J380,0)</f>
        <v>0</v>
      </c>
      <c r="BJ380" s="3" t="s">
        <v>81</v>
      </c>
      <c r="BK380" s="137" t="n">
        <f aca="false">ROUND(I380*H380,2)</f>
        <v>0</v>
      </c>
      <c r="BL380" s="3" t="s">
        <v>302</v>
      </c>
      <c r="BM380" s="258" t="s">
        <v>1100</v>
      </c>
    </row>
    <row r="381" s="30" customFormat="true" ht="19.2" hidden="false" customHeight="false" outlineLevel="0" collapsed="false">
      <c r="A381" s="26"/>
      <c r="B381" s="27"/>
      <c r="C381" s="28"/>
      <c r="D381" s="259" t="s">
        <v>256</v>
      </c>
      <c r="E381" s="28"/>
      <c r="F381" s="260" t="s">
        <v>1101</v>
      </c>
      <c r="G381" s="28"/>
      <c r="H381" s="28"/>
      <c r="I381" s="211"/>
      <c r="J381" s="28"/>
      <c r="K381" s="28"/>
      <c r="L381" s="29"/>
      <c r="M381" s="261"/>
      <c r="N381" s="262"/>
      <c r="O381" s="76"/>
      <c r="P381" s="76"/>
      <c r="Q381" s="76"/>
      <c r="R381" s="76"/>
      <c r="S381" s="76"/>
      <c r="T381" s="77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T381" s="3" t="s">
        <v>256</v>
      </c>
      <c r="AU381" s="3" t="s">
        <v>265</v>
      </c>
    </row>
    <row r="382" s="30" customFormat="true" ht="24.15" hidden="false" customHeight="true" outlineLevel="0" collapsed="false">
      <c r="A382" s="26"/>
      <c r="B382" s="27"/>
      <c r="C382" s="246" t="s">
        <v>1366</v>
      </c>
      <c r="D382" s="246" t="s">
        <v>250</v>
      </c>
      <c r="E382" s="247" t="s">
        <v>1367</v>
      </c>
      <c r="F382" s="248" t="s">
        <v>1368</v>
      </c>
      <c r="G382" s="249" t="s">
        <v>291</v>
      </c>
      <c r="H382" s="250" t="n">
        <v>1</v>
      </c>
      <c r="I382" s="251"/>
      <c r="J382" s="252" t="n">
        <f aca="false">ROUND(I382*H382,2)</f>
        <v>0</v>
      </c>
      <c r="K382" s="253"/>
      <c r="L382" s="29"/>
      <c r="M382" s="254"/>
      <c r="N382" s="255" t="s">
        <v>39</v>
      </c>
      <c r="O382" s="76"/>
      <c r="P382" s="256" t="n">
        <f aca="false">O382*H382</f>
        <v>0</v>
      </c>
      <c r="Q382" s="256" t="n">
        <v>0</v>
      </c>
      <c r="R382" s="256" t="n">
        <f aca="false">Q382*H382</f>
        <v>0</v>
      </c>
      <c r="S382" s="256" t="n">
        <v>0.0025</v>
      </c>
      <c r="T382" s="257" t="n">
        <f aca="false">S382*H382</f>
        <v>0.0025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258" t="s">
        <v>302</v>
      </c>
      <c r="AT382" s="258" t="s">
        <v>250</v>
      </c>
      <c r="AU382" s="258" t="s">
        <v>265</v>
      </c>
      <c r="AY382" s="3" t="s">
        <v>247</v>
      </c>
      <c r="BE382" s="137" t="n">
        <f aca="false">IF(N382="základní",J382,0)</f>
        <v>0</v>
      </c>
      <c r="BF382" s="137" t="n">
        <f aca="false">IF(N382="snížená",J382,0)</f>
        <v>0</v>
      </c>
      <c r="BG382" s="137" t="n">
        <f aca="false">IF(N382="zákl. přenesená",J382,0)</f>
        <v>0</v>
      </c>
      <c r="BH382" s="137" t="n">
        <f aca="false">IF(N382="sníž. přenesená",J382,0)</f>
        <v>0</v>
      </c>
      <c r="BI382" s="137" t="n">
        <f aca="false">IF(N382="nulová",J382,0)</f>
        <v>0</v>
      </c>
      <c r="BJ382" s="3" t="s">
        <v>81</v>
      </c>
      <c r="BK382" s="137" t="n">
        <f aca="false">ROUND(I382*H382,2)</f>
        <v>0</v>
      </c>
      <c r="BL382" s="3" t="s">
        <v>302</v>
      </c>
      <c r="BM382" s="258" t="s">
        <v>1369</v>
      </c>
    </row>
    <row r="383" s="30" customFormat="true" ht="19.2" hidden="false" customHeight="false" outlineLevel="0" collapsed="false">
      <c r="A383" s="26"/>
      <c r="B383" s="27"/>
      <c r="C383" s="28"/>
      <c r="D383" s="259" t="s">
        <v>256</v>
      </c>
      <c r="E383" s="28"/>
      <c r="F383" s="260" t="s">
        <v>1370</v>
      </c>
      <c r="G383" s="28"/>
      <c r="H383" s="28"/>
      <c r="I383" s="211"/>
      <c r="J383" s="28"/>
      <c r="K383" s="28"/>
      <c r="L383" s="29"/>
      <c r="M383" s="261"/>
      <c r="N383" s="262"/>
      <c r="O383" s="76"/>
      <c r="P383" s="76"/>
      <c r="Q383" s="76"/>
      <c r="R383" s="76"/>
      <c r="S383" s="76"/>
      <c r="T383" s="77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T383" s="3" t="s">
        <v>256</v>
      </c>
      <c r="AU383" s="3" t="s">
        <v>265</v>
      </c>
    </row>
    <row r="384" s="30" customFormat="true" ht="24.15" hidden="false" customHeight="true" outlineLevel="0" collapsed="false">
      <c r="A384" s="26"/>
      <c r="B384" s="27"/>
      <c r="C384" s="246" t="s">
        <v>1371</v>
      </c>
      <c r="D384" s="246" t="s">
        <v>250</v>
      </c>
      <c r="E384" s="247" t="s">
        <v>1372</v>
      </c>
      <c r="F384" s="248" t="s">
        <v>1373</v>
      </c>
      <c r="G384" s="249" t="s">
        <v>291</v>
      </c>
      <c r="H384" s="250" t="n">
        <v>1</v>
      </c>
      <c r="I384" s="251"/>
      <c r="J384" s="252" t="n">
        <f aca="false">ROUND(I384*H384,2)</f>
        <v>0</v>
      </c>
      <c r="K384" s="253"/>
      <c r="L384" s="29"/>
      <c r="M384" s="254"/>
      <c r="N384" s="255" t="s">
        <v>39</v>
      </c>
      <c r="O384" s="76"/>
      <c r="P384" s="256" t="n">
        <f aca="false">O384*H384</f>
        <v>0</v>
      </c>
      <c r="Q384" s="256" t="n">
        <v>0</v>
      </c>
      <c r="R384" s="256" t="n">
        <f aca="false">Q384*H384</f>
        <v>0</v>
      </c>
      <c r="S384" s="256" t="n">
        <v>0.0025</v>
      </c>
      <c r="T384" s="257" t="n">
        <f aca="false">S384*H384</f>
        <v>0.0025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258" t="s">
        <v>302</v>
      </c>
      <c r="AT384" s="258" t="s">
        <v>250</v>
      </c>
      <c r="AU384" s="258" t="s">
        <v>265</v>
      </c>
      <c r="AY384" s="3" t="s">
        <v>247</v>
      </c>
      <c r="BE384" s="137" t="n">
        <f aca="false">IF(N384="základní",J384,0)</f>
        <v>0</v>
      </c>
      <c r="BF384" s="137" t="n">
        <f aca="false">IF(N384="snížená",J384,0)</f>
        <v>0</v>
      </c>
      <c r="BG384" s="137" t="n">
        <f aca="false">IF(N384="zákl. přenesená",J384,0)</f>
        <v>0</v>
      </c>
      <c r="BH384" s="137" t="n">
        <f aca="false">IF(N384="sníž. přenesená",J384,0)</f>
        <v>0</v>
      </c>
      <c r="BI384" s="137" t="n">
        <f aca="false">IF(N384="nulová",J384,0)</f>
        <v>0</v>
      </c>
      <c r="BJ384" s="3" t="s">
        <v>81</v>
      </c>
      <c r="BK384" s="137" t="n">
        <f aca="false">ROUND(I384*H384,2)</f>
        <v>0</v>
      </c>
      <c r="BL384" s="3" t="s">
        <v>302</v>
      </c>
      <c r="BM384" s="258" t="s">
        <v>1374</v>
      </c>
    </row>
    <row r="385" s="30" customFormat="true" ht="19.2" hidden="false" customHeight="false" outlineLevel="0" collapsed="false">
      <c r="A385" s="26"/>
      <c r="B385" s="27"/>
      <c r="C385" s="28"/>
      <c r="D385" s="259" t="s">
        <v>256</v>
      </c>
      <c r="E385" s="28"/>
      <c r="F385" s="260" t="s">
        <v>1373</v>
      </c>
      <c r="G385" s="28"/>
      <c r="H385" s="28"/>
      <c r="I385" s="211"/>
      <c r="J385" s="28"/>
      <c r="K385" s="28"/>
      <c r="L385" s="29"/>
      <c r="M385" s="261"/>
      <c r="N385" s="262"/>
      <c r="O385" s="76"/>
      <c r="P385" s="76"/>
      <c r="Q385" s="76"/>
      <c r="R385" s="76"/>
      <c r="S385" s="76"/>
      <c r="T385" s="77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T385" s="3" t="s">
        <v>256</v>
      </c>
      <c r="AU385" s="3" t="s">
        <v>265</v>
      </c>
    </row>
    <row r="386" s="30" customFormat="true" ht="24.15" hidden="false" customHeight="true" outlineLevel="0" collapsed="false">
      <c r="A386" s="26"/>
      <c r="B386" s="27"/>
      <c r="C386" s="246" t="s">
        <v>1375</v>
      </c>
      <c r="D386" s="246" t="s">
        <v>250</v>
      </c>
      <c r="E386" s="247" t="s">
        <v>1376</v>
      </c>
      <c r="F386" s="248" t="s">
        <v>1377</v>
      </c>
      <c r="G386" s="249" t="s">
        <v>291</v>
      </c>
      <c r="H386" s="250" t="n">
        <v>1</v>
      </c>
      <c r="I386" s="251"/>
      <c r="J386" s="252" t="n">
        <f aca="false">ROUND(I386*H386,2)</f>
        <v>0</v>
      </c>
      <c r="K386" s="253"/>
      <c r="L386" s="29"/>
      <c r="M386" s="254"/>
      <c r="N386" s="255" t="s">
        <v>39</v>
      </c>
      <c r="O386" s="76"/>
      <c r="P386" s="256" t="n">
        <f aca="false">O386*H386</f>
        <v>0</v>
      </c>
      <c r="Q386" s="256" t="n">
        <v>0</v>
      </c>
      <c r="R386" s="256" t="n">
        <f aca="false">Q386*H386</f>
        <v>0</v>
      </c>
      <c r="S386" s="256" t="n">
        <v>0</v>
      </c>
      <c r="T386" s="257" t="n">
        <f aca="false">S386*H386</f>
        <v>0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258" t="s">
        <v>302</v>
      </c>
      <c r="AT386" s="258" t="s">
        <v>250</v>
      </c>
      <c r="AU386" s="258" t="s">
        <v>265</v>
      </c>
      <c r="AY386" s="3" t="s">
        <v>247</v>
      </c>
      <c r="BE386" s="137" t="n">
        <f aca="false">IF(N386="základní",J386,0)</f>
        <v>0</v>
      </c>
      <c r="BF386" s="137" t="n">
        <f aca="false">IF(N386="snížená",J386,0)</f>
        <v>0</v>
      </c>
      <c r="BG386" s="137" t="n">
        <f aca="false">IF(N386="zákl. přenesená",J386,0)</f>
        <v>0</v>
      </c>
      <c r="BH386" s="137" t="n">
        <f aca="false">IF(N386="sníž. přenesená",J386,0)</f>
        <v>0</v>
      </c>
      <c r="BI386" s="137" t="n">
        <f aca="false">IF(N386="nulová",J386,0)</f>
        <v>0</v>
      </c>
      <c r="BJ386" s="3" t="s">
        <v>81</v>
      </c>
      <c r="BK386" s="137" t="n">
        <f aca="false">ROUND(I386*H386,2)</f>
        <v>0</v>
      </c>
      <c r="BL386" s="3" t="s">
        <v>302</v>
      </c>
      <c r="BM386" s="258" t="s">
        <v>1378</v>
      </c>
    </row>
    <row r="387" s="30" customFormat="true" ht="19.2" hidden="false" customHeight="false" outlineLevel="0" collapsed="false">
      <c r="A387" s="26"/>
      <c r="B387" s="27"/>
      <c r="C387" s="28"/>
      <c r="D387" s="259" t="s">
        <v>256</v>
      </c>
      <c r="E387" s="28"/>
      <c r="F387" s="260" t="s">
        <v>1377</v>
      </c>
      <c r="G387" s="28"/>
      <c r="H387" s="28"/>
      <c r="I387" s="211"/>
      <c r="J387" s="28"/>
      <c r="K387" s="28"/>
      <c r="L387" s="29"/>
      <c r="M387" s="261"/>
      <c r="N387" s="262"/>
      <c r="O387" s="76"/>
      <c r="P387" s="76"/>
      <c r="Q387" s="76"/>
      <c r="R387" s="76"/>
      <c r="S387" s="76"/>
      <c r="T387" s="77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T387" s="3" t="s">
        <v>256</v>
      </c>
      <c r="AU387" s="3" t="s">
        <v>265</v>
      </c>
    </row>
    <row r="388" s="30" customFormat="true" ht="16.5" hidden="false" customHeight="true" outlineLevel="0" collapsed="false">
      <c r="A388" s="26"/>
      <c r="B388" s="27"/>
      <c r="C388" s="246" t="s">
        <v>1379</v>
      </c>
      <c r="D388" s="246" t="s">
        <v>250</v>
      </c>
      <c r="E388" s="247" t="s">
        <v>1380</v>
      </c>
      <c r="F388" s="248" t="s">
        <v>1381</v>
      </c>
      <c r="G388" s="249" t="s">
        <v>291</v>
      </c>
      <c r="H388" s="250" t="n">
        <v>1</v>
      </c>
      <c r="I388" s="251"/>
      <c r="J388" s="252" t="n">
        <f aca="false">ROUND(I388*H388,2)</f>
        <v>0</v>
      </c>
      <c r="K388" s="253"/>
      <c r="L388" s="29"/>
      <c r="M388" s="254"/>
      <c r="N388" s="255" t="s">
        <v>39</v>
      </c>
      <c r="O388" s="76"/>
      <c r="P388" s="256" t="n">
        <f aca="false">O388*H388</f>
        <v>0</v>
      </c>
      <c r="Q388" s="256" t="n">
        <v>0</v>
      </c>
      <c r="R388" s="256" t="n">
        <f aca="false">Q388*H388</f>
        <v>0</v>
      </c>
      <c r="S388" s="256" t="n">
        <v>0</v>
      </c>
      <c r="T388" s="257" t="n">
        <f aca="false">S388*H388</f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258" t="s">
        <v>302</v>
      </c>
      <c r="AT388" s="258" t="s">
        <v>250</v>
      </c>
      <c r="AU388" s="258" t="s">
        <v>265</v>
      </c>
      <c r="AY388" s="3" t="s">
        <v>247</v>
      </c>
      <c r="BE388" s="137" t="n">
        <f aca="false">IF(N388="základní",J388,0)</f>
        <v>0</v>
      </c>
      <c r="BF388" s="137" t="n">
        <f aca="false">IF(N388="snížená",J388,0)</f>
        <v>0</v>
      </c>
      <c r="BG388" s="137" t="n">
        <f aca="false">IF(N388="zákl. přenesená",J388,0)</f>
        <v>0</v>
      </c>
      <c r="BH388" s="137" t="n">
        <f aca="false">IF(N388="sníž. přenesená",J388,0)</f>
        <v>0</v>
      </c>
      <c r="BI388" s="137" t="n">
        <f aca="false">IF(N388="nulová",J388,0)</f>
        <v>0</v>
      </c>
      <c r="BJ388" s="3" t="s">
        <v>81</v>
      </c>
      <c r="BK388" s="137" t="n">
        <f aca="false">ROUND(I388*H388,2)</f>
        <v>0</v>
      </c>
      <c r="BL388" s="3" t="s">
        <v>302</v>
      </c>
      <c r="BM388" s="258" t="s">
        <v>1382</v>
      </c>
    </row>
    <row r="389" s="30" customFormat="true" ht="10.2" hidden="false" customHeight="false" outlineLevel="0" collapsed="false">
      <c r="A389" s="26"/>
      <c r="B389" s="27"/>
      <c r="C389" s="28"/>
      <c r="D389" s="259" t="s">
        <v>256</v>
      </c>
      <c r="E389" s="28"/>
      <c r="F389" s="260" t="s">
        <v>1383</v>
      </c>
      <c r="G389" s="28"/>
      <c r="H389" s="28"/>
      <c r="I389" s="211"/>
      <c r="J389" s="28"/>
      <c r="K389" s="28"/>
      <c r="L389" s="29"/>
      <c r="M389" s="261"/>
      <c r="N389" s="262"/>
      <c r="O389" s="76"/>
      <c r="P389" s="76"/>
      <c r="Q389" s="76"/>
      <c r="R389" s="76"/>
      <c r="S389" s="76"/>
      <c r="T389" s="77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T389" s="3" t="s">
        <v>256</v>
      </c>
      <c r="AU389" s="3" t="s">
        <v>265</v>
      </c>
    </row>
    <row r="390" s="30" customFormat="true" ht="21.75" hidden="false" customHeight="true" outlineLevel="0" collapsed="false">
      <c r="A390" s="26"/>
      <c r="B390" s="27"/>
      <c r="C390" s="263" t="s">
        <v>1384</v>
      </c>
      <c r="D390" s="263" t="s">
        <v>288</v>
      </c>
      <c r="E390" s="264" t="s">
        <v>1385</v>
      </c>
      <c r="F390" s="265" t="s">
        <v>1386</v>
      </c>
      <c r="G390" s="266" t="s">
        <v>291</v>
      </c>
      <c r="H390" s="267" t="n">
        <v>1</v>
      </c>
      <c r="I390" s="268"/>
      <c r="J390" s="269" t="n">
        <f aca="false">ROUND(I390*H390,2)</f>
        <v>0</v>
      </c>
      <c r="K390" s="270"/>
      <c r="L390" s="271"/>
      <c r="M390" s="272"/>
      <c r="N390" s="273" t="s">
        <v>39</v>
      </c>
      <c r="O390" s="76"/>
      <c r="P390" s="256" t="n">
        <f aca="false">O390*H390</f>
        <v>0</v>
      </c>
      <c r="Q390" s="256" t="n">
        <v>0</v>
      </c>
      <c r="R390" s="256" t="n">
        <f aca="false">Q390*H390</f>
        <v>0</v>
      </c>
      <c r="S390" s="256" t="n">
        <v>0</v>
      </c>
      <c r="T390" s="257" t="n">
        <f aca="false">S390*H390</f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258" t="s">
        <v>324</v>
      </c>
      <c r="AT390" s="258" t="s">
        <v>288</v>
      </c>
      <c r="AU390" s="258" t="s">
        <v>265</v>
      </c>
      <c r="AY390" s="3" t="s">
        <v>247</v>
      </c>
      <c r="BE390" s="137" t="n">
        <f aca="false">IF(N390="základní",J390,0)</f>
        <v>0</v>
      </c>
      <c r="BF390" s="137" t="n">
        <f aca="false">IF(N390="snížená",J390,0)</f>
        <v>0</v>
      </c>
      <c r="BG390" s="137" t="n">
        <f aca="false">IF(N390="zákl. přenesená",J390,0)</f>
        <v>0</v>
      </c>
      <c r="BH390" s="137" t="n">
        <f aca="false">IF(N390="sníž. přenesená",J390,0)</f>
        <v>0</v>
      </c>
      <c r="BI390" s="137" t="n">
        <f aca="false">IF(N390="nulová",J390,0)</f>
        <v>0</v>
      </c>
      <c r="BJ390" s="3" t="s">
        <v>81</v>
      </c>
      <c r="BK390" s="137" t="n">
        <f aca="false">ROUND(I390*H390,2)</f>
        <v>0</v>
      </c>
      <c r="BL390" s="3" t="s">
        <v>302</v>
      </c>
      <c r="BM390" s="258" t="s">
        <v>1387</v>
      </c>
    </row>
    <row r="391" s="30" customFormat="true" ht="10.2" hidden="false" customHeight="false" outlineLevel="0" collapsed="false">
      <c r="A391" s="26"/>
      <c r="B391" s="27"/>
      <c r="C391" s="28"/>
      <c r="D391" s="259" t="s">
        <v>256</v>
      </c>
      <c r="E391" s="28"/>
      <c r="F391" s="260" t="s">
        <v>1386</v>
      </c>
      <c r="G391" s="28"/>
      <c r="H391" s="28"/>
      <c r="I391" s="211"/>
      <c r="J391" s="28"/>
      <c r="K391" s="28"/>
      <c r="L391" s="29"/>
      <c r="M391" s="261"/>
      <c r="N391" s="262"/>
      <c r="O391" s="76"/>
      <c r="P391" s="76"/>
      <c r="Q391" s="76"/>
      <c r="R391" s="76"/>
      <c r="S391" s="76"/>
      <c r="T391" s="77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T391" s="3" t="s">
        <v>256</v>
      </c>
      <c r="AU391" s="3" t="s">
        <v>265</v>
      </c>
    </row>
    <row r="392" s="30" customFormat="true" ht="16.5" hidden="false" customHeight="true" outlineLevel="0" collapsed="false">
      <c r="A392" s="26"/>
      <c r="B392" s="27"/>
      <c r="C392" s="246" t="s">
        <v>1388</v>
      </c>
      <c r="D392" s="246" t="s">
        <v>250</v>
      </c>
      <c r="E392" s="247" t="s">
        <v>1389</v>
      </c>
      <c r="F392" s="248" t="s">
        <v>1390</v>
      </c>
      <c r="G392" s="249" t="s">
        <v>291</v>
      </c>
      <c r="H392" s="250" t="n">
        <v>1</v>
      </c>
      <c r="I392" s="251"/>
      <c r="J392" s="252" t="n">
        <f aca="false">ROUND(I392*H392,2)</f>
        <v>0</v>
      </c>
      <c r="K392" s="253"/>
      <c r="L392" s="29"/>
      <c r="M392" s="254"/>
      <c r="N392" s="255" t="s">
        <v>39</v>
      </c>
      <c r="O392" s="76"/>
      <c r="P392" s="256" t="n">
        <f aca="false">O392*H392</f>
        <v>0</v>
      </c>
      <c r="Q392" s="256" t="n">
        <v>0</v>
      </c>
      <c r="R392" s="256" t="n">
        <f aca="false">Q392*H392</f>
        <v>0</v>
      </c>
      <c r="S392" s="256" t="n">
        <v>0</v>
      </c>
      <c r="T392" s="257" t="n">
        <f aca="false">S392*H392</f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258" t="s">
        <v>302</v>
      </c>
      <c r="AT392" s="258" t="s">
        <v>250</v>
      </c>
      <c r="AU392" s="258" t="s">
        <v>265</v>
      </c>
      <c r="AY392" s="3" t="s">
        <v>247</v>
      </c>
      <c r="BE392" s="137" t="n">
        <f aca="false">IF(N392="základní",J392,0)</f>
        <v>0</v>
      </c>
      <c r="BF392" s="137" t="n">
        <f aca="false">IF(N392="snížená",J392,0)</f>
        <v>0</v>
      </c>
      <c r="BG392" s="137" t="n">
        <f aca="false">IF(N392="zákl. přenesená",J392,0)</f>
        <v>0</v>
      </c>
      <c r="BH392" s="137" t="n">
        <f aca="false">IF(N392="sníž. přenesená",J392,0)</f>
        <v>0</v>
      </c>
      <c r="BI392" s="137" t="n">
        <f aca="false">IF(N392="nulová",J392,0)</f>
        <v>0</v>
      </c>
      <c r="BJ392" s="3" t="s">
        <v>81</v>
      </c>
      <c r="BK392" s="137" t="n">
        <f aca="false">ROUND(I392*H392,2)</f>
        <v>0</v>
      </c>
      <c r="BL392" s="3" t="s">
        <v>302</v>
      </c>
      <c r="BM392" s="258" t="s">
        <v>1391</v>
      </c>
    </row>
    <row r="393" s="30" customFormat="true" ht="10.2" hidden="false" customHeight="false" outlineLevel="0" collapsed="false">
      <c r="A393" s="26"/>
      <c r="B393" s="27"/>
      <c r="C393" s="28"/>
      <c r="D393" s="259" t="s">
        <v>256</v>
      </c>
      <c r="E393" s="28"/>
      <c r="F393" s="260" t="s">
        <v>1390</v>
      </c>
      <c r="G393" s="28"/>
      <c r="H393" s="28"/>
      <c r="I393" s="211"/>
      <c r="J393" s="28"/>
      <c r="K393" s="28"/>
      <c r="L393" s="29"/>
      <c r="M393" s="261"/>
      <c r="N393" s="262"/>
      <c r="O393" s="76"/>
      <c r="P393" s="76"/>
      <c r="Q393" s="76"/>
      <c r="R393" s="76"/>
      <c r="S393" s="76"/>
      <c r="T393" s="77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T393" s="3" t="s">
        <v>256</v>
      </c>
      <c r="AU393" s="3" t="s">
        <v>265</v>
      </c>
    </row>
    <row r="394" s="30" customFormat="true" ht="16.5" hidden="false" customHeight="true" outlineLevel="0" collapsed="false">
      <c r="A394" s="26"/>
      <c r="B394" s="27"/>
      <c r="C394" s="246" t="s">
        <v>1392</v>
      </c>
      <c r="D394" s="246" t="s">
        <v>250</v>
      </c>
      <c r="E394" s="247" t="s">
        <v>1393</v>
      </c>
      <c r="F394" s="248" t="s">
        <v>1394</v>
      </c>
      <c r="G394" s="249" t="s">
        <v>291</v>
      </c>
      <c r="H394" s="250" t="n">
        <v>1</v>
      </c>
      <c r="I394" s="251"/>
      <c r="J394" s="252" t="n">
        <f aca="false">ROUND(I394*H394,2)</f>
        <v>0</v>
      </c>
      <c r="K394" s="253"/>
      <c r="L394" s="29"/>
      <c r="M394" s="254"/>
      <c r="N394" s="255" t="s">
        <v>39</v>
      </c>
      <c r="O394" s="76"/>
      <c r="P394" s="256" t="n">
        <f aca="false">O394*H394</f>
        <v>0</v>
      </c>
      <c r="Q394" s="256" t="n">
        <v>0</v>
      </c>
      <c r="R394" s="256" t="n">
        <f aca="false">Q394*H394</f>
        <v>0</v>
      </c>
      <c r="S394" s="256" t="n">
        <v>0</v>
      </c>
      <c r="T394" s="257" t="n">
        <f aca="false">S394*H394</f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258" t="s">
        <v>302</v>
      </c>
      <c r="AT394" s="258" t="s">
        <v>250</v>
      </c>
      <c r="AU394" s="258" t="s">
        <v>265</v>
      </c>
      <c r="AY394" s="3" t="s">
        <v>247</v>
      </c>
      <c r="BE394" s="137" t="n">
        <f aca="false">IF(N394="základní",J394,0)</f>
        <v>0</v>
      </c>
      <c r="BF394" s="137" t="n">
        <f aca="false">IF(N394="snížená",J394,0)</f>
        <v>0</v>
      </c>
      <c r="BG394" s="137" t="n">
        <f aca="false">IF(N394="zákl. přenesená",J394,0)</f>
        <v>0</v>
      </c>
      <c r="BH394" s="137" t="n">
        <f aca="false">IF(N394="sníž. přenesená",J394,0)</f>
        <v>0</v>
      </c>
      <c r="BI394" s="137" t="n">
        <f aca="false">IF(N394="nulová",J394,0)</f>
        <v>0</v>
      </c>
      <c r="BJ394" s="3" t="s">
        <v>81</v>
      </c>
      <c r="BK394" s="137" t="n">
        <f aca="false">ROUND(I394*H394,2)</f>
        <v>0</v>
      </c>
      <c r="BL394" s="3" t="s">
        <v>302</v>
      </c>
      <c r="BM394" s="258" t="s">
        <v>1395</v>
      </c>
    </row>
    <row r="395" s="30" customFormat="true" ht="10.2" hidden="false" customHeight="false" outlineLevel="0" collapsed="false">
      <c r="A395" s="26"/>
      <c r="B395" s="27"/>
      <c r="C395" s="28"/>
      <c r="D395" s="259" t="s">
        <v>256</v>
      </c>
      <c r="E395" s="28"/>
      <c r="F395" s="260" t="s">
        <v>1396</v>
      </c>
      <c r="G395" s="28"/>
      <c r="H395" s="28"/>
      <c r="I395" s="211"/>
      <c r="J395" s="28"/>
      <c r="K395" s="28"/>
      <c r="L395" s="29"/>
      <c r="M395" s="261"/>
      <c r="N395" s="262"/>
      <c r="O395" s="76"/>
      <c r="P395" s="76"/>
      <c r="Q395" s="76"/>
      <c r="R395" s="76"/>
      <c r="S395" s="76"/>
      <c r="T395" s="77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T395" s="3" t="s">
        <v>256</v>
      </c>
      <c r="AU395" s="3" t="s">
        <v>265</v>
      </c>
    </row>
    <row r="396" s="30" customFormat="true" ht="24.15" hidden="false" customHeight="true" outlineLevel="0" collapsed="false">
      <c r="A396" s="26"/>
      <c r="B396" s="27"/>
      <c r="C396" s="246" t="s">
        <v>1397</v>
      </c>
      <c r="D396" s="246" t="s">
        <v>250</v>
      </c>
      <c r="E396" s="247" t="s">
        <v>1398</v>
      </c>
      <c r="F396" s="248" t="s">
        <v>1399</v>
      </c>
      <c r="G396" s="249" t="s">
        <v>291</v>
      </c>
      <c r="H396" s="250" t="n">
        <v>1</v>
      </c>
      <c r="I396" s="251"/>
      <c r="J396" s="252" t="n">
        <f aca="false">ROUND(I396*H396,2)</f>
        <v>0</v>
      </c>
      <c r="K396" s="253"/>
      <c r="L396" s="29"/>
      <c r="M396" s="254"/>
      <c r="N396" s="255" t="s">
        <v>39</v>
      </c>
      <c r="O396" s="76"/>
      <c r="P396" s="256" t="n">
        <f aca="false">O396*H396</f>
        <v>0</v>
      </c>
      <c r="Q396" s="256" t="n">
        <v>0</v>
      </c>
      <c r="R396" s="256" t="n">
        <f aca="false">Q396*H396</f>
        <v>0</v>
      </c>
      <c r="S396" s="256" t="n">
        <v>0</v>
      </c>
      <c r="T396" s="257" t="n">
        <f aca="false">S396*H396</f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258" t="s">
        <v>302</v>
      </c>
      <c r="AT396" s="258" t="s">
        <v>250</v>
      </c>
      <c r="AU396" s="258" t="s">
        <v>265</v>
      </c>
      <c r="AY396" s="3" t="s">
        <v>247</v>
      </c>
      <c r="BE396" s="137" t="n">
        <f aca="false">IF(N396="základní",J396,0)</f>
        <v>0</v>
      </c>
      <c r="BF396" s="137" t="n">
        <f aca="false">IF(N396="snížená",J396,0)</f>
        <v>0</v>
      </c>
      <c r="BG396" s="137" t="n">
        <f aca="false">IF(N396="zákl. přenesená",J396,0)</f>
        <v>0</v>
      </c>
      <c r="BH396" s="137" t="n">
        <f aca="false">IF(N396="sníž. přenesená",J396,0)</f>
        <v>0</v>
      </c>
      <c r="BI396" s="137" t="n">
        <f aca="false">IF(N396="nulová",J396,0)</f>
        <v>0</v>
      </c>
      <c r="BJ396" s="3" t="s">
        <v>81</v>
      </c>
      <c r="BK396" s="137" t="n">
        <f aca="false">ROUND(I396*H396,2)</f>
        <v>0</v>
      </c>
      <c r="BL396" s="3" t="s">
        <v>302</v>
      </c>
      <c r="BM396" s="258" t="s">
        <v>1400</v>
      </c>
    </row>
    <row r="397" s="30" customFormat="true" ht="19.2" hidden="false" customHeight="false" outlineLevel="0" collapsed="false">
      <c r="A397" s="26"/>
      <c r="B397" s="27"/>
      <c r="C397" s="28"/>
      <c r="D397" s="259" t="s">
        <v>256</v>
      </c>
      <c r="E397" s="28"/>
      <c r="F397" s="260" t="s">
        <v>1399</v>
      </c>
      <c r="G397" s="28"/>
      <c r="H397" s="28"/>
      <c r="I397" s="211"/>
      <c r="J397" s="28"/>
      <c r="K397" s="28"/>
      <c r="L397" s="29"/>
      <c r="M397" s="261"/>
      <c r="N397" s="262"/>
      <c r="O397" s="76"/>
      <c r="P397" s="76"/>
      <c r="Q397" s="76"/>
      <c r="R397" s="76"/>
      <c r="S397" s="76"/>
      <c r="T397" s="77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T397" s="3" t="s">
        <v>256</v>
      </c>
      <c r="AU397" s="3" t="s">
        <v>265</v>
      </c>
    </row>
    <row r="398" s="30" customFormat="true" ht="37.8" hidden="false" customHeight="true" outlineLevel="0" collapsed="false">
      <c r="A398" s="26"/>
      <c r="B398" s="27"/>
      <c r="C398" s="246" t="s">
        <v>1401</v>
      </c>
      <c r="D398" s="246" t="s">
        <v>250</v>
      </c>
      <c r="E398" s="247" t="s">
        <v>1402</v>
      </c>
      <c r="F398" s="248" t="s">
        <v>1403</v>
      </c>
      <c r="G398" s="249" t="s">
        <v>291</v>
      </c>
      <c r="H398" s="250" t="n">
        <v>1</v>
      </c>
      <c r="I398" s="251"/>
      <c r="J398" s="252" t="n">
        <f aca="false">ROUND(I398*H398,2)</f>
        <v>0</v>
      </c>
      <c r="K398" s="253"/>
      <c r="L398" s="29"/>
      <c r="M398" s="254"/>
      <c r="N398" s="255" t="s">
        <v>39</v>
      </c>
      <c r="O398" s="76"/>
      <c r="P398" s="256" t="n">
        <f aca="false">O398*H398</f>
        <v>0</v>
      </c>
      <c r="Q398" s="256" t="n">
        <v>0</v>
      </c>
      <c r="R398" s="256" t="n">
        <f aca="false">Q398*H398</f>
        <v>0</v>
      </c>
      <c r="S398" s="256" t="n">
        <v>0.0025</v>
      </c>
      <c r="T398" s="257" t="n">
        <f aca="false">S398*H398</f>
        <v>0.0025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258" t="s">
        <v>302</v>
      </c>
      <c r="AT398" s="258" t="s">
        <v>250</v>
      </c>
      <c r="AU398" s="258" t="s">
        <v>265</v>
      </c>
      <c r="AY398" s="3" t="s">
        <v>247</v>
      </c>
      <c r="BE398" s="137" t="n">
        <f aca="false">IF(N398="základní",J398,0)</f>
        <v>0</v>
      </c>
      <c r="BF398" s="137" t="n">
        <f aca="false">IF(N398="snížená",J398,0)</f>
        <v>0</v>
      </c>
      <c r="BG398" s="137" t="n">
        <f aca="false">IF(N398="zákl. přenesená",J398,0)</f>
        <v>0</v>
      </c>
      <c r="BH398" s="137" t="n">
        <f aca="false">IF(N398="sníž. přenesená",J398,0)</f>
        <v>0</v>
      </c>
      <c r="BI398" s="137" t="n">
        <f aca="false">IF(N398="nulová",J398,0)</f>
        <v>0</v>
      </c>
      <c r="BJ398" s="3" t="s">
        <v>81</v>
      </c>
      <c r="BK398" s="137" t="n">
        <f aca="false">ROUND(I398*H398,2)</f>
        <v>0</v>
      </c>
      <c r="BL398" s="3" t="s">
        <v>302</v>
      </c>
      <c r="BM398" s="258" t="s">
        <v>1404</v>
      </c>
    </row>
    <row r="399" s="30" customFormat="true" ht="28.8" hidden="false" customHeight="false" outlineLevel="0" collapsed="false">
      <c r="A399" s="26"/>
      <c r="B399" s="27"/>
      <c r="C399" s="28"/>
      <c r="D399" s="259" t="s">
        <v>256</v>
      </c>
      <c r="E399" s="28"/>
      <c r="F399" s="260" t="s">
        <v>1403</v>
      </c>
      <c r="G399" s="28"/>
      <c r="H399" s="28"/>
      <c r="I399" s="211"/>
      <c r="J399" s="28"/>
      <c r="K399" s="28"/>
      <c r="L399" s="29"/>
      <c r="M399" s="261"/>
      <c r="N399" s="262"/>
      <c r="O399" s="76"/>
      <c r="P399" s="76"/>
      <c r="Q399" s="76"/>
      <c r="R399" s="76"/>
      <c r="S399" s="76"/>
      <c r="T399" s="77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T399" s="3" t="s">
        <v>256</v>
      </c>
      <c r="AU399" s="3" t="s">
        <v>265</v>
      </c>
    </row>
    <row r="400" s="30" customFormat="true" ht="16.5" hidden="false" customHeight="true" outlineLevel="0" collapsed="false">
      <c r="A400" s="26"/>
      <c r="B400" s="27"/>
      <c r="C400" s="246" t="s">
        <v>1692</v>
      </c>
      <c r="D400" s="246" t="s">
        <v>250</v>
      </c>
      <c r="E400" s="247" t="s">
        <v>1693</v>
      </c>
      <c r="F400" s="248" t="s">
        <v>1694</v>
      </c>
      <c r="G400" s="249" t="s">
        <v>291</v>
      </c>
      <c r="H400" s="250" t="n">
        <v>1</v>
      </c>
      <c r="I400" s="251"/>
      <c r="J400" s="252" t="n">
        <f aca="false">ROUND(I400*H400,2)</f>
        <v>0</v>
      </c>
      <c r="K400" s="253"/>
      <c r="L400" s="29"/>
      <c r="M400" s="254"/>
      <c r="N400" s="255" t="s">
        <v>39</v>
      </c>
      <c r="O400" s="76"/>
      <c r="P400" s="256" t="n">
        <f aca="false">O400*H400</f>
        <v>0</v>
      </c>
      <c r="Q400" s="256" t="n">
        <v>0</v>
      </c>
      <c r="R400" s="256" t="n">
        <f aca="false">Q400*H400</f>
        <v>0</v>
      </c>
      <c r="S400" s="256" t="n">
        <v>0</v>
      </c>
      <c r="T400" s="257" t="n">
        <f aca="false">S400*H400</f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258" t="s">
        <v>302</v>
      </c>
      <c r="AT400" s="258" t="s">
        <v>250</v>
      </c>
      <c r="AU400" s="258" t="s">
        <v>265</v>
      </c>
      <c r="AY400" s="3" t="s">
        <v>247</v>
      </c>
      <c r="BE400" s="137" t="n">
        <f aca="false">IF(N400="základní",J400,0)</f>
        <v>0</v>
      </c>
      <c r="BF400" s="137" t="n">
        <f aca="false">IF(N400="snížená",J400,0)</f>
        <v>0</v>
      </c>
      <c r="BG400" s="137" t="n">
        <f aca="false">IF(N400="zákl. přenesená",J400,0)</f>
        <v>0</v>
      </c>
      <c r="BH400" s="137" t="n">
        <f aca="false">IF(N400="sníž. přenesená",J400,0)</f>
        <v>0</v>
      </c>
      <c r="BI400" s="137" t="n">
        <f aca="false">IF(N400="nulová",J400,0)</f>
        <v>0</v>
      </c>
      <c r="BJ400" s="3" t="s">
        <v>81</v>
      </c>
      <c r="BK400" s="137" t="n">
        <f aca="false">ROUND(I400*H400,2)</f>
        <v>0</v>
      </c>
      <c r="BL400" s="3" t="s">
        <v>302</v>
      </c>
      <c r="BM400" s="258" t="s">
        <v>1695</v>
      </c>
    </row>
    <row r="401" s="30" customFormat="true" ht="10.2" hidden="false" customHeight="false" outlineLevel="0" collapsed="false">
      <c r="A401" s="26"/>
      <c r="B401" s="27"/>
      <c r="C401" s="28"/>
      <c r="D401" s="259" t="s">
        <v>256</v>
      </c>
      <c r="E401" s="28"/>
      <c r="F401" s="260" t="s">
        <v>1694</v>
      </c>
      <c r="G401" s="28"/>
      <c r="H401" s="28"/>
      <c r="I401" s="211"/>
      <c r="J401" s="28"/>
      <c r="K401" s="28"/>
      <c r="L401" s="29"/>
      <c r="M401" s="261"/>
      <c r="N401" s="262"/>
      <c r="O401" s="76"/>
      <c r="P401" s="76"/>
      <c r="Q401" s="76"/>
      <c r="R401" s="76"/>
      <c r="S401" s="76"/>
      <c r="T401" s="77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T401" s="3" t="s">
        <v>256</v>
      </c>
      <c r="AU401" s="3" t="s">
        <v>265</v>
      </c>
    </row>
    <row r="402" s="30" customFormat="true" ht="16.5" hidden="false" customHeight="true" outlineLevel="0" collapsed="false">
      <c r="A402" s="26"/>
      <c r="B402" s="27"/>
      <c r="C402" s="246" t="s">
        <v>1696</v>
      </c>
      <c r="D402" s="246" t="s">
        <v>250</v>
      </c>
      <c r="E402" s="247" t="s">
        <v>1697</v>
      </c>
      <c r="F402" s="248" t="s">
        <v>1698</v>
      </c>
      <c r="G402" s="249" t="s">
        <v>291</v>
      </c>
      <c r="H402" s="250" t="n">
        <v>1</v>
      </c>
      <c r="I402" s="251"/>
      <c r="J402" s="252" t="n">
        <f aca="false">ROUND(I402*H402,2)</f>
        <v>0</v>
      </c>
      <c r="K402" s="253"/>
      <c r="L402" s="29"/>
      <c r="M402" s="254"/>
      <c r="N402" s="255" t="s">
        <v>39</v>
      </c>
      <c r="O402" s="76"/>
      <c r="P402" s="256" t="n">
        <f aca="false">O402*H402</f>
        <v>0</v>
      </c>
      <c r="Q402" s="256" t="n">
        <v>0</v>
      </c>
      <c r="R402" s="256" t="n">
        <f aca="false">Q402*H402</f>
        <v>0</v>
      </c>
      <c r="S402" s="256" t="n">
        <v>0</v>
      </c>
      <c r="T402" s="257" t="n">
        <f aca="false">S402*H402</f>
        <v>0</v>
      </c>
      <c r="U402" s="26"/>
      <c r="V402" s="26"/>
      <c r="W402" s="26"/>
      <c r="X402" s="26"/>
      <c r="Y402" s="26"/>
      <c r="Z402" s="26"/>
      <c r="AA402" s="26"/>
      <c r="AB402" s="26"/>
      <c r="AC402" s="26"/>
      <c r="AD402" s="26"/>
      <c r="AE402" s="26"/>
      <c r="AR402" s="258" t="s">
        <v>302</v>
      </c>
      <c r="AT402" s="258" t="s">
        <v>250</v>
      </c>
      <c r="AU402" s="258" t="s">
        <v>265</v>
      </c>
      <c r="AY402" s="3" t="s">
        <v>247</v>
      </c>
      <c r="BE402" s="137" t="n">
        <f aca="false">IF(N402="základní",J402,0)</f>
        <v>0</v>
      </c>
      <c r="BF402" s="137" t="n">
        <f aca="false">IF(N402="snížená",J402,0)</f>
        <v>0</v>
      </c>
      <c r="BG402" s="137" t="n">
        <f aca="false">IF(N402="zákl. přenesená",J402,0)</f>
        <v>0</v>
      </c>
      <c r="BH402" s="137" t="n">
        <f aca="false">IF(N402="sníž. přenesená",J402,0)</f>
        <v>0</v>
      </c>
      <c r="BI402" s="137" t="n">
        <f aca="false">IF(N402="nulová",J402,0)</f>
        <v>0</v>
      </c>
      <c r="BJ402" s="3" t="s">
        <v>81</v>
      </c>
      <c r="BK402" s="137" t="n">
        <f aca="false">ROUND(I402*H402,2)</f>
        <v>0</v>
      </c>
      <c r="BL402" s="3" t="s">
        <v>302</v>
      </c>
      <c r="BM402" s="258" t="s">
        <v>1699</v>
      </c>
    </row>
    <row r="403" s="30" customFormat="true" ht="19.2" hidden="false" customHeight="false" outlineLevel="0" collapsed="false">
      <c r="A403" s="26"/>
      <c r="B403" s="27"/>
      <c r="C403" s="28"/>
      <c r="D403" s="259" t="s">
        <v>256</v>
      </c>
      <c r="E403" s="28"/>
      <c r="F403" s="260" t="s">
        <v>1700</v>
      </c>
      <c r="G403" s="28"/>
      <c r="H403" s="28"/>
      <c r="I403" s="211"/>
      <c r="J403" s="28"/>
      <c r="K403" s="28"/>
      <c r="L403" s="29"/>
      <c r="M403" s="261"/>
      <c r="N403" s="262"/>
      <c r="O403" s="76"/>
      <c r="P403" s="76"/>
      <c r="Q403" s="76"/>
      <c r="R403" s="76"/>
      <c r="S403" s="76"/>
      <c r="T403" s="77"/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T403" s="3" t="s">
        <v>256</v>
      </c>
      <c r="AU403" s="3" t="s">
        <v>265</v>
      </c>
    </row>
    <row r="404" s="30" customFormat="true" ht="16.5" hidden="false" customHeight="true" outlineLevel="0" collapsed="false">
      <c r="A404" s="26"/>
      <c r="B404" s="27"/>
      <c r="C404" s="263" t="s">
        <v>1701</v>
      </c>
      <c r="D404" s="263" t="s">
        <v>288</v>
      </c>
      <c r="E404" s="264" t="s">
        <v>1702</v>
      </c>
      <c r="F404" s="265" t="s">
        <v>1703</v>
      </c>
      <c r="G404" s="266" t="s">
        <v>291</v>
      </c>
      <c r="H404" s="267" t="n">
        <v>1</v>
      </c>
      <c r="I404" s="268"/>
      <c r="J404" s="269" t="n">
        <f aca="false">ROUND(I404*H404,2)</f>
        <v>0</v>
      </c>
      <c r="K404" s="270"/>
      <c r="L404" s="271"/>
      <c r="M404" s="272"/>
      <c r="N404" s="273" t="s">
        <v>39</v>
      </c>
      <c r="O404" s="76"/>
      <c r="P404" s="256" t="n">
        <f aca="false">O404*H404</f>
        <v>0</v>
      </c>
      <c r="Q404" s="256" t="n">
        <v>9E-005</v>
      </c>
      <c r="R404" s="256" t="n">
        <f aca="false">Q404*H404</f>
        <v>9E-005</v>
      </c>
      <c r="S404" s="256" t="n">
        <v>0</v>
      </c>
      <c r="T404" s="257" t="n">
        <f aca="false">S404*H404</f>
        <v>0</v>
      </c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R404" s="258" t="s">
        <v>324</v>
      </c>
      <c r="AT404" s="258" t="s">
        <v>288</v>
      </c>
      <c r="AU404" s="258" t="s">
        <v>265</v>
      </c>
      <c r="AY404" s="3" t="s">
        <v>247</v>
      </c>
      <c r="BE404" s="137" t="n">
        <f aca="false">IF(N404="základní",J404,0)</f>
        <v>0</v>
      </c>
      <c r="BF404" s="137" t="n">
        <f aca="false">IF(N404="snížená",J404,0)</f>
        <v>0</v>
      </c>
      <c r="BG404" s="137" t="n">
        <f aca="false">IF(N404="zákl. přenesená",J404,0)</f>
        <v>0</v>
      </c>
      <c r="BH404" s="137" t="n">
        <f aca="false">IF(N404="sníž. přenesená",J404,0)</f>
        <v>0</v>
      </c>
      <c r="BI404" s="137" t="n">
        <f aca="false">IF(N404="nulová",J404,0)</f>
        <v>0</v>
      </c>
      <c r="BJ404" s="3" t="s">
        <v>81</v>
      </c>
      <c r="BK404" s="137" t="n">
        <f aca="false">ROUND(I404*H404,2)</f>
        <v>0</v>
      </c>
      <c r="BL404" s="3" t="s">
        <v>302</v>
      </c>
      <c r="BM404" s="258" t="s">
        <v>1704</v>
      </c>
    </row>
    <row r="405" s="30" customFormat="true" ht="10.2" hidden="false" customHeight="false" outlineLevel="0" collapsed="false">
      <c r="A405" s="26"/>
      <c r="B405" s="27"/>
      <c r="C405" s="28"/>
      <c r="D405" s="259" t="s">
        <v>256</v>
      </c>
      <c r="E405" s="28"/>
      <c r="F405" s="260" t="s">
        <v>1705</v>
      </c>
      <c r="G405" s="28"/>
      <c r="H405" s="28"/>
      <c r="I405" s="211"/>
      <c r="J405" s="28"/>
      <c r="K405" s="28"/>
      <c r="L405" s="29"/>
      <c r="M405" s="261"/>
      <c r="N405" s="262"/>
      <c r="O405" s="76"/>
      <c r="P405" s="76"/>
      <c r="Q405" s="76"/>
      <c r="R405" s="76"/>
      <c r="S405" s="76"/>
      <c r="T405" s="77"/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T405" s="3" t="s">
        <v>256</v>
      </c>
      <c r="AU405" s="3" t="s">
        <v>265</v>
      </c>
    </row>
    <row r="406" s="30" customFormat="true" ht="21.75" hidden="false" customHeight="true" outlineLevel="0" collapsed="false">
      <c r="A406" s="26"/>
      <c r="B406" s="27"/>
      <c r="C406" s="246" t="s">
        <v>1706</v>
      </c>
      <c r="D406" s="246" t="s">
        <v>250</v>
      </c>
      <c r="E406" s="247" t="s">
        <v>1707</v>
      </c>
      <c r="F406" s="248" t="s">
        <v>1708</v>
      </c>
      <c r="G406" s="249" t="s">
        <v>291</v>
      </c>
      <c r="H406" s="250" t="n">
        <v>1</v>
      </c>
      <c r="I406" s="251"/>
      <c r="J406" s="252" t="n">
        <f aca="false">ROUND(I406*H406,2)</f>
        <v>0</v>
      </c>
      <c r="K406" s="253"/>
      <c r="L406" s="29"/>
      <c r="M406" s="254"/>
      <c r="N406" s="255" t="s">
        <v>39</v>
      </c>
      <c r="O406" s="76"/>
      <c r="P406" s="256" t="n">
        <f aca="false">O406*H406</f>
        <v>0</v>
      </c>
      <c r="Q406" s="256" t="n">
        <v>0</v>
      </c>
      <c r="R406" s="256" t="n">
        <f aca="false">Q406*H406</f>
        <v>0</v>
      </c>
      <c r="S406" s="256" t="n">
        <v>0</v>
      </c>
      <c r="T406" s="257" t="n">
        <f aca="false">S406*H406</f>
        <v>0</v>
      </c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R406" s="258" t="s">
        <v>302</v>
      </c>
      <c r="AT406" s="258" t="s">
        <v>250</v>
      </c>
      <c r="AU406" s="258" t="s">
        <v>265</v>
      </c>
      <c r="AY406" s="3" t="s">
        <v>247</v>
      </c>
      <c r="BE406" s="137" t="n">
        <f aca="false">IF(N406="základní",J406,0)</f>
        <v>0</v>
      </c>
      <c r="BF406" s="137" t="n">
        <f aca="false">IF(N406="snížená",J406,0)</f>
        <v>0</v>
      </c>
      <c r="BG406" s="137" t="n">
        <f aca="false">IF(N406="zákl. přenesená",J406,0)</f>
        <v>0</v>
      </c>
      <c r="BH406" s="137" t="n">
        <f aca="false">IF(N406="sníž. přenesená",J406,0)</f>
        <v>0</v>
      </c>
      <c r="BI406" s="137" t="n">
        <f aca="false">IF(N406="nulová",J406,0)</f>
        <v>0</v>
      </c>
      <c r="BJ406" s="3" t="s">
        <v>81</v>
      </c>
      <c r="BK406" s="137" t="n">
        <f aca="false">ROUND(I406*H406,2)</f>
        <v>0</v>
      </c>
      <c r="BL406" s="3" t="s">
        <v>302</v>
      </c>
      <c r="BM406" s="258" t="s">
        <v>1709</v>
      </c>
    </row>
    <row r="407" s="30" customFormat="true" ht="10.2" hidden="false" customHeight="false" outlineLevel="0" collapsed="false">
      <c r="A407" s="26"/>
      <c r="B407" s="27"/>
      <c r="C407" s="28"/>
      <c r="D407" s="259" t="s">
        <v>256</v>
      </c>
      <c r="E407" s="28"/>
      <c r="F407" s="260" t="s">
        <v>1708</v>
      </c>
      <c r="G407" s="28"/>
      <c r="H407" s="28"/>
      <c r="I407" s="211"/>
      <c r="J407" s="28"/>
      <c r="K407" s="28"/>
      <c r="L407" s="29"/>
      <c r="M407" s="261"/>
      <c r="N407" s="262"/>
      <c r="O407" s="76"/>
      <c r="P407" s="76"/>
      <c r="Q407" s="76"/>
      <c r="R407" s="76"/>
      <c r="S407" s="76"/>
      <c r="T407" s="77"/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T407" s="3" t="s">
        <v>256</v>
      </c>
      <c r="AU407" s="3" t="s">
        <v>265</v>
      </c>
    </row>
    <row r="408" s="30" customFormat="true" ht="16.5" hidden="false" customHeight="true" outlineLevel="0" collapsed="false">
      <c r="A408" s="26"/>
      <c r="B408" s="27"/>
      <c r="C408" s="246" t="s">
        <v>1710</v>
      </c>
      <c r="D408" s="246" t="s">
        <v>250</v>
      </c>
      <c r="E408" s="247" t="s">
        <v>1697</v>
      </c>
      <c r="F408" s="248" t="s">
        <v>1698</v>
      </c>
      <c r="G408" s="249" t="s">
        <v>291</v>
      </c>
      <c r="H408" s="250" t="n">
        <v>1</v>
      </c>
      <c r="I408" s="251"/>
      <c r="J408" s="252" t="n">
        <f aca="false">ROUND(I408*H408,2)</f>
        <v>0</v>
      </c>
      <c r="K408" s="253"/>
      <c r="L408" s="29"/>
      <c r="M408" s="254"/>
      <c r="N408" s="255" t="s">
        <v>39</v>
      </c>
      <c r="O408" s="76"/>
      <c r="P408" s="256" t="n">
        <f aca="false">O408*H408</f>
        <v>0</v>
      </c>
      <c r="Q408" s="256" t="n">
        <v>0</v>
      </c>
      <c r="R408" s="256" t="n">
        <f aca="false">Q408*H408</f>
        <v>0</v>
      </c>
      <c r="S408" s="256" t="n">
        <v>0</v>
      </c>
      <c r="T408" s="257" t="n">
        <f aca="false">S408*H408</f>
        <v>0</v>
      </c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R408" s="258" t="s">
        <v>302</v>
      </c>
      <c r="AT408" s="258" t="s">
        <v>250</v>
      </c>
      <c r="AU408" s="258" t="s">
        <v>265</v>
      </c>
      <c r="AY408" s="3" t="s">
        <v>247</v>
      </c>
      <c r="BE408" s="137" t="n">
        <f aca="false">IF(N408="základní",J408,0)</f>
        <v>0</v>
      </c>
      <c r="BF408" s="137" t="n">
        <f aca="false">IF(N408="snížená",J408,0)</f>
        <v>0</v>
      </c>
      <c r="BG408" s="137" t="n">
        <f aca="false">IF(N408="zákl. přenesená",J408,0)</f>
        <v>0</v>
      </c>
      <c r="BH408" s="137" t="n">
        <f aca="false">IF(N408="sníž. přenesená",J408,0)</f>
        <v>0</v>
      </c>
      <c r="BI408" s="137" t="n">
        <f aca="false">IF(N408="nulová",J408,0)</f>
        <v>0</v>
      </c>
      <c r="BJ408" s="3" t="s">
        <v>81</v>
      </c>
      <c r="BK408" s="137" t="n">
        <f aca="false">ROUND(I408*H408,2)</f>
        <v>0</v>
      </c>
      <c r="BL408" s="3" t="s">
        <v>302</v>
      </c>
      <c r="BM408" s="258" t="s">
        <v>1711</v>
      </c>
    </row>
    <row r="409" s="30" customFormat="true" ht="19.2" hidden="false" customHeight="false" outlineLevel="0" collapsed="false">
      <c r="A409" s="26"/>
      <c r="B409" s="27"/>
      <c r="C409" s="28"/>
      <c r="D409" s="259" t="s">
        <v>256</v>
      </c>
      <c r="E409" s="28"/>
      <c r="F409" s="260" t="s">
        <v>1700</v>
      </c>
      <c r="G409" s="28"/>
      <c r="H409" s="28"/>
      <c r="I409" s="211"/>
      <c r="J409" s="28"/>
      <c r="K409" s="28"/>
      <c r="L409" s="29"/>
      <c r="M409" s="261"/>
      <c r="N409" s="262"/>
      <c r="O409" s="76"/>
      <c r="P409" s="76"/>
      <c r="Q409" s="76"/>
      <c r="R409" s="76"/>
      <c r="S409" s="76"/>
      <c r="T409" s="77"/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T409" s="3" t="s">
        <v>256</v>
      </c>
      <c r="AU409" s="3" t="s">
        <v>265</v>
      </c>
    </row>
    <row r="410" s="30" customFormat="true" ht="16.5" hidden="false" customHeight="true" outlineLevel="0" collapsed="false">
      <c r="A410" s="26"/>
      <c r="B410" s="27"/>
      <c r="C410" s="263" t="s">
        <v>1712</v>
      </c>
      <c r="D410" s="263" t="s">
        <v>288</v>
      </c>
      <c r="E410" s="264" t="s">
        <v>1713</v>
      </c>
      <c r="F410" s="265" t="s">
        <v>1714</v>
      </c>
      <c r="G410" s="266" t="s">
        <v>291</v>
      </c>
      <c r="H410" s="267" t="n">
        <v>1</v>
      </c>
      <c r="I410" s="268"/>
      <c r="J410" s="269" t="n">
        <f aca="false">ROUND(I410*H410,2)</f>
        <v>0</v>
      </c>
      <c r="K410" s="270"/>
      <c r="L410" s="271"/>
      <c r="M410" s="272"/>
      <c r="N410" s="273" t="s">
        <v>39</v>
      </c>
      <c r="O410" s="76"/>
      <c r="P410" s="256" t="n">
        <f aca="false">O410*H410</f>
        <v>0</v>
      </c>
      <c r="Q410" s="256" t="n">
        <v>9E-005</v>
      </c>
      <c r="R410" s="256" t="n">
        <f aca="false">Q410*H410</f>
        <v>9E-005</v>
      </c>
      <c r="S410" s="256" t="n">
        <v>0</v>
      </c>
      <c r="T410" s="257" t="n">
        <f aca="false">S410*H410</f>
        <v>0</v>
      </c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R410" s="258" t="s">
        <v>324</v>
      </c>
      <c r="AT410" s="258" t="s">
        <v>288</v>
      </c>
      <c r="AU410" s="258" t="s">
        <v>265</v>
      </c>
      <c r="AY410" s="3" t="s">
        <v>247</v>
      </c>
      <c r="BE410" s="137" t="n">
        <f aca="false">IF(N410="základní",J410,0)</f>
        <v>0</v>
      </c>
      <c r="BF410" s="137" t="n">
        <f aca="false">IF(N410="snížená",J410,0)</f>
        <v>0</v>
      </c>
      <c r="BG410" s="137" t="n">
        <f aca="false">IF(N410="zákl. přenesená",J410,0)</f>
        <v>0</v>
      </c>
      <c r="BH410" s="137" t="n">
        <f aca="false">IF(N410="sníž. přenesená",J410,0)</f>
        <v>0</v>
      </c>
      <c r="BI410" s="137" t="n">
        <f aca="false">IF(N410="nulová",J410,0)</f>
        <v>0</v>
      </c>
      <c r="BJ410" s="3" t="s">
        <v>81</v>
      </c>
      <c r="BK410" s="137" t="n">
        <f aca="false">ROUND(I410*H410,2)</f>
        <v>0</v>
      </c>
      <c r="BL410" s="3" t="s">
        <v>302</v>
      </c>
      <c r="BM410" s="258" t="s">
        <v>1715</v>
      </c>
    </row>
    <row r="411" s="30" customFormat="true" ht="10.2" hidden="false" customHeight="false" outlineLevel="0" collapsed="false">
      <c r="A411" s="26"/>
      <c r="B411" s="27"/>
      <c r="C411" s="28"/>
      <c r="D411" s="259" t="s">
        <v>256</v>
      </c>
      <c r="E411" s="28"/>
      <c r="F411" s="260" t="s">
        <v>1705</v>
      </c>
      <c r="G411" s="28"/>
      <c r="H411" s="28"/>
      <c r="I411" s="211"/>
      <c r="J411" s="28"/>
      <c r="K411" s="28"/>
      <c r="L411" s="29"/>
      <c r="M411" s="261"/>
      <c r="N411" s="262"/>
      <c r="O411" s="76"/>
      <c r="P411" s="76"/>
      <c r="Q411" s="76"/>
      <c r="R411" s="76"/>
      <c r="S411" s="76"/>
      <c r="T411" s="77"/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T411" s="3" t="s">
        <v>256</v>
      </c>
      <c r="AU411" s="3" t="s">
        <v>265</v>
      </c>
    </row>
    <row r="412" s="30" customFormat="true" ht="24.15" hidden="false" customHeight="true" outlineLevel="0" collapsed="false">
      <c r="A412" s="26"/>
      <c r="B412" s="27"/>
      <c r="C412" s="246" t="s">
        <v>1405</v>
      </c>
      <c r="D412" s="246" t="s">
        <v>250</v>
      </c>
      <c r="E412" s="247" t="s">
        <v>1406</v>
      </c>
      <c r="F412" s="248" t="s">
        <v>1407</v>
      </c>
      <c r="G412" s="249" t="s">
        <v>291</v>
      </c>
      <c r="H412" s="250" t="n">
        <v>1</v>
      </c>
      <c r="I412" s="251"/>
      <c r="J412" s="252" t="n">
        <f aca="false">ROUND(I412*H412,2)</f>
        <v>0</v>
      </c>
      <c r="K412" s="253"/>
      <c r="L412" s="29"/>
      <c r="M412" s="254"/>
      <c r="N412" s="255" t="s">
        <v>39</v>
      </c>
      <c r="O412" s="76"/>
      <c r="P412" s="256" t="n">
        <f aca="false">O412*H412</f>
        <v>0</v>
      </c>
      <c r="Q412" s="256" t="n">
        <v>0</v>
      </c>
      <c r="R412" s="256" t="n">
        <f aca="false">Q412*H412</f>
        <v>0</v>
      </c>
      <c r="S412" s="256" t="n">
        <v>5E-005</v>
      </c>
      <c r="T412" s="257" t="n">
        <f aca="false">S412*H412</f>
        <v>5E-005</v>
      </c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R412" s="258" t="s">
        <v>302</v>
      </c>
      <c r="AT412" s="258" t="s">
        <v>250</v>
      </c>
      <c r="AU412" s="258" t="s">
        <v>265</v>
      </c>
      <c r="AY412" s="3" t="s">
        <v>247</v>
      </c>
      <c r="BE412" s="137" t="n">
        <f aca="false">IF(N412="základní",J412,0)</f>
        <v>0</v>
      </c>
      <c r="BF412" s="137" t="n">
        <f aca="false">IF(N412="snížená",J412,0)</f>
        <v>0</v>
      </c>
      <c r="BG412" s="137" t="n">
        <f aca="false">IF(N412="zákl. přenesená",J412,0)</f>
        <v>0</v>
      </c>
      <c r="BH412" s="137" t="n">
        <f aca="false">IF(N412="sníž. přenesená",J412,0)</f>
        <v>0</v>
      </c>
      <c r="BI412" s="137" t="n">
        <f aca="false">IF(N412="nulová",J412,0)</f>
        <v>0</v>
      </c>
      <c r="BJ412" s="3" t="s">
        <v>81</v>
      </c>
      <c r="BK412" s="137" t="n">
        <f aca="false">ROUND(I412*H412,2)</f>
        <v>0</v>
      </c>
      <c r="BL412" s="3" t="s">
        <v>302</v>
      </c>
      <c r="BM412" s="258" t="s">
        <v>1408</v>
      </c>
    </row>
    <row r="413" s="30" customFormat="true" ht="67.2" hidden="false" customHeight="false" outlineLevel="0" collapsed="false">
      <c r="A413" s="26"/>
      <c r="B413" s="27"/>
      <c r="C413" s="28"/>
      <c r="D413" s="259" t="s">
        <v>256</v>
      </c>
      <c r="E413" s="28"/>
      <c r="F413" s="260" t="s">
        <v>1409</v>
      </c>
      <c r="G413" s="28"/>
      <c r="H413" s="28"/>
      <c r="I413" s="211"/>
      <c r="J413" s="28"/>
      <c r="K413" s="28"/>
      <c r="L413" s="29"/>
      <c r="M413" s="261"/>
      <c r="N413" s="262"/>
      <c r="O413" s="76"/>
      <c r="P413" s="76"/>
      <c r="Q413" s="76"/>
      <c r="R413" s="76"/>
      <c r="S413" s="76"/>
      <c r="T413" s="77"/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T413" s="3" t="s">
        <v>256</v>
      </c>
      <c r="AU413" s="3" t="s">
        <v>265</v>
      </c>
    </row>
    <row r="414" s="30" customFormat="true" ht="37.8" hidden="false" customHeight="true" outlineLevel="0" collapsed="false">
      <c r="A414" s="26"/>
      <c r="B414" s="27"/>
      <c r="C414" s="246" t="s">
        <v>1110</v>
      </c>
      <c r="D414" s="246" t="s">
        <v>250</v>
      </c>
      <c r="E414" s="247" t="s">
        <v>1111</v>
      </c>
      <c r="F414" s="248" t="s">
        <v>1112</v>
      </c>
      <c r="G414" s="249" t="s">
        <v>291</v>
      </c>
      <c r="H414" s="250" t="n">
        <v>1</v>
      </c>
      <c r="I414" s="251"/>
      <c r="J414" s="252" t="n">
        <f aca="false">ROUND(I414*H414,2)</f>
        <v>0</v>
      </c>
      <c r="K414" s="253"/>
      <c r="L414" s="29"/>
      <c r="M414" s="254"/>
      <c r="N414" s="255" t="s">
        <v>39</v>
      </c>
      <c r="O414" s="76"/>
      <c r="P414" s="256" t="n">
        <f aca="false">O414*H414</f>
        <v>0</v>
      </c>
      <c r="Q414" s="256" t="n">
        <v>0</v>
      </c>
      <c r="R414" s="256" t="n">
        <f aca="false">Q414*H414</f>
        <v>0</v>
      </c>
      <c r="S414" s="256" t="n">
        <v>5E-005</v>
      </c>
      <c r="T414" s="257" t="n">
        <f aca="false">S414*H414</f>
        <v>5E-005</v>
      </c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R414" s="258" t="s">
        <v>302</v>
      </c>
      <c r="AT414" s="258" t="s">
        <v>250</v>
      </c>
      <c r="AU414" s="258" t="s">
        <v>265</v>
      </c>
      <c r="AY414" s="3" t="s">
        <v>247</v>
      </c>
      <c r="BE414" s="137" t="n">
        <f aca="false">IF(N414="základní",J414,0)</f>
        <v>0</v>
      </c>
      <c r="BF414" s="137" t="n">
        <f aca="false">IF(N414="snížená",J414,0)</f>
        <v>0</v>
      </c>
      <c r="BG414" s="137" t="n">
        <f aca="false">IF(N414="zákl. přenesená",J414,0)</f>
        <v>0</v>
      </c>
      <c r="BH414" s="137" t="n">
        <f aca="false">IF(N414="sníž. přenesená",J414,0)</f>
        <v>0</v>
      </c>
      <c r="BI414" s="137" t="n">
        <f aca="false">IF(N414="nulová",J414,0)</f>
        <v>0</v>
      </c>
      <c r="BJ414" s="3" t="s">
        <v>81</v>
      </c>
      <c r="BK414" s="137" t="n">
        <f aca="false">ROUND(I414*H414,2)</f>
        <v>0</v>
      </c>
      <c r="BL414" s="3" t="s">
        <v>302</v>
      </c>
      <c r="BM414" s="258" t="s">
        <v>1113</v>
      </c>
    </row>
    <row r="415" s="30" customFormat="true" ht="76.8" hidden="false" customHeight="false" outlineLevel="0" collapsed="false">
      <c r="A415" s="26"/>
      <c r="B415" s="27"/>
      <c r="C415" s="28"/>
      <c r="D415" s="259" t="s">
        <v>256</v>
      </c>
      <c r="E415" s="28"/>
      <c r="F415" s="260" t="s">
        <v>1114</v>
      </c>
      <c r="G415" s="28"/>
      <c r="H415" s="28"/>
      <c r="I415" s="211"/>
      <c r="J415" s="28"/>
      <c r="K415" s="28"/>
      <c r="L415" s="29"/>
      <c r="M415" s="261"/>
      <c r="N415" s="262"/>
      <c r="O415" s="76"/>
      <c r="P415" s="76"/>
      <c r="Q415" s="76"/>
      <c r="R415" s="76"/>
      <c r="S415" s="76"/>
      <c r="T415" s="77"/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T415" s="3" t="s">
        <v>256</v>
      </c>
      <c r="AU415" s="3" t="s">
        <v>265</v>
      </c>
    </row>
    <row r="416" s="229" customFormat="true" ht="22.8" hidden="false" customHeight="true" outlineLevel="0" collapsed="false">
      <c r="B416" s="230"/>
      <c r="C416" s="231"/>
      <c r="D416" s="232" t="s">
        <v>73</v>
      </c>
      <c r="E416" s="244" t="s">
        <v>1126</v>
      </c>
      <c r="F416" s="244" t="s">
        <v>506</v>
      </c>
      <c r="G416" s="231"/>
      <c r="H416" s="231"/>
      <c r="I416" s="234"/>
      <c r="J416" s="245" t="n">
        <f aca="false">BK416</f>
        <v>0</v>
      </c>
      <c r="K416" s="231"/>
      <c r="L416" s="236"/>
      <c r="M416" s="237"/>
      <c r="N416" s="238"/>
      <c r="O416" s="238"/>
      <c r="P416" s="239" t="n">
        <f aca="false">SUM(P417:P436)</f>
        <v>0</v>
      </c>
      <c r="Q416" s="238"/>
      <c r="R416" s="239" t="n">
        <f aca="false">SUM(R417:R436)</f>
        <v>0</v>
      </c>
      <c r="S416" s="238"/>
      <c r="T416" s="240" t="n">
        <f aca="false">SUM(T417:T436)</f>
        <v>0</v>
      </c>
      <c r="AR416" s="241" t="s">
        <v>83</v>
      </c>
      <c r="AT416" s="242" t="s">
        <v>73</v>
      </c>
      <c r="AU416" s="242" t="s">
        <v>81</v>
      </c>
      <c r="AY416" s="241" t="s">
        <v>247</v>
      </c>
      <c r="BK416" s="243" t="n">
        <f aca="false">SUM(BK417:BK436)</f>
        <v>0</v>
      </c>
    </row>
    <row r="417" s="30" customFormat="true" ht="44.25" hidden="false" customHeight="true" outlineLevel="0" collapsed="false">
      <c r="A417" s="26"/>
      <c r="B417" s="27"/>
      <c r="C417" s="246" t="s">
        <v>1470</v>
      </c>
      <c r="D417" s="246" t="s">
        <v>250</v>
      </c>
      <c r="E417" s="247" t="s">
        <v>1118</v>
      </c>
      <c r="F417" s="248" t="s">
        <v>1119</v>
      </c>
      <c r="G417" s="249" t="s">
        <v>1120</v>
      </c>
      <c r="H417" s="250" t="n">
        <v>1</v>
      </c>
      <c r="I417" s="251"/>
      <c r="J417" s="252" t="n">
        <f aca="false">ROUND(I417*H417,2)</f>
        <v>0</v>
      </c>
      <c r="K417" s="253"/>
      <c r="L417" s="29"/>
      <c r="M417" s="254"/>
      <c r="N417" s="255" t="s">
        <v>39</v>
      </c>
      <c r="O417" s="76"/>
      <c r="P417" s="256" t="n">
        <f aca="false">O417*H417</f>
        <v>0</v>
      </c>
      <c r="Q417" s="256" t="n">
        <v>0</v>
      </c>
      <c r="R417" s="256" t="n">
        <f aca="false">Q417*H417</f>
        <v>0</v>
      </c>
      <c r="S417" s="256" t="n">
        <v>0</v>
      </c>
      <c r="T417" s="257" t="n">
        <f aca="false">S417*H417</f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258" t="s">
        <v>302</v>
      </c>
      <c r="AT417" s="258" t="s">
        <v>250</v>
      </c>
      <c r="AU417" s="258" t="s">
        <v>83</v>
      </c>
      <c r="AY417" s="3" t="s">
        <v>247</v>
      </c>
      <c r="BE417" s="137" t="n">
        <f aca="false">IF(N417="základní",J417,0)</f>
        <v>0</v>
      </c>
      <c r="BF417" s="137" t="n">
        <f aca="false">IF(N417="snížená",J417,0)</f>
        <v>0</v>
      </c>
      <c r="BG417" s="137" t="n">
        <f aca="false">IF(N417="zákl. přenesená",J417,0)</f>
        <v>0</v>
      </c>
      <c r="BH417" s="137" t="n">
        <f aca="false">IF(N417="sníž. přenesená",J417,0)</f>
        <v>0</v>
      </c>
      <c r="BI417" s="137" t="n">
        <f aca="false">IF(N417="nulová",J417,0)</f>
        <v>0</v>
      </c>
      <c r="BJ417" s="3" t="s">
        <v>81</v>
      </c>
      <c r="BK417" s="137" t="n">
        <f aca="false">ROUND(I417*H417,2)</f>
        <v>0</v>
      </c>
      <c r="BL417" s="3" t="s">
        <v>302</v>
      </c>
      <c r="BM417" s="258" t="s">
        <v>1471</v>
      </c>
    </row>
    <row r="418" s="30" customFormat="true" ht="28.8" hidden="false" customHeight="false" outlineLevel="0" collapsed="false">
      <c r="A418" s="26"/>
      <c r="B418" s="27"/>
      <c r="C418" s="28"/>
      <c r="D418" s="259" t="s">
        <v>256</v>
      </c>
      <c r="E418" s="28"/>
      <c r="F418" s="260" t="s">
        <v>1119</v>
      </c>
      <c r="G418" s="28"/>
      <c r="H418" s="28"/>
      <c r="I418" s="211"/>
      <c r="J418" s="28"/>
      <c r="K418" s="28"/>
      <c r="L418" s="29"/>
      <c r="M418" s="261"/>
      <c r="N418" s="262"/>
      <c r="O418" s="76"/>
      <c r="P418" s="76"/>
      <c r="Q418" s="76"/>
      <c r="R418" s="76"/>
      <c r="S418" s="76"/>
      <c r="T418" s="77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T418" s="3" t="s">
        <v>256</v>
      </c>
      <c r="AU418" s="3" t="s">
        <v>83</v>
      </c>
    </row>
    <row r="419" s="30" customFormat="true" ht="44.25" hidden="false" customHeight="true" outlineLevel="0" collapsed="false">
      <c r="A419" s="26"/>
      <c r="B419" s="27"/>
      <c r="C419" s="246" t="s">
        <v>1472</v>
      </c>
      <c r="D419" s="246" t="s">
        <v>250</v>
      </c>
      <c r="E419" s="247" t="s">
        <v>1123</v>
      </c>
      <c r="F419" s="248" t="s">
        <v>1124</v>
      </c>
      <c r="G419" s="249" t="s">
        <v>1120</v>
      </c>
      <c r="H419" s="250" t="n">
        <v>1</v>
      </c>
      <c r="I419" s="251"/>
      <c r="J419" s="252" t="n">
        <f aca="false">ROUND(I419*H419,2)</f>
        <v>0</v>
      </c>
      <c r="K419" s="253"/>
      <c r="L419" s="29"/>
      <c r="M419" s="254"/>
      <c r="N419" s="255" t="s">
        <v>39</v>
      </c>
      <c r="O419" s="76"/>
      <c r="P419" s="256" t="n">
        <f aca="false">O419*H419</f>
        <v>0</v>
      </c>
      <c r="Q419" s="256" t="n">
        <v>0</v>
      </c>
      <c r="R419" s="256" t="n">
        <f aca="false">Q419*H419</f>
        <v>0</v>
      </c>
      <c r="S419" s="256" t="n">
        <v>0</v>
      </c>
      <c r="T419" s="257" t="n">
        <f aca="false">S419*H419</f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258" t="s">
        <v>302</v>
      </c>
      <c r="AT419" s="258" t="s">
        <v>250</v>
      </c>
      <c r="AU419" s="258" t="s">
        <v>83</v>
      </c>
      <c r="AY419" s="3" t="s">
        <v>247</v>
      </c>
      <c r="BE419" s="137" t="n">
        <f aca="false">IF(N419="základní",J419,0)</f>
        <v>0</v>
      </c>
      <c r="BF419" s="137" t="n">
        <f aca="false">IF(N419="snížená",J419,0)</f>
        <v>0</v>
      </c>
      <c r="BG419" s="137" t="n">
        <f aca="false">IF(N419="zákl. přenesená",J419,0)</f>
        <v>0</v>
      </c>
      <c r="BH419" s="137" t="n">
        <f aca="false">IF(N419="sníž. přenesená",J419,0)</f>
        <v>0</v>
      </c>
      <c r="BI419" s="137" t="n">
        <f aca="false">IF(N419="nulová",J419,0)</f>
        <v>0</v>
      </c>
      <c r="BJ419" s="3" t="s">
        <v>81</v>
      </c>
      <c r="BK419" s="137" t="n">
        <f aca="false">ROUND(I419*H419,2)</f>
        <v>0</v>
      </c>
      <c r="BL419" s="3" t="s">
        <v>302</v>
      </c>
      <c r="BM419" s="258" t="s">
        <v>1473</v>
      </c>
    </row>
    <row r="420" s="30" customFormat="true" ht="28.8" hidden="false" customHeight="false" outlineLevel="0" collapsed="false">
      <c r="A420" s="26"/>
      <c r="B420" s="27"/>
      <c r="C420" s="28"/>
      <c r="D420" s="259" t="s">
        <v>256</v>
      </c>
      <c r="E420" s="28"/>
      <c r="F420" s="260" t="s">
        <v>1124</v>
      </c>
      <c r="G420" s="28"/>
      <c r="H420" s="28"/>
      <c r="I420" s="211"/>
      <c r="J420" s="28"/>
      <c r="K420" s="28"/>
      <c r="L420" s="29"/>
      <c r="M420" s="261"/>
      <c r="N420" s="262"/>
      <c r="O420" s="76"/>
      <c r="P420" s="76"/>
      <c r="Q420" s="76"/>
      <c r="R420" s="76"/>
      <c r="S420" s="76"/>
      <c r="T420" s="77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T420" s="3" t="s">
        <v>256</v>
      </c>
      <c r="AU420" s="3" t="s">
        <v>83</v>
      </c>
    </row>
    <row r="421" s="30" customFormat="true" ht="33" hidden="false" customHeight="true" outlineLevel="0" collapsed="false">
      <c r="A421" s="26"/>
      <c r="B421" s="27"/>
      <c r="C421" s="246" t="s">
        <v>1127</v>
      </c>
      <c r="D421" s="246" t="s">
        <v>250</v>
      </c>
      <c r="E421" s="247" t="s">
        <v>1128</v>
      </c>
      <c r="F421" s="248" t="s">
        <v>1129</v>
      </c>
      <c r="G421" s="249" t="s">
        <v>1120</v>
      </c>
      <c r="H421" s="250" t="n">
        <v>0.5</v>
      </c>
      <c r="I421" s="251"/>
      <c r="J421" s="252" t="n">
        <f aca="false">ROUND(I421*H421,2)</f>
        <v>0</v>
      </c>
      <c r="K421" s="253"/>
      <c r="L421" s="29"/>
      <c r="M421" s="254"/>
      <c r="N421" s="255" t="s">
        <v>39</v>
      </c>
      <c r="O421" s="76"/>
      <c r="P421" s="256" t="n">
        <f aca="false">O421*H421</f>
        <v>0</v>
      </c>
      <c r="Q421" s="256" t="n">
        <v>0</v>
      </c>
      <c r="R421" s="256" t="n">
        <f aca="false">Q421*H421</f>
        <v>0</v>
      </c>
      <c r="S421" s="256" t="n">
        <v>0</v>
      </c>
      <c r="T421" s="257" t="n">
        <f aca="false">S421*H421</f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258" t="s">
        <v>302</v>
      </c>
      <c r="AT421" s="258" t="s">
        <v>250</v>
      </c>
      <c r="AU421" s="258" t="s">
        <v>83</v>
      </c>
      <c r="AY421" s="3" t="s">
        <v>247</v>
      </c>
      <c r="BE421" s="137" t="n">
        <f aca="false">IF(N421="základní",J421,0)</f>
        <v>0</v>
      </c>
      <c r="BF421" s="137" t="n">
        <f aca="false">IF(N421="snížená",J421,0)</f>
        <v>0</v>
      </c>
      <c r="BG421" s="137" t="n">
        <f aca="false">IF(N421="zákl. přenesená",J421,0)</f>
        <v>0</v>
      </c>
      <c r="BH421" s="137" t="n">
        <f aca="false">IF(N421="sníž. přenesená",J421,0)</f>
        <v>0</v>
      </c>
      <c r="BI421" s="137" t="n">
        <f aca="false">IF(N421="nulová",J421,0)</f>
        <v>0</v>
      </c>
      <c r="BJ421" s="3" t="s">
        <v>81</v>
      </c>
      <c r="BK421" s="137" t="n">
        <f aca="false">ROUND(I421*H421,2)</f>
        <v>0</v>
      </c>
      <c r="BL421" s="3" t="s">
        <v>302</v>
      </c>
      <c r="BM421" s="258" t="s">
        <v>1130</v>
      </c>
    </row>
    <row r="422" s="30" customFormat="true" ht="38.4" hidden="false" customHeight="false" outlineLevel="0" collapsed="false">
      <c r="A422" s="26"/>
      <c r="B422" s="27"/>
      <c r="C422" s="28"/>
      <c r="D422" s="259" t="s">
        <v>256</v>
      </c>
      <c r="E422" s="28"/>
      <c r="F422" s="260" t="s">
        <v>1131</v>
      </c>
      <c r="G422" s="28"/>
      <c r="H422" s="28"/>
      <c r="I422" s="211"/>
      <c r="J422" s="28"/>
      <c r="K422" s="28"/>
      <c r="L422" s="29"/>
      <c r="M422" s="261"/>
      <c r="N422" s="262"/>
      <c r="O422" s="76"/>
      <c r="P422" s="76"/>
      <c r="Q422" s="76"/>
      <c r="R422" s="76"/>
      <c r="S422" s="76"/>
      <c r="T422" s="77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T422" s="3" t="s">
        <v>256</v>
      </c>
      <c r="AU422" s="3" t="s">
        <v>83</v>
      </c>
    </row>
    <row r="423" s="30" customFormat="true" ht="33" hidden="false" customHeight="true" outlineLevel="0" collapsed="false">
      <c r="A423" s="26"/>
      <c r="B423" s="27"/>
      <c r="C423" s="246" t="s">
        <v>1136</v>
      </c>
      <c r="D423" s="246" t="s">
        <v>250</v>
      </c>
      <c r="E423" s="247" t="s">
        <v>1137</v>
      </c>
      <c r="F423" s="248" t="s">
        <v>1138</v>
      </c>
      <c r="G423" s="249" t="s">
        <v>1120</v>
      </c>
      <c r="H423" s="250" t="n">
        <v>0.5</v>
      </c>
      <c r="I423" s="251"/>
      <c r="J423" s="252" t="n">
        <f aca="false">ROUND(I423*H423,2)</f>
        <v>0</v>
      </c>
      <c r="K423" s="253"/>
      <c r="L423" s="29"/>
      <c r="M423" s="254"/>
      <c r="N423" s="255" t="s">
        <v>39</v>
      </c>
      <c r="O423" s="76"/>
      <c r="P423" s="256" t="n">
        <f aca="false">O423*H423</f>
        <v>0</v>
      </c>
      <c r="Q423" s="256" t="n">
        <v>0</v>
      </c>
      <c r="R423" s="256" t="n">
        <f aca="false">Q423*H423</f>
        <v>0</v>
      </c>
      <c r="S423" s="256" t="n">
        <v>0</v>
      </c>
      <c r="T423" s="257" t="n">
        <f aca="false">S423*H423</f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258" t="s">
        <v>302</v>
      </c>
      <c r="AT423" s="258" t="s">
        <v>250</v>
      </c>
      <c r="AU423" s="258" t="s">
        <v>83</v>
      </c>
      <c r="AY423" s="3" t="s">
        <v>247</v>
      </c>
      <c r="BE423" s="137" t="n">
        <f aca="false">IF(N423="základní",J423,0)</f>
        <v>0</v>
      </c>
      <c r="BF423" s="137" t="n">
        <f aca="false">IF(N423="snížená",J423,0)</f>
        <v>0</v>
      </c>
      <c r="BG423" s="137" t="n">
        <f aca="false">IF(N423="zákl. přenesená",J423,0)</f>
        <v>0</v>
      </c>
      <c r="BH423" s="137" t="n">
        <f aca="false">IF(N423="sníž. přenesená",J423,0)</f>
        <v>0</v>
      </c>
      <c r="BI423" s="137" t="n">
        <f aca="false">IF(N423="nulová",J423,0)</f>
        <v>0</v>
      </c>
      <c r="BJ423" s="3" t="s">
        <v>81</v>
      </c>
      <c r="BK423" s="137" t="n">
        <f aca="false">ROUND(I423*H423,2)</f>
        <v>0</v>
      </c>
      <c r="BL423" s="3" t="s">
        <v>302</v>
      </c>
      <c r="BM423" s="258" t="s">
        <v>1139</v>
      </c>
    </row>
    <row r="424" s="30" customFormat="true" ht="28.8" hidden="false" customHeight="false" outlineLevel="0" collapsed="false">
      <c r="A424" s="26"/>
      <c r="B424" s="27"/>
      <c r="C424" s="28"/>
      <c r="D424" s="259" t="s">
        <v>256</v>
      </c>
      <c r="E424" s="28"/>
      <c r="F424" s="260" t="s">
        <v>1140</v>
      </c>
      <c r="G424" s="28"/>
      <c r="H424" s="28"/>
      <c r="I424" s="211"/>
      <c r="J424" s="28"/>
      <c r="K424" s="28"/>
      <c r="L424" s="29"/>
      <c r="M424" s="261"/>
      <c r="N424" s="262"/>
      <c r="O424" s="76"/>
      <c r="P424" s="76"/>
      <c r="Q424" s="76"/>
      <c r="R424" s="76"/>
      <c r="S424" s="76"/>
      <c r="T424" s="77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T424" s="3" t="s">
        <v>256</v>
      </c>
      <c r="AU424" s="3" t="s">
        <v>83</v>
      </c>
    </row>
    <row r="425" s="30" customFormat="true" ht="24.15" hidden="false" customHeight="true" outlineLevel="0" collapsed="false">
      <c r="A425" s="26"/>
      <c r="B425" s="27"/>
      <c r="C425" s="246" t="s">
        <v>1141</v>
      </c>
      <c r="D425" s="246" t="s">
        <v>250</v>
      </c>
      <c r="E425" s="247" t="s">
        <v>1142</v>
      </c>
      <c r="F425" s="248" t="s">
        <v>1143</v>
      </c>
      <c r="G425" s="249" t="s">
        <v>291</v>
      </c>
      <c r="H425" s="250" t="n">
        <v>1</v>
      </c>
      <c r="I425" s="251"/>
      <c r="J425" s="252" t="n">
        <f aca="false">ROUND(I425*H425,2)</f>
        <v>0</v>
      </c>
      <c r="K425" s="253"/>
      <c r="L425" s="29"/>
      <c r="M425" s="254"/>
      <c r="N425" s="255" t="s">
        <v>39</v>
      </c>
      <c r="O425" s="76"/>
      <c r="P425" s="256" t="n">
        <f aca="false">O425*H425</f>
        <v>0</v>
      </c>
      <c r="Q425" s="256" t="n">
        <v>0</v>
      </c>
      <c r="R425" s="256" t="n">
        <f aca="false">Q425*H425</f>
        <v>0</v>
      </c>
      <c r="S425" s="256" t="n">
        <v>0</v>
      </c>
      <c r="T425" s="257" t="n">
        <f aca="false">S425*H425</f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258" t="s">
        <v>302</v>
      </c>
      <c r="AT425" s="258" t="s">
        <v>250</v>
      </c>
      <c r="AU425" s="258" t="s">
        <v>83</v>
      </c>
      <c r="AY425" s="3" t="s">
        <v>247</v>
      </c>
      <c r="BE425" s="137" t="n">
        <f aca="false">IF(N425="základní",J425,0)</f>
        <v>0</v>
      </c>
      <c r="BF425" s="137" t="n">
        <f aca="false">IF(N425="snížená",J425,0)</f>
        <v>0</v>
      </c>
      <c r="BG425" s="137" t="n">
        <f aca="false">IF(N425="zákl. přenesená",J425,0)</f>
        <v>0</v>
      </c>
      <c r="BH425" s="137" t="n">
        <f aca="false">IF(N425="sníž. přenesená",J425,0)</f>
        <v>0</v>
      </c>
      <c r="BI425" s="137" t="n">
        <f aca="false">IF(N425="nulová",J425,0)</f>
        <v>0</v>
      </c>
      <c r="BJ425" s="3" t="s">
        <v>81</v>
      </c>
      <c r="BK425" s="137" t="n">
        <f aca="false">ROUND(I425*H425,2)</f>
        <v>0</v>
      </c>
      <c r="BL425" s="3" t="s">
        <v>302</v>
      </c>
      <c r="BM425" s="258" t="s">
        <v>1144</v>
      </c>
    </row>
    <row r="426" s="30" customFormat="true" ht="38.4" hidden="false" customHeight="false" outlineLevel="0" collapsed="false">
      <c r="A426" s="26"/>
      <c r="B426" s="27"/>
      <c r="C426" s="28"/>
      <c r="D426" s="259" t="s">
        <v>256</v>
      </c>
      <c r="E426" s="28"/>
      <c r="F426" s="260" t="s">
        <v>1145</v>
      </c>
      <c r="G426" s="28"/>
      <c r="H426" s="28"/>
      <c r="I426" s="211"/>
      <c r="J426" s="28"/>
      <c r="K426" s="28"/>
      <c r="L426" s="29"/>
      <c r="M426" s="261"/>
      <c r="N426" s="262"/>
      <c r="O426" s="76"/>
      <c r="P426" s="76"/>
      <c r="Q426" s="76"/>
      <c r="R426" s="76"/>
      <c r="S426" s="76"/>
      <c r="T426" s="77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T426" s="3" t="s">
        <v>256</v>
      </c>
      <c r="AU426" s="3" t="s">
        <v>83</v>
      </c>
    </row>
    <row r="427" s="30" customFormat="true" ht="16.5" hidden="false" customHeight="true" outlineLevel="0" collapsed="false">
      <c r="A427" s="26"/>
      <c r="B427" s="27"/>
      <c r="C427" s="246" t="s">
        <v>1146</v>
      </c>
      <c r="D427" s="246" t="s">
        <v>250</v>
      </c>
      <c r="E427" s="247" t="s">
        <v>1147</v>
      </c>
      <c r="F427" s="248" t="s">
        <v>1148</v>
      </c>
      <c r="G427" s="249" t="s">
        <v>1120</v>
      </c>
      <c r="H427" s="250" t="n">
        <v>0.7</v>
      </c>
      <c r="I427" s="251"/>
      <c r="J427" s="252" t="n">
        <f aca="false">ROUND(I427*H427,2)</f>
        <v>0</v>
      </c>
      <c r="K427" s="253"/>
      <c r="L427" s="29"/>
      <c r="M427" s="254"/>
      <c r="N427" s="255" t="s">
        <v>39</v>
      </c>
      <c r="O427" s="76"/>
      <c r="P427" s="256" t="n">
        <f aca="false">O427*H427</f>
        <v>0</v>
      </c>
      <c r="Q427" s="256" t="n">
        <v>0</v>
      </c>
      <c r="R427" s="256" t="n">
        <f aca="false">Q427*H427</f>
        <v>0</v>
      </c>
      <c r="S427" s="256" t="n">
        <v>0</v>
      </c>
      <c r="T427" s="257" t="n">
        <f aca="false">S427*H427</f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258" t="s">
        <v>302</v>
      </c>
      <c r="AT427" s="258" t="s">
        <v>250</v>
      </c>
      <c r="AU427" s="258" t="s">
        <v>83</v>
      </c>
      <c r="AY427" s="3" t="s">
        <v>247</v>
      </c>
      <c r="BE427" s="137" t="n">
        <f aca="false">IF(N427="základní",J427,0)</f>
        <v>0</v>
      </c>
      <c r="BF427" s="137" t="n">
        <f aca="false">IF(N427="snížená",J427,0)</f>
        <v>0</v>
      </c>
      <c r="BG427" s="137" t="n">
        <f aca="false">IF(N427="zákl. přenesená",J427,0)</f>
        <v>0</v>
      </c>
      <c r="BH427" s="137" t="n">
        <f aca="false">IF(N427="sníž. přenesená",J427,0)</f>
        <v>0</v>
      </c>
      <c r="BI427" s="137" t="n">
        <f aca="false">IF(N427="nulová",J427,0)</f>
        <v>0</v>
      </c>
      <c r="BJ427" s="3" t="s">
        <v>81</v>
      </c>
      <c r="BK427" s="137" t="n">
        <f aca="false">ROUND(I427*H427,2)</f>
        <v>0</v>
      </c>
      <c r="BL427" s="3" t="s">
        <v>302</v>
      </c>
      <c r="BM427" s="258" t="s">
        <v>1149</v>
      </c>
    </row>
    <row r="428" s="30" customFormat="true" ht="10.2" hidden="false" customHeight="false" outlineLevel="0" collapsed="false">
      <c r="A428" s="26"/>
      <c r="B428" s="27"/>
      <c r="C428" s="28"/>
      <c r="D428" s="259" t="s">
        <v>256</v>
      </c>
      <c r="E428" s="28"/>
      <c r="F428" s="260" t="s">
        <v>1148</v>
      </c>
      <c r="G428" s="28"/>
      <c r="H428" s="28"/>
      <c r="I428" s="211"/>
      <c r="J428" s="28"/>
      <c r="K428" s="28"/>
      <c r="L428" s="29"/>
      <c r="M428" s="261"/>
      <c r="N428" s="262"/>
      <c r="O428" s="76"/>
      <c r="P428" s="76"/>
      <c r="Q428" s="76"/>
      <c r="R428" s="76"/>
      <c r="S428" s="76"/>
      <c r="T428" s="77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T428" s="3" t="s">
        <v>256</v>
      </c>
      <c r="AU428" s="3" t="s">
        <v>83</v>
      </c>
    </row>
    <row r="429" s="30" customFormat="true" ht="24.15" hidden="false" customHeight="true" outlineLevel="0" collapsed="false">
      <c r="A429" s="26"/>
      <c r="B429" s="27"/>
      <c r="C429" s="246" t="s">
        <v>1150</v>
      </c>
      <c r="D429" s="246" t="s">
        <v>250</v>
      </c>
      <c r="E429" s="247" t="s">
        <v>1151</v>
      </c>
      <c r="F429" s="248" t="s">
        <v>1152</v>
      </c>
      <c r="G429" s="249" t="s">
        <v>1120</v>
      </c>
      <c r="H429" s="250" t="n">
        <v>1</v>
      </c>
      <c r="I429" s="251"/>
      <c r="J429" s="252" t="n">
        <f aca="false">ROUND(I429*H429,2)</f>
        <v>0</v>
      </c>
      <c r="K429" s="253"/>
      <c r="L429" s="29"/>
      <c r="M429" s="254"/>
      <c r="N429" s="255" t="s">
        <v>39</v>
      </c>
      <c r="O429" s="76"/>
      <c r="P429" s="256" t="n">
        <f aca="false">O429*H429</f>
        <v>0</v>
      </c>
      <c r="Q429" s="256" t="n">
        <v>0</v>
      </c>
      <c r="R429" s="256" t="n">
        <f aca="false">Q429*H429</f>
        <v>0</v>
      </c>
      <c r="S429" s="256" t="n">
        <v>0</v>
      </c>
      <c r="T429" s="257" t="n">
        <f aca="false">S429*H429</f>
        <v>0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258" t="s">
        <v>302</v>
      </c>
      <c r="AT429" s="258" t="s">
        <v>250</v>
      </c>
      <c r="AU429" s="258" t="s">
        <v>83</v>
      </c>
      <c r="AY429" s="3" t="s">
        <v>247</v>
      </c>
      <c r="BE429" s="137" t="n">
        <f aca="false">IF(N429="základní",J429,0)</f>
        <v>0</v>
      </c>
      <c r="BF429" s="137" t="n">
        <f aca="false">IF(N429="snížená",J429,0)</f>
        <v>0</v>
      </c>
      <c r="BG429" s="137" t="n">
        <f aca="false">IF(N429="zákl. přenesená",J429,0)</f>
        <v>0</v>
      </c>
      <c r="BH429" s="137" t="n">
        <f aca="false">IF(N429="sníž. přenesená",J429,0)</f>
        <v>0</v>
      </c>
      <c r="BI429" s="137" t="n">
        <f aca="false">IF(N429="nulová",J429,0)</f>
        <v>0</v>
      </c>
      <c r="BJ429" s="3" t="s">
        <v>81</v>
      </c>
      <c r="BK429" s="137" t="n">
        <f aca="false">ROUND(I429*H429,2)</f>
        <v>0</v>
      </c>
      <c r="BL429" s="3" t="s">
        <v>302</v>
      </c>
      <c r="BM429" s="258" t="s">
        <v>1153</v>
      </c>
    </row>
    <row r="430" s="30" customFormat="true" ht="10.2" hidden="false" customHeight="false" outlineLevel="0" collapsed="false">
      <c r="A430" s="26"/>
      <c r="B430" s="27"/>
      <c r="C430" s="28"/>
      <c r="D430" s="259" t="s">
        <v>256</v>
      </c>
      <c r="E430" s="28"/>
      <c r="F430" s="260" t="s">
        <v>1154</v>
      </c>
      <c r="G430" s="28"/>
      <c r="H430" s="28"/>
      <c r="I430" s="211"/>
      <c r="J430" s="28"/>
      <c r="K430" s="28"/>
      <c r="L430" s="29"/>
      <c r="M430" s="261"/>
      <c r="N430" s="262"/>
      <c r="O430" s="76"/>
      <c r="P430" s="76"/>
      <c r="Q430" s="76"/>
      <c r="R430" s="76"/>
      <c r="S430" s="76"/>
      <c r="T430" s="77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T430" s="3" t="s">
        <v>256</v>
      </c>
      <c r="AU430" s="3" t="s">
        <v>83</v>
      </c>
    </row>
    <row r="431" s="30" customFormat="true" ht="16.5" hidden="false" customHeight="true" outlineLevel="0" collapsed="false">
      <c r="A431" s="26"/>
      <c r="B431" s="27"/>
      <c r="C431" s="246" t="s">
        <v>1155</v>
      </c>
      <c r="D431" s="246" t="s">
        <v>250</v>
      </c>
      <c r="E431" s="247" t="s">
        <v>1156</v>
      </c>
      <c r="F431" s="248" t="s">
        <v>1157</v>
      </c>
      <c r="G431" s="249" t="s">
        <v>1120</v>
      </c>
      <c r="H431" s="250" t="n">
        <v>1</v>
      </c>
      <c r="I431" s="251"/>
      <c r="J431" s="252" t="n">
        <f aca="false">ROUND(I431*H431,2)</f>
        <v>0</v>
      </c>
      <c r="K431" s="253"/>
      <c r="L431" s="29"/>
      <c r="M431" s="254"/>
      <c r="N431" s="255" t="s">
        <v>39</v>
      </c>
      <c r="O431" s="76"/>
      <c r="P431" s="256" t="n">
        <f aca="false">O431*H431</f>
        <v>0</v>
      </c>
      <c r="Q431" s="256" t="n">
        <v>0</v>
      </c>
      <c r="R431" s="256" t="n">
        <f aca="false">Q431*H431</f>
        <v>0</v>
      </c>
      <c r="S431" s="256" t="n">
        <v>0</v>
      </c>
      <c r="T431" s="257" t="n">
        <f aca="false">S431*H431</f>
        <v>0</v>
      </c>
      <c r="U431" s="26"/>
      <c r="V431" s="26"/>
      <c r="W431" s="26"/>
      <c r="X431" s="26"/>
      <c r="Y431" s="26"/>
      <c r="Z431" s="26"/>
      <c r="AA431" s="26"/>
      <c r="AB431" s="26"/>
      <c r="AC431" s="26"/>
      <c r="AD431" s="26"/>
      <c r="AE431" s="26"/>
      <c r="AR431" s="258" t="s">
        <v>302</v>
      </c>
      <c r="AT431" s="258" t="s">
        <v>250</v>
      </c>
      <c r="AU431" s="258" t="s">
        <v>83</v>
      </c>
      <c r="AY431" s="3" t="s">
        <v>247</v>
      </c>
      <c r="BE431" s="137" t="n">
        <f aca="false">IF(N431="základní",J431,0)</f>
        <v>0</v>
      </c>
      <c r="BF431" s="137" t="n">
        <f aca="false">IF(N431="snížená",J431,0)</f>
        <v>0</v>
      </c>
      <c r="BG431" s="137" t="n">
        <f aca="false">IF(N431="zákl. přenesená",J431,0)</f>
        <v>0</v>
      </c>
      <c r="BH431" s="137" t="n">
        <f aca="false">IF(N431="sníž. přenesená",J431,0)</f>
        <v>0</v>
      </c>
      <c r="BI431" s="137" t="n">
        <f aca="false">IF(N431="nulová",J431,0)</f>
        <v>0</v>
      </c>
      <c r="BJ431" s="3" t="s">
        <v>81</v>
      </c>
      <c r="BK431" s="137" t="n">
        <f aca="false">ROUND(I431*H431,2)</f>
        <v>0</v>
      </c>
      <c r="BL431" s="3" t="s">
        <v>302</v>
      </c>
      <c r="BM431" s="258" t="s">
        <v>1158</v>
      </c>
    </row>
    <row r="432" s="30" customFormat="true" ht="10.2" hidden="false" customHeight="false" outlineLevel="0" collapsed="false">
      <c r="A432" s="26"/>
      <c r="B432" s="27"/>
      <c r="C432" s="28"/>
      <c r="D432" s="259" t="s">
        <v>256</v>
      </c>
      <c r="E432" s="28"/>
      <c r="F432" s="260" t="s">
        <v>1157</v>
      </c>
      <c r="G432" s="28"/>
      <c r="H432" s="28"/>
      <c r="I432" s="211"/>
      <c r="J432" s="28"/>
      <c r="K432" s="28"/>
      <c r="L432" s="29"/>
      <c r="M432" s="261"/>
      <c r="N432" s="262"/>
      <c r="O432" s="76"/>
      <c r="P432" s="76"/>
      <c r="Q432" s="76"/>
      <c r="R432" s="76"/>
      <c r="S432" s="76"/>
      <c r="T432" s="77"/>
      <c r="U432" s="26"/>
      <c r="V432" s="26"/>
      <c r="W432" s="26"/>
      <c r="X432" s="26"/>
      <c r="Y432" s="26"/>
      <c r="Z432" s="26"/>
      <c r="AA432" s="26"/>
      <c r="AB432" s="26"/>
      <c r="AC432" s="26"/>
      <c r="AD432" s="26"/>
      <c r="AE432" s="26"/>
      <c r="AT432" s="3" t="s">
        <v>256</v>
      </c>
      <c r="AU432" s="3" t="s">
        <v>83</v>
      </c>
    </row>
    <row r="433" s="30" customFormat="true" ht="24.15" hidden="false" customHeight="true" outlineLevel="0" collapsed="false">
      <c r="A433" s="26"/>
      <c r="B433" s="27"/>
      <c r="C433" s="246" t="s">
        <v>1159</v>
      </c>
      <c r="D433" s="246" t="s">
        <v>250</v>
      </c>
      <c r="E433" s="247" t="s">
        <v>1160</v>
      </c>
      <c r="F433" s="248" t="s">
        <v>1161</v>
      </c>
      <c r="G433" s="249" t="s">
        <v>1120</v>
      </c>
      <c r="H433" s="250" t="n">
        <v>1</v>
      </c>
      <c r="I433" s="251"/>
      <c r="J433" s="252" t="n">
        <f aca="false">ROUND(I433*H433,2)</f>
        <v>0</v>
      </c>
      <c r="K433" s="253"/>
      <c r="L433" s="29"/>
      <c r="M433" s="254"/>
      <c r="N433" s="255" t="s">
        <v>39</v>
      </c>
      <c r="O433" s="76"/>
      <c r="P433" s="256" t="n">
        <f aca="false">O433*H433</f>
        <v>0</v>
      </c>
      <c r="Q433" s="256" t="n">
        <v>0</v>
      </c>
      <c r="R433" s="256" t="n">
        <f aca="false">Q433*H433</f>
        <v>0</v>
      </c>
      <c r="S433" s="256" t="n">
        <v>0</v>
      </c>
      <c r="T433" s="257" t="n">
        <f aca="false">S433*H433</f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258" t="s">
        <v>302</v>
      </c>
      <c r="AT433" s="258" t="s">
        <v>250</v>
      </c>
      <c r="AU433" s="258" t="s">
        <v>83</v>
      </c>
      <c r="AY433" s="3" t="s">
        <v>247</v>
      </c>
      <c r="BE433" s="137" t="n">
        <f aca="false">IF(N433="základní",J433,0)</f>
        <v>0</v>
      </c>
      <c r="BF433" s="137" t="n">
        <f aca="false">IF(N433="snížená",J433,0)</f>
        <v>0</v>
      </c>
      <c r="BG433" s="137" t="n">
        <f aca="false">IF(N433="zákl. přenesená",J433,0)</f>
        <v>0</v>
      </c>
      <c r="BH433" s="137" t="n">
        <f aca="false">IF(N433="sníž. přenesená",J433,0)</f>
        <v>0</v>
      </c>
      <c r="BI433" s="137" t="n">
        <f aca="false">IF(N433="nulová",J433,0)</f>
        <v>0</v>
      </c>
      <c r="BJ433" s="3" t="s">
        <v>81</v>
      </c>
      <c r="BK433" s="137" t="n">
        <f aca="false">ROUND(I433*H433,2)</f>
        <v>0</v>
      </c>
      <c r="BL433" s="3" t="s">
        <v>302</v>
      </c>
      <c r="BM433" s="258" t="s">
        <v>1162</v>
      </c>
    </row>
    <row r="434" s="30" customFormat="true" ht="10.2" hidden="false" customHeight="false" outlineLevel="0" collapsed="false">
      <c r="A434" s="26"/>
      <c r="B434" s="27"/>
      <c r="C434" s="28"/>
      <c r="D434" s="259" t="s">
        <v>256</v>
      </c>
      <c r="E434" s="28"/>
      <c r="F434" s="260" t="s">
        <v>1163</v>
      </c>
      <c r="G434" s="28"/>
      <c r="H434" s="28"/>
      <c r="I434" s="211"/>
      <c r="J434" s="28"/>
      <c r="K434" s="28"/>
      <c r="L434" s="29"/>
      <c r="M434" s="261"/>
      <c r="N434" s="262"/>
      <c r="O434" s="76"/>
      <c r="P434" s="76"/>
      <c r="Q434" s="76"/>
      <c r="R434" s="76"/>
      <c r="S434" s="76"/>
      <c r="T434" s="77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T434" s="3" t="s">
        <v>256</v>
      </c>
      <c r="AU434" s="3" t="s">
        <v>83</v>
      </c>
    </row>
    <row r="435" s="30" customFormat="true" ht="55.5" hidden="false" customHeight="true" outlineLevel="0" collapsed="false">
      <c r="A435" s="26"/>
      <c r="B435" s="27"/>
      <c r="C435" s="246" t="s">
        <v>1164</v>
      </c>
      <c r="D435" s="246" t="s">
        <v>250</v>
      </c>
      <c r="E435" s="247" t="s">
        <v>1165</v>
      </c>
      <c r="F435" s="248" t="s">
        <v>1166</v>
      </c>
      <c r="G435" s="249" t="s">
        <v>1120</v>
      </c>
      <c r="H435" s="250" t="n">
        <v>1</v>
      </c>
      <c r="I435" s="251"/>
      <c r="J435" s="252" t="n">
        <f aca="false">ROUND(I435*H435,2)</f>
        <v>0</v>
      </c>
      <c r="K435" s="253"/>
      <c r="L435" s="29"/>
      <c r="M435" s="254"/>
      <c r="N435" s="255" t="s">
        <v>39</v>
      </c>
      <c r="O435" s="76"/>
      <c r="P435" s="256" t="n">
        <f aca="false">O435*H435</f>
        <v>0</v>
      </c>
      <c r="Q435" s="256" t="n">
        <v>0</v>
      </c>
      <c r="R435" s="256" t="n">
        <f aca="false">Q435*H435</f>
        <v>0</v>
      </c>
      <c r="S435" s="256" t="n">
        <v>0</v>
      </c>
      <c r="T435" s="257" t="n">
        <f aca="false">S435*H435</f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258" t="s">
        <v>302</v>
      </c>
      <c r="AT435" s="258" t="s">
        <v>250</v>
      </c>
      <c r="AU435" s="258" t="s">
        <v>83</v>
      </c>
      <c r="AY435" s="3" t="s">
        <v>247</v>
      </c>
      <c r="BE435" s="137" t="n">
        <f aca="false">IF(N435="základní",J435,0)</f>
        <v>0</v>
      </c>
      <c r="BF435" s="137" t="n">
        <f aca="false">IF(N435="snížená",J435,0)</f>
        <v>0</v>
      </c>
      <c r="BG435" s="137" t="n">
        <f aca="false">IF(N435="zákl. přenesená",J435,0)</f>
        <v>0</v>
      </c>
      <c r="BH435" s="137" t="n">
        <f aca="false">IF(N435="sníž. přenesená",J435,0)</f>
        <v>0</v>
      </c>
      <c r="BI435" s="137" t="n">
        <f aca="false">IF(N435="nulová",J435,0)</f>
        <v>0</v>
      </c>
      <c r="BJ435" s="3" t="s">
        <v>81</v>
      </c>
      <c r="BK435" s="137" t="n">
        <f aca="false">ROUND(I435*H435,2)</f>
        <v>0</v>
      </c>
      <c r="BL435" s="3" t="s">
        <v>302</v>
      </c>
      <c r="BM435" s="258" t="s">
        <v>1167</v>
      </c>
    </row>
    <row r="436" s="30" customFormat="true" ht="38.4" hidden="false" customHeight="false" outlineLevel="0" collapsed="false">
      <c r="A436" s="26"/>
      <c r="B436" s="27"/>
      <c r="C436" s="28"/>
      <c r="D436" s="259" t="s">
        <v>256</v>
      </c>
      <c r="E436" s="28"/>
      <c r="F436" s="260" t="s">
        <v>1168</v>
      </c>
      <c r="G436" s="28"/>
      <c r="H436" s="28"/>
      <c r="I436" s="211"/>
      <c r="J436" s="28"/>
      <c r="K436" s="28"/>
      <c r="L436" s="29"/>
      <c r="M436" s="285"/>
      <c r="N436" s="286"/>
      <c r="O436" s="287"/>
      <c r="P436" s="287"/>
      <c r="Q436" s="287"/>
      <c r="R436" s="287"/>
      <c r="S436" s="287"/>
      <c r="T436" s="288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T436" s="3" t="s">
        <v>256</v>
      </c>
      <c r="AU436" s="3" t="s">
        <v>83</v>
      </c>
    </row>
    <row r="437" s="30" customFormat="true" ht="6.9" hidden="false" customHeight="true" outlineLevel="0" collapsed="false">
      <c r="A437" s="26"/>
      <c r="B437" s="54"/>
      <c r="C437" s="55"/>
      <c r="D437" s="55"/>
      <c r="E437" s="55"/>
      <c r="F437" s="55"/>
      <c r="G437" s="55"/>
      <c r="H437" s="55"/>
      <c r="I437" s="55"/>
      <c r="J437" s="55"/>
      <c r="K437" s="55"/>
      <c r="L437" s="29"/>
      <c r="M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6"/>
      <c r="AB437" s="26"/>
      <c r="AC437" s="26"/>
      <c r="AD437" s="26"/>
      <c r="AE437" s="26"/>
    </row>
  </sheetData>
  <autoFilter ref="C142:K436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29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187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1741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1742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J115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ROUND((SUM(BE115:BE122) + SUM(BE144:BE296)),  2)</f>
        <v>0</v>
      </c>
      <c r="G37" s="26"/>
      <c r="H37" s="26"/>
      <c r="I37" s="166" t="n">
        <v>0.21</v>
      </c>
      <c r="J37" s="165" t="n">
        <f aca="false">ROUND(((SUM(BE115:BE122) + SUM(BE144:BE296))*I37),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ROUND((SUM(BF115:BF122) + SUM(BF144:BF296)),  2)</f>
        <v>0</v>
      </c>
      <c r="G38" s="26"/>
      <c r="H38" s="26"/>
      <c r="I38" s="166" t="n">
        <v>0.15</v>
      </c>
      <c r="J38" s="165" t="n">
        <f aca="false">ROUND(((SUM(BF115:BF122) + SUM(BF144:BF296))*I38),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ROUND((SUM(BG115:BG122) + SUM(BG144:BG296)),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ROUND((SUM(BH115:BH122) + SUM(BH144:BH296)),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ROUND((SUM(BI115:BI122) + SUM(BI144:BI296)),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1741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51.12.1 - cvičná kuchyň, I.B-9 - stavba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J144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J145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212</v>
      </c>
      <c r="E100" s="202"/>
      <c r="F100" s="202"/>
      <c r="G100" s="202"/>
      <c r="H100" s="202"/>
      <c r="I100" s="202"/>
      <c r="J100" s="203" t="n">
        <f aca="false">J146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J149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J156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J165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1171</v>
      </c>
      <c r="E104" s="202"/>
      <c r="F104" s="202"/>
      <c r="G104" s="202"/>
      <c r="H104" s="202"/>
      <c r="I104" s="202"/>
      <c r="J104" s="203" t="n">
        <f aca="false">J166</f>
        <v>0</v>
      </c>
      <c r="K104" s="119"/>
      <c r="L104" s="204"/>
    </row>
    <row r="105" s="199" customFormat="true" ht="19.95" hidden="false" customHeight="true" outlineLevel="0" collapsed="false">
      <c r="B105" s="200"/>
      <c r="C105" s="119"/>
      <c r="D105" s="201" t="s">
        <v>216</v>
      </c>
      <c r="E105" s="202"/>
      <c r="F105" s="202"/>
      <c r="G105" s="202"/>
      <c r="H105" s="202"/>
      <c r="I105" s="202"/>
      <c r="J105" s="203" t="n">
        <f aca="false">J179</f>
        <v>0</v>
      </c>
      <c r="K105" s="119"/>
      <c r="L105" s="204"/>
    </row>
    <row r="106" s="199" customFormat="true" ht="19.95" hidden="false" customHeight="true" outlineLevel="0" collapsed="false">
      <c r="B106" s="200"/>
      <c r="C106" s="119"/>
      <c r="D106" s="201" t="s">
        <v>217</v>
      </c>
      <c r="E106" s="202"/>
      <c r="F106" s="202"/>
      <c r="G106" s="202"/>
      <c r="H106" s="202"/>
      <c r="I106" s="202"/>
      <c r="J106" s="203" t="n">
        <f aca="false">J186</f>
        <v>0</v>
      </c>
      <c r="K106" s="119"/>
      <c r="L106" s="204"/>
    </row>
    <row r="107" s="199" customFormat="true" ht="19.95" hidden="false" customHeight="true" outlineLevel="0" collapsed="false">
      <c r="B107" s="200"/>
      <c r="C107" s="119"/>
      <c r="D107" s="201" t="s">
        <v>218</v>
      </c>
      <c r="E107" s="202"/>
      <c r="F107" s="202"/>
      <c r="G107" s="202"/>
      <c r="H107" s="202"/>
      <c r="I107" s="202"/>
      <c r="J107" s="203" t="n">
        <f aca="false">J210</f>
        <v>0</v>
      </c>
      <c r="K107" s="119"/>
      <c r="L107" s="204"/>
    </row>
    <row r="108" s="199" customFormat="true" ht="19.95" hidden="false" customHeight="true" outlineLevel="0" collapsed="false">
      <c r="B108" s="200"/>
      <c r="C108" s="119"/>
      <c r="D108" s="201" t="s">
        <v>1172</v>
      </c>
      <c r="E108" s="202"/>
      <c r="F108" s="202"/>
      <c r="G108" s="202"/>
      <c r="H108" s="202"/>
      <c r="I108" s="202"/>
      <c r="J108" s="203" t="n">
        <f aca="false">J240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219</v>
      </c>
      <c r="E109" s="202"/>
      <c r="F109" s="202"/>
      <c r="G109" s="202"/>
      <c r="H109" s="202"/>
      <c r="I109" s="202"/>
      <c r="J109" s="203" t="n">
        <f aca="false">J253</f>
        <v>0</v>
      </c>
      <c r="K109" s="119"/>
      <c r="L109" s="204"/>
    </row>
    <row r="110" s="199" customFormat="true" ht="19.95" hidden="false" customHeight="true" outlineLevel="0" collapsed="false">
      <c r="B110" s="200"/>
      <c r="C110" s="119"/>
      <c r="D110" s="201" t="s">
        <v>220</v>
      </c>
      <c r="E110" s="202"/>
      <c r="F110" s="202"/>
      <c r="G110" s="202"/>
      <c r="H110" s="202"/>
      <c r="I110" s="202"/>
      <c r="J110" s="203" t="n">
        <f aca="false">J270</f>
        <v>0</v>
      </c>
      <c r="K110" s="119"/>
      <c r="L110" s="204"/>
    </row>
    <row r="111" s="192" customFormat="true" ht="24.9" hidden="false" customHeight="true" outlineLevel="0" collapsed="false">
      <c r="B111" s="193"/>
      <c r="C111" s="194"/>
      <c r="D111" s="195" t="s">
        <v>221</v>
      </c>
      <c r="E111" s="196"/>
      <c r="F111" s="196"/>
      <c r="G111" s="196"/>
      <c r="H111" s="196"/>
      <c r="I111" s="196"/>
      <c r="J111" s="197" t="n">
        <f aca="false">J287</f>
        <v>0</v>
      </c>
      <c r="K111" s="194"/>
      <c r="L111" s="198"/>
    </row>
    <row r="112" s="199" customFormat="true" ht="19.95" hidden="false" customHeight="true" outlineLevel="0" collapsed="false">
      <c r="B112" s="200"/>
      <c r="C112" s="119"/>
      <c r="D112" s="201" t="s">
        <v>1490</v>
      </c>
      <c r="E112" s="202"/>
      <c r="F112" s="202"/>
      <c r="G112" s="202"/>
      <c r="H112" s="202"/>
      <c r="I112" s="202"/>
      <c r="J112" s="203" t="n">
        <f aca="false">J288</f>
        <v>0</v>
      </c>
      <c r="K112" s="119"/>
      <c r="L112" s="204"/>
    </row>
    <row r="113" s="30" customFormat="true" ht="21.75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6.9" hidden="false" customHeight="true" outlineLevel="0" collapsed="false">
      <c r="A114" s="26"/>
      <c r="B114" s="27"/>
      <c r="C114" s="28"/>
      <c r="D114" s="28"/>
      <c r="E114" s="28"/>
      <c r="F114" s="28"/>
      <c r="G114" s="28"/>
      <c r="H114" s="28"/>
      <c r="I114" s="28"/>
      <c r="J114" s="28"/>
      <c r="K114" s="28"/>
      <c r="L114" s="51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29.25" hidden="false" customHeight="true" outlineLevel="0" collapsed="false">
      <c r="A115" s="26"/>
      <c r="B115" s="27"/>
      <c r="C115" s="190" t="s">
        <v>223</v>
      </c>
      <c r="D115" s="28"/>
      <c r="E115" s="28"/>
      <c r="F115" s="28"/>
      <c r="G115" s="28"/>
      <c r="H115" s="28"/>
      <c r="I115" s="28"/>
      <c r="J115" s="205" t="n">
        <f aca="false">ROUND(J116 + J117 + J118 + J119 + J120 + J121,2)</f>
        <v>0</v>
      </c>
      <c r="K115" s="28"/>
      <c r="L115" s="51"/>
      <c r="N115" s="206" t="s">
        <v>38</v>
      </c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="30" customFormat="true" ht="18" hidden="false" customHeight="true" outlineLevel="0" collapsed="false">
      <c r="A116" s="26"/>
      <c r="B116" s="27"/>
      <c r="C116" s="28"/>
      <c r="D116" s="138" t="s">
        <v>224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226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227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228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138" t="s">
        <v>229</v>
      </c>
      <c r="E120" s="138"/>
      <c r="F120" s="138"/>
      <c r="G120" s="28"/>
      <c r="H120" s="28"/>
      <c r="I120" s="28"/>
      <c r="J120" s="207" t="n"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225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8" hidden="false" customHeight="true" outlineLevel="0" collapsed="false">
      <c r="A121" s="26"/>
      <c r="B121" s="27"/>
      <c r="C121" s="28"/>
      <c r="D121" s="214" t="s">
        <v>230</v>
      </c>
      <c r="E121" s="28"/>
      <c r="F121" s="28"/>
      <c r="G121" s="28"/>
      <c r="H121" s="28"/>
      <c r="I121" s="28"/>
      <c r="J121" s="207" t="n">
        <f aca="false">ROUND(J32*T121,2)</f>
        <v>0</v>
      </c>
      <c r="K121" s="28"/>
      <c r="L121" s="208"/>
      <c r="M121" s="209"/>
      <c r="N121" s="210" t="s">
        <v>39</v>
      </c>
      <c r="O121" s="209"/>
      <c r="P121" s="209"/>
      <c r="Q121" s="209"/>
      <c r="R121" s="209"/>
      <c r="S121" s="211"/>
      <c r="T121" s="211"/>
      <c r="U121" s="211"/>
      <c r="V121" s="211"/>
      <c r="W121" s="211"/>
      <c r="X121" s="211"/>
      <c r="Y121" s="211"/>
      <c r="Z121" s="211"/>
      <c r="AA121" s="211"/>
      <c r="AB121" s="211"/>
      <c r="AC121" s="211"/>
      <c r="AD121" s="211"/>
      <c r="AE121" s="211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12" t="s">
        <v>231</v>
      </c>
      <c r="AZ121" s="209"/>
      <c r="BA121" s="209"/>
      <c r="BB121" s="209"/>
      <c r="BC121" s="209"/>
      <c r="BD121" s="209"/>
      <c r="BE121" s="213" t="n">
        <f aca="false">IF(N121="základní",J121,0)</f>
        <v>0</v>
      </c>
      <c r="BF121" s="213" t="n">
        <f aca="false">IF(N121="snížená",J121,0)</f>
        <v>0</v>
      </c>
      <c r="BG121" s="213" t="n">
        <f aca="false">IF(N121="zákl. přenesená",J121,0)</f>
        <v>0</v>
      </c>
      <c r="BH121" s="213" t="n">
        <f aca="false">IF(N121="sníž. přenesená",J121,0)</f>
        <v>0</v>
      </c>
      <c r="BI121" s="213" t="n">
        <f aca="false">IF(N121="nulová",J121,0)</f>
        <v>0</v>
      </c>
      <c r="BJ121" s="212" t="s">
        <v>81</v>
      </c>
      <c r="BK121" s="209"/>
      <c r="BL121" s="209"/>
      <c r="BM121" s="209"/>
    </row>
    <row r="122" s="30" customFormat="true" ht="10.2" hidden="false" customHeight="false" outlineLevel="0" collapsed="false">
      <c r="A122" s="26"/>
      <c r="B122" s="27"/>
      <c r="C122" s="28"/>
      <c r="D122" s="28"/>
      <c r="E122" s="28"/>
      <c r="F122" s="28"/>
      <c r="G122" s="28"/>
      <c r="H122" s="28"/>
      <c r="I122" s="28"/>
      <c r="J122" s="28"/>
      <c r="K122" s="28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29.25" hidden="false" customHeight="true" outlineLevel="0" collapsed="false">
      <c r="A123" s="26"/>
      <c r="B123" s="27"/>
      <c r="C123" s="141" t="s">
        <v>199</v>
      </c>
      <c r="D123" s="142"/>
      <c r="E123" s="142"/>
      <c r="F123" s="142"/>
      <c r="G123" s="142"/>
      <c r="H123" s="142"/>
      <c r="I123" s="142"/>
      <c r="J123" s="215" t="n">
        <f aca="false">ROUND(J98+J115,2)</f>
        <v>0</v>
      </c>
      <c r="K123" s="142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="30" customFormat="true" ht="6.9" hidden="false" customHeight="true" outlineLevel="0" collapsed="false">
      <c r="A124" s="26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1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8" s="30" customFormat="true" ht="6.9" hidden="false" customHeight="true" outlineLevel="0" collapsed="false">
      <c r="A128" s="26"/>
      <c r="B128" s="56"/>
      <c r="C128" s="57"/>
      <c r="D128" s="57"/>
      <c r="E128" s="57"/>
      <c r="F128" s="57"/>
      <c r="G128" s="57"/>
      <c r="H128" s="57"/>
      <c r="I128" s="57"/>
      <c r="J128" s="57"/>
      <c r="K128" s="57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24.9" hidden="false" customHeight="true" outlineLevel="0" collapsed="false">
      <c r="A129" s="26"/>
      <c r="B129" s="27"/>
      <c r="C129" s="9" t="s">
        <v>232</v>
      </c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6.9" hidden="false" customHeight="true" outlineLevel="0" collapsed="false">
      <c r="A130" s="26"/>
      <c r="B130" s="27"/>
      <c r="C130" s="28"/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2" hidden="false" customHeight="true" outlineLevel="0" collapsed="false">
      <c r="A131" s="26"/>
      <c r="B131" s="27"/>
      <c r="C131" s="17" t="s">
        <v>15</v>
      </c>
      <c r="D131" s="28"/>
      <c r="E131" s="28"/>
      <c r="F131" s="28"/>
      <c r="G131" s="28"/>
      <c r="H131" s="28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s="30" customFormat="true" ht="16.5" hidden="false" customHeight="true" outlineLevel="0" collapsed="false">
      <c r="A132" s="26"/>
      <c r="B132" s="27"/>
      <c r="C132" s="28"/>
      <c r="D132" s="28"/>
      <c r="E132" s="185" t="str">
        <f aca="false">E7</f>
        <v>Zlepšování kvality a dostupnosti vzdělávání  ZŠ Ivančická 218, Moravský Krumlov</v>
      </c>
      <c r="F132" s="185"/>
      <c r="G132" s="185"/>
      <c r="H132" s="185"/>
      <c r="I132" s="28"/>
      <c r="J132" s="28"/>
      <c r="K132" s="28"/>
      <c r="L132" s="51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</row>
    <row r="133" customFormat="false" ht="12" hidden="false" customHeight="true" outlineLevel="0" collapsed="false">
      <c r="B133" s="7"/>
      <c r="C133" s="17" t="s">
        <v>201</v>
      </c>
      <c r="D133" s="8"/>
      <c r="E133" s="8"/>
      <c r="F133" s="8"/>
      <c r="G133" s="8"/>
      <c r="H133" s="8"/>
      <c r="I133" s="8"/>
      <c r="J133" s="8"/>
      <c r="K133" s="8"/>
      <c r="L133" s="6"/>
    </row>
    <row r="134" s="30" customFormat="true" ht="16.5" hidden="false" customHeight="true" outlineLevel="0" collapsed="false">
      <c r="A134" s="26"/>
      <c r="B134" s="27"/>
      <c r="C134" s="28"/>
      <c r="D134" s="28"/>
      <c r="E134" s="185" t="s">
        <v>1741</v>
      </c>
      <c r="F134" s="185"/>
      <c r="G134" s="185"/>
      <c r="H134" s="185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2" hidden="false" customHeight="true" outlineLevel="0" collapsed="false">
      <c r="A135" s="26"/>
      <c r="B135" s="27"/>
      <c r="C135" s="17" t="s">
        <v>203</v>
      </c>
      <c r="D135" s="28"/>
      <c r="E135" s="28"/>
      <c r="F135" s="28"/>
      <c r="G135" s="28"/>
      <c r="H135" s="28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16.5" hidden="false" customHeight="true" outlineLevel="0" collapsed="false">
      <c r="A136" s="26"/>
      <c r="B136" s="27"/>
      <c r="C136" s="28"/>
      <c r="D136" s="28"/>
      <c r="E136" s="66" t="str">
        <f aca="false">E11</f>
        <v>51.12.1 - cvičná kuchyň, I.B-9 - stavba</v>
      </c>
      <c r="F136" s="66"/>
      <c r="G136" s="66"/>
      <c r="H136" s="66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6.9" hidden="false" customHeight="true" outlineLevel="0" collapsed="false">
      <c r="A137" s="26"/>
      <c r="B137" s="27"/>
      <c r="C137" s="28"/>
      <c r="D137" s="28"/>
      <c r="E137" s="28"/>
      <c r="F137" s="28"/>
      <c r="G137" s="28"/>
      <c r="H137" s="28"/>
      <c r="I137" s="28"/>
      <c r="J137" s="28"/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12" hidden="false" customHeight="true" outlineLevel="0" collapsed="false">
      <c r="A138" s="26"/>
      <c r="B138" s="27"/>
      <c r="C138" s="17" t="s">
        <v>19</v>
      </c>
      <c r="D138" s="28"/>
      <c r="E138" s="28"/>
      <c r="F138" s="18" t="str">
        <f aca="false">F14</f>
        <v> </v>
      </c>
      <c r="G138" s="28"/>
      <c r="H138" s="28"/>
      <c r="I138" s="17" t="s">
        <v>21</v>
      </c>
      <c r="J138" s="186" t="str">
        <f aca="false">IF(J14="","",J14)</f>
        <v>14. 8. 2023</v>
      </c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6.9" hidden="false" customHeight="true" outlineLevel="0" collapsed="false">
      <c r="A139" s="26"/>
      <c r="B139" s="27"/>
      <c r="C139" s="28"/>
      <c r="D139" s="28"/>
      <c r="E139" s="28"/>
      <c r="F139" s="28"/>
      <c r="G139" s="28"/>
      <c r="H139" s="28"/>
      <c r="I139" s="28"/>
      <c r="J139" s="28"/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23</v>
      </c>
      <c r="D140" s="28"/>
      <c r="E140" s="28"/>
      <c r="F140" s="18" t="str">
        <f aca="false">E17</f>
        <v> </v>
      </c>
      <c r="G140" s="28"/>
      <c r="H140" s="28"/>
      <c r="I140" s="17" t="s">
        <v>28</v>
      </c>
      <c r="J140" s="187" t="str">
        <f aca="false">E23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5.15" hidden="false" customHeight="true" outlineLevel="0" collapsed="false">
      <c r="A141" s="26"/>
      <c r="B141" s="27"/>
      <c r="C141" s="17" t="s">
        <v>26</v>
      </c>
      <c r="D141" s="28"/>
      <c r="E141" s="28"/>
      <c r="F141" s="18" t="str">
        <f aca="false">IF(E20="","",E20)</f>
        <v>Vyplň údaj</v>
      </c>
      <c r="G141" s="28"/>
      <c r="H141" s="28"/>
      <c r="I141" s="17" t="s">
        <v>30</v>
      </c>
      <c r="J141" s="187" t="str">
        <f aca="false">E26</f>
        <v> </v>
      </c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30" customFormat="true" ht="10.35" hidden="false" customHeight="true" outlineLevel="0" collapsed="false">
      <c r="A142" s="26"/>
      <c r="B142" s="27"/>
      <c r="C142" s="28"/>
      <c r="D142" s="28"/>
      <c r="E142" s="28"/>
      <c r="F142" s="28"/>
      <c r="G142" s="28"/>
      <c r="H142" s="28"/>
      <c r="I142" s="28"/>
      <c r="J142" s="28"/>
      <c r="K142" s="28"/>
      <c r="L142" s="51"/>
      <c r="S142" s="26"/>
      <c r="T142" s="26"/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</row>
    <row r="143" s="223" customFormat="true" ht="29.25" hidden="false" customHeight="true" outlineLevel="0" collapsed="false">
      <c r="A143" s="216"/>
      <c r="B143" s="217"/>
      <c r="C143" s="218" t="s">
        <v>233</v>
      </c>
      <c r="D143" s="219" t="s">
        <v>59</v>
      </c>
      <c r="E143" s="219" t="s">
        <v>55</v>
      </c>
      <c r="F143" s="219" t="s">
        <v>56</v>
      </c>
      <c r="G143" s="219" t="s">
        <v>234</v>
      </c>
      <c r="H143" s="219" t="s">
        <v>235</v>
      </c>
      <c r="I143" s="219" t="s">
        <v>236</v>
      </c>
      <c r="J143" s="220" t="s">
        <v>208</v>
      </c>
      <c r="K143" s="221" t="s">
        <v>237</v>
      </c>
      <c r="L143" s="222"/>
      <c r="M143" s="84"/>
      <c r="N143" s="85" t="s">
        <v>38</v>
      </c>
      <c r="O143" s="85" t="s">
        <v>238</v>
      </c>
      <c r="P143" s="85" t="s">
        <v>239</v>
      </c>
      <c r="Q143" s="85" t="s">
        <v>240</v>
      </c>
      <c r="R143" s="85" t="s">
        <v>241</v>
      </c>
      <c r="S143" s="85" t="s">
        <v>242</v>
      </c>
      <c r="T143" s="86" t="s">
        <v>243</v>
      </c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</row>
    <row r="144" s="30" customFormat="true" ht="22.8" hidden="false" customHeight="true" outlineLevel="0" collapsed="false">
      <c r="A144" s="26"/>
      <c r="B144" s="27"/>
      <c r="C144" s="92" t="s">
        <v>244</v>
      </c>
      <c r="D144" s="28"/>
      <c r="E144" s="28"/>
      <c r="F144" s="28"/>
      <c r="G144" s="28"/>
      <c r="H144" s="28"/>
      <c r="I144" s="28"/>
      <c r="J144" s="224" t="n">
        <f aca="false">BK144</f>
        <v>0</v>
      </c>
      <c r="K144" s="28"/>
      <c r="L144" s="29"/>
      <c r="M144" s="87"/>
      <c r="N144" s="225"/>
      <c r="O144" s="88"/>
      <c r="P144" s="226" t="n">
        <f aca="false">P145+P165+P287</f>
        <v>0</v>
      </c>
      <c r="Q144" s="88"/>
      <c r="R144" s="226" t="n">
        <f aca="false">R145+R165+R287</f>
        <v>2.19438213</v>
      </c>
      <c r="S144" s="88"/>
      <c r="T144" s="227" t="n">
        <f aca="false">T145+T165+T287</f>
        <v>2.15738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T144" s="3" t="s">
        <v>73</v>
      </c>
      <c r="AU144" s="3" t="s">
        <v>210</v>
      </c>
      <c r="BK144" s="228" t="n">
        <f aca="false">BK145+BK165+BK287</f>
        <v>0</v>
      </c>
    </row>
    <row r="145" s="229" customFormat="true" ht="25.95" hidden="false" customHeight="true" outlineLevel="0" collapsed="false">
      <c r="B145" s="230"/>
      <c r="C145" s="231"/>
      <c r="D145" s="232" t="s">
        <v>73</v>
      </c>
      <c r="E145" s="233" t="s">
        <v>245</v>
      </c>
      <c r="F145" s="233" t="s">
        <v>246</v>
      </c>
      <c r="G145" s="231"/>
      <c r="H145" s="231"/>
      <c r="I145" s="234"/>
      <c r="J145" s="235" t="n">
        <f aca="false">BK145</f>
        <v>0</v>
      </c>
      <c r="K145" s="231"/>
      <c r="L145" s="236"/>
      <c r="M145" s="237"/>
      <c r="N145" s="238"/>
      <c r="O145" s="238"/>
      <c r="P145" s="239" t="n">
        <f aca="false">P146+P149+P156</f>
        <v>0</v>
      </c>
      <c r="Q145" s="238"/>
      <c r="R145" s="239" t="n">
        <f aca="false">R146+R149+R156</f>
        <v>0</v>
      </c>
      <c r="S145" s="238"/>
      <c r="T145" s="240" t="n">
        <f aca="false">T146+T149+T156</f>
        <v>0</v>
      </c>
      <c r="AR145" s="241" t="s">
        <v>81</v>
      </c>
      <c r="AT145" s="242" t="s">
        <v>73</v>
      </c>
      <c r="AU145" s="242" t="s">
        <v>74</v>
      </c>
      <c r="AY145" s="241" t="s">
        <v>247</v>
      </c>
      <c r="BK145" s="243" t="n">
        <f aca="false">BK146+BK149+BK156</f>
        <v>0</v>
      </c>
    </row>
    <row r="146" s="229" customFormat="true" ht="22.8" hidden="false" customHeight="true" outlineLevel="0" collapsed="false">
      <c r="B146" s="230"/>
      <c r="C146" s="231"/>
      <c r="D146" s="232" t="s">
        <v>73</v>
      </c>
      <c r="E146" s="244" t="s">
        <v>248</v>
      </c>
      <c r="F146" s="244" t="s">
        <v>249</v>
      </c>
      <c r="G146" s="231"/>
      <c r="H146" s="231"/>
      <c r="I146" s="234"/>
      <c r="J146" s="245" t="n">
        <f aca="false">BK146</f>
        <v>0</v>
      </c>
      <c r="K146" s="231"/>
      <c r="L146" s="236"/>
      <c r="M146" s="237"/>
      <c r="N146" s="238"/>
      <c r="O146" s="238"/>
      <c r="P146" s="239" t="n">
        <f aca="false">SUM(P147:P148)</f>
        <v>0</v>
      </c>
      <c r="Q146" s="238"/>
      <c r="R146" s="239" t="n">
        <f aca="false">SUM(R147:R148)</f>
        <v>0</v>
      </c>
      <c r="S146" s="238"/>
      <c r="T146" s="240" t="n">
        <f aca="false">SUM(T147:T148)</f>
        <v>0</v>
      </c>
      <c r="AR146" s="241" t="s">
        <v>81</v>
      </c>
      <c r="AT146" s="242" t="s">
        <v>73</v>
      </c>
      <c r="AU146" s="242" t="s">
        <v>81</v>
      </c>
      <c r="AY146" s="241" t="s">
        <v>247</v>
      </c>
      <c r="BK146" s="243" t="n">
        <f aca="false">SUM(BK147:BK148)</f>
        <v>0</v>
      </c>
    </row>
    <row r="147" s="30" customFormat="true" ht="16.5" hidden="false" customHeight="true" outlineLevel="0" collapsed="false">
      <c r="A147" s="26"/>
      <c r="B147" s="27"/>
      <c r="C147" s="246" t="s">
        <v>81</v>
      </c>
      <c r="D147" s="246" t="s">
        <v>250</v>
      </c>
      <c r="E147" s="247" t="s">
        <v>251</v>
      </c>
      <c r="F147" s="248" t="s">
        <v>252</v>
      </c>
      <c r="G147" s="249" t="s">
        <v>253</v>
      </c>
      <c r="H147" s="250" t="n">
        <v>1</v>
      </c>
      <c r="I147" s="251"/>
      <c r="J147" s="252" t="n">
        <f aca="false">ROUND(I147*H147,2)</f>
        <v>0</v>
      </c>
      <c r="K147" s="253"/>
      <c r="L147" s="29"/>
      <c r="M147" s="254"/>
      <c r="N147" s="255" t="s">
        <v>39</v>
      </c>
      <c r="O147" s="76"/>
      <c r="P147" s="256" t="n">
        <f aca="false">O147*H147</f>
        <v>0</v>
      </c>
      <c r="Q147" s="256" t="n">
        <v>0</v>
      </c>
      <c r="R147" s="256" t="n">
        <f aca="false">Q147*H147</f>
        <v>0</v>
      </c>
      <c r="S147" s="256" t="n">
        <v>0</v>
      </c>
      <c r="T147" s="257" t="n">
        <f aca="false">S147*H147</f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258" t="s">
        <v>254</v>
      </c>
      <c r="AT147" s="258" t="s">
        <v>250</v>
      </c>
      <c r="AU147" s="258" t="s">
        <v>83</v>
      </c>
      <c r="AY147" s="3" t="s">
        <v>247</v>
      </c>
      <c r="BE147" s="137" t="n">
        <f aca="false">IF(N147="základní",J147,0)</f>
        <v>0</v>
      </c>
      <c r="BF147" s="137" t="n">
        <f aca="false">IF(N147="snížená",J147,0)</f>
        <v>0</v>
      </c>
      <c r="BG147" s="137" t="n">
        <f aca="false">IF(N147="zákl. přenesená",J147,0)</f>
        <v>0</v>
      </c>
      <c r="BH147" s="137" t="n">
        <f aca="false">IF(N147="sníž. přenesená",J147,0)</f>
        <v>0</v>
      </c>
      <c r="BI147" s="137" t="n">
        <f aca="false">IF(N147="nulová",J147,0)</f>
        <v>0</v>
      </c>
      <c r="BJ147" s="3" t="s">
        <v>81</v>
      </c>
      <c r="BK147" s="137" t="n">
        <f aca="false">ROUND(I147*H147,2)</f>
        <v>0</v>
      </c>
      <c r="BL147" s="3" t="s">
        <v>254</v>
      </c>
      <c r="BM147" s="258" t="s">
        <v>255</v>
      </c>
    </row>
    <row r="148" s="30" customFormat="true" ht="10.2" hidden="false" customHeight="false" outlineLevel="0" collapsed="false">
      <c r="A148" s="26"/>
      <c r="B148" s="27"/>
      <c r="C148" s="28"/>
      <c r="D148" s="259" t="s">
        <v>256</v>
      </c>
      <c r="E148" s="28"/>
      <c r="F148" s="260" t="s">
        <v>257</v>
      </c>
      <c r="G148" s="28"/>
      <c r="H148" s="28"/>
      <c r="I148" s="211"/>
      <c r="J148" s="28"/>
      <c r="K148" s="28"/>
      <c r="L148" s="29"/>
      <c r="M148" s="261"/>
      <c r="N148" s="262"/>
      <c r="O148" s="76"/>
      <c r="P148" s="76"/>
      <c r="Q148" s="76"/>
      <c r="R148" s="76"/>
      <c r="S148" s="76"/>
      <c r="T148" s="77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T148" s="3" t="s">
        <v>256</v>
      </c>
      <c r="AU148" s="3" t="s">
        <v>83</v>
      </c>
    </row>
    <row r="149" s="229" customFormat="true" ht="22.8" hidden="false" customHeight="true" outlineLevel="0" collapsed="false">
      <c r="B149" s="230"/>
      <c r="C149" s="231"/>
      <c r="D149" s="232" t="s">
        <v>73</v>
      </c>
      <c r="E149" s="244" t="s">
        <v>258</v>
      </c>
      <c r="F149" s="244" t="s">
        <v>259</v>
      </c>
      <c r="G149" s="231"/>
      <c r="H149" s="231"/>
      <c r="I149" s="234"/>
      <c r="J149" s="245" t="n">
        <f aca="false">BK149</f>
        <v>0</v>
      </c>
      <c r="K149" s="231"/>
      <c r="L149" s="236"/>
      <c r="M149" s="237"/>
      <c r="N149" s="238"/>
      <c r="O149" s="238"/>
      <c r="P149" s="239" t="n">
        <f aca="false">SUM(P150:P155)</f>
        <v>0</v>
      </c>
      <c r="Q149" s="238"/>
      <c r="R149" s="239" t="n">
        <f aca="false">SUM(R150:R155)</f>
        <v>0</v>
      </c>
      <c r="S149" s="238"/>
      <c r="T149" s="240" t="n">
        <f aca="false">SUM(T150:T155)</f>
        <v>0</v>
      </c>
      <c r="AR149" s="241" t="s">
        <v>81</v>
      </c>
      <c r="AT149" s="242" t="s">
        <v>73</v>
      </c>
      <c r="AU149" s="242" t="s">
        <v>81</v>
      </c>
      <c r="AY149" s="241" t="s">
        <v>247</v>
      </c>
      <c r="BK149" s="243" t="n">
        <f aca="false">SUM(BK150:BK155)</f>
        <v>0</v>
      </c>
    </row>
    <row r="150" s="30" customFormat="true" ht="16.5" hidden="false" customHeight="true" outlineLevel="0" collapsed="false">
      <c r="A150" s="26"/>
      <c r="B150" s="27"/>
      <c r="C150" s="246" t="s">
        <v>83</v>
      </c>
      <c r="D150" s="246" t="s">
        <v>250</v>
      </c>
      <c r="E150" s="247" t="s">
        <v>1173</v>
      </c>
      <c r="F150" s="248" t="s">
        <v>1174</v>
      </c>
      <c r="G150" s="249" t="s">
        <v>253</v>
      </c>
      <c r="H150" s="250" t="n">
        <v>1</v>
      </c>
      <c r="I150" s="251"/>
      <c r="J150" s="252" t="n">
        <f aca="false">ROUND(I150*H150,2)</f>
        <v>0</v>
      </c>
      <c r="K150" s="253"/>
      <c r="L150" s="29"/>
      <c r="M150" s="254"/>
      <c r="N150" s="255" t="s">
        <v>39</v>
      </c>
      <c r="O150" s="76"/>
      <c r="P150" s="256" t="n">
        <f aca="false">O150*H150</f>
        <v>0</v>
      </c>
      <c r="Q150" s="256" t="n">
        <v>0</v>
      </c>
      <c r="R150" s="256" t="n">
        <f aca="false">Q150*H150</f>
        <v>0</v>
      </c>
      <c r="S150" s="256" t="n">
        <v>0</v>
      </c>
      <c r="T150" s="257" t="n">
        <f aca="false"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258" t="s">
        <v>272</v>
      </c>
      <c r="AT150" s="258" t="s">
        <v>250</v>
      </c>
      <c r="AU150" s="258" t="s">
        <v>83</v>
      </c>
      <c r="AY150" s="3" t="s">
        <v>247</v>
      </c>
      <c r="BE150" s="137" t="n">
        <f aca="false">IF(N150="základní",J150,0)</f>
        <v>0</v>
      </c>
      <c r="BF150" s="137" t="n">
        <f aca="false">IF(N150="snížená",J150,0)</f>
        <v>0</v>
      </c>
      <c r="BG150" s="137" t="n">
        <f aca="false">IF(N150="zákl. přenesená",J150,0)</f>
        <v>0</v>
      </c>
      <c r="BH150" s="137" t="n">
        <f aca="false">IF(N150="sníž. přenesená",J150,0)</f>
        <v>0</v>
      </c>
      <c r="BI150" s="137" t="n">
        <f aca="false">IF(N150="nulová",J150,0)</f>
        <v>0</v>
      </c>
      <c r="BJ150" s="3" t="s">
        <v>81</v>
      </c>
      <c r="BK150" s="137" t="n">
        <f aca="false">ROUND(I150*H150,2)</f>
        <v>0</v>
      </c>
      <c r="BL150" s="3" t="s">
        <v>272</v>
      </c>
      <c r="BM150" s="258" t="s">
        <v>1743</v>
      </c>
    </row>
    <row r="151" s="30" customFormat="true" ht="10.2" hidden="false" customHeight="false" outlineLevel="0" collapsed="false">
      <c r="A151" s="26"/>
      <c r="B151" s="27"/>
      <c r="C151" s="28"/>
      <c r="D151" s="259" t="s">
        <v>256</v>
      </c>
      <c r="E151" s="28"/>
      <c r="F151" s="260" t="s">
        <v>1176</v>
      </c>
      <c r="G151" s="28"/>
      <c r="H151" s="28"/>
      <c r="I151" s="211"/>
      <c r="J151" s="28"/>
      <c r="K151" s="28"/>
      <c r="L151" s="29"/>
      <c r="M151" s="261"/>
      <c r="N151" s="262"/>
      <c r="O151" s="76"/>
      <c r="P151" s="76"/>
      <c r="Q151" s="76"/>
      <c r="R151" s="76"/>
      <c r="S151" s="76"/>
      <c r="T151" s="77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T151" s="3" t="s">
        <v>256</v>
      </c>
      <c r="AU151" s="3" t="s">
        <v>83</v>
      </c>
    </row>
    <row r="152" s="30" customFormat="true" ht="16.5" hidden="false" customHeight="true" outlineLevel="0" collapsed="false">
      <c r="A152" s="26"/>
      <c r="B152" s="27"/>
      <c r="C152" s="246" t="s">
        <v>265</v>
      </c>
      <c r="D152" s="246" t="s">
        <v>250</v>
      </c>
      <c r="E152" s="247" t="s">
        <v>260</v>
      </c>
      <c r="F152" s="248" t="s">
        <v>261</v>
      </c>
      <c r="G152" s="249" t="s">
        <v>262</v>
      </c>
      <c r="H152" s="250" t="n">
        <v>1</v>
      </c>
      <c r="I152" s="251"/>
      <c r="J152" s="252" t="n">
        <f aca="false">ROUND(I152*H152,2)</f>
        <v>0</v>
      </c>
      <c r="K152" s="253"/>
      <c r="L152" s="29"/>
      <c r="M152" s="254"/>
      <c r="N152" s="255" t="s">
        <v>39</v>
      </c>
      <c r="O152" s="76"/>
      <c r="P152" s="256" t="n">
        <f aca="false">O152*H152</f>
        <v>0</v>
      </c>
      <c r="Q152" s="256" t="n">
        <v>0</v>
      </c>
      <c r="R152" s="256" t="n">
        <f aca="false">Q152*H152</f>
        <v>0</v>
      </c>
      <c r="S152" s="256" t="n">
        <v>0</v>
      </c>
      <c r="T152" s="257" t="n">
        <f aca="false">S152*H152</f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258" t="s">
        <v>254</v>
      </c>
      <c r="AT152" s="258" t="s">
        <v>250</v>
      </c>
      <c r="AU152" s="258" t="s">
        <v>83</v>
      </c>
      <c r="AY152" s="3" t="s">
        <v>247</v>
      </c>
      <c r="BE152" s="137" t="n">
        <f aca="false">IF(N152="základní",J152,0)</f>
        <v>0</v>
      </c>
      <c r="BF152" s="137" t="n">
        <f aca="false">IF(N152="snížená",J152,0)</f>
        <v>0</v>
      </c>
      <c r="BG152" s="137" t="n">
        <f aca="false">IF(N152="zákl. přenesená",J152,0)</f>
        <v>0</v>
      </c>
      <c r="BH152" s="137" t="n">
        <f aca="false">IF(N152="sníž. přenesená",J152,0)</f>
        <v>0</v>
      </c>
      <c r="BI152" s="137" t="n">
        <f aca="false">IF(N152="nulová",J152,0)</f>
        <v>0</v>
      </c>
      <c r="BJ152" s="3" t="s">
        <v>81</v>
      </c>
      <c r="BK152" s="137" t="n">
        <f aca="false">ROUND(I152*H152,2)</f>
        <v>0</v>
      </c>
      <c r="BL152" s="3" t="s">
        <v>254</v>
      </c>
      <c r="BM152" s="258" t="s">
        <v>263</v>
      </c>
    </row>
    <row r="153" s="30" customFormat="true" ht="10.2" hidden="false" customHeight="false" outlineLevel="0" collapsed="false">
      <c r="A153" s="26"/>
      <c r="B153" s="27"/>
      <c r="C153" s="28"/>
      <c r="D153" s="259" t="s">
        <v>256</v>
      </c>
      <c r="E153" s="28"/>
      <c r="F153" s="260" t="s">
        <v>264</v>
      </c>
      <c r="G153" s="28"/>
      <c r="H153" s="28"/>
      <c r="I153" s="211"/>
      <c r="J153" s="28"/>
      <c r="K153" s="28"/>
      <c r="L153" s="29"/>
      <c r="M153" s="261"/>
      <c r="N153" s="262"/>
      <c r="O153" s="76"/>
      <c r="P153" s="76"/>
      <c r="Q153" s="76"/>
      <c r="R153" s="76"/>
      <c r="S153" s="76"/>
      <c r="T153" s="77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T153" s="3" t="s">
        <v>256</v>
      </c>
      <c r="AU153" s="3" t="s">
        <v>83</v>
      </c>
    </row>
    <row r="154" s="30" customFormat="true" ht="16.5" hidden="false" customHeight="true" outlineLevel="0" collapsed="false">
      <c r="A154" s="26"/>
      <c r="B154" s="27"/>
      <c r="C154" s="246" t="s">
        <v>272</v>
      </c>
      <c r="D154" s="246" t="s">
        <v>250</v>
      </c>
      <c r="E154" s="247" t="s">
        <v>266</v>
      </c>
      <c r="F154" s="248" t="s">
        <v>267</v>
      </c>
      <c r="G154" s="249" t="s">
        <v>253</v>
      </c>
      <c r="H154" s="250" t="n">
        <v>1</v>
      </c>
      <c r="I154" s="251"/>
      <c r="J154" s="252" t="n">
        <f aca="false">ROUND(I154*H154,2)</f>
        <v>0</v>
      </c>
      <c r="K154" s="253"/>
      <c r="L154" s="29"/>
      <c r="M154" s="254"/>
      <c r="N154" s="255" t="s">
        <v>39</v>
      </c>
      <c r="O154" s="76"/>
      <c r="P154" s="256" t="n">
        <f aca="false">O154*H154</f>
        <v>0</v>
      </c>
      <c r="Q154" s="256" t="n">
        <v>0</v>
      </c>
      <c r="R154" s="256" t="n">
        <f aca="false">Q154*H154</f>
        <v>0</v>
      </c>
      <c r="S154" s="256" t="n">
        <v>0</v>
      </c>
      <c r="T154" s="257" t="n">
        <f aca="false">S154*H154</f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258" t="s">
        <v>254</v>
      </c>
      <c r="AT154" s="258" t="s">
        <v>250</v>
      </c>
      <c r="AU154" s="258" t="s">
        <v>83</v>
      </c>
      <c r="AY154" s="3" t="s">
        <v>247</v>
      </c>
      <c r="BE154" s="137" t="n">
        <f aca="false">IF(N154="základní",J154,0)</f>
        <v>0</v>
      </c>
      <c r="BF154" s="137" t="n">
        <f aca="false">IF(N154="snížená",J154,0)</f>
        <v>0</v>
      </c>
      <c r="BG154" s="137" t="n">
        <f aca="false">IF(N154="zákl. přenesená",J154,0)</f>
        <v>0</v>
      </c>
      <c r="BH154" s="137" t="n">
        <f aca="false">IF(N154="sníž. přenesená",J154,0)</f>
        <v>0</v>
      </c>
      <c r="BI154" s="137" t="n">
        <f aca="false">IF(N154="nulová",J154,0)</f>
        <v>0</v>
      </c>
      <c r="BJ154" s="3" t="s">
        <v>81</v>
      </c>
      <c r="BK154" s="137" t="n">
        <f aca="false">ROUND(I154*H154,2)</f>
        <v>0</v>
      </c>
      <c r="BL154" s="3" t="s">
        <v>254</v>
      </c>
      <c r="BM154" s="258" t="s">
        <v>268</v>
      </c>
    </row>
    <row r="155" s="30" customFormat="true" ht="10.2" hidden="false" customHeight="false" outlineLevel="0" collapsed="false">
      <c r="A155" s="26"/>
      <c r="B155" s="27"/>
      <c r="C155" s="28"/>
      <c r="D155" s="259" t="s">
        <v>256</v>
      </c>
      <c r="E155" s="28"/>
      <c r="F155" s="260" t="s">
        <v>269</v>
      </c>
      <c r="G155" s="28"/>
      <c r="H155" s="28"/>
      <c r="I155" s="211"/>
      <c r="J155" s="28"/>
      <c r="K155" s="28"/>
      <c r="L155" s="29"/>
      <c r="M155" s="261"/>
      <c r="N155" s="262"/>
      <c r="O155" s="76"/>
      <c r="P155" s="76"/>
      <c r="Q155" s="76"/>
      <c r="R155" s="76"/>
      <c r="S155" s="76"/>
      <c r="T155" s="77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T155" s="3" t="s">
        <v>256</v>
      </c>
      <c r="AU155" s="3" t="s">
        <v>83</v>
      </c>
    </row>
    <row r="156" s="229" customFormat="true" ht="22.8" hidden="false" customHeight="true" outlineLevel="0" collapsed="false">
      <c r="B156" s="230"/>
      <c r="C156" s="231"/>
      <c r="D156" s="232" t="s">
        <v>73</v>
      </c>
      <c r="E156" s="244" t="s">
        <v>270</v>
      </c>
      <c r="F156" s="244" t="s">
        <v>271</v>
      </c>
      <c r="G156" s="231"/>
      <c r="H156" s="231"/>
      <c r="I156" s="234"/>
      <c r="J156" s="245" t="n">
        <f aca="false">BK156</f>
        <v>0</v>
      </c>
      <c r="K156" s="231"/>
      <c r="L156" s="236"/>
      <c r="M156" s="237"/>
      <c r="N156" s="238"/>
      <c r="O156" s="238"/>
      <c r="P156" s="239" t="n">
        <f aca="false">SUM(P157:P164)</f>
        <v>0</v>
      </c>
      <c r="Q156" s="238"/>
      <c r="R156" s="239" t="n">
        <f aca="false">SUM(R157:R164)</f>
        <v>0</v>
      </c>
      <c r="S156" s="238"/>
      <c r="T156" s="240" t="n">
        <f aca="false">SUM(T157:T164)</f>
        <v>0</v>
      </c>
      <c r="AR156" s="241" t="s">
        <v>81</v>
      </c>
      <c r="AT156" s="242" t="s">
        <v>73</v>
      </c>
      <c r="AU156" s="242" t="s">
        <v>81</v>
      </c>
      <c r="AY156" s="241" t="s">
        <v>247</v>
      </c>
      <c r="BK156" s="243" t="n">
        <f aca="false">SUM(BK157:BK164)</f>
        <v>0</v>
      </c>
    </row>
    <row r="157" s="30" customFormat="true" ht="24.15" hidden="false" customHeight="true" outlineLevel="0" collapsed="false">
      <c r="A157" s="26"/>
      <c r="B157" s="27"/>
      <c r="C157" s="246" t="s">
        <v>278</v>
      </c>
      <c r="D157" s="246" t="s">
        <v>250</v>
      </c>
      <c r="E157" s="247" t="s">
        <v>273</v>
      </c>
      <c r="F157" s="248" t="s">
        <v>274</v>
      </c>
      <c r="G157" s="249" t="s">
        <v>275</v>
      </c>
      <c r="H157" s="250" t="n">
        <v>0.9</v>
      </c>
      <c r="I157" s="251"/>
      <c r="J157" s="252" t="n">
        <f aca="false">ROUND(I157*H157,2)</f>
        <v>0</v>
      </c>
      <c r="K157" s="253"/>
      <c r="L157" s="29"/>
      <c r="M157" s="254"/>
      <c r="N157" s="255" t="s">
        <v>39</v>
      </c>
      <c r="O157" s="76"/>
      <c r="P157" s="256" t="n">
        <f aca="false">O157*H157</f>
        <v>0</v>
      </c>
      <c r="Q157" s="256" t="n">
        <v>0</v>
      </c>
      <c r="R157" s="256" t="n">
        <f aca="false">Q157*H157</f>
        <v>0</v>
      </c>
      <c r="S157" s="256" t="n">
        <v>0</v>
      </c>
      <c r="T157" s="257" t="n">
        <f aca="false">S157*H157</f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258" t="s">
        <v>272</v>
      </c>
      <c r="AT157" s="258" t="s">
        <v>250</v>
      </c>
      <c r="AU157" s="258" t="s">
        <v>83</v>
      </c>
      <c r="AY157" s="3" t="s">
        <v>247</v>
      </c>
      <c r="BE157" s="137" t="n">
        <f aca="false">IF(N157="základní",J157,0)</f>
        <v>0</v>
      </c>
      <c r="BF157" s="137" t="n">
        <f aca="false">IF(N157="snížená",J157,0)</f>
        <v>0</v>
      </c>
      <c r="BG157" s="137" t="n">
        <f aca="false">IF(N157="zákl. přenesená",J157,0)</f>
        <v>0</v>
      </c>
      <c r="BH157" s="137" t="n">
        <f aca="false">IF(N157="sníž. přenesená",J157,0)</f>
        <v>0</v>
      </c>
      <c r="BI157" s="137" t="n">
        <f aca="false">IF(N157="nulová",J157,0)</f>
        <v>0</v>
      </c>
      <c r="BJ157" s="3" t="s">
        <v>81</v>
      </c>
      <c r="BK157" s="137" t="n">
        <f aca="false">ROUND(I157*H157,2)</f>
        <v>0</v>
      </c>
      <c r="BL157" s="3" t="s">
        <v>272</v>
      </c>
      <c r="BM157" s="258" t="s">
        <v>276</v>
      </c>
    </row>
    <row r="158" s="30" customFormat="true" ht="28.8" hidden="false" customHeight="false" outlineLevel="0" collapsed="false">
      <c r="A158" s="26"/>
      <c r="B158" s="27"/>
      <c r="C158" s="28"/>
      <c r="D158" s="259" t="s">
        <v>256</v>
      </c>
      <c r="E158" s="28"/>
      <c r="F158" s="260" t="s">
        <v>277</v>
      </c>
      <c r="G158" s="28"/>
      <c r="H158" s="28"/>
      <c r="I158" s="211"/>
      <c r="J158" s="28"/>
      <c r="K158" s="28"/>
      <c r="L158" s="29"/>
      <c r="M158" s="261"/>
      <c r="N158" s="262"/>
      <c r="O158" s="76"/>
      <c r="P158" s="76"/>
      <c r="Q158" s="76"/>
      <c r="R158" s="76"/>
      <c r="S158" s="76"/>
      <c r="T158" s="7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3" t="s">
        <v>256</v>
      </c>
      <c r="AU158" s="3" t="s">
        <v>83</v>
      </c>
    </row>
    <row r="159" s="30" customFormat="true" ht="24.15" hidden="false" customHeight="true" outlineLevel="0" collapsed="false">
      <c r="A159" s="26"/>
      <c r="B159" s="27"/>
      <c r="C159" s="246" t="s">
        <v>248</v>
      </c>
      <c r="D159" s="246" t="s">
        <v>250</v>
      </c>
      <c r="E159" s="247" t="s">
        <v>279</v>
      </c>
      <c r="F159" s="248" t="s">
        <v>280</v>
      </c>
      <c r="G159" s="249" t="s">
        <v>275</v>
      </c>
      <c r="H159" s="250" t="n">
        <v>0.9</v>
      </c>
      <c r="I159" s="251"/>
      <c r="J159" s="252" t="n">
        <f aca="false">ROUND(I159*H159,2)</f>
        <v>0</v>
      </c>
      <c r="K159" s="253"/>
      <c r="L159" s="29"/>
      <c r="M159" s="254"/>
      <c r="N159" s="255" t="s">
        <v>39</v>
      </c>
      <c r="O159" s="76"/>
      <c r="P159" s="256" t="n">
        <f aca="false">O159*H159</f>
        <v>0</v>
      </c>
      <c r="Q159" s="256" t="n">
        <v>0</v>
      </c>
      <c r="R159" s="256" t="n">
        <f aca="false">Q159*H159</f>
        <v>0</v>
      </c>
      <c r="S159" s="256" t="n">
        <v>0</v>
      </c>
      <c r="T159" s="257" t="n">
        <f aca="false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258" t="s">
        <v>272</v>
      </c>
      <c r="AT159" s="258" t="s">
        <v>250</v>
      </c>
      <c r="AU159" s="258" t="s">
        <v>83</v>
      </c>
      <c r="AY159" s="3" t="s">
        <v>247</v>
      </c>
      <c r="BE159" s="137" t="n">
        <f aca="false">IF(N159="základní",J159,0)</f>
        <v>0</v>
      </c>
      <c r="BF159" s="137" t="n">
        <f aca="false">IF(N159="snížená",J159,0)</f>
        <v>0</v>
      </c>
      <c r="BG159" s="137" t="n">
        <f aca="false">IF(N159="zákl. přenesená",J159,0)</f>
        <v>0</v>
      </c>
      <c r="BH159" s="137" t="n">
        <f aca="false">IF(N159="sníž. přenesená",J159,0)</f>
        <v>0</v>
      </c>
      <c r="BI159" s="137" t="n">
        <f aca="false">IF(N159="nulová",J159,0)</f>
        <v>0</v>
      </c>
      <c r="BJ159" s="3" t="s">
        <v>81</v>
      </c>
      <c r="BK159" s="137" t="n">
        <f aca="false">ROUND(I159*H159,2)</f>
        <v>0</v>
      </c>
      <c r="BL159" s="3" t="s">
        <v>272</v>
      </c>
      <c r="BM159" s="258" t="s">
        <v>281</v>
      </c>
    </row>
    <row r="160" s="30" customFormat="true" ht="19.2" hidden="false" customHeight="false" outlineLevel="0" collapsed="false">
      <c r="A160" s="26"/>
      <c r="B160" s="27"/>
      <c r="C160" s="28"/>
      <c r="D160" s="259" t="s">
        <v>256</v>
      </c>
      <c r="E160" s="28"/>
      <c r="F160" s="260" t="s">
        <v>282</v>
      </c>
      <c r="G160" s="28"/>
      <c r="H160" s="28"/>
      <c r="I160" s="211"/>
      <c r="J160" s="28"/>
      <c r="K160" s="28"/>
      <c r="L160" s="29"/>
      <c r="M160" s="261"/>
      <c r="N160" s="262"/>
      <c r="O160" s="76"/>
      <c r="P160" s="76"/>
      <c r="Q160" s="76"/>
      <c r="R160" s="76"/>
      <c r="S160" s="76"/>
      <c r="T160" s="7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3" t="s">
        <v>256</v>
      </c>
      <c r="AU160" s="3" t="s">
        <v>83</v>
      </c>
    </row>
    <row r="161" s="30" customFormat="true" ht="16.5" hidden="false" customHeight="true" outlineLevel="0" collapsed="false">
      <c r="A161" s="26"/>
      <c r="B161" s="27"/>
      <c r="C161" s="246" t="s">
        <v>287</v>
      </c>
      <c r="D161" s="246" t="s">
        <v>250</v>
      </c>
      <c r="E161" s="247" t="s">
        <v>283</v>
      </c>
      <c r="F161" s="248" t="s">
        <v>284</v>
      </c>
      <c r="G161" s="249" t="s">
        <v>275</v>
      </c>
      <c r="H161" s="250" t="n">
        <v>0.9</v>
      </c>
      <c r="I161" s="251"/>
      <c r="J161" s="252" t="n">
        <f aca="false">ROUND(I161*H161,2)</f>
        <v>0</v>
      </c>
      <c r="K161" s="253"/>
      <c r="L161" s="29"/>
      <c r="M161" s="254"/>
      <c r="N161" s="255" t="s">
        <v>39</v>
      </c>
      <c r="O161" s="76"/>
      <c r="P161" s="256" t="n">
        <f aca="false">O161*H161</f>
        <v>0</v>
      </c>
      <c r="Q161" s="256" t="n">
        <v>0</v>
      </c>
      <c r="R161" s="256" t="n">
        <f aca="false">Q161*H161</f>
        <v>0</v>
      </c>
      <c r="S161" s="256" t="n">
        <v>0</v>
      </c>
      <c r="T161" s="257" t="n">
        <f aca="false">S161*H161</f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258" t="s">
        <v>272</v>
      </c>
      <c r="AT161" s="258" t="s">
        <v>250</v>
      </c>
      <c r="AU161" s="258" t="s">
        <v>83</v>
      </c>
      <c r="AY161" s="3" t="s">
        <v>247</v>
      </c>
      <c r="BE161" s="137" t="n">
        <f aca="false">IF(N161="základní",J161,0)</f>
        <v>0</v>
      </c>
      <c r="BF161" s="137" t="n">
        <f aca="false">IF(N161="snížená",J161,0)</f>
        <v>0</v>
      </c>
      <c r="BG161" s="137" t="n">
        <f aca="false">IF(N161="zákl. přenesená",J161,0)</f>
        <v>0</v>
      </c>
      <c r="BH161" s="137" t="n">
        <f aca="false">IF(N161="sníž. přenesená",J161,0)</f>
        <v>0</v>
      </c>
      <c r="BI161" s="137" t="n">
        <f aca="false">IF(N161="nulová",J161,0)</f>
        <v>0</v>
      </c>
      <c r="BJ161" s="3" t="s">
        <v>81</v>
      </c>
      <c r="BK161" s="137" t="n">
        <f aca="false">ROUND(I161*H161,2)</f>
        <v>0</v>
      </c>
      <c r="BL161" s="3" t="s">
        <v>272</v>
      </c>
      <c r="BM161" s="258" t="s">
        <v>285</v>
      </c>
    </row>
    <row r="162" s="30" customFormat="true" ht="19.2" hidden="false" customHeight="false" outlineLevel="0" collapsed="false">
      <c r="A162" s="26"/>
      <c r="B162" s="27"/>
      <c r="C162" s="28"/>
      <c r="D162" s="259" t="s">
        <v>256</v>
      </c>
      <c r="E162" s="28"/>
      <c r="F162" s="260" t="s">
        <v>286</v>
      </c>
      <c r="G162" s="28"/>
      <c r="H162" s="28"/>
      <c r="I162" s="211"/>
      <c r="J162" s="28"/>
      <c r="K162" s="28"/>
      <c r="L162" s="29"/>
      <c r="M162" s="261"/>
      <c r="N162" s="262"/>
      <c r="O162" s="76"/>
      <c r="P162" s="76"/>
      <c r="Q162" s="76"/>
      <c r="R162" s="76"/>
      <c r="S162" s="76"/>
      <c r="T162" s="77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T162" s="3" t="s">
        <v>256</v>
      </c>
      <c r="AU162" s="3" t="s">
        <v>83</v>
      </c>
    </row>
    <row r="163" s="30" customFormat="true" ht="24.15" hidden="false" customHeight="true" outlineLevel="0" collapsed="false">
      <c r="A163" s="26"/>
      <c r="B163" s="27"/>
      <c r="C163" s="263" t="s">
        <v>292</v>
      </c>
      <c r="D163" s="263" t="s">
        <v>288</v>
      </c>
      <c r="E163" s="264" t="s">
        <v>289</v>
      </c>
      <c r="F163" s="265" t="s">
        <v>290</v>
      </c>
      <c r="G163" s="266" t="s">
        <v>291</v>
      </c>
      <c r="H163" s="267" t="n">
        <v>2</v>
      </c>
      <c r="I163" s="268"/>
      <c r="J163" s="269" t="n">
        <f aca="false">ROUND(I163*H163,2)</f>
        <v>0</v>
      </c>
      <c r="K163" s="270"/>
      <c r="L163" s="271"/>
      <c r="M163" s="272"/>
      <c r="N163" s="273" t="s">
        <v>39</v>
      </c>
      <c r="O163" s="76"/>
      <c r="P163" s="256" t="n">
        <f aca="false">O163*H163</f>
        <v>0</v>
      </c>
      <c r="Q163" s="256" t="n">
        <v>0</v>
      </c>
      <c r="R163" s="256" t="n">
        <f aca="false">Q163*H163</f>
        <v>0</v>
      </c>
      <c r="S163" s="256" t="n">
        <v>0</v>
      </c>
      <c r="T163" s="257" t="n">
        <f aca="false">S163*H163</f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258" t="s">
        <v>292</v>
      </c>
      <c r="AT163" s="258" t="s">
        <v>288</v>
      </c>
      <c r="AU163" s="258" t="s">
        <v>83</v>
      </c>
      <c r="AY163" s="3" t="s">
        <v>247</v>
      </c>
      <c r="BE163" s="137" t="n">
        <f aca="false">IF(N163="základní",J163,0)</f>
        <v>0</v>
      </c>
      <c r="BF163" s="137" t="n">
        <f aca="false">IF(N163="snížená",J163,0)</f>
        <v>0</v>
      </c>
      <c r="BG163" s="137" t="n">
        <f aca="false">IF(N163="zákl. přenesená",J163,0)</f>
        <v>0</v>
      </c>
      <c r="BH163" s="137" t="n">
        <f aca="false">IF(N163="sníž. přenesená",J163,0)</f>
        <v>0</v>
      </c>
      <c r="BI163" s="137" t="n">
        <f aca="false">IF(N163="nulová",J163,0)</f>
        <v>0</v>
      </c>
      <c r="BJ163" s="3" t="s">
        <v>81</v>
      </c>
      <c r="BK163" s="137" t="n">
        <f aca="false">ROUND(I163*H163,2)</f>
        <v>0</v>
      </c>
      <c r="BL163" s="3" t="s">
        <v>272</v>
      </c>
      <c r="BM163" s="258" t="s">
        <v>293</v>
      </c>
    </row>
    <row r="164" s="30" customFormat="true" ht="28.8" hidden="false" customHeight="false" outlineLevel="0" collapsed="false">
      <c r="A164" s="26"/>
      <c r="B164" s="27"/>
      <c r="C164" s="28"/>
      <c r="D164" s="259" t="s">
        <v>256</v>
      </c>
      <c r="E164" s="28"/>
      <c r="F164" s="260" t="s">
        <v>294</v>
      </c>
      <c r="G164" s="28"/>
      <c r="H164" s="28"/>
      <c r="I164" s="211"/>
      <c r="J164" s="28"/>
      <c r="K164" s="28"/>
      <c r="L164" s="29"/>
      <c r="M164" s="261"/>
      <c r="N164" s="262"/>
      <c r="O164" s="76"/>
      <c r="P164" s="76"/>
      <c r="Q164" s="76"/>
      <c r="R164" s="76"/>
      <c r="S164" s="76"/>
      <c r="T164" s="77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3" t="s">
        <v>256</v>
      </c>
      <c r="AU164" s="3" t="s">
        <v>83</v>
      </c>
    </row>
    <row r="165" s="229" customFormat="true" ht="25.95" hidden="false" customHeight="true" outlineLevel="0" collapsed="false">
      <c r="B165" s="230"/>
      <c r="C165" s="231"/>
      <c r="D165" s="232" t="s">
        <v>73</v>
      </c>
      <c r="E165" s="233" t="s">
        <v>295</v>
      </c>
      <c r="F165" s="233" t="s">
        <v>296</v>
      </c>
      <c r="G165" s="231"/>
      <c r="H165" s="231"/>
      <c r="I165" s="234"/>
      <c r="J165" s="235" t="n">
        <f aca="false">BK165</f>
        <v>0</v>
      </c>
      <c r="K165" s="231"/>
      <c r="L165" s="236"/>
      <c r="M165" s="237"/>
      <c r="N165" s="238"/>
      <c r="O165" s="238"/>
      <c r="P165" s="239" t="n">
        <f aca="false">P166+P179+P186+P210+P240+P253+P270</f>
        <v>0</v>
      </c>
      <c r="Q165" s="238"/>
      <c r="R165" s="239" t="n">
        <f aca="false">R166+R179+R186+R210+R240+R253+R270</f>
        <v>2.19438213</v>
      </c>
      <c r="S165" s="238"/>
      <c r="T165" s="240" t="n">
        <f aca="false">T166+T179+T186+T210+T240+T253+T270</f>
        <v>2.15738</v>
      </c>
      <c r="AR165" s="241" t="s">
        <v>83</v>
      </c>
      <c r="AT165" s="242" t="s">
        <v>73</v>
      </c>
      <c r="AU165" s="242" t="s">
        <v>74</v>
      </c>
      <c r="AY165" s="241" t="s">
        <v>247</v>
      </c>
      <c r="BK165" s="243" t="n">
        <f aca="false">BK166+BK179+BK186+BK210+BK240+BK253+BK270</f>
        <v>0</v>
      </c>
    </row>
    <row r="166" s="229" customFormat="true" ht="22.8" hidden="false" customHeight="true" outlineLevel="0" collapsed="false">
      <c r="B166" s="230"/>
      <c r="C166" s="231"/>
      <c r="D166" s="232" t="s">
        <v>73</v>
      </c>
      <c r="E166" s="244" t="s">
        <v>1177</v>
      </c>
      <c r="F166" s="244" t="s">
        <v>1178</v>
      </c>
      <c r="G166" s="231"/>
      <c r="H166" s="231"/>
      <c r="I166" s="234"/>
      <c r="J166" s="245" t="n">
        <f aca="false">BK166</f>
        <v>0</v>
      </c>
      <c r="K166" s="231"/>
      <c r="L166" s="236"/>
      <c r="M166" s="237"/>
      <c r="N166" s="238"/>
      <c r="O166" s="238"/>
      <c r="P166" s="239" t="n">
        <f aca="false">SUM(P167:P178)</f>
        <v>0</v>
      </c>
      <c r="Q166" s="238"/>
      <c r="R166" s="239" t="n">
        <f aca="false">SUM(R167:R178)</f>
        <v>0</v>
      </c>
      <c r="S166" s="238"/>
      <c r="T166" s="240" t="n">
        <f aca="false">SUM(T167:T178)</f>
        <v>0.06096</v>
      </c>
      <c r="AR166" s="241" t="s">
        <v>83</v>
      </c>
      <c r="AT166" s="242" t="s">
        <v>73</v>
      </c>
      <c r="AU166" s="242" t="s">
        <v>81</v>
      </c>
      <c r="AY166" s="241" t="s">
        <v>247</v>
      </c>
      <c r="BK166" s="243" t="n">
        <f aca="false">SUM(BK167:BK178)</f>
        <v>0</v>
      </c>
    </row>
    <row r="167" s="30" customFormat="true" ht="16.5" hidden="false" customHeight="true" outlineLevel="0" collapsed="false">
      <c r="A167" s="26"/>
      <c r="B167" s="27"/>
      <c r="C167" s="246" t="s">
        <v>258</v>
      </c>
      <c r="D167" s="246" t="s">
        <v>250</v>
      </c>
      <c r="E167" s="247" t="s">
        <v>1179</v>
      </c>
      <c r="F167" s="248" t="s">
        <v>1180</v>
      </c>
      <c r="G167" s="249" t="s">
        <v>262</v>
      </c>
      <c r="H167" s="250" t="n">
        <v>3</v>
      </c>
      <c r="I167" s="251"/>
      <c r="J167" s="252" t="n">
        <f aca="false">ROUND(I167*H167,2)</f>
        <v>0</v>
      </c>
      <c r="K167" s="253"/>
      <c r="L167" s="29"/>
      <c r="M167" s="254"/>
      <c r="N167" s="255" t="s">
        <v>39</v>
      </c>
      <c r="O167" s="76"/>
      <c r="P167" s="256" t="n">
        <f aca="false">O167*H167</f>
        <v>0</v>
      </c>
      <c r="Q167" s="256" t="n">
        <v>0</v>
      </c>
      <c r="R167" s="256" t="n">
        <f aca="false">Q167*H167</f>
        <v>0</v>
      </c>
      <c r="S167" s="256" t="n">
        <v>0.01946</v>
      </c>
      <c r="T167" s="257" t="n">
        <f aca="false">S167*H167</f>
        <v>0.05838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258" t="s">
        <v>302</v>
      </c>
      <c r="AT167" s="258" t="s">
        <v>250</v>
      </c>
      <c r="AU167" s="258" t="s">
        <v>83</v>
      </c>
      <c r="AY167" s="3" t="s">
        <v>247</v>
      </c>
      <c r="BE167" s="137" t="n">
        <f aca="false">IF(N167="základní",J167,0)</f>
        <v>0</v>
      </c>
      <c r="BF167" s="137" t="n">
        <f aca="false">IF(N167="snížená",J167,0)</f>
        <v>0</v>
      </c>
      <c r="BG167" s="137" t="n">
        <f aca="false">IF(N167="zákl. přenesená",J167,0)</f>
        <v>0</v>
      </c>
      <c r="BH167" s="137" t="n">
        <f aca="false">IF(N167="sníž. přenesená",J167,0)</f>
        <v>0</v>
      </c>
      <c r="BI167" s="137" t="n">
        <f aca="false">IF(N167="nulová",J167,0)</f>
        <v>0</v>
      </c>
      <c r="BJ167" s="3" t="s">
        <v>81</v>
      </c>
      <c r="BK167" s="137" t="n">
        <f aca="false">ROUND(I167*H167,2)</f>
        <v>0</v>
      </c>
      <c r="BL167" s="3" t="s">
        <v>302</v>
      </c>
      <c r="BM167" s="258" t="s">
        <v>1181</v>
      </c>
    </row>
    <row r="168" s="30" customFormat="true" ht="10.2" hidden="false" customHeight="false" outlineLevel="0" collapsed="false">
      <c r="A168" s="26"/>
      <c r="B168" s="27"/>
      <c r="C168" s="28"/>
      <c r="D168" s="259" t="s">
        <v>256</v>
      </c>
      <c r="E168" s="28"/>
      <c r="F168" s="260" t="s">
        <v>1182</v>
      </c>
      <c r="G168" s="28"/>
      <c r="H168" s="28"/>
      <c r="I168" s="211"/>
      <c r="J168" s="28"/>
      <c r="K168" s="28"/>
      <c r="L168" s="29"/>
      <c r="M168" s="261"/>
      <c r="N168" s="262"/>
      <c r="O168" s="76"/>
      <c r="P168" s="76"/>
      <c r="Q168" s="76"/>
      <c r="R168" s="76"/>
      <c r="S168" s="76"/>
      <c r="T168" s="77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T168" s="3" t="s">
        <v>256</v>
      </c>
      <c r="AU168" s="3" t="s">
        <v>83</v>
      </c>
    </row>
    <row r="169" s="30" customFormat="true" ht="16.5" hidden="false" customHeight="true" outlineLevel="0" collapsed="false">
      <c r="A169" s="26"/>
      <c r="B169" s="27"/>
      <c r="C169" s="246" t="s">
        <v>310</v>
      </c>
      <c r="D169" s="246" t="s">
        <v>250</v>
      </c>
      <c r="E169" s="247" t="s">
        <v>1183</v>
      </c>
      <c r="F169" s="248" t="s">
        <v>1184</v>
      </c>
      <c r="G169" s="249" t="s">
        <v>262</v>
      </c>
      <c r="H169" s="250" t="n">
        <v>3</v>
      </c>
      <c r="I169" s="251"/>
      <c r="J169" s="252" t="n">
        <f aca="false">ROUND(I169*H169,2)</f>
        <v>0</v>
      </c>
      <c r="K169" s="253"/>
      <c r="L169" s="29"/>
      <c r="M169" s="254"/>
      <c r="N169" s="255" t="s">
        <v>39</v>
      </c>
      <c r="O169" s="76"/>
      <c r="P169" s="256" t="n">
        <f aca="false">O169*H169</f>
        <v>0</v>
      </c>
      <c r="Q169" s="256" t="n">
        <v>0</v>
      </c>
      <c r="R169" s="256" t="n">
        <f aca="false">Q169*H169</f>
        <v>0</v>
      </c>
      <c r="S169" s="256" t="n">
        <v>0.00086</v>
      </c>
      <c r="T169" s="257" t="n">
        <f aca="false">S169*H169</f>
        <v>0.00258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258" t="s">
        <v>302</v>
      </c>
      <c r="AT169" s="258" t="s">
        <v>250</v>
      </c>
      <c r="AU169" s="258" t="s">
        <v>83</v>
      </c>
      <c r="AY169" s="3" t="s">
        <v>247</v>
      </c>
      <c r="BE169" s="137" t="n">
        <f aca="false">IF(N169="základní",J169,0)</f>
        <v>0</v>
      </c>
      <c r="BF169" s="137" t="n">
        <f aca="false">IF(N169="snížená",J169,0)</f>
        <v>0</v>
      </c>
      <c r="BG169" s="137" t="n">
        <f aca="false">IF(N169="zákl. přenesená",J169,0)</f>
        <v>0</v>
      </c>
      <c r="BH169" s="137" t="n">
        <f aca="false">IF(N169="sníž. přenesená",J169,0)</f>
        <v>0</v>
      </c>
      <c r="BI169" s="137" t="n">
        <f aca="false">IF(N169="nulová",J169,0)</f>
        <v>0</v>
      </c>
      <c r="BJ169" s="3" t="s">
        <v>81</v>
      </c>
      <c r="BK169" s="137" t="n">
        <f aca="false">ROUND(I169*H169,2)</f>
        <v>0</v>
      </c>
      <c r="BL169" s="3" t="s">
        <v>302</v>
      </c>
      <c r="BM169" s="258" t="s">
        <v>1185</v>
      </c>
    </row>
    <row r="170" s="30" customFormat="true" ht="10.2" hidden="false" customHeight="false" outlineLevel="0" collapsed="false">
      <c r="A170" s="26"/>
      <c r="B170" s="27"/>
      <c r="C170" s="28"/>
      <c r="D170" s="259" t="s">
        <v>256</v>
      </c>
      <c r="E170" s="28"/>
      <c r="F170" s="260" t="s">
        <v>1186</v>
      </c>
      <c r="G170" s="28"/>
      <c r="H170" s="28"/>
      <c r="I170" s="211"/>
      <c r="J170" s="28"/>
      <c r="K170" s="28"/>
      <c r="L170" s="29"/>
      <c r="M170" s="261"/>
      <c r="N170" s="262"/>
      <c r="O170" s="76"/>
      <c r="P170" s="76"/>
      <c r="Q170" s="76"/>
      <c r="R170" s="76"/>
      <c r="S170" s="76"/>
      <c r="T170" s="77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T170" s="3" t="s">
        <v>256</v>
      </c>
      <c r="AU170" s="3" t="s">
        <v>83</v>
      </c>
    </row>
    <row r="171" s="30" customFormat="true" ht="16.5" hidden="false" customHeight="true" outlineLevel="0" collapsed="false">
      <c r="A171" s="26"/>
      <c r="B171" s="27"/>
      <c r="C171" s="246" t="s">
        <v>316</v>
      </c>
      <c r="D171" s="246" t="s">
        <v>250</v>
      </c>
      <c r="E171" s="247" t="s">
        <v>1744</v>
      </c>
      <c r="F171" s="248" t="s">
        <v>1745</v>
      </c>
      <c r="G171" s="249" t="s">
        <v>253</v>
      </c>
      <c r="H171" s="250" t="n">
        <v>1</v>
      </c>
      <c r="I171" s="251"/>
      <c r="J171" s="252" t="n">
        <f aca="false">ROUND(I171*H171,2)</f>
        <v>0</v>
      </c>
      <c r="K171" s="253"/>
      <c r="L171" s="29"/>
      <c r="M171" s="254"/>
      <c r="N171" s="255" t="s">
        <v>39</v>
      </c>
      <c r="O171" s="76"/>
      <c r="P171" s="256" t="n">
        <f aca="false">O171*H171</f>
        <v>0</v>
      </c>
      <c r="Q171" s="256" t="n">
        <v>0</v>
      </c>
      <c r="R171" s="256" t="n">
        <f aca="false">Q171*H171</f>
        <v>0</v>
      </c>
      <c r="S171" s="256" t="n">
        <v>0</v>
      </c>
      <c r="T171" s="257" t="n">
        <f aca="false">S171*H171</f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258" t="s">
        <v>254</v>
      </c>
      <c r="AT171" s="258" t="s">
        <v>250</v>
      </c>
      <c r="AU171" s="258" t="s">
        <v>83</v>
      </c>
      <c r="AY171" s="3" t="s">
        <v>247</v>
      </c>
      <c r="BE171" s="137" t="n">
        <f aca="false">IF(N171="základní",J171,0)</f>
        <v>0</v>
      </c>
      <c r="BF171" s="137" t="n">
        <f aca="false">IF(N171="snížená",J171,0)</f>
        <v>0</v>
      </c>
      <c r="BG171" s="137" t="n">
        <f aca="false">IF(N171="zákl. přenesená",J171,0)</f>
        <v>0</v>
      </c>
      <c r="BH171" s="137" t="n">
        <f aca="false">IF(N171="sníž. přenesená",J171,0)</f>
        <v>0</v>
      </c>
      <c r="BI171" s="137" t="n">
        <f aca="false">IF(N171="nulová",J171,0)</f>
        <v>0</v>
      </c>
      <c r="BJ171" s="3" t="s">
        <v>81</v>
      </c>
      <c r="BK171" s="137" t="n">
        <f aca="false">ROUND(I171*H171,2)</f>
        <v>0</v>
      </c>
      <c r="BL171" s="3" t="s">
        <v>254</v>
      </c>
      <c r="BM171" s="258" t="s">
        <v>1746</v>
      </c>
    </row>
    <row r="172" s="30" customFormat="true" ht="10.2" hidden="false" customHeight="false" outlineLevel="0" collapsed="false">
      <c r="A172" s="26"/>
      <c r="B172" s="27"/>
      <c r="C172" s="28"/>
      <c r="D172" s="259" t="s">
        <v>256</v>
      </c>
      <c r="E172" s="28"/>
      <c r="F172" s="260" t="s">
        <v>1747</v>
      </c>
      <c r="G172" s="28"/>
      <c r="H172" s="28"/>
      <c r="I172" s="211"/>
      <c r="J172" s="28"/>
      <c r="K172" s="28"/>
      <c r="L172" s="29"/>
      <c r="M172" s="261"/>
      <c r="N172" s="262"/>
      <c r="O172" s="76"/>
      <c r="P172" s="76"/>
      <c r="Q172" s="76"/>
      <c r="R172" s="76"/>
      <c r="S172" s="76"/>
      <c r="T172" s="77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T172" s="3" t="s">
        <v>256</v>
      </c>
      <c r="AU172" s="3" t="s">
        <v>83</v>
      </c>
    </row>
    <row r="173" s="30" customFormat="true" ht="21.75" hidden="false" customHeight="true" outlineLevel="0" collapsed="false">
      <c r="A173" s="26"/>
      <c r="B173" s="27"/>
      <c r="C173" s="246" t="s">
        <v>321</v>
      </c>
      <c r="D173" s="246" t="s">
        <v>250</v>
      </c>
      <c r="E173" s="247" t="s">
        <v>1748</v>
      </c>
      <c r="F173" s="248" t="s">
        <v>1749</v>
      </c>
      <c r="G173" s="249" t="s">
        <v>291</v>
      </c>
      <c r="H173" s="250" t="n">
        <v>1</v>
      </c>
      <c r="I173" s="251"/>
      <c r="J173" s="252" t="n">
        <f aca="false">ROUND(I173*H173,2)</f>
        <v>0</v>
      </c>
      <c r="K173" s="253"/>
      <c r="L173" s="29"/>
      <c r="M173" s="254"/>
      <c r="N173" s="255" t="s">
        <v>39</v>
      </c>
      <c r="O173" s="76"/>
      <c r="P173" s="256" t="n">
        <f aca="false">O173*H173</f>
        <v>0</v>
      </c>
      <c r="Q173" s="256" t="n">
        <v>0</v>
      </c>
      <c r="R173" s="256" t="n">
        <f aca="false">Q173*H173</f>
        <v>0</v>
      </c>
      <c r="S173" s="256" t="n">
        <v>0</v>
      </c>
      <c r="T173" s="257" t="n">
        <f aca="false">S173*H173</f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258" t="s">
        <v>254</v>
      </c>
      <c r="AT173" s="258" t="s">
        <v>250</v>
      </c>
      <c r="AU173" s="258" t="s">
        <v>83</v>
      </c>
      <c r="AY173" s="3" t="s">
        <v>247</v>
      </c>
      <c r="BE173" s="137" t="n">
        <f aca="false">IF(N173="základní",J173,0)</f>
        <v>0</v>
      </c>
      <c r="BF173" s="137" t="n">
        <f aca="false">IF(N173="snížená",J173,0)</f>
        <v>0</v>
      </c>
      <c r="BG173" s="137" t="n">
        <f aca="false">IF(N173="zákl. přenesená",J173,0)</f>
        <v>0</v>
      </c>
      <c r="BH173" s="137" t="n">
        <f aca="false">IF(N173="sníž. přenesená",J173,0)</f>
        <v>0</v>
      </c>
      <c r="BI173" s="137" t="n">
        <f aca="false">IF(N173="nulová",J173,0)</f>
        <v>0</v>
      </c>
      <c r="BJ173" s="3" t="s">
        <v>81</v>
      </c>
      <c r="BK173" s="137" t="n">
        <f aca="false">ROUND(I173*H173,2)</f>
        <v>0</v>
      </c>
      <c r="BL173" s="3" t="s">
        <v>254</v>
      </c>
      <c r="BM173" s="258" t="s">
        <v>1750</v>
      </c>
    </row>
    <row r="174" s="30" customFormat="true" ht="10.2" hidden="false" customHeight="false" outlineLevel="0" collapsed="false">
      <c r="A174" s="26"/>
      <c r="B174" s="27"/>
      <c r="C174" s="28"/>
      <c r="D174" s="259" t="s">
        <v>256</v>
      </c>
      <c r="E174" s="28"/>
      <c r="F174" s="260" t="s">
        <v>1751</v>
      </c>
      <c r="G174" s="28"/>
      <c r="H174" s="28"/>
      <c r="I174" s="211"/>
      <c r="J174" s="28"/>
      <c r="K174" s="28"/>
      <c r="L174" s="29"/>
      <c r="M174" s="261"/>
      <c r="N174" s="262"/>
      <c r="O174" s="76"/>
      <c r="P174" s="76"/>
      <c r="Q174" s="76"/>
      <c r="R174" s="76"/>
      <c r="S174" s="76"/>
      <c r="T174" s="77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T174" s="3" t="s">
        <v>256</v>
      </c>
      <c r="AU174" s="3" t="s">
        <v>83</v>
      </c>
    </row>
    <row r="175" s="30" customFormat="true" ht="24.15" hidden="false" customHeight="true" outlineLevel="0" collapsed="false">
      <c r="A175" s="26"/>
      <c r="B175" s="27"/>
      <c r="C175" s="246" t="s">
        <v>329</v>
      </c>
      <c r="D175" s="246" t="s">
        <v>250</v>
      </c>
      <c r="E175" s="247" t="s">
        <v>1752</v>
      </c>
      <c r="F175" s="248" t="s">
        <v>1753</v>
      </c>
      <c r="G175" s="249" t="s">
        <v>262</v>
      </c>
      <c r="H175" s="250" t="n">
        <v>2</v>
      </c>
      <c r="I175" s="251"/>
      <c r="J175" s="252" t="n">
        <f aca="false">ROUND(I175*H175,2)</f>
        <v>0</v>
      </c>
      <c r="K175" s="253"/>
      <c r="L175" s="29"/>
      <c r="M175" s="254"/>
      <c r="N175" s="255" t="s">
        <v>39</v>
      </c>
      <c r="O175" s="76"/>
      <c r="P175" s="256" t="n">
        <f aca="false">O175*H175</f>
        <v>0</v>
      </c>
      <c r="Q175" s="256" t="n">
        <v>0</v>
      </c>
      <c r="R175" s="256" t="n">
        <f aca="false">Q175*H175</f>
        <v>0</v>
      </c>
      <c r="S175" s="256" t="n">
        <v>0</v>
      </c>
      <c r="T175" s="257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258" t="s">
        <v>254</v>
      </c>
      <c r="AT175" s="258" t="s">
        <v>250</v>
      </c>
      <c r="AU175" s="258" t="s">
        <v>83</v>
      </c>
      <c r="AY175" s="3" t="s">
        <v>247</v>
      </c>
      <c r="BE175" s="137" t="n">
        <f aca="false">IF(N175="základní",J175,0)</f>
        <v>0</v>
      </c>
      <c r="BF175" s="137" t="n">
        <f aca="false">IF(N175="snížená",J175,0)</f>
        <v>0</v>
      </c>
      <c r="BG175" s="137" t="n">
        <f aca="false">IF(N175="zákl. přenesená",J175,0)</f>
        <v>0</v>
      </c>
      <c r="BH175" s="137" t="n">
        <f aca="false">IF(N175="sníž. přenesená",J175,0)</f>
        <v>0</v>
      </c>
      <c r="BI175" s="137" t="n">
        <f aca="false">IF(N175="nulová",J175,0)</f>
        <v>0</v>
      </c>
      <c r="BJ175" s="3" t="s">
        <v>81</v>
      </c>
      <c r="BK175" s="137" t="n">
        <f aca="false">ROUND(I175*H175,2)</f>
        <v>0</v>
      </c>
      <c r="BL175" s="3" t="s">
        <v>254</v>
      </c>
      <c r="BM175" s="258" t="s">
        <v>1754</v>
      </c>
    </row>
    <row r="176" s="30" customFormat="true" ht="19.2" hidden="false" customHeight="false" outlineLevel="0" collapsed="false">
      <c r="A176" s="26"/>
      <c r="B176" s="27"/>
      <c r="C176" s="28"/>
      <c r="D176" s="259" t="s">
        <v>256</v>
      </c>
      <c r="E176" s="28"/>
      <c r="F176" s="260" t="s">
        <v>1753</v>
      </c>
      <c r="G176" s="28"/>
      <c r="H176" s="28"/>
      <c r="I176" s="211"/>
      <c r="J176" s="28"/>
      <c r="K176" s="28"/>
      <c r="L176" s="29"/>
      <c r="M176" s="261"/>
      <c r="N176" s="262"/>
      <c r="O176" s="76"/>
      <c r="P176" s="76"/>
      <c r="Q176" s="76"/>
      <c r="R176" s="76"/>
      <c r="S176" s="76"/>
      <c r="T176" s="7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T176" s="3" t="s">
        <v>256</v>
      </c>
      <c r="AU176" s="3" t="s">
        <v>83</v>
      </c>
    </row>
    <row r="177" s="30" customFormat="true" ht="16.5" hidden="false" customHeight="true" outlineLevel="0" collapsed="false">
      <c r="A177" s="26"/>
      <c r="B177" s="27"/>
      <c r="C177" s="246" t="s">
        <v>336</v>
      </c>
      <c r="D177" s="246" t="s">
        <v>250</v>
      </c>
      <c r="E177" s="247" t="s">
        <v>1195</v>
      </c>
      <c r="F177" s="248" t="s">
        <v>1196</v>
      </c>
      <c r="G177" s="249" t="s">
        <v>253</v>
      </c>
      <c r="H177" s="250" t="n">
        <v>1</v>
      </c>
      <c r="I177" s="251"/>
      <c r="J177" s="252" t="n">
        <f aca="false">ROUND(I177*H177,2)</f>
        <v>0</v>
      </c>
      <c r="K177" s="253"/>
      <c r="L177" s="29"/>
      <c r="M177" s="254"/>
      <c r="N177" s="255" t="s">
        <v>39</v>
      </c>
      <c r="O177" s="76"/>
      <c r="P177" s="256" t="n">
        <f aca="false">O177*H177</f>
        <v>0</v>
      </c>
      <c r="Q177" s="256" t="n">
        <v>0</v>
      </c>
      <c r="R177" s="256" t="n">
        <f aca="false">Q177*H177</f>
        <v>0</v>
      </c>
      <c r="S177" s="256" t="n">
        <v>0</v>
      </c>
      <c r="T177" s="257" t="n">
        <f aca="false">S177*H177</f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258" t="s">
        <v>254</v>
      </c>
      <c r="AT177" s="258" t="s">
        <v>250</v>
      </c>
      <c r="AU177" s="258" t="s">
        <v>83</v>
      </c>
      <c r="AY177" s="3" t="s">
        <v>247</v>
      </c>
      <c r="BE177" s="137" t="n">
        <f aca="false">IF(N177="základní",J177,0)</f>
        <v>0</v>
      </c>
      <c r="BF177" s="137" t="n">
        <f aca="false">IF(N177="snížená",J177,0)</f>
        <v>0</v>
      </c>
      <c r="BG177" s="137" t="n">
        <f aca="false">IF(N177="zákl. přenesená",J177,0)</f>
        <v>0</v>
      </c>
      <c r="BH177" s="137" t="n">
        <f aca="false">IF(N177="sníž. přenesená",J177,0)</f>
        <v>0</v>
      </c>
      <c r="BI177" s="137" t="n">
        <f aca="false">IF(N177="nulová",J177,0)</f>
        <v>0</v>
      </c>
      <c r="BJ177" s="3" t="s">
        <v>81</v>
      </c>
      <c r="BK177" s="137" t="n">
        <f aca="false">ROUND(I177*H177,2)</f>
        <v>0</v>
      </c>
      <c r="BL177" s="3" t="s">
        <v>254</v>
      </c>
      <c r="BM177" s="258" t="s">
        <v>1197</v>
      </c>
    </row>
    <row r="178" s="30" customFormat="true" ht="10.2" hidden="false" customHeight="false" outlineLevel="0" collapsed="false">
      <c r="A178" s="26"/>
      <c r="B178" s="27"/>
      <c r="C178" s="28"/>
      <c r="D178" s="259" t="s">
        <v>256</v>
      </c>
      <c r="E178" s="28"/>
      <c r="F178" s="260" t="s">
        <v>1198</v>
      </c>
      <c r="G178" s="28"/>
      <c r="H178" s="28"/>
      <c r="I178" s="211"/>
      <c r="J178" s="28"/>
      <c r="K178" s="28"/>
      <c r="L178" s="29"/>
      <c r="M178" s="261"/>
      <c r="N178" s="262"/>
      <c r="O178" s="76"/>
      <c r="P178" s="76"/>
      <c r="Q178" s="76"/>
      <c r="R178" s="76"/>
      <c r="S178" s="76"/>
      <c r="T178" s="77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T178" s="3" t="s">
        <v>256</v>
      </c>
      <c r="AU178" s="3" t="s">
        <v>83</v>
      </c>
    </row>
    <row r="179" s="229" customFormat="true" ht="22.8" hidden="false" customHeight="true" outlineLevel="0" collapsed="false">
      <c r="B179" s="230"/>
      <c r="C179" s="231"/>
      <c r="D179" s="232" t="s">
        <v>73</v>
      </c>
      <c r="E179" s="244" t="s">
        <v>297</v>
      </c>
      <c r="F179" s="244" t="s">
        <v>298</v>
      </c>
      <c r="G179" s="231"/>
      <c r="H179" s="231"/>
      <c r="I179" s="234"/>
      <c r="J179" s="245" t="n">
        <f aca="false">BK179</f>
        <v>0</v>
      </c>
      <c r="K179" s="231"/>
      <c r="L179" s="236"/>
      <c r="M179" s="237"/>
      <c r="N179" s="238"/>
      <c r="O179" s="238"/>
      <c r="P179" s="239" t="n">
        <f aca="false">SUM(P180:P185)</f>
        <v>0</v>
      </c>
      <c r="Q179" s="238"/>
      <c r="R179" s="239" t="n">
        <f aca="false">SUM(R180:R185)</f>
        <v>0</v>
      </c>
      <c r="S179" s="238"/>
      <c r="T179" s="240" t="n">
        <f aca="false">SUM(T180:T185)</f>
        <v>0</v>
      </c>
      <c r="AR179" s="241" t="s">
        <v>83</v>
      </c>
      <c r="AT179" s="242" t="s">
        <v>73</v>
      </c>
      <c r="AU179" s="242" t="s">
        <v>81</v>
      </c>
      <c r="AY179" s="241" t="s">
        <v>247</v>
      </c>
      <c r="BK179" s="243" t="n">
        <f aca="false">SUM(BK180:BK185)</f>
        <v>0</v>
      </c>
    </row>
    <row r="180" s="30" customFormat="true" ht="16.5" hidden="false" customHeight="true" outlineLevel="0" collapsed="false">
      <c r="A180" s="26"/>
      <c r="B180" s="27"/>
      <c r="C180" s="246" t="s">
        <v>7</v>
      </c>
      <c r="D180" s="246" t="s">
        <v>250</v>
      </c>
      <c r="E180" s="247" t="s">
        <v>299</v>
      </c>
      <c r="F180" s="248" t="s">
        <v>300</v>
      </c>
      <c r="G180" s="249" t="s">
        <v>301</v>
      </c>
      <c r="H180" s="250" t="n">
        <v>2</v>
      </c>
      <c r="I180" s="251"/>
      <c r="J180" s="252" t="n">
        <f aca="false">ROUND(I180*H180,2)</f>
        <v>0</v>
      </c>
      <c r="K180" s="253"/>
      <c r="L180" s="29"/>
      <c r="M180" s="254"/>
      <c r="N180" s="255" t="s">
        <v>39</v>
      </c>
      <c r="O180" s="76"/>
      <c r="P180" s="256" t="n">
        <f aca="false">O180*H180</f>
        <v>0</v>
      </c>
      <c r="Q180" s="256" t="n">
        <v>0</v>
      </c>
      <c r="R180" s="256" t="n">
        <f aca="false">Q180*H180</f>
        <v>0</v>
      </c>
      <c r="S180" s="256" t="n">
        <v>0</v>
      </c>
      <c r="T180" s="257" t="n">
        <f aca="false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258" t="s">
        <v>302</v>
      </c>
      <c r="AT180" s="258" t="s">
        <v>250</v>
      </c>
      <c r="AU180" s="258" t="s">
        <v>83</v>
      </c>
      <c r="AY180" s="3" t="s">
        <v>247</v>
      </c>
      <c r="BE180" s="137" t="n">
        <f aca="false">IF(N180="základní",J180,0)</f>
        <v>0</v>
      </c>
      <c r="BF180" s="137" t="n">
        <f aca="false">IF(N180="snížená",J180,0)</f>
        <v>0</v>
      </c>
      <c r="BG180" s="137" t="n">
        <f aca="false">IF(N180="zákl. přenesená",J180,0)</f>
        <v>0</v>
      </c>
      <c r="BH180" s="137" t="n">
        <f aca="false">IF(N180="sníž. přenesená",J180,0)</f>
        <v>0</v>
      </c>
      <c r="BI180" s="137" t="n">
        <f aca="false">IF(N180="nulová",J180,0)</f>
        <v>0</v>
      </c>
      <c r="BJ180" s="3" t="s">
        <v>81</v>
      </c>
      <c r="BK180" s="137" t="n">
        <f aca="false">ROUND(I180*H180,2)</f>
        <v>0</v>
      </c>
      <c r="BL180" s="3" t="s">
        <v>302</v>
      </c>
      <c r="BM180" s="258" t="s">
        <v>303</v>
      </c>
    </row>
    <row r="181" s="30" customFormat="true" ht="10.2" hidden="false" customHeight="false" outlineLevel="0" collapsed="false">
      <c r="A181" s="26"/>
      <c r="B181" s="27"/>
      <c r="C181" s="28"/>
      <c r="D181" s="259" t="s">
        <v>256</v>
      </c>
      <c r="E181" s="28"/>
      <c r="F181" s="260" t="s">
        <v>304</v>
      </c>
      <c r="G181" s="28"/>
      <c r="H181" s="28"/>
      <c r="I181" s="211"/>
      <c r="J181" s="28"/>
      <c r="K181" s="28"/>
      <c r="L181" s="29"/>
      <c r="M181" s="261"/>
      <c r="N181" s="262"/>
      <c r="O181" s="76"/>
      <c r="P181" s="76"/>
      <c r="Q181" s="76"/>
      <c r="R181" s="76"/>
      <c r="S181" s="76"/>
      <c r="T181" s="77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T181" s="3" t="s">
        <v>256</v>
      </c>
      <c r="AU181" s="3" t="s">
        <v>83</v>
      </c>
    </row>
    <row r="182" s="30" customFormat="true" ht="16.5" hidden="false" customHeight="true" outlineLevel="0" collapsed="false">
      <c r="A182" s="26"/>
      <c r="B182" s="27"/>
      <c r="C182" s="246" t="s">
        <v>302</v>
      </c>
      <c r="D182" s="246" t="s">
        <v>250</v>
      </c>
      <c r="E182" s="247" t="s">
        <v>305</v>
      </c>
      <c r="F182" s="248" t="s">
        <v>306</v>
      </c>
      <c r="G182" s="249" t="s">
        <v>307</v>
      </c>
      <c r="H182" s="250" t="n">
        <v>1</v>
      </c>
      <c r="I182" s="251"/>
      <c r="J182" s="252" t="n">
        <f aca="false">ROUND(I182*H182,2)</f>
        <v>0</v>
      </c>
      <c r="K182" s="253"/>
      <c r="L182" s="29"/>
      <c r="M182" s="254"/>
      <c r="N182" s="255" t="s">
        <v>39</v>
      </c>
      <c r="O182" s="76"/>
      <c r="P182" s="256" t="n">
        <f aca="false">O182*H182</f>
        <v>0</v>
      </c>
      <c r="Q182" s="256" t="n">
        <v>0</v>
      </c>
      <c r="R182" s="256" t="n">
        <f aca="false">Q182*H182</f>
        <v>0</v>
      </c>
      <c r="S182" s="256" t="n">
        <v>0</v>
      </c>
      <c r="T182" s="257" t="n">
        <f aca="false"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258" t="s">
        <v>254</v>
      </c>
      <c r="AT182" s="258" t="s">
        <v>250</v>
      </c>
      <c r="AU182" s="258" t="s">
        <v>83</v>
      </c>
      <c r="AY182" s="3" t="s">
        <v>247</v>
      </c>
      <c r="BE182" s="137" t="n">
        <f aca="false">IF(N182="základní",J182,0)</f>
        <v>0</v>
      </c>
      <c r="BF182" s="137" t="n">
        <f aca="false">IF(N182="snížená",J182,0)</f>
        <v>0</v>
      </c>
      <c r="BG182" s="137" t="n">
        <f aca="false">IF(N182="zákl. přenesená",J182,0)</f>
        <v>0</v>
      </c>
      <c r="BH182" s="137" t="n">
        <f aca="false">IF(N182="sníž. přenesená",J182,0)</f>
        <v>0</v>
      </c>
      <c r="BI182" s="137" t="n">
        <f aca="false">IF(N182="nulová",J182,0)</f>
        <v>0</v>
      </c>
      <c r="BJ182" s="3" t="s">
        <v>81</v>
      </c>
      <c r="BK182" s="137" t="n">
        <f aca="false">ROUND(I182*H182,2)</f>
        <v>0</v>
      </c>
      <c r="BL182" s="3" t="s">
        <v>254</v>
      </c>
      <c r="BM182" s="258" t="s">
        <v>308</v>
      </c>
    </row>
    <row r="183" s="30" customFormat="true" ht="10.2" hidden="false" customHeight="false" outlineLevel="0" collapsed="false">
      <c r="A183" s="26"/>
      <c r="B183" s="27"/>
      <c r="C183" s="28"/>
      <c r="D183" s="259" t="s">
        <v>256</v>
      </c>
      <c r="E183" s="28"/>
      <c r="F183" s="260" t="s">
        <v>309</v>
      </c>
      <c r="G183" s="28"/>
      <c r="H183" s="28"/>
      <c r="I183" s="211"/>
      <c r="J183" s="28"/>
      <c r="K183" s="28"/>
      <c r="L183" s="29"/>
      <c r="M183" s="261"/>
      <c r="N183" s="262"/>
      <c r="O183" s="76"/>
      <c r="P183" s="76"/>
      <c r="Q183" s="76"/>
      <c r="R183" s="76"/>
      <c r="S183" s="76"/>
      <c r="T183" s="77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T183" s="3" t="s">
        <v>256</v>
      </c>
      <c r="AU183" s="3" t="s">
        <v>83</v>
      </c>
    </row>
    <row r="184" s="30" customFormat="true" ht="16.5" hidden="false" customHeight="true" outlineLevel="0" collapsed="false">
      <c r="A184" s="26"/>
      <c r="B184" s="27"/>
      <c r="C184" s="246" t="s">
        <v>350</v>
      </c>
      <c r="D184" s="246" t="s">
        <v>250</v>
      </c>
      <c r="E184" s="247" t="s">
        <v>311</v>
      </c>
      <c r="F184" s="248" t="s">
        <v>312</v>
      </c>
      <c r="G184" s="249" t="s">
        <v>307</v>
      </c>
      <c r="H184" s="250" t="n">
        <v>1</v>
      </c>
      <c r="I184" s="251"/>
      <c r="J184" s="252" t="n">
        <f aca="false">ROUND(I184*H184,2)</f>
        <v>0</v>
      </c>
      <c r="K184" s="253"/>
      <c r="L184" s="29"/>
      <c r="M184" s="254"/>
      <c r="N184" s="255" t="s">
        <v>39</v>
      </c>
      <c r="O184" s="76"/>
      <c r="P184" s="256" t="n">
        <f aca="false">O184*H184</f>
        <v>0</v>
      </c>
      <c r="Q184" s="256" t="n">
        <v>0</v>
      </c>
      <c r="R184" s="256" t="n">
        <f aca="false">Q184*H184</f>
        <v>0</v>
      </c>
      <c r="S184" s="256" t="n">
        <v>0</v>
      </c>
      <c r="T184" s="257" t="n">
        <f aca="false"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258" t="s">
        <v>254</v>
      </c>
      <c r="AT184" s="258" t="s">
        <v>250</v>
      </c>
      <c r="AU184" s="258" t="s">
        <v>83</v>
      </c>
      <c r="AY184" s="3" t="s">
        <v>247</v>
      </c>
      <c r="BE184" s="137" t="n">
        <f aca="false">IF(N184="základní",J184,0)</f>
        <v>0</v>
      </c>
      <c r="BF184" s="137" t="n">
        <f aca="false">IF(N184="snížená",J184,0)</f>
        <v>0</v>
      </c>
      <c r="BG184" s="137" t="n">
        <f aca="false">IF(N184="zákl. přenesená",J184,0)</f>
        <v>0</v>
      </c>
      <c r="BH184" s="137" t="n">
        <f aca="false">IF(N184="sníž. přenesená",J184,0)</f>
        <v>0</v>
      </c>
      <c r="BI184" s="137" t="n">
        <f aca="false">IF(N184="nulová",J184,0)</f>
        <v>0</v>
      </c>
      <c r="BJ184" s="3" t="s">
        <v>81</v>
      </c>
      <c r="BK184" s="137" t="n">
        <f aca="false">ROUND(I184*H184,2)</f>
        <v>0</v>
      </c>
      <c r="BL184" s="3" t="s">
        <v>254</v>
      </c>
      <c r="BM184" s="258" t="s">
        <v>313</v>
      </c>
    </row>
    <row r="185" s="30" customFormat="true" ht="10.2" hidden="false" customHeight="false" outlineLevel="0" collapsed="false">
      <c r="A185" s="26"/>
      <c r="B185" s="27"/>
      <c r="C185" s="28"/>
      <c r="D185" s="259" t="s">
        <v>256</v>
      </c>
      <c r="E185" s="28"/>
      <c r="F185" s="260" t="s">
        <v>312</v>
      </c>
      <c r="G185" s="28"/>
      <c r="H185" s="28"/>
      <c r="I185" s="211"/>
      <c r="J185" s="28"/>
      <c r="K185" s="28"/>
      <c r="L185" s="29"/>
      <c r="M185" s="261"/>
      <c r="N185" s="262"/>
      <c r="O185" s="76"/>
      <c r="P185" s="76"/>
      <c r="Q185" s="76"/>
      <c r="R185" s="76"/>
      <c r="S185" s="76"/>
      <c r="T185" s="77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T185" s="3" t="s">
        <v>256</v>
      </c>
      <c r="AU185" s="3" t="s">
        <v>83</v>
      </c>
    </row>
    <row r="186" s="229" customFormat="true" ht="22.8" hidden="false" customHeight="true" outlineLevel="0" collapsed="false">
      <c r="B186" s="230"/>
      <c r="C186" s="231"/>
      <c r="D186" s="232" t="s">
        <v>73</v>
      </c>
      <c r="E186" s="244" t="s">
        <v>314</v>
      </c>
      <c r="F186" s="244" t="s">
        <v>315</v>
      </c>
      <c r="G186" s="231"/>
      <c r="H186" s="231"/>
      <c r="I186" s="234"/>
      <c r="J186" s="245" t="n">
        <f aca="false">BK186</f>
        <v>0</v>
      </c>
      <c r="K186" s="231"/>
      <c r="L186" s="236"/>
      <c r="M186" s="237"/>
      <c r="N186" s="238"/>
      <c r="O186" s="238"/>
      <c r="P186" s="239" t="n">
        <f aca="false">SUM(P187:P209)</f>
        <v>0</v>
      </c>
      <c r="Q186" s="238"/>
      <c r="R186" s="239" t="n">
        <f aca="false">SUM(R187:R209)</f>
        <v>0.66976213</v>
      </c>
      <c r="S186" s="238"/>
      <c r="T186" s="240" t="n">
        <f aca="false">SUM(T187:T209)</f>
        <v>0</v>
      </c>
      <c r="AR186" s="241" t="s">
        <v>83</v>
      </c>
      <c r="AT186" s="242" t="s">
        <v>73</v>
      </c>
      <c r="AU186" s="242" t="s">
        <v>81</v>
      </c>
      <c r="AY186" s="241" t="s">
        <v>247</v>
      </c>
      <c r="BK186" s="243" t="n">
        <f aca="false">SUM(BK187:BK209)</f>
        <v>0</v>
      </c>
    </row>
    <row r="187" s="30" customFormat="true" ht="33" hidden="false" customHeight="true" outlineLevel="0" collapsed="false">
      <c r="A187" s="26"/>
      <c r="B187" s="27"/>
      <c r="C187" s="246" t="s">
        <v>355</v>
      </c>
      <c r="D187" s="246" t="s">
        <v>250</v>
      </c>
      <c r="E187" s="247" t="s">
        <v>317</v>
      </c>
      <c r="F187" s="248" t="s">
        <v>318</v>
      </c>
      <c r="G187" s="249" t="s">
        <v>301</v>
      </c>
      <c r="H187" s="250" t="n">
        <v>60</v>
      </c>
      <c r="I187" s="251"/>
      <c r="J187" s="252" t="n">
        <f aca="false">ROUND(I187*H187,2)</f>
        <v>0</v>
      </c>
      <c r="K187" s="253"/>
      <c r="L187" s="29"/>
      <c r="M187" s="254"/>
      <c r="N187" s="255" t="s">
        <v>39</v>
      </c>
      <c r="O187" s="76"/>
      <c r="P187" s="256" t="n">
        <f aca="false">O187*H187</f>
        <v>0</v>
      </c>
      <c r="Q187" s="256" t="n">
        <v>0.00125</v>
      </c>
      <c r="R187" s="256" t="n">
        <f aca="false">Q187*H187</f>
        <v>0.075</v>
      </c>
      <c r="S187" s="256" t="n">
        <v>0</v>
      </c>
      <c r="T187" s="257" t="n">
        <f aca="false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258" t="s">
        <v>302</v>
      </c>
      <c r="AT187" s="258" t="s">
        <v>250</v>
      </c>
      <c r="AU187" s="258" t="s">
        <v>83</v>
      </c>
      <c r="AY187" s="3" t="s">
        <v>247</v>
      </c>
      <c r="BE187" s="137" t="n">
        <f aca="false">IF(N187="základní",J187,0)</f>
        <v>0</v>
      </c>
      <c r="BF187" s="137" t="n">
        <f aca="false">IF(N187="snížená",J187,0)</f>
        <v>0</v>
      </c>
      <c r="BG187" s="137" t="n">
        <f aca="false">IF(N187="zákl. přenesená",J187,0)</f>
        <v>0</v>
      </c>
      <c r="BH187" s="137" t="n">
        <f aca="false">IF(N187="sníž. přenesená",J187,0)</f>
        <v>0</v>
      </c>
      <c r="BI187" s="137" t="n">
        <f aca="false">IF(N187="nulová",J187,0)</f>
        <v>0</v>
      </c>
      <c r="BJ187" s="3" t="s">
        <v>81</v>
      </c>
      <c r="BK187" s="137" t="n">
        <f aca="false">ROUND(I187*H187,2)</f>
        <v>0</v>
      </c>
      <c r="BL187" s="3" t="s">
        <v>302</v>
      </c>
      <c r="BM187" s="258" t="s">
        <v>319</v>
      </c>
    </row>
    <row r="188" s="30" customFormat="true" ht="28.8" hidden="false" customHeight="false" outlineLevel="0" collapsed="false">
      <c r="A188" s="26"/>
      <c r="B188" s="27"/>
      <c r="C188" s="28"/>
      <c r="D188" s="259" t="s">
        <v>256</v>
      </c>
      <c r="E188" s="28"/>
      <c r="F188" s="260" t="s">
        <v>320</v>
      </c>
      <c r="G188" s="28"/>
      <c r="H188" s="28"/>
      <c r="I188" s="211"/>
      <c r="J188" s="28"/>
      <c r="K188" s="28"/>
      <c r="L188" s="29"/>
      <c r="M188" s="261"/>
      <c r="N188" s="262"/>
      <c r="O188" s="76"/>
      <c r="P188" s="76"/>
      <c r="Q188" s="76"/>
      <c r="R188" s="76"/>
      <c r="S188" s="76"/>
      <c r="T188" s="77"/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T188" s="3" t="s">
        <v>256</v>
      </c>
      <c r="AU188" s="3" t="s">
        <v>83</v>
      </c>
    </row>
    <row r="189" s="30" customFormat="true" ht="16.5" hidden="false" customHeight="true" outlineLevel="0" collapsed="false">
      <c r="A189" s="26"/>
      <c r="B189" s="27"/>
      <c r="C189" s="263" t="s">
        <v>359</v>
      </c>
      <c r="D189" s="263" t="s">
        <v>288</v>
      </c>
      <c r="E189" s="264" t="s">
        <v>322</v>
      </c>
      <c r="F189" s="265" t="s">
        <v>323</v>
      </c>
      <c r="G189" s="266" t="s">
        <v>301</v>
      </c>
      <c r="H189" s="267" t="n">
        <v>80.453</v>
      </c>
      <c r="I189" s="268"/>
      <c r="J189" s="269" t="n">
        <f aca="false">ROUND(I189*H189,2)</f>
        <v>0</v>
      </c>
      <c r="K189" s="270"/>
      <c r="L189" s="271"/>
      <c r="M189" s="272"/>
      <c r="N189" s="273" t="s">
        <v>39</v>
      </c>
      <c r="O189" s="76"/>
      <c r="P189" s="256" t="n">
        <f aca="false">O189*H189</f>
        <v>0</v>
      </c>
      <c r="Q189" s="256" t="n">
        <v>0.006</v>
      </c>
      <c r="R189" s="256" t="n">
        <f aca="false">Q189*H189</f>
        <v>0.482718</v>
      </c>
      <c r="S189" s="256" t="n">
        <v>0</v>
      </c>
      <c r="T189" s="257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258" t="s">
        <v>324</v>
      </c>
      <c r="AT189" s="258" t="s">
        <v>288</v>
      </c>
      <c r="AU189" s="258" t="s">
        <v>83</v>
      </c>
      <c r="AY189" s="3" t="s">
        <v>247</v>
      </c>
      <c r="BE189" s="137" t="n">
        <f aca="false">IF(N189="základní",J189,0)</f>
        <v>0</v>
      </c>
      <c r="BF189" s="137" t="n">
        <f aca="false">IF(N189="snížená",J189,0)</f>
        <v>0</v>
      </c>
      <c r="BG189" s="137" t="n">
        <f aca="false">IF(N189="zákl. přenesená",J189,0)</f>
        <v>0</v>
      </c>
      <c r="BH189" s="137" t="n">
        <f aca="false">IF(N189="sníž. přenesená",J189,0)</f>
        <v>0</v>
      </c>
      <c r="BI189" s="137" t="n">
        <f aca="false">IF(N189="nulová",J189,0)</f>
        <v>0</v>
      </c>
      <c r="BJ189" s="3" t="s">
        <v>81</v>
      </c>
      <c r="BK189" s="137" t="n">
        <f aca="false">ROUND(I189*H189,2)</f>
        <v>0</v>
      </c>
      <c r="BL189" s="3" t="s">
        <v>302</v>
      </c>
      <c r="BM189" s="258" t="s">
        <v>325</v>
      </c>
    </row>
    <row r="190" s="30" customFormat="true" ht="10.2" hidden="false" customHeight="false" outlineLevel="0" collapsed="false">
      <c r="A190" s="26"/>
      <c r="B190" s="27"/>
      <c r="C190" s="28"/>
      <c r="D190" s="259" t="s">
        <v>256</v>
      </c>
      <c r="E190" s="28"/>
      <c r="F190" s="260" t="s">
        <v>326</v>
      </c>
      <c r="G190" s="28"/>
      <c r="H190" s="28"/>
      <c r="I190" s="211"/>
      <c r="J190" s="28"/>
      <c r="K190" s="28"/>
      <c r="L190" s="29"/>
      <c r="M190" s="261"/>
      <c r="N190" s="262"/>
      <c r="O190" s="76"/>
      <c r="P190" s="76"/>
      <c r="Q190" s="76"/>
      <c r="R190" s="76"/>
      <c r="S190" s="76"/>
      <c r="T190" s="7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T190" s="3" t="s">
        <v>256</v>
      </c>
      <c r="AU190" s="3" t="s">
        <v>83</v>
      </c>
    </row>
    <row r="191" s="274" customFormat="true" ht="10.2" hidden="false" customHeight="false" outlineLevel="0" collapsed="false">
      <c r="B191" s="275"/>
      <c r="C191" s="276"/>
      <c r="D191" s="259" t="s">
        <v>327</v>
      </c>
      <c r="E191" s="276"/>
      <c r="F191" s="277" t="s">
        <v>1755</v>
      </c>
      <c r="G191" s="276"/>
      <c r="H191" s="278" t="n">
        <v>80.453</v>
      </c>
      <c r="I191" s="279"/>
      <c r="J191" s="276"/>
      <c r="K191" s="276"/>
      <c r="L191" s="280"/>
      <c r="M191" s="281"/>
      <c r="N191" s="282"/>
      <c r="O191" s="282"/>
      <c r="P191" s="282"/>
      <c r="Q191" s="282"/>
      <c r="R191" s="282"/>
      <c r="S191" s="282"/>
      <c r="T191" s="283"/>
      <c r="AT191" s="284" t="s">
        <v>327</v>
      </c>
      <c r="AU191" s="284" t="s">
        <v>83</v>
      </c>
      <c r="AV191" s="274" t="s">
        <v>83</v>
      </c>
      <c r="AW191" s="274" t="s">
        <v>3</v>
      </c>
      <c r="AX191" s="274" t="s">
        <v>81</v>
      </c>
      <c r="AY191" s="284" t="s">
        <v>247</v>
      </c>
    </row>
    <row r="192" s="30" customFormat="true" ht="16.5" hidden="false" customHeight="true" outlineLevel="0" collapsed="false">
      <c r="A192" s="26"/>
      <c r="B192" s="27"/>
      <c r="C192" s="263" t="s">
        <v>365</v>
      </c>
      <c r="D192" s="263" t="s">
        <v>288</v>
      </c>
      <c r="E192" s="264" t="s">
        <v>330</v>
      </c>
      <c r="F192" s="265" t="s">
        <v>331</v>
      </c>
      <c r="G192" s="266" t="s">
        <v>332</v>
      </c>
      <c r="H192" s="267" t="n">
        <v>60.787</v>
      </c>
      <c r="I192" s="268"/>
      <c r="J192" s="269" t="n">
        <f aca="false">ROUND(I192*H192,2)</f>
        <v>0</v>
      </c>
      <c r="K192" s="270"/>
      <c r="L192" s="271"/>
      <c r="M192" s="272"/>
      <c r="N192" s="273" t="s">
        <v>39</v>
      </c>
      <c r="O192" s="76"/>
      <c r="P192" s="256" t="n">
        <f aca="false">O192*H192</f>
        <v>0</v>
      </c>
      <c r="Q192" s="256" t="n">
        <v>0.00038</v>
      </c>
      <c r="R192" s="256" t="n">
        <f aca="false">Q192*H192</f>
        <v>0.02309906</v>
      </c>
      <c r="S192" s="256" t="n">
        <v>0</v>
      </c>
      <c r="T192" s="257" t="n">
        <f aca="false">S192*H192</f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258" t="s">
        <v>324</v>
      </c>
      <c r="AT192" s="258" t="s">
        <v>288</v>
      </c>
      <c r="AU192" s="258" t="s">
        <v>83</v>
      </c>
      <c r="AY192" s="3" t="s">
        <v>247</v>
      </c>
      <c r="BE192" s="137" t="n">
        <f aca="false">IF(N192="základní",J192,0)</f>
        <v>0</v>
      </c>
      <c r="BF192" s="137" t="n">
        <f aca="false">IF(N192="snížená",J192,0)</f>
        <v>0</v>
      </c>
      <c r="BG192" s="137" t="n">
        <f aca="false">IF(N192="zákl. přenesená",J192,0)</f>
        <v>0</v>
      </c>
      <c r="BH192" s="137" t="n">
        <f aca="false">IF(N192="sníž. přenesená",J192,0)</f>
        <v>0</v>
      </c>
      <c r="BI192" s="137" t="n">
        <f aca="false">IF(N192="nulová",J192,0)</f>
        <v>0</v>
      </c>
      <c r="BJ192" s="3" t="s">
        <v>81</v>
      </c>
      <c r="BK192" s="137" t="n">
        <f aca="false">ROUND(I192*H192,2)</f>
        <v>0</v>
      </c>
      <c r="BL192" s="3" t="s">
        <v>302</v>
      </c>
      <c r="BM192" s="258" t="s">
        <v>333</v>
      </c>
    </row>
    <row r="193" s="30" customFormat="true" ht="10.2" hidden="false" customHeight="false" outlineLevel="0" collapsed="false">
      <c r="A193" s="26"/>
      <c r="B193" s="27"/>
      <c r="C193" s="28"/>
      <c r="D193" s="259" t="s">
        <v>256</v>
      </c>
      <c r="E193" s="28"/>
      <c r="F193" s="260" t="s">
        <v>334</v>
      </c>
      <c r="G193" s="28"/>
      <c r="H193" s="28"/>
      <c r="I193" s="211"/>
      <c r="J193" s="28"/>
      <c r="K193" s="28"/>
      <c r="L193" s="29"/>
      <c r="M193" s="261"/>
      <c r="N193" s="262"/>
      <c r="O193" s="76"/>
      <c r="P193" s="76"/>
      <c r="Q193" s="76"/>
      <c r="R193" s="76"/>
      <c r="S193" s="76"/>
      <c r="T193" s="77"/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T193" s="3" t="s">
        <v>256</v>
      </c>
      <c r="AU193" s="3" t="s">
        <v>83</v>
      </c>
    </row>
    <row r="194" s="274" customFormat="true" ht="10.2" hidden="false" customHeight="false" outlineLevel="0" collapsed="false">
      <c r="B194" s="275"/>
      <c r="C194" s="276"/>
      <c r="D194" s="259" t="s">
        <v>327</v>
      </c>
      <c r="E194" s="276"/>
      <c r="F194" s="277" t="s">
        <v>1756</v>
      </c>
      <c r="G194" s="276"/>
      <c r="H194" s="278" t="n">
        <v>60.787</v>
      </c>
      <c r="I194" s="279"/>
      <c r="J194" s="276"/>
      <c r="K194" s="276"/>
      <c r="L194" s="280"/>
      <c r="M194" s="281"/>
      <c r="N194" s="282"/>
      <c r="O194" s="282"/>
      <c r="P194" s="282"/>
      <c r="Q194" s="282"/>
      <c r="R194" s="282"/>
      <c r="S194" s="282"/>
      <c r="T194" s="283"/>
      <c r="AT194" s="284" t="s">
        <v>327</v>
      </c>
      <c r="AU194" s="284" t="s">
        <v>83</v>
      </c>
      <c r="AV194" s="274" t="s">
        <v>83</v>
      </c>
      <c r="AW194" s="274" t="s">
        <v>3</v>
      </c>
      <c r="AX194" s="274" t="s">
        <v>81</v>
      </c>
      <c r="AY194" s="284" t="s">
        <v>247</v>
      </c>
    </row>
    <row r="195" s="30" customFormat="true" ht="16.5" hidden="false" customHeight="true" outlineLevel="0" collapsed="false">
      <c r="A195" s="26"/>
      <c r="B195" s="27"/>
      <c r="C195" s="263" t="s">
        <v>6</v>
      </c>
      <c r="D195" s="263" t="s">
        <v>288</v>
      </c>
      <c r="E195" s="264" t="s">
        <v>337</v>
      </c>
      <c r="F195" s="265" t="s">
        <v>338</v>
      </c>
      <c r="G195" s="266" t="s">
        <v>332</v>
      </c>
      <c r="H195" s="267" t="n">
        <v>125.148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0.00035</v>
      </c>
      <c r="R195" s="256" t="n">
        <f aca="false">Q195*H195</f>
        <v>0.0438018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324</v>
      </c>
      <c r="AT195" s="258" t="s">
        <v>288</v>
      </c>
      <c r="AU195" s="258" t="s">
        <v>83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302</v>
      </c>
      <c r="BM195" s="258" t="s">
        <v>339</v>
      </c>
    </row>
    <row r="196" s="30" customFormat="true" ht="10.2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340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83</v>
      </c>
    </row>
    <row r="197" s="274" customFormat="true" ht="10.2" hidden="false" customHeight="false" outlineLevel="0" collapsed="false">
      <c r="B197" s="275"/>
      <c r="C197" s="276"/>
      <c r="D197" s="259" t="s">
        <v>327</v>
      </c>
      <c r="E197" s="276"/>
      <c r="F197" s="277" t="s">
        <v>1757</v>
      </c>
      <c r="G197" s="276"/>
      <c r="H197" s="278" t="n">
        <v>125.148</v>
      </c>
      <c r="I197" s="279"/>
      <c r="J197" s="276"/>
      <c r="K197" s="276"/>
      <c r="L197" s="280"/>
      <c r="M197" s="281"/>
      <c r="N197" s="282"/>
      <c r="O197" s="282"/>
      <c r="P197" s="282"/>
      <c r="Q197" s="282"/>
      <c r="R197" s="282"/>
      <c r="S197" s="282"/>
      <c r="T197" s="283"/>
      <c r="AT197" s="284" t="s">
        <v>327</v>
      </c>
      <c r="AU197" s="284" t="s">
        <v>83</v>
      </c>
      <c r="AV197" s="274" t="s">
        <v>83</v>
      </c>
      <c r="AW197" s="274" t="s">
        <v>3</v>
      </c>
      <c r="AX197" s="274" t="s">
        <v>81</v>
      </c>
      <c r="AY197" s="284" t="s">
        <v>247</v>
      </c>
    </row>
    <row r="198" s="30" customFormat="true" ht="16.5" hidden="false" customHeight="true" outlineLevel="0" collapsed="false">
      <c r="A198" s="26"/>
      <c r="B198" s="27"/>
      <c r="C198" s="263" t="s">
        <v>374</v>
      </c>
      <c r="D198" s="263" t="s">
        <v>288</v>
      </c>
      <c r="E198" s="264" t="s">
        <v>342</v>
      </c>
      <c r="F198" s="265" t="s">
        <v>343</v>
      </c>
      <c r="G198" s="266" t="s">
        <v>332</v>
      </c>
      <c r="H198" s="267" t="n">
        <v>62.575</v>
      </c>
      <c r="I198" s="268"/>
      <c r="J198" s="269" t="n">
        <f aca="false">ROUND(I198*H198,2)</f>
        <v>0</v>
      </c>
      <c r="K198" s="270"/>
      <c r="L198" s="271"/>
      <c r="M198" s="272"/>
      <c r="N198" s="273" t="s">
        <v>39</v>
      </c>
      <c r="O198" s="76"/>
      <c r="P198" s="256" t="n">
        <f aca="false">O198*H198</f>
        <v>0</v>
      </c>
      <c r="Q198" s="256" t="n">
        <v>0.00035</v>
      </c>
      <c r="R198" s="256" t="n">
        <f aca="false">Q198*H198</f>
        <v>0.02190125</v>
      </c>
      <c r="S198" s="256" t="n">
        <v>0</v>
      </c>
      <c r="T198" s="257" t="n">
        <f aca="false">S198*H198</f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258" t="s">
        <v>324</v>
      </c>
      <c r="AT198" s="258" t="s">
        <v>288</v>
      </c>
      <c r="AU198" s="258" t="s">
        <v>83</v>
      </c>
      <c r="AY198" s="3" t="s">
        <v>247</v>
      </c>
      <c r="BE198" s="137" t="n">
        <f aca="false">IF(N198="základní",J198,0)</f>
        <v>0</v>
      </c>
      <c r="BF198" s="137" t="n">
        <f aca="false">IF(N198="snížená",J198,0)</f>
        <v>0</v>
      </c>
      <c r="BG198" s="137" t="n">
        <f aca="false">IF(N198="zákl. přenesená",J198,0)</f>
        <v>0</v>
      </c>
      <c r="BH198" s="137" t="n">
        <f aca="false">IF(N198="sníž. přenesená",J198,0)</f>
        <v>0</v>
      </c>
      <c r="BI198" s="137" t="n">
        <f aca="false">IF(N198="nulová",J198,0)</f>
        <v>0</v>
      </c>
      <c r="BJ198" s="3" t="s">
        <v>81</v>
      </c>
      <c r="BK198" s="137" t="n">
        <f aca="false">ROUND(I198*H198,2)</f>
        <v>0</v>
      </c>
      <c r="BL198" s="3" t="s">
        <v>302</v>
      </c>
      <c r="BM198" s="258" t="s">
        <v>344</v>
      </c>
    </row>
    <row r="199" s="274" customFormat="true" ht="10.2" hidden="false" customHeight="false" outlineLevel="0" collapsed="false">
      <c r="B199" s="275"/>
      <c r="C199" s="276"/>
      <c r="D199" s="259" t="s">
        <v>327</v>
      </c>
      <c r="E199" s="276"/>
      <c r="F199" s="277" t="s">
        <v>341</v>
      </c>
      <c r="G199" s="276"/>
      <c r="H199" s="278" t="n">
        <v>62.575</v>
      </c>
      <c r="I199" s="279"/>
      <c r="J199" s="276"/>
      <c r="K199" s="276"/>
      <c r="L199" s="280"/>
      <c r="M199" s="281"/>
      <c r="N199" s="282"/>
      <c r="O199" s="282"/>
      <c r="P199" s="282"/>
      <c r="Q199" s="282"/>
      <c r="R199" s="282"/>
      <c r="S199" s="282"/>
      <c r="T199" s="283"/>
      <c r="AT199" s="284" t="s">
        <v>327</v>
      </c>
      <c r="AU199" s="284" t="s">
        <v>83</v>
      </c>
      <c r="AV199" s="274" t="s">
        <v>83</v>
      </c>
      <c r="AW199" s="274" t="s">
        <v>3</v>
      </c>
      <c r="AX199" s="274" t="s">
        <v>81</v>
      </c>
      <c r="AY199" s="284" t="s">
        <v>247</v>
      </c>
    </row>
    <row r="200" s="30" customFormat="true" ht="16.5" hidden="false" customHeight="true" outlineLevel="0" collapsed="false">
      <c r="A200" s="26"/>
      <c r="B200" s="27"/>
      <c r="C200" s="263" t="s">
        <v>379</v>
      </c>
      <c r="D200" s="263" t="s">
        <v>288</v>
      </c>
      <c r="E200" s="264" t="s">
        <v>346</v>
      </c>
      <c r="F200" s="265" t="s">
        <v>347</v>
      </c>
      <c r="G200" s="266" t="s">
        <v>332</v>
      </c>
      <c r="H200" s="267" t="n">
        <v>35.757</v>
      </c>
      <c r="I200" s="268"/>
      <c r="J200" s="269" t="n">
        <f aca="false">ROUND(I200*H200,2)</f>
        <v>0</v>
      </c>
      <c r="K200" s="270"/>
      <c r="L200" s="271"/>
      <c r="M200" s="272"/>
      <c r="N200" s="273" t="s">
        <v>39</v>
      </c>
      <c r="O200" s="76"/>
      <c r="P200" s="256" t="n">
        <f aca="false">O200*H200</f>
        <v>0</v>
      </c>
      <c r="Q200" s="256" t="n">
        <v>0.0005</v>
      </c>
      <c r="R200" s="256" t="n">
        <f aca="false">Q200*H200</f>
        <v>0.0178785</v>
      </c>
      <c r="S200" s="256" t="n">
        <v>0</v>
      </c>
      <c r="T200" s="257" t="n">
        <f aca="false">S200*H200</f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258" t="s">
        <v>324</v>
      </c>
      <c r="AT200" s="258" t="s">
        <v>288</v>
      </c>
      <c r="AU200" s="258" t="s">
        <v>83</v>
      </c>
      <c r="AY200" s="3" t="s">
        <v>247</v>
      </c>
      <c r="BE200" s="137" t="n">
        <f aca="false">IF(N200="základní",J200,0)</f>
        <v>0</v>
      </c>
      <c r="BF200" s="137" t="n">
        <f aca="false">IF(N200="snížená",J200,0)</f>
        <v>0</v>
      </c>
      <c r="BG200" s="137" t="n">
        <f aca="false">IF(N200="zákl. přenesená",J200,0)</f>
        <v>0</v>
      </c>
      <c r="BH200" s="137" t="n">
        <f aca="false">IF(N200="sníž. přenesená",J200,0)</f>
        <v>0</v>
      </c>
      <c r="BI200" s="137" t="n">
        <f aca="false">IF(N200="nulová",J200,0)</f>
        <v>0</v>
      </c>
      <c r="BJ200" s="3" t="s">
        <v>81</v>
      </c>
      <c r="BK200" s="137" t="n">
        <f aca="false">ROUND(I200*H200,2)</f>
        <v>0</v>
      </c>
      <c r="BL200" s="3" t="s">
        <v>302</v>
      </c>
      <c r="BM200" s="258" t="s">
        <v>348</v>
      </c>
    </row>
    <row r="201" s="30" customFormat="true" ht="10.2" hidden="false" customHeight="false" outlineLevel="0" collapsed="false">
      <c r="A201" s="26"/>
      <c r="B201" s="27"/>
      <c r="C201" s="28"/>
      <c r="D201" s="259" t="s">
        <v>256</v>
      </c>
      <c r="E201" s="28"/>
      <c r="F201" s="260" t="s">
        <v>347</v>
      </c>
      <c r="G201" s="28"/>
      <c r="H201" s="28"/>
      <c r="I201" s="211"/>
      <c r="J201" s="28"/>
      <c r="K201" s="28"/>
      <c r="L201" s="29"/>
      <c r="M201" s="261"/>
      <c r="N201" s="262"/>
      <c r="O201" s="76"/>
      <c r="P201" s="76"/>
      <c r="Q201" s="76"/>
      <c r="R201" s="76"/>
      <c r="S201" s="76"/>
      <c r="T201" s="77"/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T201" s="3" t="s">
        <v>256</v>
      </c>
      <c r="AU201" s="3" t="s">
        <v>83</v>
      </c>
    </row>
    <row r="202" s="274" customFormat="true" ht="10.2" hidden="false" customHeight="false" outlineLevel="0" collapsed="false">
      <c r="B202" s="275"/>
      <c r="C202" s="276"/>
      <c r="D202" s="259" t="s">
        <v>327</v>
      </c>
      <c r="E202" s="276"/>
      <c r="F202" s="277" t="s">
        <v>1758</v>
      </c>
      <c r="G202" s="276"/>
      <c r="H202" s="278" t="n">
        <v>35.757</v>
      </c>
      <c r="I202" s="279"/>
      <c r="J202" s="276"/>
      <c r="K202" s="276"/>
      <c r="L202" s="280"/>
      <c r="M202" s="281"/>
      <c r="N202" s="282"/>
      <c r="O202" s="282"/>
      <c r="P202" s="282"/>
      <c r="Q202" s="282"/>
      <c r="R202" s="282"/>
      <c r="S202" s="282"/>
      <c r="T202" s="283"/>
      <c r="AT202" s="284" t="s">
        <v>327</v>
      </c>
      <c r="AU202" s="284" t="s">
        <v>83</v>
      </c>
      <c r="AV202" s="274" t="s">
        <v>83</v>
      </c>
      <c r="AW202" s="274" t="s">
        <v>3</v>
      </c>
      <c r="AX202" s="274" t="s">
        <v>81</v>
      </c>
      <c r="AY202" s="284" t="s">
        <v>247</v>
      </c>
    </row>
    <row r="203" s="30" customFormat="true" ht="16.5" hidden="false" customHeight="true" outlineLevel="0" collapsed="false">
      <c r="A203" s="26"/>
      <c r="B203" s="27"/>
      <c r="C203" s="263" t="s">
        <v>383</v>
      </c>
      <c r="D203" s="263" t="s">
        <v>288</v>
      </c>
      <c r="E203" s="264" t="s">
        <v>351</v>
      </c>
      <c r="F203" s="265" t="s">
        <v>352</v>
      </c>
      <c r="G203" s="266" t="s">
        <v>291</v>
      </c>
      <c r="H203" s="267" t="n">
        <v>89.392</v>
      </c>
      <c r="I203" s="268"/>
      <c r="J203" s="269" t="n">
        <f aca="false">ROUND(I203*H203,2)</f>
        <v>0</v>
      </c>
      <c r="K203" s="270"/>
      <c r="L203" s="271"/>
      <c r="M203" s="272"/>
      <c r="N203" s="273" t="s">
        <v>39</v>
      </c>
      <c r="O203" s="76"/>
      <c r="P203" s="256" t="n">
        <f aca="false">O203*H203</f>
        <v>0</v>
      </c>
      <c r="Q203" s="256" t="n">
        <v>4E-005</v>
      </c>
      <c r="R203" s="256" t="n">
        <f aca="false">Q203*H203</f>
        <v>0.00357568</v>
      </c>
      <c r="S203" s="256" t="n">
        <v>0</v>
      </c>
      <c r="T203" s="257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324</v>
      </c>
      <c r="AT203" s="258" t="s">
        <v>288</v>
      </c>
      <c r="AU203" s="258" t="s">
        <v>83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353</v>
      </c>
    </row>
    <row r="204" s="274" customFormat="true" ht="10.2" hidden="false" customHeight="false" outlineLevel="0" collapsed="false">
      <c r="B204" s="275"/>
      <c r="C204" s="276"/>
      <c r="D204" s="259" t="s">
        <v>327</v>
      </c>
      <c r="E204" s="276"/>
      <c r="F204" s="277" t="s">
        <v>1759</v>
      </c>
      <c r="G204" s="276"/>
      <c r="H204" s="278" t="n">
        <v>89.392</v>
      </c>
      <c r="I204" s="279"/>
      <c r="J204" s="276"/>
      <c r="K204" s="276"/>
      <c r="L204" s="280"/>
      <c r="M204" s="281"/>
      <c r="N204" s="282"/>
      <c r="O204" s="282"/>
      <c r="P204" s="282"/>
      <c r="Q204" s="282"/>
      <c r="R204" s="282"/>
      <c r="S204" s="282"/>
      <c r="T204" s="283"/>
      <c r="AT204" s="284" t="s">
        <v>327</v>
      </c>
      <c r="AU204" s="284" t="s">
        <v>83</v>
      </c>
      <c r="AV204" s="274" t="s">
        <v>83</v>
      </c>
      <c r="AW204" s="274" t="s">
        <v>3</v>
      </c>
      <c r="AX204" s="274" t="s">
        <v>81</v>
      </c>
      <c r="AY204" s="284" t="s">
        <v>247</v>
      </c>
    </row>
    <row r="205" s="30" customFormat="true" ht="16.5" hidden="false" customHeight="true" outlineLevel="0" collapsed="false">
      <c r="A205" s="26"/>
      <c r="B205" s="27"/>
      <c r="C205" s="263" t="s">
        <v>388</v>
      </c>
      <c r="D205" s="263" t="s">
        <v>288</v>
      </c>
      <c r="E205" s="264" t="s">
        <v>356</v>
      </c>
      <c r="F205" s="265" t="s">
        <v>357</v>
      </c>
      <c r="G205" s="266" t="s">
        <v>291</v>
      </c>
      <c r="H205" s="267" t="n">
        <v>89.392</v>
      </c>
      <c r="I205" s="268"/>
      <c r="J205" s="269" t="n">
        <f aca="false">ROUND(I205*H205,2)</f>
        <v>0</v>
      </c>
      <c r="K205" s="270"/>
      <c r="L205" s="271"/>
      <c r="M205" s="272"/>
      <c r="N205" s="273" t="s">
        <v>39</v>
      </c>
      <c r="O205" s="76"/>
      <c r="P205" s="256" t="n">
        <f aca="false">O205*H205</f>
        <v>0</v>
      </c>
      <c r="Q205" s="256" t="n">
        <v>2E-005</v>
      </c>
      <c r="R205" s="256" t="n">
        <f aca="false">Q205*H205</f>
        <v>0.00178784</v>
      </c>
      <c r="S205" s="256" t="n">
        <v>0</v>
      </c>
      <c r="T205" s="257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324</v>
      </c>
      <c r="AT205" s="258" t="s">
        <v>288</v>
      </c>
      <c r="AU205" s="258" t="s">
        <v>83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302</v>
      </c>
      <c r="BM205" s="258" t="s">
        <v>358</v>
      </c>
    </row>
    <row r="206" s="30" customFormat="true" ht="10.2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357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83</v>
      </c>
    </row>
    <row r="207" s="274" customFormat="true" ht="10.2" hidden="false" customHeight="false" outlineLevel="0" collapsed="false">
      <c r="B207" s="275"/>
      <c r="C207" s="276"/>
      <c r="D207" s="259" t="s">
        <v>327</v>
      </c>
      <c r="E207" s="276"/>
      <c r="F207" s="277" t="s">
        <v>1759</v>
      </c>
      <c r="G207" s="276"/>
      <c r="H207" s="278" t="n">
        <v>89.392</v>
      </c>
      <c r="I207" s="279"/>
      <c r="J207" s="276"/>
      <c r="K207" s="276"/>
      <c r="L207" s="280"/>
      <c r="M207" s="281"/>
      <c r="N207" s="282"/>
      <c r="O207" s="282"/>
      <c r="P207" s="282"/>
      <c r="Q207" s="282"/>
      <c r="R207" s="282"/>
      <c r="S207" s="282"/>
      <c r="T207" s="283"/>
      <c r="AT207" s="284" t="s">
        <v>327</v>
      </c>
      <c r="AU207" s="284" t="s">
        <v>83</v>
      </c>
      <c r="AV207" s="274" t="s">
        <v>83</v>
      </c>
      <c r="AW207" s="274" t="s">
        <v>3</v>
      </c>
      <c r="AX207" s="274" t="s">
        <v>81</v>
      </c>
      <c r="AY207" s="284" t="s">
        <v>247</v>
      </c>
    </row>
    <row r="208" s="30" customFormat="true" ht="16.5" hidden="false" customHeight="true" outlineLevel="0" collapsed="false">
      <c r="A208" s="26"/>
      <c r="B208" s="27"/>
      <c r="C208" s="246" t="s">
        <v>392</v>
      </c>
      <c r="D208" s="246" t="s">
        <v>250</v>
      </c>
      <c r="E208" s="247" t="s">
        <v>360</v>
      </c>
      <c r="F208" s="248" t="s">
        <v>361</v>
      </c>
      <c r="G208" s="249" t="s">
        <v>253</v>
      </c>
      <c r="H208" s="250" t="n">
        <v>1</v>
      </c>
      <c r="I208" s="251"/>
      <c r="J208" s="252" t="n">
        <f aca="false">ROUND(I208*H208,2)</f>
        <v>0</v>
      </c>
      <c r="K208" s="253"/>
      <c r="L208" s="29"/>
      <c r="M208" s="254"/>
      <c r="N208" s="255" t="s">
        <v>39</v>
      </c>
      <c r="O208" s="76"/>
      <c r="P208" s="256" t="n">
        <f aca="false">O208*H208</f>
        <v>0</v>
      </c>
      <c r="Q208" s="256" t="n">
        <v>0</v>
      </c>
      <c r="R208" s="256" t="n">
        <f aca="false">Q208*H208</f>
        <v>0</v>
      </c>
      <c r="S208" s="256" t="n">
        <v>0</v>
      </c>
      <c r="T208" s="257" t="n">
        <f aca="false">S208*H208</f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258" t="s">
        <v>254</v>
      </c>
      <c r="AT208" s="258" t="s">
        <v>250</v>
      </c>
      <c r="AU208" s="258" t="s">
        <v>83</v>
      </c>
      <c r="AY208" s="3" t="s">
        <v>247</v>
      </c>
      <c r="BE208" s="137" t="n">
        <f aca="false">IF(N208="základní",J208,0)</f>
        <v>0</v>
      </c>
      <c r="BF208" s="137" t="n">
        <f aca="false">IF(N208="snížená",J208,0)</f>
        <v>0</v>
      </c>
      <c r="BG208" s="137" t="n">
        <f aca="false">IF(N208="zákl. přenesená",J208,0)</f>
        <v>0</v>
      </c>
      <c r="BH208" s="137" t="n">
        <f aca="false">IF(N208="sníž. přenesená",J208,0)</f>
        <v>0</v>
      </c>
      <c r="BI208" s="137" t="n">
        <f aca="false">IF(N208="nulová",J208,0)</f>
        <v>0</v>
      </c>
      <c r="BJ208" s="3" t="s">
        <v>81</v>
      </c>
      <c r="BK208" s="137" t="n">
        <f aca="false">ROUND(I208*H208,2)</f>
        <v>0</v>
      </c>
      <c r="BL208" s="3" t="s">
        <v>254</v>
      </c>
      <c r="BM208" s="258" t="s">
        <v>1205</v>
      </c>
    </row>
    <row r="209" s="30" customFormat="true" ht="10.2" hidden="false" customHeight="false" outlineLevel="0" collapsed="false">
      <c r="A209" s="26"/>
      <c r="B209" s="27"/>
      <c r="C209" s="28"/>
      <c r="D209" s="259" t="s">
        <v>256</v>
      </c>
      <c r="E209" s="28"/>
      <c r="F209" s="260" t="s">
        <v>361</v>
      </c>
      <c r="G209" s="28"/>
      <c r="H209" s="28"/>
      <c r="I209" s="211"/>
      <c r="J209" s="28"/>
      <c r="K209" s="28"/>
      <c r="L209" s="29"/>
      <c r="M209" s="261"/>
      <c r="N209" s="262"/>
      <c r="O209" s="76"/>
      <c r="P209" s="76"/>
      <c r="Q209" s="76"/>
      <c r="R209" s="76"/>
      <c r="S209" s="76"/>
      <c r="T209" s="77"/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T209" s="3" t="s">
        <v>256</v>
      </c>
      <c r="AU209" s="3" t="s">
        <v>83</v>
      </c>
    </row>
    <row r="210" s="229" customFormat="true" ht="22.8" hidden="false" customHeight="true" outlineLevel="0" collapsed="false">
      <c r="B210" s="230"/>
      <c r="C210" s="231"/>
      <c r="D210" s="232" t="s">
        <v>73</v>
      </c>
      <c r="E210" s="244" t="s">
        <v>363</v>
      </c>
      <c r="F210" s="244" t="s">
        <v>364</v>
      </c>
      <c r="G210" s="231"/>
      <c r="H210" s="231"/>
      <c r="I210" s="234"/>
      <c r="J210" s="245" t="n">
        <f aca="false">BK210</f>
        <v>0</v>
      </c>
      <c r="K210" s="231"/>
      <c r="L210" s="236"/>
      <c r="M210" s="237"/>
      <c r="N210" s="238"/>
      <c r="O210" s="238"/>
      <c r="P210" s="239" t="n">
        <f aca="false">SUM(P211:P239)</f>
        <v>0</v>
      </c>
      <c r="Q210" s="238"/>
      <c r="R210" s="239" t="n">
        <f aca="false">SUM(R211:R239)</f>
        <v>1.03289</v>
      </c>
      <c r="S210" s="238"/>
      <c r="T210" s="240" t="n">
        <f aca="false">SUM(T211:T239)</f>
        <v>0.1779</v>
      </c>
      <c r="AR210" s="241" t="s">
        <v>83</v>
      </c>
      <c r="AT210" s="242" t="s">
        <v>73</v>
      </c>
      <c r="AU210" s="242" t="s">
        <v>81</v>
      </c>
      <c r="AY210" s="241" t="s">
        <v>247</v>
      </c>
      <c r="BK210" s="243" t="n">
        <f aca="false">SUM(BK211:BK239)</f>
        <v>0</v>
      </c>
    </row>
    <row r="211" s="30" customFormat="true" ht="24.15" hidden="false" customHeight="true" outlineLevel="0" collapsed="false">
      <c r="A211" s="26"/>
      <c r="B211" s="27"/>
      <c r="C211" s="246" t="s">
        <v>397</v>
      </c>
      <c r="D211" s="246" t="s">
        <v>250</v>
      </c>
      <c r="E211" s="247" t="s">
        <v>366</v>
      </c>
      <c r="F211" s="248" t="s">
        <v>367</v>
      </c>
      <c r="G211" s="249" t="s">
        <v>301</v>
      </c>
      <c r="H211" s="250" t="n">
        <v>66</v>
      </c>
      <c r="I211" s="251"/>
      <c r="J211" s="252" t="n">
        <f aca="false">ROUND(I211*H211,2)</f>
        <v>0</v>
      </c>
      <c r="K211" s="253"/>
      <c r="L211" s="29"/>
      <c r="M211" s="254"/>
      <c r="N211" s="255" t="s">
        <v>39</v>
      </c>
      <c r="O211" s="76"/>
      <c r="P211" s="256" t="n">
        <f aca="false">O211*H211</f>
        <v>0</v>
      </c>
      <c r="Q211" s="256" t="n">
        <v>0</v>
      </c>
      <c r="R211" s="256" t="n">
        <f aca="false">Q211*H211</f>
        <v>0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302</v>
      </c>
      <c r="AT211" s="258" t="s">
        <v>250</v>
      </c>
      <c r="AU211" s="258" t="s">
        <v>83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302</v>
      </c>
      <c r="BM211" s="258" t="s">
        <v>368</v>
      </c>
    </row>
    <row r="212" s="30" customFormat="true" ht="19.2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369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83</v>
      </c>
    </row>
    <row r="213" s="30" customFormat="true" ht="16.5" hidden="false" customHeight="true" outlineLevel="0" collapsed="false">
      <c r="A213" s="26"/>
      <c r="B213" s="27"/>
      <c r="C213" s="246" t="s">
        <v>402</v>
      </c>
      <c r="D213" s="246" t="s">
        <v>250</v>
      </c>
      <c r="E213" s="247" t="s">
        <v>370</v>
      </c>
      <c r="F213" s="248" t="s">
        <v>371</v>
      </c>
      <c r="G213" s="249" t="s">
        <v>301</v>
      </c>
      <c r="H213" s="250" t="n">
        <v>66</v>
      </c>
      <c r="I213" s="251"/>
      <c r="J213" s="252" t="n">
        <f aca="false">ROUND(I213*H213,2)</f>
        <v>0</v>
      </c>
      <c r="K213" s="253"/>
      <c r="L213" s="29"/>
      <c r="M213" s="254"/>
      <c r="N213" s="255" t="s">
        <v>39</v>
      </c>
      <c r="O213" s="76"/>
      <c r="P213" s="256" t="n">
        <f aca="false">O213*H213</f>
        <v>0</v>
      </c>
      <c r="Q213" s="256" t="n">
        <v>0</v>
      </c>
      <c r="R213" s="256" t="n">
        <f aca="false">Q213*H213</f>
        <v>0</v>
      </c>
      <c r="S213" s="256" t="n">
        <v>0</v>
      </c>
      <c r="T213" s="257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302</v>
      </c>
      <c r="AT213" s="258" t="s">
        <v>250</v>
      </c>
      <c r="AU213" s="258" t="s">
        <v>83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372</v>
      </c>
    </row>
    <row r="214" s="30" customFormat="true" ht="10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373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83</v>
      </c>
    </row>
    <row r="215" s="30" customFormat="true" ht="24.15" hidden="false" customHeight="true" outlineLevel="0" collapsed="false">
      <c r="A215" s="26"/>
      <c r="B215" s="27"/>
      <c r="C215" s="246" t="s">
        <v>408</v>
      </c>
      <c r="D215" s="246" t="s">
        <v>250</v>
      </c>
      <c r="E215" s="247" t="s">
        <v>375</v>
      </c>
      <c r="F215" s="248" t="s">
        <v>376</v>
      </c>
      <c r="G215" s="249" t="s">
        <v>301</v>
      </c>
      <c r="H215" s="250" t="n">
        <v>66</v>
      </c>
      <c r="I215" s="251"/>
      <c r="J215" s="252" t="n">
        <f aca="false">ROUND(I215*H215,2)</f>
        <v>0</v>
      </c>
      <c r="K215" s="253"/>
      <c r="L215" s="29"/>
      <c r="M215" s="254"/>
      <c r="N215" s="255" t="s">
        <v>39</v>
      </c>
      <c r="O215" s="76"/>
      <c r="P215" s="256" t="n">
        <f aca="false">O215*H215</f>
        <v>0</v>
      </c>
      <c r="Q215" s="256" t="n">
        <v>0.0002</v>
      </c>
      <c r="R215" s="256" t="n">
        <f aca="false">Q215*H215</f>
        <v>0.0132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302</v>
      </c>
      <c r="AT215" s="258" t="s">
        <v>250</v>
      </c>
      <c r="AU215" s="258" t="s">
        <v>83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377</v>
      </c>
    </row>
    <row r="216" s="30" customFormat="true" ht="10.2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378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83</v>
      </c>
    </row>
    <row r="217" s="30" customFormat="true" ht="16.5" hidden="false" customHeight="true" outlineLevel="0" collapsed="false">
      <c r="A217" s="26"/>
      <c r="B217" s="27"/>
      <c r="C217" s="246" t="s">
        <v>413</v>
      </c>
      <c r="D217" s="246" t="s">
        <v>250</v>
      </c>
      <c r="E217" s="247" t="s">
        <v>380</v>
      </c>
      <c r="F217" s="248" t="s">
        <v>1499</v>
      </c>
      <c r="G217" s="249" t="s">
        <v>301</v>
      </c>
      <c r="H217" s="250" t="n">
        <v>66</v>
      </c>
      <c r="I217" s="251"/>
      <c r="J217" s="252" t="n">
        <f aca="false">ROUND(I217*H217,2)</f>
        <v>0</v>
      </c>
      <c r="K217" s="253"/>
      <c r="L217" s="29"/>
      <c r="M217" s="254"/>
      <c r="N217" s="255" t="s">
        <v>39</v>
      </c>
      <c r="O217" s="76"/>
      <c r="P217" s="256" t="n">
        <f aca="false">O217*H217</f>
        <v>0</v>
      </c>
      <c r="Q217" s="256" t="n">
        <v>0.015</v>
      </c>
      <c r="R217" s="256" t="n">
        <f aca="false">Q217*H217</f>
        <v>0.99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302</v>
      </c>
      <c r="AT217" s="258" t="s">
        <v>250</v>
      </c>
      <c r="AU217" s="258" t="s">
        <v>83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382</v>
      </c>
    </row>
    <row r="218" s="30" customFormat="true" ht="10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1499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83</v>
      </c>
    </row>
    <row r="219" s="30" customFormat="true" ht="21.75" hidden="false" customHeight="true" outlineLevel="0" collapsed="false">
      <c r="A219" s="26"/>
      <c r="B219" s="27"/>
      <c r="C219" s="246" t="s">
        <v>418</v>
      </c>
      <c r="D219" s="246" t="s">
        <v>250</v>
      </c>
      <c r="E219" s="247" t="s">
        <v>384</v>
      </c>
      <c r="F219" s="248" t="s">
        <v>385</v>
      </c>
      <c r="G219" s="249" t="s">
        <v>332</v>
      </c>
      <c r="H219" s="250" t="n">
        <v>43</v>
      </c>
      <c r="I219" s="251"/>
      <c r="J219" s="252" t="n">
        <f aca="false">ROUND(I219*H219,2)</f>
        <v>0</v>
      </c>
      <c r="K219" s="253"/>
      <c r="L219" s="29"/>
      <c r="M219" s="254"/>
      <c r="N219" s="255" t="s">
        <v>39</v>
      </c>
      <c r="O219" s="76"/>
      <c r="P219" s="256" t="n">
        <f aca="false">O219*H219</f>
        <v>0</v>
      </c>
      <c r="Q219" s="256" t="n">
        <v>0</v>
      </c>
      <c r="R219" s="256" t="n">
        <f aca="false">Q219*H219</f>
        <v>0</v>
      </c>
      <c r="S219" s="256" t="n">
        <v>0.0003</v>
      </c>
      <c r="T219" s="257" t="n">
        <f aca="false">S219*H219</f>
        <v>0.0129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258" t="s">
        <v>302</v>
      </c>
      <c r="AT219" s="258" t="s">
        <v>250</v>
      </c>
      <c r="AU219" s="258" t="s">
        <v>83</v>
      </c>
      <c r="AY219" s="3" t="s">
        <v>247</v>
      </c>
      <c r="BE219" s="137" t="n">
        <f aca="false">IF(N219="základní",J219,0)</f>
        <v>0</v>
      </c>
      <c r="BF219" s="137" t="n">
        <f aca="false">IF(N219="snížená",J219,0)</f>
        <v>0</v>
      </c>
      <c r="BG219" s="137" t="n">
        <f aca="false">IF(N219="zákl. přenesená",J219,0)</f>
        <v>0</v>
      </c>
      <c r="BH219" s="137" t="n">
        <f aca="false">IF(N219="sníž. přenesená",J219,0)</f>
        <v>0</v>
      </c>
      <c r="BI219" s="137" t="n">
        <f aca="false">IF(N219="nulová",J219,0)</f>
        <v>0</v>
      </c>
      <c r="BJ219" s="3" t="s">
        <v>81</v>
      </c>
      <c r="BK219" s="137" t="n">
        <f aca="false">ROUND(I219*H219,2)</f>
        <v>0</v>
      </c>
      <c r="BL219" s="3" t="s">
        <v>302</v>
      </c>
      <c r="BM219" s="258" t="s">
        <v>386</v>
      </c>
    </row>
    <row r="220" s="30" customFormat="true" ht="10.2" hidden="false" customHeight="false" outlineLevel="0" collapsed="false">
      <c r="A220" s="26"/>
      <c r="B220" s="27"/>
      <c r="C220" s="28"/>
      <c r="D220" s="259" t="s">
        <v>256</v>
      </c>
      <c r="E220" s="28"/>
      <c r="F220" s="260" t="s">
        <v>387</v>
      </c>
      <c r="G220" s="28"/>
      <c r="H220" s="28"/>
      <c r="I220" s="211"/>
      <c r="J220" s="28"/>
      <c r="K220" s="28"/>
      <c r="L220" s="29"/>
      <c r="M220" s="261"/>
      <c r="N220" s="262"/>
      <c r="O220" s="76"/>
      <c r="P220" s="76"/>
      <c r="Q220" s="76"/>
      <c r="R220" s="76"/>
      <c r="S220" s="76"/>
      <c r="T220" s="77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T220" s="3" t="s">
        <v>256</v>
      </c>
      <c r="AU220" s="3" t="s">
        <v>83</v>
      </c>
    </row>
    <row r="221" s="30" customFormat="true" ht="66.75" hidden="false" customHeight="true" outlineLevel="0" collapsed="false">
      <c r="A221" s="26"/>
      <c r="B221" s="27"/>
      <c r="C221" s="263" t="s">
        <v>324</v>
      </c>
      <c r="D221" s="263" t="s">
        <v>288</v>
      </c>
      <c r="E221" s="264" t="s">
        <v>389</v>
      </c>
      <c r="F221" s="265" t="s">
        <v>390</v>
      </c>
      <c r="G221" s="266" t="s">
        <v>301</v>
      </c>
      <c r="H221" s="267" t="n">
        <v>72</v>
      </c>
      <c r="I221" s="268"/>
      <c r="J221" s="269" t="n">
        <f aca="false">ROUND(I221*H221,2)</f>
        <v>0</v>
      </c>
      <c r="K221" s="270"/>
      <c r="L221" s="271"/>
      <c r="M221" s="272"/>
      <c r="N221" s="273" t="s">
        <v>39</v>
      </c>
      <c r="O221" s="76"/>
      <c r="P221" s="256" t="n">
        <f aca="false">O221*H221</f>
        <v>0</v>
      </c>
      <c r="Q221" s="256" t="n">
        <v>0</v>
      </c>
      <c r="R221" s="256" t="n">
        <f aca="false">Q221*H221</f>
        <v>0</v>
      </c>
      <c r="S221" s="256" t="n">
        <v>0</v>
      </c>
      <c r="T221" s="257" t="n">
        <f aca="false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258" t="s">
        <v>254</v>
      </c>
      <c r="AT221" s="258" t="s">
        <v>288</v>
      </c>
      <c r="AU221" s="258" t="s">
        <v>83</v>
      </c>
      <c r="AY221" s="3" t="s">
        <v>247</v>
      </c>
      <c r="BE221" s="137" t="n">
        <f aca="false">IF(N221="základní",J221,0)</f>
        <v>0</v>
      </c>
      <c r="BF221" s="137" t="n">
        <f aca="false">IF(N221="snížená",J221,0)</f>
        <v>0</v>
      </c>
      <c r="BG221" s="137" t="n">
        <f aca="false">IF(N221="zákl. přenesená",J221,0)</f>
        <v>0</v>
      </c>
      <c r="BH221" s="137" t="n">
        <f aca="false">IF(N221="sníž. přenesená",J221,0)</f>
        <v>0</v>
      </c>
      <c r="BI221" s="137" t="n">
        <f aca="false">IF(N221="nulová",J221,0)</f>
        <v>0</v>
      </c>
      <c r="BJ221" s="3" t="s">
        <v>81</v>
      </c>
      <c r="BK221" s="137" t="n">
        <f aca="false">ROUND(I221*H221,2)</f>
        <v>0</v>
      </c>
      <c r="BL221" s="3" t="s">
        <v>254</v>
      </c>
      <c r="BM221" s="258" t="s">
        <v>391</v>
      </c>
    </row>
    <row r="222" s="30" customFormat="true" ht="48" hidden="false" customHeight="false" outlineLevel="0" collapsed="false">
      <c r="A222" s="26"/>
      <c r="B222" s="27"/>
      <c r="C222" s="28"/>
      <c r="D222" s="259" t="s">
        <v>256</v>
      </c>
      <c r="E222" s="28"/>
      <c r="F222" s="260" t="s">
        <v>390</v>
      </c>
      <c r="G222" s="28"/>
      <c r="H222" s="28"/>
      <c r="I222" s="211"/>
      <c r="J222" s="28"/>
      <c r="K222" s="28"/>
      <c r="L222" s="29"/>
      <c r="M222" s="261"/>
      <c r="N222" s="262"/>
      <c r="O222" s="76"/>
      <c r="P222" s="76"/>
      <c r="Q222" s="76"/>
      <c r="R222" s="76"/>
      <c r="S222" s="76"/>
      <c r="T222" s="77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T222" s="3" t="s">
        <v>256</v>
      </c>
      <c r="AU222" s="3" t="s">
        <v>83</v>
      </c>
    </row>
    <row r="223" s="30" customFormat="true" ht="24.15" hidden="false" customHeight="true" outlineLevel="0" collapsed="false">
      <c r="A223" s="26"/>
      <c r="B223" s="27"/>
      <c r="C223" s="246" t="s">
        <v>433</v>
      </c>
      <c r="D223" s="246" t="s">
        <v>250</v>
      </c>
      <c r="E223" s="247" t="s">
        <v>393</v>
      </c>
      <c r="F223" s="248" t="s">
        <v>394</v>
      </c>
      <c r="G223" s="249" t="s">
        <v>301</v>
      </c>
      <c r="H223" s="250" t="n">
        <v>66</v>
      </c>
      <c r="I223" s="251"/>
      <c r="J223" s="252" t="n">
        <f aca="false">ROUND(I223*H223,2)</f>
        <v>0</v>
      </c>
      <c r="K223" s="253"/>
      <c r="L223" s="29"/>
      <c r="M223" s="254"/>
      <c r="N223" s="255" t="s">
        <v>39</v>
      </c>
      <c r="O223" s="76"/>
      <c r="P223" s="256" t="n">
        <f aca="false">O223*H223</f>
        <v>0</v>
      </c>
      <c r="Q223" s="256" t="n">
        <v>0</v>
      </c>
      <c r="R223" s="256" t="n">
        <f aca="false">Q223*H223</f>
        <v>0</v>
      </c>
      <c r="S223" s="256" t="n">
        <v>0.0025</v>
      </c>
      <c r="T223" s="257" t="n">
        <f aca="false">S223*H223</f>
        <v>0.165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258" t="s">
        <v>302</v>
      </c>
      <c r="AT223" s="258" t="s">
        <v>250</v>
      </c>
      <c r="AU223" s="258" t="s">
        <v>83</v>
      </c>
      <c r="AY223" s="3" t="s">
        <v>247</v>
      </c>
      <c r="BE223" s="137" t="n">
        <f aca="false">IF(N223="základní",J223,0)</f>
        <v>0</v>
      </c>
      <c r="BF223" s="137" t="n">
        <f aca="false">IF(N223="snížená",J223,0)</f>
        <v>0</v>
      </c>
      <c r="BG223" s="137" t="n">
        <f aca="false">IF(N223="zákl. přenesená",J223,0)</f>
        <v>0</v>
      </c>
      <c r="BH223" s="137" t="n">
        <f aca="false">IF(N223="sníž. přenesená",J223,0)</f>
        <v>0</v>
      </c>
      <c r="BI223" s="137" t="n">
        <f aca="false">IF(N223="nulová",J223,0)</f>
        <v>0</v>
      </c>
      <c r="BJ223" s="3" t="s">
        <v>81</v>
      </c>
      <c r="BK223" s="137" t="n">
        <f aca="false">ROUND(I223*H223,2)</f>
        <v>0</v>
      </c>
      <c r="BL223" s="3" t="s">
        <v>302</v>
      </c>
      <c r="BM223" s="258" t="s">
        <v>395</v>
      </c>
    </row>
    <row r="224" s="30" customFormat="true" ht="19.2" hidden="false" customHeight="false" outlineLevel="0" collapsed="false">
      <c r="A224" s="26"/>
      <c r="B224" s="27"/>
      <c r="C224" s="28"/>
      <c r="D224" s="259" t="s">
        <v>256</v>
      </c>
      <c r="E224" s="28"/>
      <c r="F224" s="260" t="s">
        <v>396</v>
      </c>
      <c r="G224" s="28"/>
      <c r="H224" s="28"/>
      <c r="I224" s="211"/>
      <c r="J224" s="28"/>
      <c r="K224" s="28"/>
      <c r="L224" s="29"/>
      <c r="M224" s="261"/>
      <c r="N224" s="262"/>
      <c r="O224" s="76"/>
      <c r="P224" s="76"/>
      <c r="Q224" s="76"/>
      <c r="R224" s="76"/>
      <c r="S224" s="76"/>
      <c r="T224" s="77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T224" s="3" t="s">
        <v>256</v>
      </c>
      <c r="AU224" s="3" t="s">
        <v>83</v>
      </c>
    </row>
    <row r="225" s="30" customFormat="true" ht="16.5" hidden="false" customHeight="true" outlineLevel="0" collapsed="false">
      <c r="A225" s="26"/>
      <c r="B225" s="27"/>
      <c r="C225" s="246" t="s">
        <v>438</v>
      </c>
      <c r="D225" s="246" t="s">
        <v>250</v>
      </c>
      <c r="E225" s="247" t="s">
        <v>398</v>
      </c>
      <c r="F225" s="248" t="s">
        <v>399</v>
      </c>
      <c r="G225" s="249" t="s">
        <v>301</v>
      </c>
      <c r="H225" s="250" t="n">
        <v>66</v>
      </c>
      <c r="I225" s="251"/>
      <c r="J225" s="252" t="n">
        <f aca="false">ROUND(I225*H225,2)</f>
        <v>0</v>
      </c>
      <c r="K225" s="253"/>
      <c r="L225" s="29"/>
      <c r="M225" s="254"/>
      <c r="N225" s="255" t="s">
        <v>39</v>
      </c>
      <c r="O225" s="76"/>
      <c r="P225" s="256" t="n">
        <f aca="false">O225*H225</f>
        <v>0</v>
      </c>
      <c r="Q225" s="256" t="n">
        <v>0.0003</v>
      </c>
      <c r="R225" s="256" t="n">
        <f aca="false">Q225*H225</f>
        <v>0.0198</v>
      </c>
      <c r="S225" s="256" t="n">
        <v>0</v>
      </c>
      <c r="T225" s="257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258" t="s">
        <v>302</v>
      </c>
      <c r="AT225" s="258" t="s">
        <v>250</v>
      </c>
      <c r="AU225" s="258" t="s">
        <v>83</v>
      </c>
      <c r="AY225" s="3" t="s">
        <v>247</v>
      </c>
      <c r="BE225" s="137" t="n">
        <f aca="false">IF(N225="základní",J225,0)</f>
        <v>0</v>
      </c>
      <c r="BF225" s="137" t="n">
        <f aca="false">IF(N225="snížená",J225,0)</f>
        <v>0</v>
      </c>
      <c r="BG225" s="137" t="n">
        <f aca="false">IF(N225="zákl. přenesená",J225,0)</f>
        <v>0</v>
      </c>
      <c r="BH225" s="137" t="n">
        <f aca="false">IF(N225="sníž. přenesená",J225,0)</f>
        <v>0</v>
      </c>
      <c r="BI225" s="137" t="n">
        <f aca="false">IF(N225="nulová",J225,0)</f>
        <v>0</v>
      </c>
      <c r="BJ225" s="3" t="s">
        <v>81</v>
      </c>
      <c r="BK225" s="137" t="n">
        <f aca="false">ROUND(I225*H225,2)</f>
        <v>0</v>
      </c>
      <c r="BL225" s="3" t="s">
        <v>302</v>
      </c>
      <c r="BM225" s="258" t="s">
        <v>400</v>
      </c>
    </row>
    <row r="226" s="30" customFormat="true" ht="19.2" hidden="false" customHeight="false" outlineLevel="0" collapsed="false">
      <c r="A226" s="26"/>
      <c r="B226" s="27"/>
      <c r="C226" s="28"/>
      <c r="D226" s="259" t="s">
        <v>256</v>
      </c>
      <c r="E226" s="28"/>
      <c r="F226" s="260" t="s">
        <v>401</v>
      </c>
      <c r="G226" s="28"/>
      <c r="H226" s="28"/>
      <c r="I226" s="211"/>
      <c r="J226" s="28"/>
      <c r="K226" s="28"/>
      <c r="L226" s="29"/>
      <c r="M226" s="261"/>
      <c r="N226" s="262"/>
      <c r="O226" s="76"/>
      <c r="P226" s="76"/>
      <c r="Q226" s="76"/>
      <c r="R226" s="76"/>
      <c r="S226" s="76"/>
      <c r="T226" s="77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T226" s="3" t="s">
        <v>256</v>
      </c>
      <c r="AU226" s="3" t="s">
        <v>83</v>
      </c>
    </row>
    <row r="227" s="30" customFormat="true" ht="16.5" hidden="false" customHeight="true" outlineLevel="0" collapsed="false">
      <c r="A227" s="26"/>
      <c r="B227" s="27"/>
      <c r="C227" s="263" t="s">
        <v>443</v>
      </c>
      <c r="D227" s="263" t="s">
        <v>288</v>
      </c>
      <c r="E227" s="264" t="s">
        <v>403</v>
      </c>
      <c r="F227" s="265" t="s">
        <v>1206</v>
      </c>
      <c r="G227" s="266" t="s">
        <v>332</v>
      </c>
      <c r="H227" s="267" t="n">
        <v>43</v>
      </c>
      <c r="I227" s="268"/>
      <c r="J227" s="269" t="n">
        <f aca="false">ROUND(I227*H227,2)</f>
        <v>0</v>
      </c>
      <c r="K227" s="270"/>
      <c r="L227" s="271"/>
      <c r="M227" s="272"/>
      <c r="N227" s="273" t="s">
        <v>39</v>
      </c>
      <c r="O227" s="76"/>
      <c r="P227" s="256" t="n">
        <f aca="false">O227*H227</f>
        <v>0</v>
      </c>
      <c r="Q227" s="256" t="n">
        <v>0.00022</v>
      </c>
      <c r="R227" s="256" t="n">
        <f aca="false">Q227*H227</f>
        <v>0.00946</v>
      </c>
      <c r="S227" s="256" t="n">
        <v>0</v>
      </c>
      <c r="T227" s="257" t="n">
        <f aca="false"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258" t="s">
        <v>324</v>
      </c>
      <c r="AT227" s="258" t="s">
        <v>288</v>
      </c>
      <c r="AU227" s="258" t="s">
        <v>83</v>
      </c>
      <c r="AY227" s="3" t="s">
        <v>247</v>
      </c>
      <c r="BE227" s="137" t="n">
        <f aca="false">IF(N227="základní",J227,0)</f>
        <v>0</v>
      </c>
      <c r="BF227" s="137" t="n">
        <f aca="false">IF(N227="snížená",J227,0)</f>
        <v>0</v>
      </c>
      <c r="BG227" s="137" t="n">
        <f aca="false">IF(N227="zákl. přenesená",J227,0)</f>
        <v>0</v>
      </c>
      <c r="BH227" s="137" t="n">
        <f aca="false">IF(N227="sníž. přenesená",J227,0)</f>
        <v>0</v>
      </c>
      <c r="BI227" s="137" t="n">
        <f aca="false">IF(N227="nulová",J227,0)</f>
        <v>0</v>
      </c>
      <c r="BJ227" s="3" t="s">
        <v>81</v>
      </c>
      <c r="BK227" s="137" t="n">
        <f aca="false">ROUND(I227*H227,2)</f>
        <v>0</v>
      </c>
      <c r="BL227" s="3" t="s">
        <v>302</v>
      </c>
      <c r="BM227" s="258" t="s">
        <v>405</v>
      </c>
    </row>
    <row r="228" s="30" customFormat="true" ht="10.2" hidden="false" customHeight="false" outlineLevel="0" collapsed="false">
      <c r="A228" s="26"/>
      <c r="B228" s="27"/>
      <c r="C228" s="28"/>
      <c r="D228" s="259" t="s">
        <v>256</v>
      </c>
      <c r="E228" s="28"/>
      <c r="F228" s="260" t="s">
        <v>1206</v>
      </c>
      <c r="G228" s="28"/>
      <c r="H228" s="28"/>
      <c r="I228" s="211"/>
      <c r="J228" s="28"/>
      <c r="K228" s="28"/>
      <c r="L228" s="29"/>
      <c r="M228" s="261"/>
      <c r="N228" s="262"/>
      <c r="O228" s="76"/>
      <c r="P228" s="76"/>
      <c r="Q228" s="76"/>
      <c r="R228" s="76"/>
      <c r="S228" s="76"/>
      <c r="T228" s="77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T228" s="3" t="s">
        <v>256</v>
      </c>
      <c r="AU228" s="3" t="s">
        <v>83</v>
      </c>
    </row>
    <row r="229" s="274" customFormat="true" ht="10.2" hidden="false" customHeight="false" outlineLevel="0" collapsed="false">
      <c r="B229" s="275"/>
      <c r="C229" s="276"/>
      <c r="D229" s="259" t="s">
        <v>327</v>
      </c>
      <c r="E229" s="276"/>
      <c r="F229" s="277" t="s">
        <v>1760</v>
      </c>
      <c r="G229" s="276"/>
      <c r="H229" s="278" t="n">
        <v>43</v>
      </c>
      <c r="I229" s="279"/>
      <c r="J229" s="276"/>
      <c r="K229" s="276"/>
      <c r="L229" s="280"/>
      <c r="M229" s="281"/>
      <c r="N229" s="282"/>
      <c r="O229" s="282"/>
      <c r="P229" s="282"/>
      <c r="Q229" s="282"/>
      <c r="R229" s="282"/>
      <c r="S229" s="282"/>
      <c r="T229" s="283"/>
      <c r="AT229" s="284" t="s">
        <v>327</v>
      </c>
      <c r="AU229" s="284" t="s">
        <v>83</v>
      </c>
      <c r="AV229" s="274" t="s">
        <v>83</v>
      </c>
      <c r="AW229" s="274" t="s">
        <v>3</v>
      </c>
      <c r="AX229" s="274" t="s">
        <v>81</v>
      </c>
      <c r="AY229" s="284" t="s">
        <v>247</v>
      </c>
    </row>
    <row r="230" s="30" customFormat="true" ht="24.15" hidden="false" customHeight="true" outlineLevel="0" collapsed="false">
      <c r="A230" s="26"/>
      <c r="B230" s="27"/>
      <c r="C230" s="246" t="s">
        <v>448</v>
      </c>
      <c r="D230" s="246" t="s">
        <v>250</v>
      </c>
      <c r="E230" s="247" t="s">
        <v>409</v>
      </c>
      <c r="F230" s="248" t="s">
        <v>410</v>
      </c>
      <c r="G230" s="249" t="s">
        <v>332</v>
      </c>
      <c r="H230" s="250" t="n">
        <v>48</v>
      </c>
      <c r="I230" s="251"/>
      <c r="J230" s="252" t="n">
        <f aca="false">ROUND(I230*H230,2)</f>
        <v>0</v>
      </c>
      <c r="K230" s="253"/>
      <c r="L230" s="29"/>
      <c r="M230" s="254"/>
      <c r="N230" s="255" t="s">
        <v>39</v>
      </c>
      <c r="O230" s="76"/>
      <c r="P230" s="256" t="n">
        <f aca="false">O230*H230</f>
        <v>0</v>
      </c>
      <c r="Q230" s="256" t="n">
        <v>0</v>
      </c>
      <c r="R230" s="256" t="n">
        <f aca="false">Q230*H230</f>
        <v>0</v>
      </c>
      <c r="S230" s="256" t="n">
        <v>0</v>
      </c>
      <c r="T230" s="257" t="n">
        <f aca="false">S230*H230</f>
        <v>0</v>
      </c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R230" s="258" t="s">
        <v>302</v>
      </c>
      <c r="AT230" s="258" t="s">
        <v>250</v>
      </c>
      <c r="AU230" s="258" t="s">
        <v>83</v>
      </c>
      <c r="AY230" s="3" t="s">
        <v>247</v>
      </c>
      <c r="BE230" s="137" t="n">
        <f aca="false">IF(N230="základní",J230,0)</f>
        <v>0</v>
      </c>
      <c r="BF230" s="137" t="n">
        <f aca="false">IF(N230="snížená",J230,0)</f>
        <v>0</v>
      </c>
      <c r="BG230" s="137" t="n">
        <f aca="false">IF(N230="zákl. přenesená",J230,0)</f>
        <v>0</v>
      </c>
      <c r="BH230" s="137" t="n">
        <f aca="false">IF(N230="sníž. přenesená",J230,0)</f>
        <v>0</v>
      </c>
      <c r="BI230" s="137" t="n">
        <f aca="false">IF(N230="nulová",J230,0)</f>
        <v>0</v>
      </c>
      <c r="BJ230" s="3" t="s">
        <v>81</v>
      </c>
      <c r="BK230" s="137" t="n">
        <f aca="false">ROUND(I230*H230,2)</f>
        <v>0</v>
      </c>
      <c r="BL230" s="3" t="s">
        <v>302</v>
      </c>
      <c r="BM230" s="258" t="s">
        <v>411</v>
      </c>
    </row>
    <row r="231" s="30" customFormat="true" ht="10.2" hidden="false" customHeight="false" outlineLevel="0" collapsed="false">
      <c r="A231" s="26"/>
      <c r="B231" s="27"/>
      <c r="C231" s="28"/>
      <c r="D231" s="259" t="s">
        <v>256</v>
      </c>
      <c r="E231" s="28"/>
      <c r="F231" s="260" t="s">
        <v>412</v>
      </c>
      <c r="G231" s="28"/>
      <c r="H231" s="28"/>
      <c r="I231" s="211"/>
      <c r="J231" s="28"/>
      <c r="K231" s="28"/>
      <c r="L231" s="29"/>
      <c r="M231" s="261"/>
      <c r="N231" s="262"/>
      <c r="O231" s="76"/>
      <c r="P231" s="76"/>
      <c r="Q231" s="76"/>
      <c r="R231" s="76"/>
      <c r="S231" s="76"/>
      <c r="T231" s="77"/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T231" s="3" t="s">
        <v>256</v>
      </c>
      <c r="AU231" s="3" t="s">
        <v>83</v>
      </c>
    </row>
    <row r="232" s="30" customFormat="true" ht="16.5" hidden="false" customHeight="true" outlineLevel="0" collapsed="false">
      <c r="A232" s="26"/>
      <c r="B232" s="27"/>
      <c r="C232" s="246" t="s">
        <v>453</v>
      </c>
      <c r="D232" s="246" t="s">
        <v>250</v>
      </c>
      <c r="E232" s="247" t="s">
        <v>414</v>
      </c>
      <c r="F232" s="248" t="s">
        <v>415</v>
      </c>
      <c r="G232" s="249" t="s">
        <v>332</v>
      </c>
      <c r="H232" s="250" t="n">
        <v>43</v>
      </c>
      <c r="I232" s="251"/>
      <c r="J232" s="252" t="n">
        <f aca="false">ROUND(I232*H232,2)</f>
        <v>0</v>
      </c>
      <c r="K232" s="253"/>
      <c r="L232" s="29"/>
      <c r="M232" s="254"/>
      <c r="N232" s="255" t="s">
        <v>39</v>
      </c>
      <c r="O232" s="76"/>
      <c r="P232" s="256" t="n">
        <f aca="false">O232*H232</f>
        <v>0</v>
      </c>
      <c r="Q232" s="256" t="n">
        <v>1E-005</v>
      </c>
      <c r="R232" s="256" t="n">
        <f aca="false">Q232*H232</f>
        <v>0.00043</v>
      </c>
      <c r="S232" s="256" t="n">
        <v>0</v>
      </c>
      <c r="T232" s="257" t="n">
        <f aca="false">S232*H232</f>
        <v>0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258" t="s">
        <v>302</v>
      </c>
      <c r="AT232" s="258" t="s">
        <v>250</v>
      </c>
      <c r="AU232" s="258" t="s">
        <v>83</v>
      </c>
      <c r="AY232" s="3" t="s">
        <v>247</v>
      </c>
      <c r="BE232" s="137" t="n">
        <f aca="false">IF(N232="základní",J232,0)</f>
        <v>0</v>
      </c>
      <c r="BF232" s="137" t="n">
        <f aca="false">IF(N232="snížená",J232,0)</f>
        <v>0</v>
      </c>
      <c r="BG232" s="137" t="n">
        <f aca="false">IF(N232="zákl. přenesená",J232,0)</f>
        <v>0</v>
      </c>
      <c r="BH232" s="137" t="n">
        <f aca="false">IF(N232="sníž. přenesená",J232,0)</f>
        <v>0</v>
      </c>
      <c r="BI232" s="137" t="n">
        <f aca="false">IF(N232="nulová",J232,0)</f>
        <v>0</v>
      </c>
      <c r="BJ232" s="3" t="s">
        <v>81</v>
      </c>
      <c r="BK232" s="137" t="n">
        <f aca="false">ROUND(I232*H232,2)</f>
        <v>0</v>
      </c>
      <c r="BL232" s="3" t="s">
        <v>302</v>
      </c>
      <c r="BM232" s="258" t="s">
        <v>416</v>
      </c>
    </row>
    <row r="233" s="30" customFormat="true" ht="10.2" hidden="false" customHeight="false" outlineLevel="0" collapsed="false">
      <c r="A233" s="26"/>
      <c r="B233" s="27"/>
      <c r="C233" s="28"/>
      <c r="D233" s="259" t="s">
        <v>256</v>
      </c>
      <c r="E233" s="28"/>
      <c r="F233" s="260" t="s">
        <v>417</v>
      </c>
      <c r="G233" s="28"/>
      <c r="H233" s="28"/>
      <c r="I233" s="211"/>
      <c r="J233" s="28"/>
      <c r="K233" s="28"/>
      <c r="L233" s="29"/>
      <c r="M233" s="261"/>
      <c r="N233" s="262"/>
      <c r="O233" s="76"/>
      <c r="P233" s="76"/>
      <c r="Q233" s="76"/>
      <c r="R233" s="76"/>
      <c r="S233" s="76"/>
      <c r="T233" s="77"/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T233" s="3" t="s">
        <v>256</v>
      </c>
      <c r="AU233" s="3" t="s">
        <v>83</v>
      </c>
    </row>
    <row r="234" s="30" customFormat="true" ht="24.15" hidden="false" customHeight="true" outlineLevel="0" collapsed="false">
      <c r="A234" s="26"/>
      <c r="B234" s="27"/>
      <c r="C234" s="246" t="s">
        <v>458</v>
      </c>
      <c r="D234" s="246" t="s">
        <v>250</v>
      </c>
      <c r="E234" s="247" t="s">
        <v>419</v>
      </c>
      <c r="F234" s="248" t="s">
        <v>420</v>
      </c>
      <c r="G234" s="249" t="s">
        <v>301</v>
      </c>
      <c r="H234" s="250" t="n">
        <v>66</v>
      </c>
      <c r="I234" s="251"/>
      <c r="J234" s="252" t="n">
        <f aca="false">ROUND(I234*H234,2)</f>
        <v>0</v>
      </c>
      <c r="K234" s="253"/>
      <c r="L234" s="29"/>
      <c r="M234" s="254"/>
      <c r="N234" s="255" t="s">
        <v>39</v>
      </c>
      <c r="O234" s="76"/>
      <c r="P234" s="256" t="n">
        <f aca="false">O234*H234</f>
        <v>0</v>
      </c>
      <c r="Q234" s="256" t="n">
        <v>0</v>
      </c>
      <c r="R234" s="256" t="n">
        <f aca="false">Q234*H234</f>
        <v>0</v>
      </c>
      <c r="S234" s="256" t="n">
        <v>0</v>
      </c>
      <c r="T234" s="257" t="n">
        <f aca="false">S234*H234</f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258" t="s">
        <v>302</v>
      </c>
      <c r="AT234" s="258" t="s">
        <v>250</v>
      </c>
      <c r="AU234" s="258" t="s">
        <v>83</v>
      </c>
      <c r="AY234" s="3" t="s">
        <v>247</v>
      </c>
      <c r="BE234" s="137" t="n">
        <f aca="false">IF(N234="základní",J234,0)</f>
        <v>0</v>
      </c>
      <c r="BF234" s="137" t="n">
        <f aca="false">IF(N234="snížená",J234,0)</f>
        <v>0</v>
      </c>
      <c r="BG234" s="137" t="n">
        <f aca="false">IF(N234="zákl. přenesená",J234,0)</f>
        <v>0</v>
      </c>
      <c r="BH234" s="137" t="n">
        <f aca="false">IF(N234="sníž. přenesená",J234,0)</f>
        <v>0</v>
      </c>
      <c r="BI234" s="137" t="n">
        <f aca="false">IF(N234="nulová",J234,0)</f>
        <v>0</v>
      </c>
      <c r="BJ234" s="3" t="s">
        <v>81</v>
      </c>
      <c r="BK234" s="137" t="n">
        <f aca="false">ROUND(I234*H234,2)</f>
        <v>0</v>
      </c>
      <c r="BL234" s="3" t="s">
        <v>302</v>
      </c>
      <c r="BM234" s="258" t="s">
        <v>421</v>
      </c>
    </row>
    <row r="235" s="30" customFormat="true" ht="19.2" hidden="false" customHeight="false" outlineLevel="0" collapsed="false">
      <c r="A235" s="26"/>
      <c r="B235" s="27"/>
      <c r="C235" s="28"/>
      <c r="D235" s="259" t="s">
        <v>256</v>
      </c>
      <c r="E235" s="28"/>
      <c r="F235" s="260" t="s">
        <v>422</v>
      </c>
      <c r="G235" s="28"/>
      <c r="H235" s="28"/>
      <c r="I235" s="211"/>
      <c r="J235" s="28"/>
      <c r="K235" s="28"/>
      <c r="L235" s="29"/>
      <c r="M235" s="261"/>
      <c r="N235" s="262"/>
      <c r="O235" s="76"/>
      <c r="P235" s="76"/>
      <c r="Q235" s="76"/>
      <c r="R235" s="76"/>
      <c r="S235" s="76"/>
      <c r="T235" s="77"/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T235" s="3" t="s">
        <v>256</v>
      </c>
      <c r="AU235" s="3" t="s">
        <v>83</v>
      </c>
    </row>
    <row r="236" s="30" customFormat="true" ht="16.5" hidden="false" customHeight="true" outlineLevel="0" collapsed="false">
      <c r="A236" s="26"/>
      <c r="B236" s="27"/>
      <c r="C236" s="246" t="s">
        <v>1761</v>
      </c>
      <c r="D236" s="246" t="s">
        <v>250</v>
      </c>
      <c r="E236" s="247" t="s">
        <v>1762</v>
      </c>
      <c r="F236" s="248" t="s">
        <v>1763</v>
      </c>
      <c r="G236" s="249" t="s">
        <v>307</v>
      </c>
      <c r="H236" s="250" t="n">
        <v>1</v>
      </c>
      <c r="I236" s="251"/>
      <c r="J236" s="252" t="n">
        <f aca="false">ROUND(I236*H236,2)</f>
        <v>0</v>
      </c>
      <c r="K236" s="253"/>
      <c r="L236" s="29"/>
      <c r="M236" s="254"/>
      <c r="N236" s="255" t="s">
        <v>39</v>
      </c>
      <c r="O236" s="76"/>
      <c r="P236" s="256" t="n">
        <f aca="false">O236*H236</f>
        <v>0</v>
      </c>
      <c r="Q236" s="256" t="n">
        <v>0</v>
      </c>
      <c r="R236" s="256" t="n">
        <f aca="false">Q236*H236</f>
        <v>0</v>
      </c>
      <c r="S236" s="256" t="n">
        <v>0</v>
      </c>
      <c r="T236" s="257" t="n">
        <f aca="false">S236*H236</f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258" t="s">
        <v>254</v>
      </c>
      <c r="AT236" s="258" t="s">
        <v>250</v>
      </c>
      <c r="AU236" s="258" t="s">
        <v>83</v>
      </c>
      <c r="AY236" s="3" t="s">
        <v>247</v>
      </c>
      <c r="BE236" s="137" t="n">
        <f aca="false">IF(N236="základní",J236,0)</f>
        <v>0</v>
      </c>
      <c r="BF236" s="137" t="n">
        <f aca="false">IF(N236="snížená",J236,0)</f>
        <v>0</v>
      </c>
      <c r="BG236" s="137" t="n">
        <f aca="false">IF(N236="zákl. přenesená",J236,0)</f>
        <v>0</v>
      </c>
      <c r="BH236" s="137" t="n">
        <f aca="false">IF(N236="sníž. přenesená",J236,0)</f>
        <v>0</v>
      </c>
      <c r="BI236" s="137" t="n">
        <f aca="false">IF(N236="nulová",J236,0)</f>
        <v>0</v>
      </c>
      <c r="BJ236" s="3" t="s">
        <v>81</v>
      </c>
      <c r="BK236" s="137" t="n">
        <f aca="false">ROUND(I236*H236,2)</f>
        <v>0</v>
      </c>
      <c r="BL236" s="3" t="s">
        <v>254</v>
      </c>
      <c r="BM236" s="258" t="s">
        <v>1764</v>
      </c>
    </row>
    <row r="237" s="30" customFormat="true" ht="10.2" hidden="false" customHeight="false" outlineLevel="0" collapsed="false">
      <c r="A237" s="26"/>
      <c r="B237" s="27"/>
      <c r="C237" s="28"/>
      <c r="D237" s="259" t="s">
        <v>256</v>
      </c>
      <c r="E237" s="28"/>
      <c r="F237" s="260" t="s">
        <v>1763</v>
      </c>
      <c r="G237" s="28"/>
      <c r="H237" s="28"/>
      <c r="I237" s="211"/>
      <c r="J237" s="28"/>
      <c r="K237" s="28"/>
      <c r="L237" s="29"/>
      <c r="M237" s="261"/>
      <c r="N237" s="262"/>
      <c r="O237" s="76"/>
      <c r="P237" s="76"/>
      <c r="Q237" s="76"/>
      <c r="R237" s="76"/>
      <c r="S237" s="76"/>
      <c r="T237" s="77"/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T237" s="3" t="s">
        <v>256</v>
      </c>
      <c r="AU237" s="3" t="s">
        <v>83</v>
      </c>
    </row>
    <row r="238" s="30" customFormat="true" ht="16.5" hidden="false" customHeight="true" outlineLevel="0" collapsed="false">
      <c r="A238" s="26"/>
      <c r="B238" s="27"/>
      <c r="C238" s="246" t="s">
        <v>1765</v>
      </c>
      <c r="D238" s="246" t="s">
        <v>250</v>
      </c>
      <c r="E238" s="247" t="s">
        <v>424</v>
      </c>
      <c r="F238" s="248" t="s">
        <v>425</v>
      </c>
      <c r="G238" s="249" t="s">
        <v>253</v>
      </c>
      <c r="H238" s="250" t="n">
        <v>1</v>
      </c>
      <c r="I238" s="251"/>
      <c r="J238" s="252" t="n">
        <f aca="false">ROUND(I238*H238,2)</f>
        <v>0</v>
      </c>
      <c r="K238" s="253"/>
      <c r="L238" s="29"/>
      <c r="M238" s="254"/>
      <c r="N238" s="255" t="s">
        <v>39</v>
      </c>
      <c r="O238" s="76"/>
      <c r="P238" s="256" t="n">
        <f aca="false">O238*H238</f>
        <v>0</v>
      </c>
      <c r="Q238" s="256" t="n">
        <v>0</v>
      </c>
      <c r="R238" s="256" t="n">
        <f aca="false">Q238*H238</f>
        <v>0</v>
      </c>
      <c r="S238" s="256" t="n">
        <v>0</v>
      </c>
      <c r="T238" s="257" t="n">
        <f aca="false">S238*H238</f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258" t="s">
        <v>254</v>
      </c>
      <c r="AT238" s="258" t="s">
        <v>250</v>
      </c>
      <c r="AU238" s="258" t="s">
        <v>83</v>
      </c>
      <c r="AY238" s="3" t="s">
        <v>247</v>
      </c>
      <c r="BE238" s="137" t="n">
        <f aca="false">IF(N238="základní",J238,0)</f>
        <v>0</v>
      </c>
      <c r="BF238" s="137" t="n">
        <f aca="false">IF(N238="snížená",J238,0)</f>
        <v>0</v>
      </c>
      <c r="BG238" s="137" t="n">
        <f aca="false">IF(N238="zákl. přenesená",J238,0)</f>
        <v>0</v>
      </c>
      <c r="BH238" s="137" t="n">
        <f aca="false">IF(N238="sníž. přenesená",J238,0)</f>
        <v>0</v>
      </c>
      <c r="BI238" s="137" t="n">
        <f aca="false">IF(N238="nulová",J238,0)</f>
        <v>0</v>
      </c>
      <c r="BJ238" s="3" t="s">
        <v>81</v>
      </c>
      <c r="BK238" s="137" t="n">
        <f aca="false">ROUND(I238*H238,2)</f>
        <v>0</v>
      </c>
      <c r="BL238" s="3" t="s">
        <v>254</v>
      </c>
      <c r="BM238" s="258" t="s">
        <v>1766</v>
      </c>
    </row>
    <row r="239" s="30" customFormat="true" ht="10.2" hidden="false" customHeight="false" outlineLevel="0" collapsed="false">
      <c r="A239" s="26"/>
      <c r="B239" s="27"/>
      <c r="C239" s="28"/>
      <c r="D239" s="259" t="s">
        <v>256</v>
      </c>
      <c r="E239" s="28"/>
      <c r="F239" s="260" t="s">
        <v>425</v>
      </c>
      <c r="G239" s="28"/>
      <c r="H239" s="28"/>
      <c r="I239" s="211"/>
      <c r="J239" s="28"/>
      <c r="K239" s="28"/>
      <c r="L239" s="29"/>
      <c r="M239" s="261"/>
      <c r="N239" s="262"/>
      <c r="O239" s="76"/>
      <c r="P239" s="76"/>
      <c r="Q239" s="76"/>
      <c r="R239" s="76"/>
      <c r="S239" s="76"/>
      <c r="T239" s="77"/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T239" s="3" t="s">
        <v>256</v>
      </c>
      <c r="AU239" s="3" t="s">
        <v>83</v>
      </c>
    </row>
    <row r="240" s="229" customFormat="true" ht="22.8" hidden="false" customHeight="true" outlineLevel="0" collapsed="false">
      <c r="B240" s="230"/>
      <c r="C240" s="231"/>
      <c r="D240" s="232" t="s">
        <v>73</v>
      </c>
      <c r="E240" s="244" t="s">
        <v>1210</v>
      </c>
      <c r="F240" s="244" t="s">
        <v>1211</v>
      </c>
      <c r="G240" s="231"/>
      <c r="H240" s="231"/>
      <c r="I240" s="234"/>
      <c r="J240" s="245" t="n">
        <f aca="false">BK240</f>
        <v>0</v>
      </c>
      <c r="K240" s="231"/>
      <c r="L240" s="236"/>
      <c r="M240" s="237"/>
      <c r="N240" s="238"/>
      <c r="O240" s="238"/>
      <c r="P240" s="239" t="n">
        <f aca="false">SUM(P241:P252)</f>
        <v>0</v>
      </c>
      <c r="Q240" s="238"/>
      <c r="R240" s="239" t="n">
        <f aca="false">SUM(R241:R252)</f>
        <v>0.2276</v>
      </c>
      <c r="S240" s="238"/>
      <c r="T240" s="240" t="n">
        <f aca="false">SUM(T241:T252)</f>
        <v>1.8745</v>
      </c>
      <c r="AR240" s="241" t="s">
        <v>83</v>
      </c>
      <c r="AT240" s="242" t="s">
        <v>73</v>
      </c>
      <c r="AU240" s="242" t="s">
        <v>81</v>
      </c>
      <c r="AY240" s="241" t="s">
        <v>247</v>
      </c>
      <c r="BK240" s="243" t="n">
        <f aca="false">SUM(BK241:BK252)</f>
        <v>0</v>
      </c>
    </row>
    <row r="241" s="30" customFormat="true" ht="16.5" hidden="false" customHeight="true" outlineLevel="0" collapsed="false">
      <c r="A241" s="26"/>
      <c r="B241" s="27"/>
      <c r="C241" s="246" t="s">
        <v>463</v>
      </c>
      <c r="D241" s="246" t="s">
        <v>250</v>
      </c>
      <c r="E241" s="247" t="s">
        <v>1212</v>
      </c>
      <c r="F241" s="248" t="s">
        <v>1213</v>
      </c>
      <c r="G241" s="249" t="s">
        <v>301</v>
      </c>
      <c r="H241" s="250" t="n">
        <v>12</v>
      </c>
      <c r="I241" s="251"/>
      <c r="J241" s="252" t="n">
        <f aca="false">ROUND(I241*H241,2)</f>
        <v>0</v>
      </c>
      <c r="K241" s="253"/>
      <c r="L241" s="29"/>
      <c r="M241" s="254"/>
      <c r="N241" s="255" t="s">
        <v>39</v>
      </c>
      <c r="O241" s="76"/>
      <c r="P241" s="256" t="n">
        <f aca="false">O241*H241</f>
        <v>0</v>
      </c>
      <c r="Q241" s="256" t="n">
        <v>0.0003</v>
      </c>
      <c r="R241" s="256" t="n">
        <f aca="false">Q241*H241</f>
        <v>0.0036</v>
      </c>
      <c r="S241" s="256" t="n">
        <v>0</v>
      </c>
      <c r="T241" s="257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258" t="s">
        <v>302</v>
      </c>
      <c r="AT241" s="258" t="s">
        <v>250</v>
      </c>
      <c r="AU241" s="258" t="s">
        <v>83</v>
      </c>
      <c r="AY241" s="3" t="s">
        <v>247</v>
      </c>
      <c r="BE241" s="137" t="n">
        <f aca="false">IF(N241="základní",J241,0)</f>
        <v>0</v>
      </c>
      <c r="BF241" s="137" t="n">
        <f aca="false">IF(N241="snížená",J241,0)</f>
        <v>0</v>
      </c>
      <c r="BG241" s="137" t="n">
        <f aca="false">IF(N241="zákl. přenesená",J241,0)</f>
        <v>0</v>
      </c>
      <c r="BH241" s="137" t="n">
        <f aca="false">IF(N241="sníž. přenesená",J241,0)</f>
        <v>0</v>
      </c>
      <c r="BI241" s="137" t="n">
        <f aca="false">IF(N241="nulová",J241,0)</f>
        <v>0</v>
      </c>
      <c r="BJ241" s="3" t="s">
        <v>81</v>
      </c>
      <c r="BK241" s="137" t="n">
        <f aca="false">ROUND(I241*H241,2)</f>
        <v>0</v>
      </c>
      <c r="BL241" s="3" t="s">
        <v>302</v>
      </c>
      <c r="BM241" s="258" t="s">
        <v>1214</v>
      </c>
    </row>
    <row r="242" s="30" customFormat="true" ht="19.2" hidden="false" customHeight="false" outlineLevel="0" collapsed="false">
      <c r="A242" s="26"/>
      <c r="B242" s="27"/>
      <c r="C242" s="28"/>
      <c r="D242" s="259" t="s">
        <v>256</v>
      </c>
      <c r="E242" s="28"/>
      <c r="F242" s="260" t="s">
        <v>1215</v>
      </c>
      <c r="G242" s="28"/>
      <c r="H242" s="28"/>
      <c r="I242" s="211"/>
      <c r="J242" s="28"/>
      <c r="K242" s="28"/>
      <c r="L242" s="29"/>
      <c r="M242" s="261"/>
      <c r="N242" s="262"/>
      <c r="O242" s="76"/>
      <c r="P242" s="76"/>
      <c r="Q242" s="76"/>
      <c r="R242" s="76"/>
      <c r="S242" s="76"/>
      <c r="T242" s="77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T242" s="3" t="s">
        <v>256</v>
      </c>
      <c r="AU242" s="3" t="s">
        <v>83</v>
      </c>
    </row>
    <row r="243" s="30" customFormat="true" ht="24.15" hidden="false" customHeight="true" outlineLevel="0" collapsed="false">
      <c r="A243" s="26"/>
      <c r="B243" s="27"/>
      <c r="C243" s="246" t="s">
        <v>469</v>
      </c>
      <c r="D243" s="246" t="s">
        <v>250</v>
      </c>
      <c r="E243" s="247" t="s">
        <v>1216</v>
      </c>
      <c r="F243" s="248" t="s">
        <v>1217</v>
      </c>
      <c r="G243" s="249" t="s">
        <v>301</v>
      </c>
      <c r="H243" s="250" t="n">
        <v>23</v>
      </c>
      <c r="I243" s="251"/>
      <c r="J243" s="252" t="n">
        <f aca="false">ROUND(I243*H243,2)</f>
        <v>0</v>
      </c>
      <c r="K243" s="253"/>
      <c r="L243" s="29"/>
      <c r="M243" s="254"/>
      <c r="N243" s="255" t="s">
        <v>39</v>
      </c>
      <c r="O243" s="76"/>
      <c r="P243" s="256" t="n">
        <f aca="false">O243*H243</f>
        <v>0</v>
      </c>
      <c r="Q243" s="256" t="n">
        <v>0</v>
      </c>
      <c r="R243" s="256" t="n">
        <f aca="false">Q243*H243</f>
        <v>0</v>
      </c>
      <c r="S243" s="256" t="n">
        <v>0.0815</v>
      </c>
      <c r="T243" s="257" t="n">
        <f aca="false">S243*H243</f>
        <v>1.8745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258" t="s">
        <v>302</v>
      </c>
      <c r="AT243" s="258" t="s">
        <v>250</v>
      </c>
      <c r="AU243" s="258" t="s">
        <v>83</v>
      </c>
      <c r="AY243" s="3" t="s">
        <v>247</v>
      </c>
      <c r="BE243" s="137" t="n">
        <f aca="false">IF(N243="základní",J243,0)</f>
        <v>0</v>
      </c>
      <c r="BF243" s="137" t="n">
        <f aca="false">IF(N243="snížená",J243,0)</f>
        <v>0</v>
      </c>
      <c r="BG243" s="137" t="n">
        <f aca="false">IF(N243="zákl. přenesená",J243,0)</f>
        <v>0</v>
      </c>
      <c r="BH243" s="137" t="n">
        <f aca="false">IF(N243="sníž. přenesená",J243,0)</f>
        <v>0</v>
      </c>
      <c r="BI243" s="137" t="n">
        <f aca="false">IF(N243="nulová",J243,0)</f>
        <v>0</v>
      </c>
      <c r="BJ243" s="3" t="s">
        <v>81</v>
      </c>
      <c r="BK243" s="137" t="n">
        <f aca="false">ROUND(I243*H243,2)</f>
        <v>0</v>
      </c>
      <c r="BL243" s="3" t="s">
        <v>302</v>
      </c>
      <c r="BM243" s="258" t="s">
        <v>1218</v>
      </c>
    </row>
    <row r="244" s="30" customFormat="true" ht="10.2" hidden="false" customHeight="false" outlineLevel="0" collapsed="false">
      <c r="A244" s="26"/>
      <c r="B244" s="27"/>
      <c r="C244" s="28"/>
      <c r="D244" s="259" t="s">
        <v>256</v>
      </c>
      <c r="E244" s="28"/>
      <c r="F244" s="260" t="s">
        <v>1219</v>
      </c>
      <c r="G244" s="28"/>
      <c r="H244" s="28"/>
      <c r="I244" s="211"/>
      <c r="J244" s="28"/>
      <c r="K244" s="28"/>
      <c r="L244" s="29"/>
      <c r="M244" s="261"/>
      <c r="N244" s="262"/>
      <c r="O244" s="76"/>
      <c r="P244" s="76"/>
      <c r="Q244" s="76"/>
      <c r="R244" s="76"/>
      <c r="S244" s="76"/>
      <c r="T244" s="77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T244" s="3" t="s">
        <v>256</v>
      </c>
      <c r="AU244" s="3" t="s">
        <v>83</v>
      </c>
    </row>
    <row r="245" s="30" customFormat="true" ht="24.15" hidden="false" customHeight="true" outlineLevel="0" collapsed="false">
      <c r="A245" s="26"/>
      <c r="B245" s="27"/>
      <c r="C245" s="246" t="s">
        <v>474</v>
      </c>
      <c r="D245" s="246" t="s">
        <v>250</v>
      </c>
      <c r="E245" s="247" t="s">
        <v>1220</v>
      </c>
      <c r="F245" s="248" t="s">
        <v>1221</v>
      </c>
      <c r="G245" s="249" t="s">
        <v>301</v>
      </c>
      <c r="H245" s="250" t="n">
        <v>12</v>
      </c>
      <c r="I245" s="251"/>
      <c r="J245" s="252" t="n">
        <f aca="false">ROUND(I245*H245,2)</f>
        <v>0</v>
      </c>
      <c r="K245" s="253"/>
      <c r="L245" s="29"/>
      <c r="M245" s="254"/>
      <c r="N245" s="255" t="s">
        <v>39</v>
      </c>
      <c r="O245" s="76"/>
      <c r="P245" s="256" t="n">
        <f aca="false">O245*H245</f>
        <v>0</v>
      </c>
      <c r="Q245" s="256" t="n">
        <v>0.0049</v>
      </c>
      <c r="R245" s="256" t="n">
        <f aca="false">Q245*H245</f>
        <v>0.0588</v>
      </c>
      <c r="S245" s="256" t="n">
        <v>0</v>
      </c>
      <c r="T245" s="257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258" t="s">
        <v>302</v>
      </c>
      <c r="AT245" s="258" t="s">
        <v>250</v>
      </c>
      <c r="AU245" s="258" t="s">
        <v>83</v>
      </c>
      <c r="AY245" s="3" t="s">
        <v>247</v>
      </c>
      <c r="BE245" s="137" t="n">
        <f aca="false">IF(N245="základní",J245,0)</f>
        <v>0</v>
      </c>
      <c r="BF245" s="137" t="n">
        <f aca="false">IF(N245="snížená",J245,0)</f>
        <v>0</v>
      </c>
      <c r="BG245" s="137" t="n">
        <f aca="false">IF(N245="zákl. přenesená",J245,0)</f>
        <v>0</v>
      </c>
      <c r="BH245" s="137" t="n">
        <f aca="false">IF(N245="sníž. přenesená",J245,0)</f>
        <v>0</v>
      </c>
      <c r="BI245" s="137" t="n">
        <f aca="false">IF(N245="nulová",J245,0)</f>
        <v>0</v>
      </c>
      <c r="BJ245" s="3" t="s">
        <v>81</v>
      </c>
      <c r="BK245" s="137" t="n">
        <f aca="false">ROUND(I245*H245,2)</f>
        <v>0</v>
      </c>
      <c r="BL245" s="3" t="s">
        <v>302</v>
      </c>
      <c r="BM245" s="258" t="s">
        <v>1222</v>
      </c>
    </row>
    <row r="246" s="30" customFormat="true" ht="28.8" hidden="false" customHeight="false" outlineLevel="0" collapsed="false">
      <c r="A246" s="26"/>
      <c r="B246" s="27"/>
      <c r="C246" s="28"/>
      <c r="D246" s="259" t="s">
        <v>256</v>
      </c>
      <c r="E246" s="28"/>
      <c r="F246" s="260" t="s">
        <v>1223</v>
      </c>
      <c r="G246" s="28"/>
      <c r="H246" s="28"/>
      <c r="I246" s="211"/>
      <c r="J246" s="28"/>
      <c r="K246" s="28"/>
      <c r="L246" s="29"/>
      <c r="M246" s="261"/>
      <c r="N246" s="262"/>
      <c r="O246" s="76"/>
      <c r="P246" s="76"/>
      <c r="Q246" s="76"/>
      <c r="R246" s="76"/>
      <c r="S246" s="76"/>
      <c r="T246" s="77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T246" s="3" t="s">
        <v>256</v>
      </c>
      <c r="AU246" s="3" t="s">
        <v>83</v>
      </c>
    </row>
    <row r="247" s="30" customFormat="true" ht="16.5" hidden="false" customHeight="true" outlineLevel="0" collapsed="false">
      <c r="A247" s="26"/>
      <c r="B247" s="27"/>
      <c r="C247" s="263" t="s">
        <v>478</v>
      </c>
      <c r="D247" s="263" t="s">
        <v>288</v>
      </c>
      <c r="E247" s="264" t="s">
        <v>1224</v>
      </c>
      <c r="F247" s="265" t="s">
        <v>1225</v>
      </c>
      <c r="G247" s="266" t="s">
        <v>301</v>
      </c>
      <c r="H247" s="267" t="n">
        <v>14</v>
      </c>
      <c r="I247" s="268"/>
      <c r="J247" s="269" t="n">
        <f aca="false">ROUND(I247*H247,2)</f>
        <v>0</v>
      </c>
      <c r="K247" s="270"/>
      <c r="L247" s="271"/>
      <c r="M247" s="272"/>
      <c r="N247" s="273" t="s">
        <v>39</v>
      </c>
      <c r="O247" s="76"/>
      <c r="P247" s="256" t="n">
        <f aca="false">O247*H247</f>
        <v>0</v>
      </c>
      <c r="Q247" s="256" t="n">
        <v>0.0118</v>
      </c>
      <c r="R247" s="256" t="n">
        <f aca="false">Q247*H247</f>
        <v>0.1652</v>
      </c>
      <c r="S247" s="256" t="n">
        <v>0</v>
      </c>
      <c r="T247" s="257" t="n">
        <f aca="false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258" t="s">
        <v>324</v>
      </c>
      <c r="AT247" s="258" t="s">
        <v>288</v>
      </c>
      <c r="AU247" s="258" t="s">
        <v>83</v>
      </c>
      <c r="AY247" s="3" t="s">
        <v>247</v>
      </c>
      <c r="BE247" s="137" t="n">
        <f aca="false">IF(N247="základní",J247,0)</f>
        <v>0</v>
      </c>
      <c r="BF247" s="137" t="n">
        <f aca="false">IF(N247="snížená",J247,0)</f>
        <v>0</v>
      </c>
      <c r="BG247" s="137" t="n">
        <f aca="false">IF(N247="zákl. přenesená",J247,0)</f>
        <v>0</v>
      </c>
      <c r="BH247" s="137" t="n">
        <f aca="false">IF(N247="sníž. přenesená",J247,0)</f>
        <v>0</v>
      </c>
      <c r="BI247" s="137" t="n">
        <f aca="false">IF(N247="nulová",J247,0)</f>
        <v>0</v>
      </c>
      <c r="BJ247" s="3" t="s">
        <v>81</v>
      </c>
      <c r="BK247" s="137" t="n">
        <f aca="false">ROUND(I247*H247,2)</f>
        <v>0</v>
      </c>
      <c r="BL247" s="3" t="s">
        <v>302</v>
      </c>
      <c r="BM247" s="258" t="s">
        <v>1226</v>
      </c>
    </row>
    <row r="248" s="30" customFormat="true" ht="10.2" hidden="false" customHeight="false" outlineLevel="0" collapsed="false">
      <c r="A248" s="26"/>
      <c r="B248" s="27"/>
      <c r="C248" s="28"/>
      <c r="D248" s="259" t="s">
        <v>256</v>
      </c>
      <c r="E248" s="28"/>
      <c r="F248" s="260" t="s">
        <v>1225</v>
      </c>
      <c r="G248" s="28"/>
      <c r="H248" s="28"/>
      <c r="I248" s="211"/>
      <c r="J248" s="28"/>
      <c r="K248" s="28"/>
      <c r="L248" s="29"/>
      <c r="M248" s="261"/>
      <c r="N248" s="262"/>
      <c r="O248" s="76"/>
      <c r="P248" s="76"/>
      <c r="Q248" s="76"/>
      <c r="R248" s="76"/>
      <c r="S248" s="76"/>
      <c r="T248" s="77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T248" s="3" t="s">
        <v>256</v>
      </c>
      <c r="AU248" s="3" t="s">
        <v>83</v>
      </c>
    </row>
    <row r="249" s="30" customFormat="true" ht="24.15" hidden="false" customHeight="true" outlineLevel="0" collapsed="false">
      <c r="A249" s="26"/>
      <c r="B249" s="27"/>
      <c r="C249" s="246" t="s">
        <v>483</v>
      </c>
      <c r="D249" s="246" t="s">
        <v>250</v>
      </c>
      <c r="E249" s="247" t="s">
        <v>1227</v>
      </c>
      <c r="F249" s="248" t="s">
        <v>1228</v>
      </c>
      <c r="G249" s="249" t="s">
        <v>301</v>
      </c>
      <c r="H249" s="250" t="n">
        <v>12</v>
      </c>
      <c r="I249" s="251"/>
      <c r="J249" s="252" t="n">
        <f aca="false">ROUND(I249*H249,2)</f>
        <v>0</v>
      </c>
      <c r="K249" s="253"/>
      <c r="L249" s="29"/>
      <c r="M249" s="254"/>
      <c r="N249" s="255" t="s">
        <v>39</v>
      </c>
      <c r="O249" s="76"/>
      <c r="P249" s="256" t="n">
        <f aca="false">O249*H249</f>
        <v>0</v>
      </c>
      <c r="Q249" s="256" t="n">
        <v>0</v>
      </c>
      <c r="R249" s="256" t="n">
        <f aca="false">Q249*H249</f>
        <v>0</v>
      </c>
      <c r="S249" s="256" t="n">
        <v>0</v>
      </c>
      <c r="T249" s="257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258" t="s">
        <v>302</v>
      </c>
      <c r="AT249" s="258" t="s">
        <v>250</v>
      </c>
      <c r="AU249" s="258" t="s">
        <v>83</v>
      </c>
      <c r="AY249" s="3" t="s">
        <v>247</v>
      </c>
      <c r="BE249" s="137" t="n">
        <f aca="false">IF(N249="základní",J249,0)</f>
        <v>0</v>
      </c>
      <c r="BF249" s="137" t="n">
        <f aca="false">IF(N249="snížená",J249,0)</f>
        <v>0</v>
      </c>
      <c r="BG249" s="137" t="n">
        <f aca="false">IF(N249="zákl. přenesená",J249,0)</f>
        <v>0</v>
      </c>
      <c r="BH249" s="137" t="n">
        <f aca="false">IF(N249="sníž. přenesená",J249,0)</f>
        <v>0</v>
      </c>
      <c r="BI249" s="137" t="n">
        <f aca="false">IF(N249="nulová",J249,0)</f>
        <v>0</v>
      </c>
      <c r="BJ249" s="3" t="s">
        <v>81</v>
      </c>
      <c r="BK249" s="137" t="n">
        <f aca="false">ROUND(I249*H249,2)</f>
        <v>0</v>
      </c>
      <c r="BL249" s="3" t="s">
        <v>302</v>
      </c>
      <c r="BM249" s="258" t="s">
        <v>1229</v>
      </c>
    </row>
    <row r="250" s="30" customFormat="true" ht="19.2" hidden="false" customHeight="false" outlineLevel="0" collapsed="false">
      <c r="A250" s="26"/>
      <c r="B250" s="27"/>
      <c r="C250" s="28"/>
      <c r="D250" s="259" t="s">
        <v>256</v>
      </c>
      <c r="E250" s="28"/>
      <c r="F250" s="260" t="s">
        <v>1230</v>
      </c>
      <c r="G250" s="28"/>
      <c r="H250" s="28"/>
      <c r="I250" s="211"/>
      <c r="J250" s="28"/>
      <c r="K250" s="28"/>
      <c r="L250" s="29"/>
      <c r="M250" s="261"/>
      <c r="N250" s="262"/>
      <c r="O250" s="76"/>
      <c r="P250" s="76"/>
      <c r="Q250" s="76"/>
      <c r="R250" s="76"/>
      <c r="S250" s="76"/>
      <c r="T250" s="77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T250" s="3" t="s">
        <v>256</v>
      </c>
      <c r="AU250" s="3" t="s">
        <v>83</v>
      </c>
    </row>
    <row r="251" s="30" customFormat="true" ht="16.5" hidden="false" customHeight="true" outlineLevel="0" collapsed="false">
      <c r="A251" s="26"/>
      <c r="B251" s="27"/>
      <c r="C251" s="246" t="s">
        <v>488</v>
      </c>
      <c r="D251" s="246" t="s">
        <v>250</v>
      </c>
      <c r="E251" s="247" t="s">
        <v>1231</v>
      </c>
      <c r="F251" s="248" t="s">
        <v>1232</v>
      </c>
      <c r="G251" s="249" t="s">
        <v>301</v>
      </c>
      <c r="H251" s="250" t="n">
        <v>23</v>
      </c>
      <c r="I251" s="251"/>
      <c r="J251" s="252" t="n">
        <f aca="false">ROUND(I251*H251,2)</f>
        <v>0</v>
      </c>
      <c r="K251" s="253"/>
      <c r="L251" s="29"/>
      <c r="M251" s="254"/>
      <c r="N251" s="255" t="s">
        <v>39</v>
      </c>
      <c r="O251" s="76"/>
      <c r="P251" s="256" t="n">
        <f aca="false">O251*H251</f>
        <v>0</v>
      </c>
      <c r="Q251" s="256" t="n">
        <v>0</v>
      </c>
      <c r="R251" s="256" t="n">
        <f aca="false">Q251*H251</f>
        <v>0</v>
      </c>
      <c r="S251" s="256" t="n">
        <v>0</v>
      </c>
      <c r="T251" s="257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258" t="s">
        <v>254</v>
      </c>
      <c r="AT251" s="258" t="s">
        <v>250</v>
      </c>
      <c r="AU251" s="258" t="s">
        <v>83</v>
      </c>
      <c r="AY251" s="3" t="s">
        <v>247</v>
      </c>
      <c r="BE251" s="137" t="n">
        <f aca="false">IF(N251="základní",J251,0)</f>
        <v>0</v>
      </c>
      <c r="BF251" s="137" t="n">
        <f aca="false">IF(N251="snížená",J251,0)</f>
        <v>0</v>
      </c>
      <c r="BG251" s="137" t="n">
        <f aca="false">IF(N251="zákl. přenesená",J251,0)</f>
        <v>0</v>
      </c>
      <c r="BH251" s="137" t="n">
        <f aca="false">IF(N251="sníž. přenesená",J251,0)</f>
        <v>0</v>
      </c>
      <c r="BI251" s="137" t="n">
        <f aca="false">IF(N251="nulová",J251,0)</f>
        <v>0</v>
      </c>
      <c r="BJ251" s="3" t="s">
        <v>81</v>
      </c>
      <c r="BK251" s="137" t="n">
        <f aca="false">ROUND(I251*H251,2)</f>
        <v>0</v>
      </c>
      <c r="BL251" s="3" t="s">
        <v>254</v>
      </c>
      <c r="BM251" s="258" t="s">
        <v>1233</v>
      </c>
    </row>
    <row r="252" s="30" customFormat="true" ht="10.2" hidden="false" customHeight="false" outlineLevel="0" collapsed="false">
      <c r="A252" s="26"/>
      <c r="B252" s="27"/>
      <c r="C252" s="28"/>
      <c r="D252" s="259" t="s">
        <v>256</v>
      </c>
      <c r="E252" s="28"/>
      <c r="F252" s="260" t="s">
        <v>1232</v>
      </c>
      <c r="G252" s="28"/>
      <c r="H252" s="28"/>
      <c r="I252" s="211"/>
      <c r="J252" s="28"/>
      <c r="K252" s="28"/>
      <c r="L252" s="29"/>
      <c r="M252" s="261"/>
      <c r="N252" s="262"/>
      <c r="O252" s="76"/>
      <c r="P252" s="76"/>
      <c r="Q252" s="76"/>
      <c r="R252" s="76"/>
      <c r="S252" s="76"/>
      <c r="T252" s="7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T252" s="3" t="s">
        <v>256</v>
      </c>
      <c r="AU252" s="3" t="s">
        <v>83</v>
      </c>
    </row>
    <row r="253" s="229" customFormat="true" ht="22.8" hidden="false" customHeight="true" outlineLevel="0" collapsed="false">
      <c r="B253" s="230"/>
      <c r="C253" s="231"/>
      <c r="D253" s="232" t="s">
        <v>73</v>
      </c>
      <c r="E253" s="244" t="s">
        <v>427</v>
      </c>
      <c r="F253" s="244" t="s">
        <v>428</v>
      </c>
      <c r="G253" s="231"/>
      <c r="H253" s="231"/>
      <c r="I253" s="234"/>
      <c r="J253" s="245" t="n">
        <f aca="false">BK253</f>
        <v>0</v>
      </c>
      <c r="K253" s="231"/>
      <c r="L253" s="236"/>
      <c r="M253" s="237"/>
      <c r="N253" s="238"/>
      <c r="O253" s="238"/>
      <c r="P253" s="239" t="n">
        <f aca="false">SUM(P254:P269)</f>
        <v>0</v>
      </c>
      <c r="Q253" s="238"/>
      <c r="R253" s="239" t="n">
        <f aca="false">SUM(R254:R269)</f>
        <v>0.02415</v>
      </c>
      <c r="S253" s="238"/>
      <c r="T253" s="240" t="n">
        <f aca="false">SUM(T254:T269)</f>
        <v>0</v>
      </c>
      <c r="AR253" s="241" t="s">
        <v>83</v>
      </c>
      <c r="AT253" s="242" t="s">
        <v>73</v>
      </c>
      <c r="AU253" s="242" t="s">
        <v>81</v>
      </c>
      <c r="AY253" s="241" t="s">
        <v>247</v>
      </c>
      <c r="BK253" s="243" t="n">
        <f aca="false">SUM(BK254:BK269)</f>
        <v>0</v>
      </c>
    </row>
    <row r="254" s="30" customFormat="true" ht="33" hidden="false" customHeight="true" outlineLevel="0" collapsed="false">
      <c r="A254" s="26"/>
      <c r="B254" s="27"/>
      <c r="C254" s="246" t="s">
        <v>492</v>
      </c>
      <c r="D254" s="246" t="s">
        <v>250</v>
      </c>
      <c r="E254" s="247" t="s">
        <v>429</v>
      </c>
      <c r="F254" s="248" t="s">
        <v>430</v>
      </c>
      <c r="G254" s="249" t="s">
        <v>301</v>
      </c>
      <c r="H254" s="250" t="n">
        <v>23</v>
      </c>
      <c r="I254" s="251"/>
      <c r="J254" s="252" t="n">
        <f aca="false">ROUND(I254*H254,2)</f>
        <v>0</v>
      </c>
      <c r="K254" s="253"/>
      <c r="L254" s="29"/>
      <c r="M254" s="254"/>
      <c r="N254" s="255" t="s">
        <v>39</v>
      </c>
      <c r="O254" s="76"/>
      <c r="P254" s="256" t="n">
        <f aca="false">O254*H254</f>
        <v>0</v>
      </c>
      <c r="Q254" s="256" t="n">
        <v>0.00023</v>
      </c>
      <c r="R254" s="256" t="n">
        <f aca="false">Q254*H254</f>
        <v>0.00529</v>
      </c>
      <c r="S254" s="256" t="n">
        <v>0</v>
      </c>
      <c r="T254" s="257" t="n">
        <f aca="false">S254*H254</f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258" t="s">
        <v>302</v>
      </c>
      <c r="AT254" s="258" t="s">
        <v>250</v>
      </c>
      <c r="AU254" s="258" t="s">
        <v>83</v>
      </c>
      <c r="AY254" s="3" t="s">
        <v>247</v>
      </c>
      <c r="BE254" s="137" t="n">
        <f aca="false">IF(N254="základní",J254,0)</f>
        <v>0</v>
      </c>
      <c r="BF254" s="137" t="n">
        <f aca="false">IF(N254="snížená",J254,0)</f>
        <v>0</v>
      </c>
      <c r="BG254" s="137" t="n">
        <f aca="false">IF(N254="zákl. přenesená",J254,0)</f>
        <v>0</v>
      </c>
      <c r="BH254" s="137" t="n">
        <f aca="false">IF(N254="sníž. přenesená",J254,0)</f>
        <v>0</v>
      </c>
      <c r="BI254" s="137" t="n">
        <f aca="false">IF(N254="nulová",J254,0)</f>
        <v>0</v>
      </c>
      <c r="BJ254" s="3" t="s">
        <v>81</v>
      </c>
      <c r="BK254" s="137" t="n">
        <f aca="false">ROUND(I254*H254,2)</f>
        <v>0</v>
      </c>
      <c r="BL254" s="3" t="s">
        <v>302</v>
      </c>
      <c r="BM254" s="258" t="s">
        <v>431</v>
      </c>
    </row>
    <row r="255" s="30" customFormat="true" ht="19.2" hidden="false" customHeight="false" outlineLevel="0" collapsed="false">
      <c r="A255" s="26"/>
      <c r="B255" s="27"/>
      <c r="C255" s="28"/>
      <c r="D255" s="259" t="s">
        <v>256</v>
      </c>
      <c r="E255" s="28"/>
      <c r="F255" s="260" t="s">
        <v>432</v>
      </c>
      <c r="G255" s="28"/>
      <c r="H255" s="28"/>
      <c r="I255" s="211"/>
      <c r="J255" s="28"/>
      <c r="K255" s="28"/>
      <c r="L255" s="29"/>
      <c r="M255" s="261"/>
      <c r="N255" s="262"/>
      <c r="O255" s="76"/>
      <c r="P255" s="76"/>
      <c r="Q255" s="76"/>
      <c r="R255" s="76"/>
      <c r="S255" s="76"/>
      <c r="T255" s="77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T255" s="3" t="s">
        <v>256</v>
      </c>
      <c r="AU255" s="3" t="s">
        <v>83</v>
      </c>
    </row>
    <row r="256" s="30" customFormat="true" ht="24.15" hidden="false" customHeight="true" outlineLevel="0" collapsed="false">
      <c r="A256" s="26"/>
      <c r="B256" s="27"/>
      <c r="C256" s="246" t="s">
        <v>494</v>
      </c>
      <c r="D256" s="246" t="s">
        <v>250</v>
      </c>
      <c r="E256" s="247" t="s">
        <v>434</v>
      </c>
      <c r="F256" s="248" t="s">
        <v>435</v>
      </c>
      <c r="G256" s="249" t="s">
        <v>301</v>
      </c>
      <c r="H256" s="250" t="n">
        <v>23</v>
      </c>
      <c r="I256" s="251"/>
      <c r="J256" s="252" t="n">
        <f aca="false">ROUND(I256*H256,2)</f>
        <v>0</v>
      </c>
      <c r="K256" s="253"/>
      <c r="L256" s="29"/>
      <c r="M256" s="254"/>
      <c r="N256" s="255" t="s">
        <v>39</v>
      </c>
      <c r="O256" s="76"/>
      <c r="P256" s="256" t="n">
        <f aca="false">O256*H256</f>
        <v>0</v>
      </c>
      <c r="Q256" s="256" t="n">
        <v>0</v>
      </c>
      <c r="R256" s="256" t="n">
        <f aca="false">Q256*H256</f>
        <v>0</v>
      </c>
      <c r="S256" s="256" t="n">
        <v>0</v>
      </c>
      <c r="T256" s="257" t="n">
        <f aca="false">S256*H256</f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258" t="s">
        <v>302</v>
      </c>
      <c r="AT256" s="258" t="s">
        <v>250</v>
      </c>
      <c r="AU256" s="258" t="s">
        <v>83</v>
      </c>
      <c r="AY256" s="3" t="s">
        <v>247</v>
      </c>
      <c r="BE256" s="137" t="n">
        <f aca="false">IF(N256="základní",J256,0)</f>
        <v>0</v>
      </c>
      <c r="BF256" s="137" t="n">
        <f aca="false">IF(N256="snížená",J256,0)</f>
        <v>0</v>
      </c>
      <c r="BG256" s="137" t="n">
        <f aca="false">IF(N256="zákl. přenesená",J256,0)</f>
        <v>0</v>
      </c>
      <c r="BH256" s="137" t="n">
        <f aca="false">IF(N256="sníž. přenesená",J256,0)</f>
        <v>0</v>
      </c>
      <c r="BI256" s="137" t="n">
        <f aca="false">IF(N256="nulová",J256,0)</f>
        <v>0</v>
      </c>
      <c r="BJ256" s="3" t="s">
        <v>81</v>
      </c>
      <c r="BK256" s="137" t="n">
        <f aca="false">ROUND(I256*H256,2)</f>
        <v>0</v>
      </c>
      <c r="BL256" s="3" t="s">
        <v>302</v>
      </c>
      <c r="BM256" s="258" t="s">
        <v>436</v>
      </c>
    </row>
    <row r="257" s="30" customFormat="true" ht="19.2" hidden="false" customHeight="false" outlineLevel="0" collapsed="false">
      <c r="A257" s="26"/>
      <c r="B257" s="27"/>
      <c r="C257" s="28"/>
      <c r="D257" s="259" t="s">
        <v>256</v>
      </c>
      <c r="E257" s="28"/>
      <c r="F257" s="260" t="s">
        <v>437</v>
      </c>
      <c r="G257" s="28"/>
      <c r="H257" s="28"/>
      <c r="I257" s="211"/>
      <c r="J257" s="28"/>
      <c r="K257" s="28"/>
      <c r="L257" s="29"/>
      <c r="M257" s="261"/>
      <c r="N257" s="262"/>
      <c r="O257" s="76"/>
      <c r="P257" s="76"/>
      <c r="Q257" s="76"/>
      <c r="R257" s="76"/>
      <c r="S257" s="76"/>
      <c r="T257" s="77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T257" s="3" t="s">
        <v>256</v>
      </c>
      <c r="AU257" s="3" t="s">
        <v>83</v>
      </c>
    </row>
    <row r="258" s="30" customFormat="true" ht="24.15" hidden="false" customHeight="true" outlineLevel="0" collapsed="false">
      <c r="A258" s="26"/>
      <c r="B258" s="27"/>
      <c r="C258" s="246" t="s">
        <v>499</v>
      </c>
      <c r="D258" s="246" t="s">
        <v>250</v>
      </c>
      <c r="E258" s="247" t="s">
        <v>439</v>
      </c>
      <c r="F258" s="248" t="s">
        <v>440</v>
      </c>
      <c r="G258" s="249" t="s">
        <v>332</v>
      </c>
      <c r="H258" s="250" t="n">
        <v>23</v>
      </c>
      <c r="I258" s="251"/>
      <c r="J258" s="252" t="n">
        <f aca="false">ROUND(I258*H258,2)</f>
        <v>0</v>
      </c>
      <c r="K258" s="253"/>
      <c r="L258" s="29"/>
      <c r="M258" s="254"/>
      <c r="N258" s="255" t="s">
        <v>39</v>
      </c>
      <c r="O258" s="76"/>
      <c r="P258" s="256" t="n">
        <f aca="false">O258*H258</f>
        <v>0</v>
      </c>
      <c r="Q258" s="256" t="n">
        <v>2E-005</v>
      </c>
      <c r="R258" s="256" t="n">
        <f aca="false">Q258*H258</f>
        <v>0.00046</v>
      </c>
      <c r="S258" s="256" t="n">
        <v>0</v>
      </c>
      <c r="T258" s="257" t="n">
        <f aca="false">S258*H258</f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258" t="s">
        <v>302</v>
      </c>
      <c r="AT258" s="258" t="s">
        <v>250</v>
      </c>
      <c r="AU258" s="258" t="s">
        <v>83</v>
      </c>
      <c r="AY258" s="3" t="s">
        <v>247</v>
      </c>
      <c r="BE258" s="137" t="n">
        <f aca="false">IF(N258="základní",J258,0)</f>
        <v>0</v>
      </c>
      <c r="BF258" s="137" t="n">
        <f aca="false">IF(N258="snížená",J258,0)</f>
        <v>0</v>
      </c>
      <c r="BG258" s="137" t="n">
        <f aca="false">IF(N258="zákl. přenesená",J258,0)</f>
        <v>0</v>
      </c>
      <c r="BH258" s="137" t="n">
        <f aca="false">IF(N258="sníž. přenesená",J258,0)</f>
        <v>0</v>
      </c>
      <c r="BI258" s="137" t="n">
        <f aca="false">IF(N258="nulová",J258,0)</f>
        <v>0</v>
      </c>
      <c r="BJ258" s="3" t="s">
        <v>81</v>
      </c>
      <c r="BK258" s="137" t="n">
        <f aca="false">ROUND(I258*H258,2)</f>
        <v>0</v>
      </c>
      <c r="BL258" s="3" t="s">
        <v>302</v>
      </c>
      <c r="BM258" s="258" t="s">
        <v>441</v>
      </c>
    </row>
    <row r="259" s="30" customFormat="true" ht="28.8" hidden="false" customHeight="false" outlineLevel="0" collapsed="false">
      <c r="A259" s="26"/>
      <c r="B259" s="27"/>
      <c r="C259" s="28"/>
      <c r="D259" s="259" t="s">
        <v>256</v>
      </c>
      <c r="E259" s="28"/>
      <c r="F259" s="260" t="s">
        <v>442</v>
      </c>
      <c r="G259" s="28"/>
      <c r="H259" s="28"/>
      <c r="I259" s="211"/>
      <c r="J259" s="28"/>
      <c r="K259" s="28"/>
      <c r="L259" s="29"/>
      <c r="M259" s="261"/>
      <c r="N259" s="262"/>
      <c r="O259" s="76"/>
      <c r="P259" s="76"/>
      <c r="Q259" s="76"/>
      <c r="R259" s="76"/>
      <c r="S259" s="76"/>
      <c r="T259" s="77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T259" s="3" t="s">
        <v>256</v>
      </c>
      <c r="AU259" s="3" t="s">
        <v>83</v>
      </c>
    </row>
    <row r="260" s="30" customFormat="true" ht="24.15" hidden="false" customHeight="true" outlineLevel="0" collapsed="false">
      <c r="A260" s="26"/>
      <c r="B260" s="27"/>
      <c r="C260" s="246" t="s">
        <v>507</v>
      </c>
      <c r="D260" s="246" t="s">
        <v>250</v>
      </c>
      <c r="E260" s="247" t="s">
        <v>444</v>
      </c>
      <c r="F260" s="248" t="s">
        <v>445</v>
      </c>
      <c r="G260" s="249" t="s">
        <v>301</v>
      </c>
      <c r="H260" s="250" t="n">
        <v>23</v>
      </c>
      <c r="I260" s="251"/>
      <c r="J260" s="252" t="n">
        <f aca="false">ROUND(I260*H260,2)</f>
        <v>0</v>
      </c>
      <c r="K260" s="253"/>
      <c r="L260" s="29"/>
      <c r="M260" s="254"/>
      <c r="N260" s="255" t="s">
        <v>39</v>
      </c>
      <c r="O260" s="76"/>
      <c r="P260" s="256" t="n">
        <f aca="false">O260*H260</f>
        <v>0</v>
      </c>
      <c r="Q260" s="256" t="n">
        <v>0.00041</v>
      </c>
      <c r="R260" s="256" t="n">
        <f aca="false">Q260*H260</f>
        <v>0.00943</v>
      </c>
      <c r="S260" s="256" t="n">
        <v>0</v>
      </c>
      <c r="T260" s="257" t="n">
        <f aca="false">S260*H260</f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258" t="s">
        <v>302</v>
      </c>
      <c r="AT260" s="258" t="s">
        <v>250</v>
      </c>
      <c r="AU260" s="258" t="s">
        <v>83</v>
      </c>
      <c r="AY260" s="3" t="s">
        <v>247</v>
      </c>
      <c r="BE260" s="137" t="n">
        <f aca="false">IF(N260="základní",J260,0)</f>
        <v>0</v>
      </c>
      <c r="BF260" s="137" t="n">
        <f aca="false">IF(N260="snížená",J260,0)</f>
        <v>0</v>
      </c>
      <c r="BG260" s="137" t="n">
        <f aca="false">IF(N260="zákl. přenesená",J260,0)</f>
        <v>0</v>
      </c>
      <c r="BH260" s="137" t="n">
        <f aca="false">IF(N260="sníž. přenesená",J260,0)</f>
        <v>0</v>
      </c>
      <c r="BI260" s="137" t="n">
        <f aca="false">IF(N260="nulová",J260,0)</f>
        <v>0</v>
      </c>
      <c r="BJ260" s="3" t="s">
        <v>81</v>
      </c>
      <c r="BK260" s="137" t="n">
        <f aca="false">ROUND(I260*H260,2)</f>
        <v>0</v>
      </c>
      <c r="BL260" s="3" t="s">
        <v>302</v>
      </c>
      <c r="BM260" s="258" t="s">
        <v>446</v>
      </c>
    </row>
    <row r="261" s="30" customFormat="true" ht="19.2" hidden="false" customHeight="false" outlineLevel="0" collapsed="false">
      <c r="A261" s="26"/>
      <c r="B261" s="27"/>
      <c r="C261" s="28"/>
      <c r="D261" s="259" t="s">
        <v>256</v>
      </c>
      <c r="E261" s="28"/>
      <c r="F261" s="260" t="s">
        <v>447</v>
      </c>
      <c r="G261" s="28"/>
      <c r="H261" s="28"/>
      <c r="I261" s="211"/>
      <c r="J261" s="28"/>
      <c r="K261" s="28"/>
      <c r="L261" s="29"/>
      <c r="M261" s="261"/>
      <c r="N261" s="262"/>
      <c r="O261" s="76"/>
      <c r="P261" s="76"/>
      <c r="Q261" s="76"/>
      <c r="R261" s="76"/>
      <c r="S261" s="76"/>
      <c r="T261" s="77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T261" s="3" t="s">
        <v>256</v>
      </c>
      <c r="AU261" s="3" t="s">
        <v>83</v>
      </c>
    </row>
    <row r="262" s="30" customFormat="true" ht="24.15" hidden="false" customHeight="true" outlineLevel="0" collapsed="false">
      <c r="A262" s="26"/>
      <c r="B262" s="27"/>
      <c r="C262" s="246" t="s">
        <v>511</v>
      </c>
      <c r="D262" s="246" t="s">
        <v>250</v>
      </c>
      <c r="E262" s="247" t="s">
        <v>449</v>
      </c>
      <c r="F262" s="248" t="s">
        <v>450</v>
      </c>
      <c r="G262" s="249" t="s">
        <v>301</v>
      </c>
      <c r="H262" s="250" t="n">
        <v>23</v>
      </c>
      <c r="I262" s="251"/>
      <c r="J262" s="252" t="n">
        <f aca="false">ROUND(I262*H262,2)</f>
        <v>0</v>
      </c>
      <c r="K262" s="253"/>
      <c r="L262" s="29"/>
      <c r="M262" s="254"/>
      <c r="N262" s="255" t="s">
        <v>39</v>
      </c>
      <c r="O262" s="76"/>
      <c r="P262" s="256" t="n">
        <f aca="false">O262*H262</f>
        <v>0</v>
      </c>
      <c r="Q262" s="256" t="n">
        <v>0.00029</v>
      </c>
      <c r="R262" s="256" t="n">
        <f aca="false">Q262*H262</f>
        <v>0.00667</v>
      </c>
      <c r="S262" s="256" t="n">
        <v>0</v>
      </c>
      <c r="T262" s="257" t="n">
        <f aca="false">S262*H262</f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258" t="s">
        <v>302</v>
      </c>
      <c r="AT262" s="258" t="s">
        <v>250</v>
      </c>
      <c r="AU262" s="258" t="s">
        <v>83</v>
      </c>
      <c r="AY262" s="3" t="s">
        <v>247</v>
      </c>
      <c r="BE262" s="137" t="n">
        <f aca="false">IF(N262="základní",J262,0)</f>
        <v>0</v>
      </c>
      <c r="BF262" s="137" t="n">
        <f aca="false">IF(N262="snížená",J262,0)</f>
        <v>0</v>
      </c>
      <c r="BG262" s="137" t="n">
        <f aca="false">IF(N262="zákl. přenesená",J262,0)</f>
        <v>0</v>
      </c>
      <c r="BH262" s="137" t="n">
        <f aca="false">IF(N262="sníž. přenesená",J262,0)</f>
        <v>0</v>
      </c>
      <c r="BI262" s="137" t="n">
        <f aca="false">IF(N262="nulová",J262,0)</f>
        <v>0</v>
      </c>
      <c r="BJ262" s="3" t="s">
        <v>81</v>
      </c>
      <c r="BK262" s="137" t="n">
        <f aca="false">ROUND(I262*H262,2)</f>
        <v>0</v>
      </c>
      <c r="BL262" s="3" t="s">
        <v>302</v>
      </c>
      <c r="BM262" s="258" t="s">
        <v>451</v>
      </c>
    </row>
    <row r="263" s="30" customFormat="true" ht="19.2" hidden="false" customHeight="false" outlineLevel="0" collapsed="false">
      <c r="A263" s="26"/>
      <c r="B263" s="27"/>
      <c r="C263" s="28"/>
      <c r="D263" s="259" t="s">
        <v>256</v>
      </c>
      <c r="E263" s="28"/>
      <c r="F263" s="260" t="s">
        <v>452</v>
      </c>
      <c r="G263" s="28"/>
      <c r="H263" s="28"/>
      <c r="I263" s="211"/>
      <c r="J263" s="28"/>
      <c r="K263" s="28"/>
      <c r="L263" s="29"/>
      <c r="M263" s="261"/>
      <c r="N263" s="262"/>
      <c r="O263" s="76"/>
      <c r="P263" s="76"/>
      <c r="Q263" s="76"/>
      <c r="R263" s="76"/>
      <c r="S263" s="76"/>
      <c r="T263" s="77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T263" s="3" t="s">
        <v>256</v>
      </c>
      <c r="AU263" s="3" t="s">
        <v>83</v>
      </c>
    </row>
    <row r="264" s="30" customFormat="true" ht="24.15" hidden="false" customHeight="true" outlineLevel="0" collapsed="false">
      <c r="A264" s="26"/>
      <c r="B264" s="27"/>
      <c r="C264" s="246" t="s">
        <v>515</v>
      </c>
      <c r="D264" s="246" t="s">
        <v>250</v>
      </c>
      <c r="E264" s="247" t="s">
        <v>454</v>
      </c>
      <c r="F264" s="248" t="s">
        <v>455</v>
      </c>
      <c r="G264" s="249" t="s">
        <v>332</v>
      </c>
      <c r="H264" s="250" t="n">
        <v>23</v>
      </c>
      <c r="I264" s="251"/>
      <c r="J264" s="252" t="n">
        <f aca="false">ROUND(I264*H264,2)</f>
        <v>0</v>
      </c>
      <c r="K264" s="253"/>
      <c r="L264" s="29"/>
      <c r="M264" s="254"/>
      <c r="N264" s="255" t="s">
        <v>39</v>
      </c>
      <c r="O264" s="76"/>
      <c r="P264" s="256" t="n">
        <f aca="false">O264*H264</f>
        <v>0</v>
      </c>
      <c r="Q264" s="256" t="n">
        <v>4E-005</v>
      </c>
      <c r="R264" s="256" t="n">
        <f aca="false">Q264*H264</f>
        <v>0.00092</v>
      </c>
      <c r="S264" s="256" t="n">
        <v>0</v>
      </c>
      <c r="T264" s="257" t="n">
        <f aca="false">S264*H264</f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258" t="s">
        <v>302</v>
      </c>
      <c r="AT264" s="258" t="s">
        <v>250</v>
      </c>
      <c r="AU264" s="258" t="s">
        <v>83</v>
      </c>
      <c r="AY264" s="3" t="s">
        <v>247</v>
      </c>
      <c r="BE264" s="137" t="n">
        <f aca="false">IF(N264="základní",J264,0)</f>
        <v>0</v>
      </c>
      <c r="BF264" s="137" t="n">
        <f aca="false">IF(N264="snížená",J264,0)</f>
        <v>0</v>
      </c>
      <c r="BG264" s="137" t="n">
        <f aca="false">IF(N264="zákl. přenesená",J264,0)</f>
        <v>0</v>
      </c>
      <c r="BH264" s="137" t="n">
        <f aca="false">IF(N264="sníž. přenesená",J264,0)</f>
        <v>0</v>
      </c>
      <c r="BI264" s="137" t="n">
        <f aca="false">IF(N264="nulová",J264,0)</f>
        <v>0</v>
      </c>
      <c r="BJ264" s="3" t="s">
        <v>81</v>
      </c>
      <c r="BK264" s="137" t="n">
        <f aca="false">ROUND(I264*H264,2)</f>
        <v>0</v>
      </c>
      <c r="BL264" s="3" t="s">
        <v>302</v>
      </c>
      <c r="BM264" s="258" t="s">
        <v>456</v>
      </c>
    </row>
    <row r="265" s="30" customFormat="true" ht="19.2" hidden="false" customHeight="false" outlineLevel="0" collapsed="false">
      <c r="A265" s="26"/>
      <c r="B265" s="27"/>
      <c r="C265" s="28"/>
      <c r="D265" s="259" t="s">
        <v>256</v>
      </c>
      <c r="E265" s="28"/>
      <c r="F265" s="260" t="s">
        <v>457</v>
      </c>
      <c r="G265" s="28"/>
      <c r="H265" s="28"/>
      <c r="I265" s="211"/>
      <c r="J265" s="28"/>
      <c r="K265" s="28"/>
      <c r="L265" s="29"/>
      <c r="M265" s="261"/>
      <c r="N265" s="262"/>
      <c r="O265" s="76"/>
      <c r="P265" s="76"/>
      <c r="Q265" s="76"/>
      <c r="R265" s="76"/>
      <c r="S265" s="76"/>
      <c r="T265" s="77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T265" s="3" t="s">
        <v>256</v>
      </c>
      <c r="AU265" s="3" t="s">
        <v>83</v>
      </c>
    </row>
    <row r="266" s="30" customFormat="true" ht="21.75" hidden="false" customHeight="true" outlineLevel="0" collapsed="false">
      <c r="A266" s="26"/>
      <c r="B266" s="27"/>
      <c r="C266" s="246" t="s">
        <v>520</v>
      </c>
      <c r="D266" s="246" t="s">
        <v>250</v>
      </c>
      <c r="E266" s="247" t="s">
        <v>459</v>
      </c>
      <c r="F266" s="248" t="s">
        <v>460</v>
      </c>
      <c r="G266" s="249" t="s">
        <v>332</v>
      </c>
      <c r="H266" s="250" t="n">
        <v>23</v>
      </c>
      <c r="I266" s="251"/>
      <c r="J266" s="252" t="n">
        <f aca="false">ROUND(I266*H266,2)</f>
        <v>0</v>
      </c>
      <c r="K266" s="253"/>
      <c r="L266" s="29"/>
      <c r="M266" s="254"/>
      <c r="N266" s="255" t="s">
        <v>39</v>
      </c>
      <c r="O266" s="76"/>
      <c r="P266" s="256" t="n">
        <f aca="false">O266*H266</f>
        <v>0</v>
      </c>
      <c r="Q266" s="256" t="n">
        <v>6E-005</v>
      </c>
      <c r="R266" s="256" t="n">
        <f aca="false">Q266*H266</f>
        <v>0.00138</v>
      </c>
      <c r="S266" s="256" t="n">
        <v>0</v>
      </c>
      <c r="T266" s="257" t="n">
        <f aca="false">S266*H266</f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258" t="s">
        <v>302</v>
      </c>
      <c r="AT266" s="258" t="s">
        <v>250</v>
      </c>
      <c r="AU266" s="258" t="s">
        <v>83</v>
      </c>
      <c r="AY266" s="3" t="s">
        <v>247</v>
      </c>
      <c r="BE266" s="137" t="n">
        <f aca="false">IF(N266="základní",J266,0)</f>
        <v>0</v>
      </c>
      <c r="BF266" s="137" t="n">
        <f aca="false">IF(N266="snížená",J266,0)</f>
        <v>0</v>
      </c>
      <c r="BG266" s="137" t="n">
        <f aca="false">IF(N266="zákl. přenesená",J266,0)</f>
        <v>0</v>
      </c>
      <c r="BH266" s="137" t="n">
        <f aca="false">IF(N266="sníž. přenesená",J266,0)</f>
        <v>0</v>
      </c>
      <c r="BI266" s="137" t="n">
        <f aca="false">IF(N266="nulová",J266,0)</f>
        <v>0</v>
      </c>
      <c r="BJ266" s="3" t="s">
        <v>81</v>
      </c>
      <c r="BK266" s="137" t="n">
        <f aca="false">ROUND(I266*H266,2)</f>
        <v>0</v>
      </c>
      <c r="BL266" s="3" t="s">
        <v>302</v>
      </c>
      <c r="BM266" s="258" t="s">
        <v>461</v>
      </c>
    </row>
    <row r="267" s="30" customFormat="true" ht="19.2" hidden="false" customHeight="false" outlineLevel="0" collapsed="false">
      <c r="A267" s="26"/>
      <c r="B267" s="27"/>
      <c r="C267" s="28"/>
      <c r="D267" s="259" t="s">
        <v>256</v>
      </c>
      <c r="E267" s="28"/>
      <c r="F267" s="260" t="s">
        <v>462</v>
      </c>
      <c r="G267" s="28"/>
      <c r="H267" s="28"/>
      <c r="I267" s="211"/>
      <c r="J267" s="28"/>
      <c r="K267" s="28"/>
      <c r="L267" s="29"/>
      <c r="M267" s="261"/>
      <c r="N267" s="262"/>
      <c r="O267" s="76"/>
      <c r="P267" s="76"/>
      <c r="Q267" s="76"/>
      <c r="R267" s="76"/>
      <c r="S267" s="76"/>
      <c r="T267" s="77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T267" s="3" t="s">
        <v>256</v>
      </c>
      <c r="AU267" s="3" t="s">
        <v>83</v>
      </c>
    </row>
    <row r="268" s="30" customFormat="true" ht="16.5" hidden="false" customHeight="true" outlineLevel="0" collapsed="false">
      <c r="A268" s="26"/>
      <c r="B268" s="27"/>
      <c r="C268" s="246" t="s">
        <v>423</v>
      </c>
      <c r="D268" s="246" t="s">
        <v>250</v>
      </c>
      <c r="E268" s="247" t="s">
        <v>464</v>
      </c>
      <c r="F268" s="248" t="s">
        <v>465</v>
      </c>
      <c r="G268" s="249" t="s">
        <v>307</v>
      </c>
      <c r="H268" s="250" t="n">
        <v>1</v>
      </c>
      <c r="I268" s="251"/>
      <c r="J268" s="252" t="n">
        <f aca="false">ROUND(I268*H268,2)</f>
        <v>0</v>
      </c>
      <c r="K268" s="253"/>
      <c r="L268" s="29"/>
      <c r="M268" s="254"/>
      <c r="N268" s="255" t="s">
        <v>39</v>
      </c>
      <c r="O268" s="76"/>
      <c r="P268" s="256" t="n">
        <f aca="false">O268*H268</f>
        <v>0</v>
      </c>
      <c r="Q268" s="256" t="n">
        <v>0</v>
      </c>
      <c r="R268" s="256" t="n">
        <f aca="false">Q268*H268</f>
        <v>0</v>
      </c>
      <c r="S268" s="256" t="n">
        <v>0</v>
      </c>
      <c r="T268" s="257" t="n">
        <f aca="false">S268*H268</f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258" t="s">
        <v>254</v>
      </c>
      <c r="AT268" s="258" t="s">
        <v>250</v>
      </c>
      <c r="AU268" s="258" t="s">
        <v>83</v>
      </c>
      <c r="AY268" s="3" t="s">
        <v>247</v>
      </c>
      <c r="BE268" s="137" t="n">
        <f aca="false">IF(N268="základní",J268,0)</f>
        <v>0</v>
      </c>
      <c r="BF268" s="137" t="n">
        <f aca="false">IF(N268="snížená",J268,0)</f>
        <v>0</v>
      </c>
      <c r="BG268" s="137" t="n">
        <f aca="false">IF(N268="zákl. přenesená",J268,0)</f>
        <v>0</v>
      </c>
      <c r="BH268" s="137" t="n">
        <f aca="false">IF(N268="sníž. přenesená",J268,0)</f>
        <v>0</v>
      </c>
      <c r="BI268" s="137" t="n">
        <f aca="false">IF(N268="nulová",J268,0)</f>
        <v>0</v>
      </c>
      <c r="BJ268" s="3" t="s">
        <v>81</v>
      </c>
      <c r="BK268" s="137" t="n">
        <f aca="false">ROUND(I268*H268,2)</f>
        <v>0</v>
      </c>
      <c r="BL268" s="3" t="s">
        <v>254</v>
      </c>
      <c r="BM268" s="258" t="s">
        <v>466</v>
      </c>
    </row>
    <row r="269" s="30" customFormat="true" ht="10.2" hidden="false" customHeight="false" outlineLevel="0" collapsed="false">
      <c r="A269" s="26"/>
      <c r="B269" s="27"/>
      <c r="C269" s="28"/>
      <c r="D269" s="259" t="s">
        <v>256</v>
      </c>
      <c r="E269" s="28"/>
      <c r="F269" s="260" t="s">
        <v>465</v>
      </c>
      <c r="G269" s="28"/>
      <c r="H269" s="28"/>
      <c r="I269" s="211"/>
      <c r="J269" s="28"/>
      <c r="K269" s="28"/>
      <c r="L269" s="29"/>
      <c r="M269" s="261"/>
      <c r="N269" s="262"/>
      <c r="O269" s="76"/>
      <c r="P269" s="76"/>
      <c r="Q269" s="76"/>
      <c r="R269" s="76"/>
      <c r="S269" s="76"/>
      <c r="T269" s="77"/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T269" s="3" t="s">
        <v>256</v>
      </c>
      <c r="AU269" s="3" t="s">
        <v>83</v>
      </c>
    </row>
    <row r="270" s="229" customFormat="true" ht="22.8" hidden="false" customHeight="true" outlineLevel="0" collapsed="false">
      <c r="B270" s="230"/>
      <c r="C270" s="231"/>
      <c r="D270" s="232" t="s">
        <v>73</v>
      </c>
      <c r="E270" s="244" t="s">
        <v>467</v>
      </c>
      <c r="F270" s="244" t="s">
        <v>468</v>
      </c>
      <c r="G270" s="231"/>
      <c r="H270" s="231"/>
      <c r="I270" s="234"/>
      <c r="J270" s="245" t="n">
        <f aca="false">BK270</f>
        <v>0</v>
      </c>
      <c r="K270" s="231"/>
      <c r="L270" s="236"/>
      <c r="M270" s="237"/>
      <c r="N270" s="238"/>
      <c r="O270" s="238"/>
      <c r="P270" s="239" t="n">
        <f aca="false">SUM(P271:P286)</f>
        <v>0</v>
      </c>
      <c r="Q270" s="238"/>
      <c r="R270" s="239" t="n">
        <f aca="false">SUM(R271:R286)</f>
        <v>0.23998</v>
      </c>
      <c r="S270" s="238"/>
      <c r="T270" s="240" t="n">
        <f aca="false">SUM(T271:T286)</f>
        <v>0.04402</v>
      </c>
      <c r="AR270" s="241" t="s">
        <v>83</v>
      </c>
      <c r="AT270" s="242" t="s">
        <v>73</v>
      </c>
      <c r="AU270" s="242" t="s">
        <v>81</v>
      </c>
      <c r="AY270" s="241" t="s">
        <v>247</v>
      </c>
      <c r="BK270" s="243" t="n">
        <f aca="false">SUM(BK271:BK286)</f>
        <v>0</v>
      </c>
    </row>
    <row r="271" s="30" customFormat="true" ht="24.15" hidden="false" customHeight="true" outlineLevel="0" collapsed="false">
      <c r="A271" s="26"/>
      <c r="B271" s="27"/>
      <c r="C271" s="246" t="s">
        <v>1234</v>
      </c>
      <c r="D271" s="246" t="s">
        <v>250</v>
      </c>
      <c r="E271" s="247" t="s">
        <v>470</v>
      </c>
      <c r="F271" s="248" t="s">
        <v>471</v>
      </c>
      <c r="G271" s="249" t="s">
        <v>301</v>
      </c>
      <c r="H271" s="250" t="n">
        <v>142</v>
      </c>
      <c r="I271" s="251"/>
      <c r="J271" s="252" t="n">
        <f aca="false">ROUND(I271*H271,2)</f>
        <v>0</v>
      </c>
      <c r="K271" s="253"/>
      <c r="L271" s="29"/>
      <c r="M271" s="254"/>
      <c r="N271" s="255" t="s">
        <v>39</v>
      </c>
      <c r="O271" s="76"/>
      <c r="P271" s="256" t="n">
        <f aca="false">O271*H271</f>
        <v>0</v>
      </c>
      <c r="Q271" s="256" t="n">
        <v>0</v>
      </c>
      <c r="R271" s="256" t="n">
        <f aca="false">Q271*H271</f>
        <v>0</v>
      </c>
      <c r="S271" s="256" t="n">
        <v>0</v>
      </c>
      <c r="T271" s="257" t="n">
        <f aca="false"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258" t="s">
        <v>302</v>
      </c>
      <c r="AT271" s="258" t="s">
        <v>250</v>
      </c>
      <c r="AU271" s="258" t="s">
        <v>83</v>
      </c>
      <c r="AY271" s="3" t="s">
        <v>247</v>
      </c>
      <c r="BE271" s="137" t="n">
        <f aca="false">IF(N271="základní",J271,0)</f>
        <v>0</v>
      </c>
      <c r="BF271" s="137" t="n">
        <f aca="false">IF(N271="snížená",J271,0)</f>
        <v>0</v>
      </c>
      <c r="BG271" s="137" t="n">
        <f aca="false">IF(N271="zákl. přenesená",J271,0)</f>
        <v>0</v>
      </c>
      <c r="BH271" s="137" t="n">
        <f aca="false">IF(N271="sníž. přenesená",J271,0)</f>
        <v>0</v>
      </c>
      <c r="BI271" s="137" t="n">
        <f aca="false">IF(N271="nulová",J271,0)</f>
        <v>0</v>
      </c>
      <c r="BJ271" s="3" t="s">
        <v>81</v>
      </c>
      <c r="BK271" s="137" t="n">
        <f aca="false">ROUND(I271*H271,2)</f>
        <v>0</v>
      </c>
      <c r="BL271" s="3" t="s">
        <v>302</v>
      </c>
      <c r="BM271" s="258" t="s">
        <v>472</v>
      </c>
    </row>
    <row r="272" s="30" customFormat="true" ht="10.2" hidden="false" customHeight="false" outlineLevel="0" collapsed="false">
      <c r="A272" s="26"/>
      <c r="B272" s="27"/>
      <c r="C272" s="28"/>
      <c r="D272" s="259" t="s">
        <v>256</v>
      </c>
      <c r="E272" s="28"/>
      <c r="F272" s="260" t="s">
        <v>473</v>
      </c>
      <c r="G272" s="28"/>
      <c r="H272" s="28"/>
      <c r="I272" s="211"/>
      <c r="J272" s="28"/>
      <c r="K272" s="28"/>
      <c r="L272" s="29"/>
      <c r="M272" s="261"/>
      <c r="N272" s="262"/>
      <c r="O272" s="76"/>
      <c r="P272" s="76"/>
      <c r="Q272" s="76"/>
      <c r="R272" s="76"/>
      <c r="S272" s="76"/>
      <c r="T272" s="77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T272" s="3" t="s">
        <v>256</v>
      </c>
      <c r="AU272" s="3" t="s">
        <v>83</v>
      </c>
    </row>
    <row r="273" s="30" customFormat="true" ht="16.5" hidden="false" customHeight="true" outlineLevel="0" collapsed="false">
      <c r="A273" s="26"/>
      <c r="B273" s="27"/>
      <c r="C273" s="246" t="s">
        <v>1235</v>
      </c>
      <c r="D273" s="246" t="s">
        <v>250</v>
      </c>
      <c r="E273" s="247" t="s">
        <v>475</v>
      </c>
      <c r="F273" s="248" t="s">
        <v>476</v>
      </c>
      <c r="G273" s="249" t="s">
        <v>301</v>
      </c>
      <c r="H273" s="250" t="n">
        <v>142</v>
      </c>
      <c r="I273" s="251"/>
      <c r="J273" s="252" t="n">
        <f aca="false">ROUND(I273*H273,2)</f>
        <v>0</v>
      </c>
      <c r="K273" s="253"/>
      <c r="L273" s="29"/>
      <c r="M273" s="254"/>
      <c r="N273" s="255" t="s">
        <v>39</v>
      </c>
      <c r="O273" s="76"/>
      <c r="P273" s="256" t="n">
        <f aca="false">O273*H273</f>
        <v>0</v>
      </c>
      <c r="Q273" s="256" t="n">
        <v>0</v>
      </c>
      <c r="R273" s="256" t="n">
        <f aca="false">Q273*H273</f>
        <v>0</v>
      </c>
      <c r="S273" s="256" t="n">
        <v>0</v>
      </c>
      <c r="T273" s="257" t="n">
        <f aca="false"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258" t="s">
        <v>302</v>
      </c>
      <c r="AT273" s="258" t="s">
        <v>250</v>
      </c>
      <c r="AU273" s="258" t="s">
        <v>83</v>
      </c>
      <c r="AY273" s="3" t="s">
        <v>247</v>
      </c>
      <c r="BE273" s="137" t="n">
        <f aca="false">IF(N273="základní",J273,0)</f>
        <v>0</v>
      </c>
      <c r="BF273" s="137" t="n">
        <f aca="false">IF(N273="snížená",J273,0)</f>
        <v>0</v>
      </c>
      <c r="BG273" s="137" t="n">
        <f aca="false">IF(N273="zákl. přenesená",J273,0)</f>
        <v>0</v>
      </c>
      <c r="BH273" s="137" t="n">
        <f aca="false">IF(N273="sníž. přenesená",J273,0)</f>
        <v>0</v>
      </c>
      <c r="BI273" s="137" t="n">
        <f aca="false">IF(N273="nulová",J273,0)</f>
        <v>0</v>
      </c>
      <c r="BJ273" s="3" t="s">
        <v>81</v>
      </c>
      <c r="BK273" s="137" t="n">
        <f aca="false">ROUND(I273*H273,2)</f>
        <v>0</v>
      </c>
      <c r="BL273" s="3" t="s">
        <v>302</v>
      </c>
      <c r="BM273" s="258" t="s">
        <v>477</v>
      </c>
    </row>
    <row r="274" s="30" customFormat="true" ht="10.2" hidden="false" customHeight="false" outlineLevel="0" collapsed="false">
      <c r="A274" s="26"/>
      <c r="B274" s="27"/>
      <c r="C274" s="28"/>
      <c r="D274" s="259" t="s">
        <v>256</v>
      </c>
      <c r="E274" s="28"/>
      <c r="F274" s="260" t="s">
        <v>476</v>
      </c>
      <c r="G274" s="28"/>
      <c r="H274" s="28"/>
      <c r="I274" s="211"/>
      <c r="J274" s="28"/>
      <c r="K274" s="28"/>
      <c r="L274" s="29"/>
      <c r="M274" s="261"/>
      <c r="N274" s="262"/>
      <c r="O274" s="76"/>
      <c r="P274" s="76"/>
      <c r="Q274" s="76"/>
      <c r="R274" s="76"/>
      <c r="S274" s="76"/>
      <c r="T274" s="77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T274" s="3" t="s">
        <v>256</v>
      </c>
      <c r="AU274" s="3" t="s">
        <v>83</v>
      </c>
    </row>
    <row r="275" s="30" customFormat="true" ht="16.5" hidden="false" customHeight="true" outlineLevel="0" collapsed="false">
      <c r="A275" s="26"/>
      <c r="B275" s="27"/>
      <c r="C275" s="246" t="s">
        <v>1236</v>
      </c>
      <c r="D275" s="246" t="s">
        <v>250</v>
      </c>
      <c r="E275" s="247" t="s">
        <v>479</v>
      </c>
      <c r="F275" s="248" t="s">
        <v>480</v>
      </c>
      <c r="G275" s="249" t="s">
        <v>301</v>
      </c>
      <c r="H275" s="250" t="n">
        <v>142</v>
      </c>
      <c r="I275" s="251"/>
      <c r="J275" s="252" t="n">
        <f aca="false">ROUND(I275*H275,2)</f>
        <v>0</v>
      </c>
      <c r="K275" s="253"/>
      <c r="L275" s="29"/>
      <c r="M275" s="254"/>
      <c r="N275" s="255" t="s">
        <v>39</v>
      </c>
      <c r="O275" s="76"/>
      <c r="P275" s="256" t="n">
        <f aca="false">O275*H275</f>
        <v>0</v>
      </c>
      <c r="Q275" s="256" t="n">
        <v>0.001</v>
      </c>
      <c r="R275" s="256" t="n">
        <f aca="false">Q275*H275</f>
        <v>0.142</v>
      </c>
      <c r="S275" s="256" t="n">
        <v>0.00031</v>
      </c>
      <c r="T275" s="257" t="n">
        <f aca="false">S275*H275</f>
        <v>0.04402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258" t="s">
        <v>302</v>
      </c>
      <c r="AT275" s="258" t="s">
        <v>250</v>
      </c>
      <c r="AU275" s="258" t="s">
        <v>83</v>
      </c>
      <c r="AY275" s="3" t="s">
        <v>247</v>
      </c>
      <c r="BE275" s="137" t="n">
        <f aca="false">IF(N275="základní",J275,0)</f>
        <v>0</v>
      </c>
      <c r="BF275" s="137" t="n">
        <f aca="false">IF(N275="snížená",J275,0)</f>
        <v>0</v>
      </c>
      <c r="BG275" s="137" t="n">
        <f aca="false">IF(N275="zákl. přenesená",J275,0)</f>
        <v>0</v>
      </c>
      <c r="BH275" s="137" t="n">
        <f aca="false">IF(N275="sníž. přenesená",J275,0)</f>
        <v>0</v>
      </c>
      <c r="BI275" s="137" t="n">
        <f aca="false">IF(N275="nulová",J275,0)</f>
        <v>0</v>
      </c>
      <c r="BJ275" s="3" t="s">
        <v>81</v>
      </c>
      <c r="BK275" s="137" t="n">
        <f aca="false">ROUND(I275*H275,2)</f>
        <v>0</v>
      </c>
      <c r="BL275" s="3" t="s">
        <v>302</v>
      </c>
      <c r="BM275" s="258" t="s">
        <v>481</v>
      </c>
    </row>
    <row r="276" s="30" customFormat="true" ht="10.2" hidden="false" customHeight="false" outlineLevel="0" collapsed="false">
      <c r="A276" s="26"/>
      <c r="B276" s="27"/>
      <c r="C276" s="28"/>
      <c r="D276" s="259" t="s">
        <v>256</v>
      </c>
      <c r="E276" s="28"/>
      <c r="F276" s="260" t="s">
        <v>482</v>
      </c>
      <c r="G276" s="28"/>
      <c r="H276" s="28"/>
      <c r="I276" s="211"/>
      <c r="J276" s="28"/>
      <c r="K276" s="28"/>
      <c r="L276" s="29"/>
      <c r="M276" s="261"/>
      <c r="N276" s="262"/>
      <c r="O276" s="76"/>
      <c r="P276" s="76"/>
      <c r="Q276" s="76"/>
      <c r="R276" s="76"/>
      <c r="S276" s="76"/>
      <c r="T276" s="77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T276" s="3" t="s">
        <v>256</v>
      </c>
      <c r="AU276" s="3" t="s">
        <v>83</v>
      </c>
    </row>
    <row r="277" s="30" customFormat="true" ht="24.15" hidden="false" customHeight="true" outlineLevel="0" collapsed="false">
      <c r="A277" s="26"/>
      <c r="B277" s="27"/>
      <c r="C277" s="246" t="s">
        <v>1237</v>
      </c>
      <c r="D277" s="246" t="s">
        <v>250</v>
      </c>
      <c r="E277" s="247" t="s">
        <v>484</v>
      </c>
      <c r="F277" s="248" t="s">
        <v>485</v>
      </c>
      <c r="G277" s="249" t="s">
        <v>301</v>
      </c>
      <c r="H277" s="250" t="n">
        <v>142</v>
      </c>
      <c r="I277" s="251"/>
      <c r="J277" s="252" t="n">
        <f aca="false">ROUND(I277*H277,2)</f>
        <v>0</v>
      </c>
      <c r="K277" s="253"/>
      <c r="L277" s="29"/>
      <c r="M277" s="254"/>
      <c r="N277" s="255" t="s">
        <v>39</v>
      </c>
      <c r="O277" s="76"/>
      <c r="P277" s="256" t="n">
        <f aca="false">O277*H277</f>
        <v>0</v>
      </c>
      <c r="Q277" s="256" t="n">
        <v>0.0002</v>
      </c>
      <c r="R277" s="256" t="n">
        <f aca="false">Q277*H277</f>
        <v>0.0284</v>
      </c>
      <c r="S277" s="256" t="n">
        <v>0</v>
      </c>
      <c r="T277" s="257" t="n">
        <f aca="false"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258" t="s">
        <v>302</v>
      </c>
      <c r="AT277" s="258" t="s">
        <v>250</v>
      </c>
      <c r="AU277" s="258" t="s">
        <v>83</v>
      </c>
      <c r="AY277" s="3" t="s">
        <v>247</v>
      </c>
      <c r="BE277" s="137" t="n">
        <f aca="false">IF(N277="základní",J277,0)</f>
        <v>0</v>
      </c>
      <c r="BF277" s="137" t="n">
        <f aca="false">IF(N277="snížená",J277,0)</f>
        <v>0</v>
      </c>
      <c r="BG277" s="137" t="n">
        <f aca="false">IF(N277="zákl. přenesená",J277,0)</f>
        <v>0</v>
      </c>
      <c r="BH277" s="137" t="n">
        <f aca="false">IF(N277="sníž. přenesená",J277,0)</f>
        <v>0</v>
      </c>
      <c r="BI277" s="137" t="n">
        <f aca="false">IF(N277="nulová",J277,0)</f>
        <v>0</v>
      </c>
      <c r="BJ277" s="3" t="s">
        <v>81</v>
      </c>
      <c r="BK277" s="137" t="n">
        <f aca="false">ROUND(I277*H277,2)</f>
        <v>0</v>
      </c>
      <c r="BL277" s="3" t="s">
        <v>302</v>
      </c>
      <c r="BM277" s="258" t="s">
        <v>486</v>
      </c>
    </row>
    <row r="278" s="30" customFormat="true" ht="19.2" hidden="false" customHeight="false" outlineLevel="0" collapsed="false">
      <c r="A278" s="26"/>
      <c r="B278" s="27"/>
      <c r="C278" s="28"/>
      <c r="D278" s="259" t="s">
        <v>256</v>
      </c>
      <c r="E278" s="28"/>
      <c r="F278" s="260" t="s">
        <v>487</v>
      </c>
      <c r="G278" s="28"/>
      <c r="H278" s="28"/>
      <c r="I278" s="211"/>
      <c r="J278" s="28"/>
      <c r="K278" s="28"/>
      <c r="L278" s="29"/>
      <c r="M278" s="261"/>
      <c r="N278" s="262"/>
      <c r="O278" s="76"/>
      <c r="P278" s="76"/>
      <c r="Q278" s="76"/>
      <c r="R278" s="76"/>
      <c r="S278" s="76"/>
      <c r="T278" s="77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T278" s="3" t="s">
        <v>256</v>
      </c>
      <c r="AU278" s="3" t="s">
        <v>83</v>
      </c>
    </row>
    <row r="279" s="30" customFormat="true" ht="16.5" hidden="false" customHeight="true" outlineLevel="0" collapsed="false">
      <c r="A279" s="26"/>
      <c r="B279" s="27"/>
      <c r="C279" s="246" t="s">
        <v>1238</v>
      </c>
      <c r="D279" s="246" t="s">
        <v>250</v>
      </c>
      <c r="E279" s="247" t="s">
        <v>489</v>
      </c>
      <c r="F279" s="248" t="s">
        <v>490</v>
      </c>
      <c r="G279" s="249" t="s">
        <v>301</v>
      </c>
      <c r="H279" s="250" t="n">
        <v>142</v>
      </c>
      <c r="I279" s="251"/>
      <c r="J279" s="252" t="n">
        <f aca="false">ROUND(I279*H279,2)</f>
        <v>0</v>
      </c>
      <c r="K279" s="253"/>
      <c r="L279" s="29"/>
      <c r="M279" s="254"/>
      <c r="N279" s="255" t="s">
        <v>39</v>
      </c>
      <c r="O279" s="76"/>
      <c r="P279" s="256" t="n">
        <f aca="false">O279*H279</f>
        <v>0</v>
      </c>
      <c r="Q279" s="256" t="n">
        <v>0</v>
      </c>
      <c r="R279" s="256" t="n">
        <f aca="false">Q279*H279</f>
        <v>0</v>
      </c>
      <c r="S279" s="256" t="n">
        <v>0</v>
      </c>
      <c r="T279" s="257" t="n">
        <f aca="false"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258" t="s">
        <v>254</v>
      </c>
      <c r="AT279" s="258" t="s">
        <v>250</v>
      </c>
      <c r="AU279" s="258" t="s">
        <v>83</v>
      </c>
      <c r="AY279" s="3" t="s">
        <v>247</v>
      </c>
      <c r="BE279" s="137" t="n">
        <f aca="false">IF(N279="základní",J279,0)</f>
        <v>0</v>
      </c>
      <c r="BF279" s="137" t="n">
        <f aca="false">IF(N279="snížená",J279,0)</f>
        <v>0</v>
      </c>
      <c r="BG279" s="137" t="n">
        <f aca="false">IF(N279="zákl. přenesená",J279,0)</f>
        <v>0</v>
      </c>
      <c r="BH279" s="137" t="n">
        <f aca="false">IF(N279="sníž. přenesená",J279,0)</f>
        <v>0</v>
      </c>
      <c r="BI279" s="137" t="n">
        <f aca="false">IF(N279="nulová",J279,0)</f>
        <v>0</v>
      </c>
      <c r="BJ279" s="3" t="s">
        <v>81</v>
      </c>
      <c r="BK279" s="137" t="n">
        <f aca="false">ROUND(I279*H279,2)</f>
        <v>0</v>
      </c>
      <c r="BL279" s="3" t="s">
        <v>254</v>
      </c>
      <c r="BM279" s="258" t="s">
        <v>491</v>
      </c>
    </row>
    <row r="280" s="30" customFormat="true" ht="10.2" hidden="false" customHeight="false" outlineLevel="0" collapsed="false">
      <c r="A280" s="26"/>
      <c r="B280" s="27"/>
      <c r="C280" s="28"/>
      <c r="D280" s="259" t="s">
        <v>256</v>
      </c>
      <c r="E280" s="28"/>
      <c r="F280" s="260" t="s">
        <v>490</v>
      </c>
      <c r="G280" s="28"/>
      <c r="H280" s="28"/>
      <c r="I280" s="211"/>
      <c r="J280" s="28"/>
      <c r="K280" s="28"/>
      <c r="L280" s="29"/>
      <c r="M280" s="261"/>
      <c r="N280" s="262"/>
      <c r="O280" s="76"/>
      <c r="P280" s="76"/>
      <c r="Q280" s="76"/>
      <c r="R280" s="76"/>
      <c r="S280" s="76"/>
      <c r="T280" s="77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T280" s="3" t="s">
        <v>256</v>
      </c>
      <c r="AU280" s="3" t="s">
        <v>83</v>
      </c>
    </row>
    <row r="281" s="30" customFormat="true" ht="24.15" hidden="false" customHeight="true" outlineLevel="0" collapsed="false">
      <c r="A281" s="26"/>
      <c r="B281" s="27"/>
      <c r="C281" s="246" t="s">
        <v>1242</v>
      </c>
      <c r="D281" s="246" t="s">
        <v>250</v>
      </c>
      <c r="E281" s="247" t="s">
        <v>484</v>
      </c>
      <c r="F281" s="248" t="s">
        <v>485</v>
      </c>
      <c r="G281" s="249" t="s">
        <v>301</v>
      </c>
      <c r="H281" s="250" t="n">
        <v>142</v>
      </c>
      <c r="I281" s="251"/>
      <c r="J281" s="252" t="n">
        <f aca="false">ROUND(I281*H281,2)</f>
        <v>0</v>
      </c>
      <c r="K281" s="253"/>
      <c r="L281" s="29"/>
      <c r="M281" s="254"/>
      <c r="N281" s="255" t="s">
        <v>39</v>
      </c>
      <c r="O281" s="76"/>
      <c r="P281" s="256" t="n">
        <f aca="false">O281*H281</f>
        <v>0</v>
      </c>
      <c r="Q281" s="256" t="n">
        <v>0.0002</v>
      </c>
      <c r="R281" s="256" t="n">
        <f aca="false">Q281*H281</f>
        <v>0.0284</v>
      </c>
      <c r="S281" s="256" t="n">
        <v>0</v>
      </c>
      <c r="T281" s="257" t="n">
        <f aca="false"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258" t="s">
        <v>302</v>
      </c>
      <c r="AT281" s="258" t="s">
        <v>250</v>
      </c>
      <c r="AU281" s="258" t="s">
        <v>83</v>
      </c>
      <c r="AY281" s="3" t="s">
        <v>247</v>
      </c>
      <c r="BE281" s="137" t="n">
        <f aca="false">IF(N281="základní",J281,0)</f>
        <v>0</v>
      </c>
      <c r="BF281" s="137" t="n">
        <f aca="false">IF(N281="snížená",J281,0)</f>
        <v>0</v>
      </c>
      <c r="BG281" s="137" t="n">
        <f aca="false">IF(N281="zákl. přenesená",J281,0)</f>
        <v>0</v>
      </c>
      <c r="BH281" s="137" t="n">
        <f aca="false">IF(N281="sníž. přenesená",J281,0)</f>
        <v>0</v>
      </c>
      <c r="BI281" s="137" t="n">
        <f aca="false">IF(N281="nulová",J281,0)</f>
        <v>0</v>
      </c>
      <c r="BJ281" s="3" t="s">
        <v>81</v>
      </c>
      <c r="BK281" s="137" t="n">
        <f aca="false">ROUND(I281*H281,2)</f>
        <v>0</v>
      </c>
      <c r="BL281" s="3" t="s">
        <v>302</v>
      </c>
      <c r="BM281" s="258" t="s">
        <v>493</v>
      </c>
    </row>
    <row r="282" s="30" customFormat="true" ht="19.2" hidden="false" customHeight="false" outlineLevel="0" collapsed="false">
      <c r="A282" s="26"/>
      <c r="B282" s="27"/>
      <c r="C282" s="28"/>
      <c r="D282" s="259" t="s">
        <v>256</v>
      </c>
      <c r="E282" s="28"/>
      <c r="F282" s="260" t="s">
        <v>487</v>
      </c>
      <c r="G282" s="28"/>
      <c r="H282" s="28"/>
      <c r="I282" s="211"/>
      <c r="J282" s="28"/>
      <c r="K282" s="28"/>
      <c r="L282" s="29"/>
      <c r="M282" s="261"/>
      <c r="N282" s="262"/>
      <c r="O282" s="76"/>
      <c r="P282" s="76"/>
      <c r="Q282" s="76"/>
      <c r="R282" s="76"/>
      <c r="S282" s="76"/>
      <c r="T282" s="77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T282" s="3" t="s">
        <v>256</v>
      </c>
      <c r="AU282" s="3" t="s">
        <v>83</v>
      </c>
    </row>
    <row r="283" s="30" customFormat="true" ht="24.15" hidden="false" customHeight="true" outlineLevel="0" collapsed="false">
      <c r="A283" s="26"/>
      <c r="B283" s="27"/>
      <c r="C283" s="246" t="s">
        <v>1247</v>
      </c>
      <c r="D283" s="246" t="s">
        <v>250</v>
      </c>
      <c r="E283" s="247" t="s">
        <v>495</v>
      </c>
      <c r="F283" s="248" t="s">
        <v>496</v>
      </c>
      <c r="G283" s="249" t="s">
        <v>301</v>
      </c>
      <c r="H283" s="250" t="n">
        <v>142</v>
      </c>
      <c r="I283" s="251"/>
      <c r="J283" s="252" t="n">
        <f aca="false">ROUND(I283*H283,2)</f>
        <v>0</v>
      </c>
      <c r="K283" s="253"/>
      <c r="L283" s="29"/>
      <c r="M283" s="254"/>
      <c r="N283" s="255" t="s">
        <v>39</v>
      </c>
      <c r="O283" s="76"/>
      <c r="P283" s="256" t="n">
        <f aca="false">O283*H283</f>
        <v>0</v>
      </c>
      <c r="Q283" s="256" t="n">
        <v>0.00029</v>
      </c>
      <c r="R283" s="256" t="n">
        <f aca="false">Q283*H283</f>
        <v>0.04118</v>
      </c>
      <c r="S283" s="256" t="n">
        <v>0</v>
      </c>
      <c r="T283" s="257" t="n">
        <f aca="false">S283*H283</f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258" t="s">
        <v>302</v>
      </c>
      <c r="AT283" s="258" t="s">
        <v>250</v>
      </c>
      <c r="AU283" s="258" t="s">
        <v>83</v>
      </c>
      <c r="AY283" s="3" t="s">
        <v>247</v>
      </c>
      <c r="BE283" s="137" t="n">
        <f aca="false">IF(N283="základní",J283,0)</f>
        <v>0</v>
      </c>
      <c r="BF283" s="137" t="n">
        <f aca="false">IF(N283="snížená",J283,0)</f>
        <v>0</v>
      </c>
      <c r="BG283" s="137" t="n">
        <f aca="false">IF(N283="zákl. přenesená",J283,0)</f>
        <v>0</v>
      </c>
      <c r="BH283" s="137" t="n">
        <f aca="false">IF(N283="sníž. přenesená",J283,0)</f>
        <v>0</v>
      </c>
      <c r="BI283" s="137" t="n">
        <f aca="false">IF(N283="nulová",J283,0)</f>
        <v>0</v>
      </c>
      <c r="BJ283" s="3" t="s">
        <v>81</v>
      </c>
      <c r="BK283" s="137" t="n">
        <f aca="false">ROUND(I283*H283,2)</f>
        <v>0</v>
      </c>
      <c r="BL283" s="3" t="s">
        <v>302</v>
      </c>
      <c r="BM283" s="258" t="s">
        <v>497</v>
      </c>
    </row>
    <row r="284" s="30" customFormat="true" ht="28.8" hidden="false" customHeight="false" outlineLevel="0" collapsed="false">
      <c r="A284" s="26"/>
      <c r="B284" s="27"/>
      <c r="C284" s="28"/>
      <c r="D284" s="259" t="s">
        <v>256</v>
      </c>
      <c r="E284" s="28"/>
      <c r="F284" s="260" t="s">
        <v>498</v>
      </c>
      <c r="G284" s="28"/>
      <c r="H284" s="28"/>
      <c r="I284" s="211"/>
      <c r="J284" s="28"/>
      <c r="K284" s="28"/>
      <c r="L284" s="29"/>
      <c r="M284" s="261"/>
      <c r="N284" s="262"/>
      <c r="O284" s="76"/>
      <c r="P284" s="76"/>
      <c r="Q284" s="76"/>
      <c r="R284" s="76"/>
      <c r="S284" s="76"/>
      <c r="T284" s="77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T284" s="3" t="s">
        <v>256</v>
      </c>
      <c r="AU284" s="3" t="s">
        <v>83</v>
      </c>
    </row>
    <row r="285" s="30" customFormat="true" ht="16.5" hidden="false" customHeight="true" outlineLevel="0" collapsed="false">
      <c r="A285" s="26"/>
      <c r="B285" s="27"/>
      <c r="C285" s="246" t="s">
        <v>1249</v>
      </c>
      <c r="D285" s="246" t="s">
        <v>250</v>
      </c>
      <c r="E285" s="247" t="s">
        <v>500</v>
      </c>
      <c r="F285" s="248" t="s">
        <v>501</v>
      </c>
      <c r="G285" s="249" t="s">
        <v>253</v>
      </c>
      <c r="H285" s="250" t="n">
        <v>1</v>
      </c>
      <c r="I285" s="251"/>
      <c r="J285" s="252" t="n">
        <f aca="false">ROUND(I285*H285,2)</f>
        <v>0</v>
      </c>
      <c r="K285" s="253"/>
      <c r="L285" s="29"/>
      <c r="M285" s="254"/>
      <c r="N285" s="255" t="s">
        <v>39</v>
      </c>
      <c r="O285" s="76"/>
      <c r="P285" s="256" t="n">
        <f aca="false">O285*H285</f>
        <v>0</v>
      </c>
      <c r="Q285" s="256" t="n">
        <v>0</v>
      </c>
      <c r="R285" s="256" t="n">
        <f aca="false">Q285*H285</f>
        <v>0</v>
      </c>
      <c r="S285" s="256" t="n">
        <v>0</v>
      </c>
      <c r="T285" s="257" t="n">
        <f aca="false">S285*H285</f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258" t="s">
        <v>254</v>
      </c>
      <c r="AT285" s="258" t="s">
        <v>250</v>
      </c>
      <c r="AU285" s="258" t="s">
        <v>83</v>
      </c>
      <c r="AY285" s="3" t="s">
        <v>247</v>
      </c>
      <c r="BE285" s="137" t="n">
        <f aca="false">IF(N285="základní",J285,0)</f>
        <v>0</v>
      </c>
      <c r="BF285" s="137" t="n">
        <f aca="false">IF(N285="snížená",J285,0)</f>
        <v>0</v>
      </c>
      <c r="BG285" s="137" t="n">
        <f aca="false">IF(N285="zákl. přenesená",J285,0)</f>
        <v>0</v>
      </c>
      <c r="BH285" s="137" t="n">
        <f aca="false">IF(N285="sníž. přenesená",J285,0)</f>
        <v>0</v>
      </c>
      <c r="BI285" s="137" t="n">
        <f aca="false">IF(N285="nulová",J285,0)</f>
        <v>0</v>
      </c>
      <c r="BJ285" s="3" t="s">
        <v>81</v>
      </c>
      <c r="BK285" s="137" t="n">
        <f aca="false">ROUND(I285*H285,2)</f>
        <v>0</v>
      </c>
      <c r="BL285" s="3" t="s">
        <v>254</v>
      </c>
      <c r="BM285" s="258" t="s">
        <v>502</v>
      </c>
    </row>
    <row r="286" s="30" customFormat="true" ht="10.2" hidden="false" customHeight="false" outlineLevel="0" collapsed="false">
      <c r="A286" s="26"/>
      <c r="B286" s="27"/>
      <c r="C286" s="28"/>
      <c r="D286" s="259" t="s">
        <v>256</v>
      </c>
      <c r="E286" s="28"/>
      <c r="F286" s="260" t="s">
        <v>501</v>
      </c>
      <c r="G286" s="28"/>
      <c r="H286" s="28"/>
      <c r="I286" s="211"/>
      <c r="J286" s="28"/>
      <c r="K286" s="28"/>
      <c r="L286" s="29"/>
      <c r="M286" s="261"/>
      <c r="N286" s="262"/>
      <c r="O286" s="76"/>
      <c r="P286" s="76"/>
      <c r="Q286" s="76"/>
      <c r="R286" s="76"/>
      <c r="S286" s="76"/>
      <c r="T286" s="77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T286" s="3" t="s">
        <v>256</v>
      </c>
      <c r="AU286" s="3" t="s">
        <v>83</v>
      </c>
    </row>
    <row r="287" s="229" customFormat="true" ht="25.95" hidden="false" customHeight="true" outlineLevel="0" collapsed="false">
      <c r="B287" s="230"/>
      <c r="C287" s="231"/>
      <c r="D287" s="232" t="s">
        <v>73</v>
      </c>
      <c r="E287" s="233" t="s">
        <v>503</v>
      </c>
      <c r="F287" s="233" t="s">
        <v>504</v>
      </c>
      <c r="G287" s="231"/>
      <c r="H287" s="231"/>
      <c r="I287" s="234"/>
      <c r="J287" s="235" t="n">
        <f aca="false">BK287</f>
        <v>0</v>
      </c>
      <c r="K287" s="231"/>
      <c r="L287" s="236"/>
      <c r="M287" s="237"/>
      <c r="N287" s="238"/>
      <c r="O287" s="238"/>
      <c r="P287" s="239" t="n">
        <f aca="false">P288</f>
        <v>0</v>
      </c>
      <c r="Q287" s="238"/>
      <c r="R287" s="239" t="n">
        <f aca="false">R288</f>
        <v>0</v>
      </c>
      <c r="S287" s="238"/>
      <c r="T287" s="240" t="n">
        <f aca="false">T288</f>
        <v>0</v>
      </c>
      <c r="AR287" s="241" t="s">
        <v>272</v>
      </c>
      <c r="AT287" s="242" t="s">
        <v>73</v>
      </c>
      <c r="AU287" s="242" t="s">
        <v>74</v>
      </c>
      <c r="AY287" s="241" t="s">
        <v>247</v>
      </c>
      <c r="BK287" s="243" t="n">
        <f aca="false">BK288</f>
        <v>0</v>
      </c>
    </row>
    <row r="288" s="229" customFormat="true" ht="22.8" hidden="false" customHeight="true" outlineLevel="0" collapsed="false">
      <c r="B288" s="230"/>
      <c r="C288" s="231"/>
      <c r="D288" s="232" t="s">
        <v>73</v>
      </c>
      <c r="E288" s="244" t="s">
        <v>505</v>
      </c>
      <c r="F288" s="244" t="s">
        <v>504</v>
      </c>
      <c r="G288" s="231"/>
      <c r="H288" s="231"/>
      <c r="I288" s="234"/>
      <c r="J288" s="245" t="n">
        <f aca="false">BK288</f>
        <v>0</v>
      </c>
      <c r="K288" s="231"/>
      <c r="L288" s="236"/>
      <c r="M288" s="237"/>
      <c r="N288" s="238"/>
      <c r="O288" s="238"/>
      <c r="P288" s="239" t="n">
        <f aca="false">SUM(P289:P296)</f>
        <v>0</v>
      </c>
      <c r="Q288" s="238"/>
      <c r="R288" s="239" t="n">
        <f aca="false">SUM(R289:R296)</f>
        <v>0</v>
      </c>
      <c r="S288" s="238"/>
      <c r="T288" s="240" t="n">
        <f aca="false">SUM(T289:T296)</f>
        <v>0</v>
      </c>
      <c r="AR288" s="241" t="s">
        <v>272</v>
      </c>
      <c r="AT288" s="242" t="s">
        <v>73</v>
      </c>
      <c r="AU288" s="242" t="s">
        <v>81</v>
      </c>
      <c r="AY288" s="241" t="s">
        <v>247</v>
      </c>
      <c r="BK288" s="243" t="n">
        <f aca="false">SUM(BK289:BK296)</f>
        <v>0</v>
      </c>
    </row>
    <row r="289" s="30" customFormat="true" ht="16.5" hidden="false" customHeight="true" outlineLevel="0" collapsed="false">
      <c r="A289" s="26"/>
      <c r="B289" s="27"/>
      <c r="C289" s="246" t="s">
        <v>1253</v>
      </c>
      <c r="D289" s="246" t="s">
        <v>250</v>
      </c>
      <c r="E289" s="247" t="s">
        <v>508</v>
      </c>
      <c r="F289" s="248" t="s">
        <v>509</v>
      </c>
      <c r="G289" s="249" t="s">
        <v>253</v>
      </c>
      <c r="H289" s="250" t="n">
        <v>3</v>
      </c>
      <c r="I289" s="251"/>
      <c r="J289" s="252" t="n">
        <f aca="false">ROUND(I289*H289,2)</f>
        <v>0</v>
      </c>
      <c r="K289" s="253"/>
      <c r="L289" s="29"/>
      <c r="M289" s="254"/>
      <c r="N289" s="255" t="s">
        <v>39</v>
      </c>
      <c r="O289" s="76"/>
      <c r="P289" s="256" t="n">
        <f aca="false">O289*H289</f>
        <v>0</v>
      </c>
      <c r="Q289" s="256" t="n">
        <v>0</v>
      </c>
      <c r="R289" s="256" t="n">
        <f aca="false">Q289*H289</f>
        <v>0</v>
      </c>
      <c r="S289" s="256" t="n">
        <v>0</v>
      </c>
      <c r="T289" s="257" t="n">
        <f aca="false">S289*H289</f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258" t="s">
        <v>254</v>
      </c>
      <c r="AT289" s="258" t="s">
        <v>250</v>
      </c>
      <c r="AU289" s="258" t="s">
        <v>83</v>
      </c>
      <c r="AY289" s="3" t="s">
        <v>247</v>
      </c>
      <c r="BE289" s="137" t="n">
        <f aca="false">IF(N289="základní",J289,0)</f>
        <v>0</v>
      </c>
      <c r="BF289" s="137" t="n">
        <f aca="false">IF(N289="snížená",J289,0)</f>
        <v>0</v>
      </c>
      <c r="BG289" s="137" t="n">
        <f aca="false">IF(N289="zákl. přenesená",J289,0)</f>
        <v>0</v>
      </c>
      <c r="BH289" s="137" t="n">
        <f aca="false">IF(N289="sníž. přenesená",J289,0)</f>
        <v>0</v>
      </c>
      <c r="BI289" s="137" t="n">
        <f aca="false">IF(N289="nulová",J289,0)</f>
        <v>0</v>
      </c>
      <c r="BJ289" s="3" t="s">
        <v>81</v>
      </c>
      <c r="BK289" s="137" t="n">
        <f aca="false">ROUND(I289*H289,2)</f>
        <v>0</v>
      </c>
      <c r="BL289" s="3" t="s">
        <v>254</v>
      </c>
      <c r="BM289" s="258" t="s">
        <v>510</v>
      </c>
    </row>
    <row r="290" s="30" customFormat="true" ht="10.2" hidden="false" customHeight="false" outlineLevel="0" collapsed="false">
      <c r="A290" s="26"/>
      <c r="B290" s="27"/>
      <c r="C290" s="28"/>
      <c r="D290" s="259" t="s">
        <v>256</v>
      </c>
      <c r="E290" s="28"/>
      <c r="F290" s="260" t="s">
        <v>509</v>
      </c>
      <c r="G290" s="28"/>
      <c r="H290" s="28"/>
      <c r="I290" s="211"/>
      <c r="J290" s="28"/>
      <c r="K290" s="28"/>
      <c r="L290" s="29"/>
      <c r="M290" s="261"/>
      <c r="N290" s="262"/>
      <c r="O290" s="76"/>
      <c r="P290" s="76"/>
      <c r="Q290" s="76"/>
      <c r="R290" s="76"/>
      <c r="S290" s="76"/>
      <c r="T290" s="77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T290" s="3" t="s">
        <v>256</v>
      </c>
      <c r="AU290" s="3" t="s">
        <v>83</v>
      </c>
    </row>
    <row r="291" s="30" customFormat="true" ht="16.5" hidden="false" customHeight="true" outlineLevel="0" collapsed="false">
      <c r="A291" s="26"/>
      <c r="B291" s="27"/>
      <c r="C291" s="246" t="s">
        <v>1255</v>
      </c>
      <c r="D291" s="246" t="s">
        <v>250</v>
      </c>
      <c r="E291" s="247" t="s">
        <v>1767</v>
      </c>
      <c r="F291" s="248" t="s">
        <v>1768</v>
      </c>
      <c r="G291" s="249" t="s">
        <v>253</v>
      </c>
      <c r="H291" s="250" t="n">
        <v>1</v>
      </c>
      <c r="I291" s="251"/>
      <c r="J291" s="252" t="n">
        <f aca="false">ROUND(I291*H291,2)</f>
        <v>0</v>
      </c>
      <c r="K291" s="253"/>
      <c r="L291" s="29"/>
      <c r="M291" s="254"/>
      <c r="N291" s="255" t="s">
        <v>39</v>
      </c>
      <c r="O291" s="76"/>
      <c r="P291" s="256" t="n">
        <f aca="false">O291*H291</f>
        <v>0</v>
      </c>
      <c r="Q291" s="256" t="n">
        <v>0</v>
      </c>
      <c r="R291" s="256" t="n">
        <f aca="false">Q291*H291</f>
        <v>0</v>
      </c>
      <c r="S291" s="256" t="n">
        <v>0</v>
      </c>
      <c r="T291" s="257" t="n">
        <f aca="false">S291*H291</f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258" t="s">
        <v>254</v>
      </c>
      <c r="AT291" s="258" t="s">
        <v>250</v>
      </c>
      <c r="AU291" s="258" t="s">
        <v>83</v>
      </c>
      <c r="AY291" s="3" t="s">
        <v>247</v>
      </c>
      <c r="BE291" s="137" t="n">
        <f aca="false">IF(N291="základní",J291,0)</f>
        <v>0</v>
      </c>
      <c r="BF291" s="137" t="n">
        <f aca="false">IF(N291="snížená",J291,0)</f>
        <v>0</v>
      </c>
      <c r="BG291" s="137" t="n">
        <f aca="false">IF(N291="zákl. přenesená",J291,0)</f>
        <v>0</v>
      </c>
      <c r="BH291" s="137" t="n">
        <f aca="false">IF(N291="sníž. přenesená",J291,0)</f>
        <v>0</v>
      </c>
      <c r="BI291" s="137" t="n">
        <f aca="false">IF(N291="nulová",J291,0)</f>
        <v>0</v>
      </c>
      <c r="BJ291" s="3" t="s">
        <v>81</v>
      </c>
      <c r="BK291" s="137" t="n">
        <f aca="false">ROUND(I291*H291,2)</f>
        <v>0</v>
      </c>
      <c r="BL291" s="3" t="s">
        <v>254</v>
      </c>
      <c r="BM291" s="258" t="s">
        <v>1769</v>
      </c>
    </row>
    <row r="292" s="30" customFormat="true" ht="10.2" hidden="false" customHeight="false" outlineLevel="0" collapsed="false">
      <c r="A292" s="26"/>
      <c r="B292" s="27"/>
      <c r="C292" s="28"/>
      <c r="D292" s="259" t="s">
        <v>256</v>
      </c>
      <c r="E292" s="28"/>
      <c r="F292" s="260" t="s">
        <v>1768</v>
      </c>
      <c r="G292" s="28"/>
      <c r="H292" s="28"/>
      <c r="I292" s="211"/>
      <c r="J292" s="28"/>
      <c r="K292" s="28"/>
      <c r="L292" s="29"/>
      <c r="M292" s="261"/>
      <c r="N292" s="262"/>
      <c r="O292" s="76"/>
      <c r="P292" s="76"/>
      <c r="Q292" s="76"/>
      <c r="R292" s="76"/>
      <c r="S292" s="76"/>
      <c r="T292" s="77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T292" s="3" t="s">
        <v>256</v>
      </c>
      <c r="AU292" s="3" t="s">
        <v>83</v>
      </c>
    </row>
    <row r="293" s="30" customFormat="true" ht="16.5" hidden="false" customHeight="true" outlineLevel="0" collapsed="false">
      <c r="A293" s="26"/>
      <c r="B293" s="27"/>
      <c r="C293" s="246" t="s">
        <v>1208</v>
      </c>
      <c r="D293" s="246" t="s">
        <v>250</v>
      </c>
      <c r="E293" s="247" t="s">
        <v>1239</v>
      </c>
      <c r="F293" s="248" t="s">
        <v>1240</v>
      </c>
      <c r="G293" s="249" t="s">
        <v>307</v>
      </c>
      <c r="H293" s="250" t="n">
        <v>5</v>
      </c>
      <c r="I293" s="251"/>
      <c r="J293" s="252" t="n">
        <f aca="false">ROUND(I293*H293,2)</f>
        <v>0</v>
      </c>
      <c r="K293" s="253"/>
      <c r="L293" s="29"/>
      <c r="M293" s="254"/>
      <c r="N293" s="255" t="s">
        <v>39</v>
      </c>
      <c r="O293" s="76"/>
      <c r="P293" s="256" t="n">
        <f aca="false">O293*H293</f>
        <v>0</v>
      </c>
      <c r="Q293" s="256" t="n">
        <v>0</v>
      </c>
      <c r="R293" s="256" t="n">
        <f aca="false">Q293*H293</f>
        <v>0</v>
      </c>
      <c r="S293" s="256" t="n">
        <v>0</v>
      </c>
      <c r="T293" s="257" t="n">
        <f aca="false"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258" t="s">
        <v>254</v>
      </c>
      <c r="AT293" s="258" t="s">
        <v>250</v>
      </c>
      <c r="AU293" s="258" t="s">
        <v>83</v>
      </c>
      <c r="AY293" s="3" t="s">
        <v>247</v>
      </c>
      <c r="BE293" s="137" t="n">
        <f aca="false">IF(N293="základní",J293,0)</f>
        <v>0</v>
      </c>
      <c r="BF293" s="137" t="n">
        <f aca="false">IF(N293="snížená",J293,0)</f>
        <v>0</v>
      </c>
      <c r="BG293" s="137" t="n">
        <f aca="false">IF(N293="zákl. přenesená",J293,0)</f>
        <v>0</v>
      </c>
      <c r="BH293" s="137" t="n">
        <f aca="false">IF(N293="sníž. přenesená",J293,0)</f>
        <v>0</v>
      </c>
      <c r="BI293" s="137" t="n">
        <f aca="false">IF(N293="nulová",J293,0)</f>
        <v>0</v>
      </c>
      <c r="BJ293" s="3" t="s">
        <v>81</v>
      </c>
      <c r="BK293" s="137" t="n">
        <f aca="false">ROUND(I293*H293,2)</f>
        <v>0</v>
      </c>
      <c r="BL293" s="3" t="s">
        <v>254</v>
      </c>
      <c r="BM293" s="258" t="s">
        <v>1241</v>
      </c>
    </row>
    <row r="294" s="30" customFormat="true" ht="10.2" hidden="false" customHeight="false" outlineLevel="0" collapsed="false">
      <c r="A294" s="26"/>
      <c r="B294" s="27"/>
      <c r="C294" s="28"/>
      <c r="D294" s="259" t="s">
        <v>256</v>
      </c>
      <c r="E294" s="28"/>
      <c r="F294" s="260" t="s">
        <v>1240</v>
      </c>
      <c r="G294" s="28"/>
      <c r="H294" s="28"/>
      <c r="I294" s="211"/>
      <c r="J294" s="28"/>
      <c r="K294" s="28"/>
      <c r="L294" s="29"/>
      <c r="M294" s="261"/>
      <c r="N294" s="262"/>
      <c r="O294" s="76"/>
      <c r="P294" s="76"/>
      <c r="Q294" s="76"/>
      <c r="R294" s="76"/>
      <c r="S294" s="76"/>
      <c r="T294" s="77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T294" s="3" t="s">
        <v>256</v>
      </c>
      <c r="AU294" s="3" t="s">
        <v>83</v>
      </c>
    </row>
    <row r="295" s="30" customFormat="true" ht="16.5" hidden="false" customHeight="true" outlineLevel="0" collapsed="false">
      <c r="A295" s="26"/>
      <c r="B295" s="27"/>
      <c r="C295" s="246" t="s">
        <v>1770</v>
      </c>
      <c r="D295" s="246" t="s">
        <v>250</v>
      </c>
      <c r="E295" s="247" t="s">
        <v>1243</v>
      </c>
      <c r="F295" s="248" t="s">
        <v>1771</v>
      </c>
      <c r="G295" s="249" t="s">
        <v>253</v>
      </c>
      <c r="H295" s="250" t="n">
        <v>1</v>
      </c>
      <c r="I295" s="251"/>
      <c r="J295" s="252" t="n">
        <f aca="false">ROUND(I295*H295,2)</f>
        <v>0</v>
      </c>
      <c r="K295" s="253"/>
      <c r="L295" s="29"/>
      <c r="M295" s="254"/>
      <c r="N295" s="255" t="s">
        <v>39</v>
      </c>
      <c r="O295" s="76"/>
      <c r="P295" s="256" t="n">
        <f aca="false">O295*H295</f>
        <v>0</v>
      </c>
      <c r="Q295" s="256" t="n">
        <v>0</v>
      </c>
      <c r="R295" s="256" t="n">
        <f aca="false">Q295*H295</f>
        <v>0</v>
      </c>
      <c r="S295" s="256" t="n">
        <v>0</v>
      </c>
      <c r="T295" s="257" t="n">
        <f aca="false">S295*H295</f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258" t="s">
        <v>254</v>
      </c>
      <c r="AT295" s="258" t="s">
        <v>250</v>
      </c>
      <c r="AU295" s="258" t="s">
        <v>83</v>
      </c>
      <c r="AY295" s="3" t="s">
        <v>247</v>
      </c>
      <c r="BE295" s="137" t="n">
        <f aca="false">IF(N295="základní",J295,0)</f>
        <v>0</v>
      </c>
      <c r="BF295" s="137" t="n">
        <f aca="false">IF(N295="snížená",J295,0)</f>
        <v>0</v>
      </c>
      <c r="BG295" s="137" t="n">
        <f aca="false">IF(N295="zákl. přenesená",J295,0)</f>
        <v>0</v>
      </c>
      <c r="BH295" s="137" t="n">
        <f aca="false">IF(N295="sníž. přenesená",J295,0)</f>
        <v>0</v>
      </c>
      <c r="BI295" s="137" t="n">
        <f aca="false">IF(N295="nulová",J295,0)</f>
        <v>0</v>
      </c>
      <c r="BJ295" s="3" t="s">
        <v>81</v>
      </c>
      <c r="BK295" s="137" t="n">
        <f aca="false">ROUND(I295*H295,2)</f>
        <v>0</v>
      </c>
      <c r="BL295" s="3" t="s">
        <v>254</v>
      </c>
      <c r="BM295" s="258" t="s">
        <v>1245</v>
      </c>
    </row>
    <row r="296" s="30" customFormat="true" ht="10.2" hidden="false" customHeight="false" outlineLevel="0" collapsed="false">
      <c r="A296" s="26"/>
      <c r="B296" s="27"/>
      <c r="C296" s="28"/>
      <c r="D296" s="259" t="s">
        <v>256</v>
      </c>
      <c r="E296" s="28"/>
      <c r="F296" s="260" t="s">
        <v>1771</v>
      </c>
      <c r="G296" s="28"/>
      <c r="H296" s="28"/>
      <c r="I296" s="211"/>
      <c r="J296" s="28"/>
      <c r="K296" s="28"/>
      <c r="L296" s="29"/>
      <c r="M296" s="285"/>
      <c r="N296" s="286"/>
      <c r="O296" s="287"/>
      <c r="P296" s="287"/>
      <c r="Q296" s="287"/>
      <c r="R296" s="287"/>
      <c r="S296" s="287"/>
      <c r="T296" s="288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T296" s="3" t="s">
        <v>256</v>
      </c>
      <c r="AU296" s="3" t="s">
        <v>83</v>
      </c>
    </row>
    <row r="297" s="30" customFormat="true" ht="6.9" hidden="false" customHeight="true" outlineLevel="0" collapsed="false">
      <c r="A297" s="26"/>
      <c r="B297" s="54"/>
      <c r="C297" s="55"/>
      <c r="D297" s="55"/>
      <c r="E297" s="55"/>
      <c r="F297" s="55"/>
      <c r="G297" s="55"/>
      <c r="H297" s="55"/>
      <c r="I297" s="55"/>
      <c r="J297" s="55"/>
      <c r="K297" s="55"/>
      <c r="L297" s="29"/>
      <c r="M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</row>
  </sheetData>
  <autoFilter ref="C143:K296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6:F116"/>
    <mergeCell ref="D117:F117"/>
    <mergeCell ref="D118:F118"/>
    <mergeCell ref="D119:F119"/>
    <mergeCell ref="D120:F120"/>
    <mergeCell ref="E132:H132"/>
    <mergeCell ref="E134:H134"/>
    <mergeCell ref="E136:H136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BM49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84765625" defaultRowHeight="14.4" zeroHeight="false" outlineLevelRow="0" outlineLevelCol="0"/>
  <cols>
    <col collapsed="false" customWidth="true" hidden="false" outlineLevel="0" max="1" min="1" style="0" width="8.29"/>
    <col collapsed="false" customWidth="true" hidden="false" outlineLevel="0" max="2" min="2" style="0" width="1.13"/>
    <col collapsed="false" customWidth="true" hidden="false" outlineLevel="0" max="3" min="3" style="0" width="4.15"/>
    <col collapsed="false" customWidth="true" hidden="false" outlineLevel="0" max="4" min="4" style="0" width="4.29"/>
    <col collapsed="false" customWidth="true" hidden="false" outlineLevel="0" max="5" min="5" style="0" width="17.15"/>
    <col collapsed="false" customWidth="true" hidden="false" outlineLevel="0" max="6" min="6" style="0" width="50.85"/>
    <col collapsed="false" customWidth="true" hidden="false" outlineLevel="0" max="7" min="7" style="0" width="7.43"/>
    <col collapsed="false" customWidth="true" hidden="false" outlineLevel="0" max="8" min="8" style="0" width="14"/>
    <col collapsed="false" customWidth="true" hidden="false" outlineLevel="0" max="9" min="9" style="0" width="15.85"/>
    <col collapsed="false" customWidth="true" hidden="false" outlineLevel="0" max="10" min="10" style="0" width="22.29"/>
    <col collapsed="false" customWidth="true" hidden="true" outlineLevel="0" max="11" min="11" style="0" width="22.29"/>
    <col collapsed="false" customWidth="true" hidden="false" outlineLevel="0" max="12" min="12" style="0" width="9.29"/>
    <col collapsed="false" customWidth="true" hidden="true" outlineLevel="0" max="13" min="13" style="0" width="10.85"/>
    <col collapsed="false" customWidth="true" hidden="true" outlineLevel="0" max="14" min="14" style="0" width="9.29"/>
    <col collapsed="false" customWidth="true" hidden="true" outlineLevel="0" max="20" min="15" style="0" width="14.15"/>
    <col collapsed="false" customWidth="true" hidden="true" outlineLevel="0" max="21" min="21" style="0" width="16.29"/>
    <col collapsed="false" customWidth="true" hidden="false" outlineLevel="0" max="22" min="22" style="0" width="12.29"/>
    <col collapsed="false" customWidth="true" hidden="false" outlineLevel="0" max="23" min="23" style="0" width="16.29"/>
    <col collapsed="false" customWidth="true" hidden="false" outlineLevel="0" max="24" min="24" style="0" width="12.29"/>
    <col collapsed="false" customWidth="true" hidden="false" outlineLevel="0" max="25" min="25" style="0" width="15"/>
    <col collapsed="false" customWidth="true" hidden="false" outlineLevel="0" max="26" min="26" style="0" width="11"/>
    <col collapsed="false" customWidth="true" hidden="false" outlineLevel="0" max="27" min="27" style="0" width="15"/>
    <col collapsed="false" customWidth="true" hidden="false" outlineLevel="0" max="28" min="28" style="0" width="16.29"/>
    <col collapsed="false" customWidth="true" hidden="false" outlineLevel="0" max="29" min="29" style="0" width="11"/>
    <col collapsed="false" customWidth="true" hidden="false" outlineLevel="0" max="30" min="30" style="0" width="15"/>
    <col collapsed="false" customWidth="true" hidden="false" outlineLevel="0" max="31" min="31" style="0" width="16.29"/>
    <col collapsed="false" customWidth="true" hidden="true" outlineLevel="0" max="65" min="44" style="0" width="9.29"/>
  </cols>
  <sheetData>
    <row r="2" customFormat="false" ht="36.9" hidden="false" customHeight="true" outlineLevel="0" collapsed="false">
      <c r="L2" s="2"/>
      <c r="M2" s="2"/>
      <c r="N2" s="2"/>
      <c r="O2" s="2"/>
      <c r="P2" s="2"/>
      <c r="Q2" s="2"/>
      <c r="R2" s="2"/>
      <c r="S2" s="2"/>
      <c r="T2" s="2"/>
      <c r="U2" s="2"/>
      <c r="V2" s="2"/>
      <c r="AT2" s="3" t="s">
        <v>190</v>
      </c>
    </row>
    <row r="3" customFormat="false" ht="6.9" hidden="false" customHeight="true" outlineLevel="0" collapsed="false">
      <c r="B3" s="144"/>
      <c r="C3" s="145"/>
      <c r="D3" s="145"/>
      <c r="E3" s="145"/>
      <c r="F3" s="145"/>
      <c r="G3" s="145"/>
      <c r="H3" s="145"/>
      <c r="I3" s="145"/>
      <c r="J3" s="145"/>
      <c r="K3" s="145"/>
      <c r="L3" s="6"/>
      <c r="AT3" s="3" t="s">
        <v>83</v>
      </c>
    </row>
    <row r="4" customFormat="false" ht="24.9" hidden="false" customHeight="true" outlineLevel="0" collapsed="false">
      <c r="B4" s="6"/>
      <c r="D4" s="146" t="s">
        <v>200</v>
      </c>
      <c r="L4" s="6"/>
      <c r="M4" s="147" t="s">
        <v>9</v>
      </c>
      <c r="AT4" s="3" t="s">
        <v>3</v>
      </c>
    </row>
    <row r="5" customFormat="false" ht="6.9" hidden="false" customHeight="true" outlineLevel="0" collapsed="false">
      <c r="B5" s="6"/>
      <c r="L5" s="6"/>
    </row>
    <row r="6" customFormat="false" ht="12" hidden="false" customHeight="true" outlineLevel="0" collapsed="false">
      <c r="B6" s="6"/>
      <c r="D6" s="148" t="s">
        <v>15</v>
      </c>
      <c r="L6" s="6"/>
    </row>
    <row r="7" customFormat="false" ht="16.5" hidden="false" customHeight="true" outlineLevel="0" collapsed="false">
      <c r="B7" s="6"/>
      <c r="E7" s="149" t="str">
        <f aca="false">'Rekapitulace stavby'!K6</f>
        <v>Zlepšování kvality a dostupnosti vzdělávání  ZŠ Ivančická 218, Moravský Krumlov</v>
      </c>
      <c r="F7" s="149"/>
      <c r="G7" s="149"/>
      <c r="H7" s="149"/>
      <c r="L7" s="6"/>
    </row>
    <row r="8" customFormat="false" ht="12" hidden="false" customHeight="true" outlineLevel="0" collapsed="false">
      <c r="B8" s="6"/>
      <c r="D8" s="148" t="s">
        <v>201</v>
      </c>
      <c r="L8" s="6"/>
    </row>
    <row r="9" s="30" customFormat="true" ht="16.5" hidden="false" customHeight="true" outlineLevel="0" collapsed="false">
      <c r="A9" s="26"/>
      <c r="B9" s="29"/>
      <c r="C9" s="26"/>
      <c r="D9" s="26"/>
      <c r="E9" s="149" t="s">
        <v>1741</v>
      </c>
      <c r="F9" s="149"/>
      <c r="G9" s="149"/>
      <c r="H9" s="149"/>
      <c r="I9" s="26"/>
      <c r="J9" s="26"/>
      <c r="K9" s="26"/>
      <c r="L9" s="51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="30" customFormat="true" ht="12" hidden="false" customHeight="true" outlineLevel="0" collapsed="false">
      <c r="A10" s="26"/>
      <c r="B10" s="29"/>
      <c r="C10" s="26"/>
      <c r="D10" s="148" t="s">
        <v>203</v>
      </c>
      <c r="E10" s="26"/>
      <c r="F10" s="26"/>
      <c r="G10" s="26"/>
      <c r="H10" s="26"/>
      <c r="I10" s="26"/>
      <c r="J10" s="26"/>
      <c r="K10" s="26"/>
      <c r="L10" s="51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="30" customFormat="true" ht="16.5" hidden="false" customHeight="true" outlineLevel="0" collapsed="false">
      <c r="A11" s="26"/>
      <c r="B11" s="29"/>
      <c r="C11" s="26"/>
      <c r="D11" s="26"/>
      <c r="E11" s="150" t="s">
        <v>1772</v>
      </c>
      <c r="F11" s="150"/>
      <c r="G11" s="150"/>
      <c r="H11" s="150"/>
      <c r="I11" s="26"/>
      <c r="J11" s="26"/>
      <c r="K11" s="26"/>
      <c r="L11" s="51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="30" customFormat="true" ht="10.2" hidden="false" customHeight="false" outlineLevel="0" collapsed="false">
      <c r="A12" s="26"/>
      <c r="B12" s="29"/>
      <c r="C12" s="26"/>
      <c r="D12" s="26"/>
      <c r="E12" s="26"/>
      <c r="F12" s="26"/>
      <c r="G12" s="26"/>
      <c r="H12" s="26"/>
      <c r="I12" s="26"/>
      <c r="J12" s="26"/>
      <c r="K12" s="26"/>
      <c r="L12" s="51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="30" customFormat="true" ht="12" hidden="false" customHeight="true" outlineLevel="0" collapsed="false">
      <c r="A13" s="26"/>
      <c r="B13" s="29"/>
      <c r="C13" s="26"/>
      <c r="D13" s="148" t="s">
        <v>17</v>
      </c>
      <c r="E13" s="26"/>
      <c r="F13" s="127"/>
      <c r="G13" s="26"/>
      <c r="H13" s="26"/>
      <c r="I13" s="148" t="s">
        <v>18</v>
      </c>
      <c r="J13" s="127"/>
      <c r="K13" s="26"/>
      <c r="L13" s="51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="30" customFormat="true" ht="12" hidden="false" customHeight="true" outlineLevel="0" collapsed="false">
      <c r="A14" s="26"/>
      <c r="B14" s="29"/>
      <c r="C14" s="26"/>
      <c r="D14" s="148" t="s">
        <v>19</v>
      </c>
      <c r="E14" s="26"/>
      <c r="F14" s="127" t="s">
        <v>20</v>
      </c>
      <c r="G14" s="26"/>
      <c r="H14" s="26"/>
      <c r="I14" s="148" t="s">
        <v>21</v>
      </c>
      <c r="J14" s="151" t="str">
        <f aca="false">'Rekapitulace stavby'!AN8</f>
        <v>14. 8. 2023</v>
      </c>
      <c r="K14" s="26"/>
      <c r="L14" s="5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="30" customFormat="true" ht="10.8" hidden="false" customHeight="true" outlineLevel="0" collapsed="false">
      <c r="A15" s="26"/>
      <c r="B15" s="29"/>
      <c r="C15" s="26"/>
      <c r="D15" s="26"/>
      <c r="E15" s="26"/>
      <c r="F15" s="26"/>
      <c r="G15" s="26"/>
      <c r="H15" s="26"/>
      <c r="I15" s="26"/>
      <c r="J15" s="26"/>
      <c r="K15" s="26"/>
      <c r="L15" s="51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="30" customFormat="true" ht="12" hidden="false" customHeight="true" outlineLevel="0" collapsed="false">
      <c r="A16" s="26"/>
      <c r="B16" s="29"/>
      <c r="C16" s="26"/>
      <c r="D16" s="148" t="s">
        <v>23</v>
      </c>
      <c r="E16" s="26"/>
      <c r="F16" s="26"/>
      <c r="G16" s="26"/>
      <c r="H16" s="26"/>
      <c r="I16" s="148" t="s">
        <v>24</v>
      </c>
      <c r="J16" s="127" t="str">
        <f aca="false">IF('Rekapitulace stavby'!AN10="","",'Rekapitulace stavby'!AN10)</f>
        <v/>
      </c>
      <c r="K16" s="26"/>
      <c r="L16" s="51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="30" customFormat="true" ht="18" hidden="false" customHeight="true" outlineLevel="0" collapsed="false">
      <c r="A17" s="26"/>
      <c r="B17" s="29"/>
      <c r="C17" s="26"/>
      <c r="D17" s="26"/>
      <c r="E17" s="127" t="str">
        <f aca="false">IF('Rekapitulace stavby'!E11="","",'Rekapitulace stavby'!E11)</f>
        <v> </v>
      </c>
      <c r="F17" s="26"/>
      <c r="G17" s="26"/>
      <c r="H17" s="26"/>
      <c r="I17" s="148" t="s">
        <v>25</v>
      </c>
      <c r="J17" s="127" t="str">
        <f aca="false">IF('Rekapitulace stavby'!AN11="","",'Rekapitulace stavby'!AN11)</f>
        <v/>
      </c>
      <c r="K17" s="26"/>
      <c r="L17" s="51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="30" customFormat="true" ht="6.9" hidden="false" customHeight="true" outlineLevel="0" collapsed="false">
      <c r="A18" s="26"/>
      <c r="B18" s="29"/>
      <c r="C18" s="26"/>
      <c r="D18" s="26"/>
      <c r="E18" s="26"/>
      <c r="F18" s="26"/>
      <c r="G18" s="26"/>
      <c r="H18" s="26"/>
      <c r="I18" s="26"/>
      <c r="J18" s="26"/>
      <c r="K18" s="26"/>
      <c r="L18" s="51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="30" customFormat="true" ht="12" hidden="false" customHeight="true" outlineLevel="0" collapsed="false">
      <c r="A19" s="26"/>
      <c r="B19" s="29"/>
      <c r="C19" s="26"/>
      <c r="D19" s="148" t="s">
        <v>26</v>
      </c>
      <c r="E19" s="26"/>
      <c r="F19" s="26"/>
      <c r="G19" s="26"/>
      <c r="H19" s="26"/>
      <c r="I19" s="148" t="s">
        <v>24</v>
      </c>
      <c r="J19" s="19" t="str">
        <f aca="false">'Rekapitulace stavby'!AN13</f>
        <v>Vyplň údaj</v>
      </c>
      <c r="K19" s="26"/>
      <c r="L19" s="51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="30" customFormat="true" ht="18" hidden="false" customHeight="true" outlineLevel="0" collapsed="false">
      <c r="A20" s="26"/>
      <c r="B20" s="29"/>
      <c r="C20" s="26"/>
      <c r="D20" s="26"/>
      <c r="E20" s="152" t="str">
        <f aca="false">'Rekapitulace stavby'!E14</f>
        <v>Vyplň údaj</v>
      </c>
      <c r="F20" s="152"/>
      <c r="G20" s="152"/>
      <c r="H20" s="152"/>
      <c r="I20" s="148" t="s">
        <v>25</v>
      </c>
      <c r="J20" s="19" t="str">
        <f aca="false">'Rekapitulace stavby'!AN14</f>
        <v>Vyplň údaj</v>
      </c>
      <c r="K20" s="26"/>
      <c r="L20" s="51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="30" customFormat="true" ht="6.9" hidden="false" customHeight="true" outlineLevel="0" collapsed="false">
      <c r="A21" s="26"/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51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="30" customFormat="true" ht="12" hidden="false" customHeight="true" outlineLevel="0" collapsed="false">
      <c r="A22" s="26"/>
      <c r="B22" s="29"/>
      <c r="C22" s="26"/>
      <c r="D22" s="148" t="s">
        <v>28</v>
      </c>
      <c r="E22" s="26"/>
      <c r="F22" s="26"/>
      <c r="G22" s="26"/>
      <c r="H22" s="26"/>
      <c r="I22" s="148" t="s">
        <v>24</v>
      </c>
      <c r="J22" s="127" t="str">
        <f aca="false">IF('Rekapitulace stavby'!AN16="","",'Rekapitulace stavby'!AN16)</f>
        <v/>
      </c>
      <c r="K22" s="26"/>
      <c r="L22" s="51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="30" customFormat="true" ht="18" hidden="false" customHeight="true" outlineLevel="0" collapsed="false">
      <c r="A23" s="26"/>
      <c r="B23" s="29"/>
      <c r="C23" s="26"/>
      <c r="D23" s="26"/>
      <c r="E23" s="127" t="str">
        <f aca="false">IF('Rekapitulace stavby'!E17="","",'Rekapitulace stavby'!E17)</f>
        <v> </v>
      </c>
      <c r="F23" s="26"/>
      <c r="G23" s="26"/>
      <c r="H23" s="26"/>
      <c r="I23" s="148" t="s">
        <v>25</v>
      </c>
      <c r="J23" s="127" t="str">
        <f aca="false">IF('Rekapitulace stavby'!AN17="","",'Rekapitulace stavby'!AN17)</f>
        <v/>
      </c>
      <c r="K23" s="26"/>
      <c r="L23" s="51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="30" customFormat="true" ht="6.9" hidden="false" customHeight="true" outlineLevel="0" collapsed="false">
      <c r="A24" s="26"/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51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="30" customFormat="true" ht="12" hidden="false" customHeight="true" outlineLevel="0" collapsed="false">
      <c r="A25" s="26"/>
      <c r="B25" s="29"/>
      <c r="C25" s="26"/>
      <c r="D25" s="148" t="s">
        <v>30</v>
      </c>
      <c r="E25" s="26"/>
      <c r="F25" s="26"/>
      <c r="G25" s="26"/>
      <c r="H25" s="26"/>
      <c r="I25" s="148" t="s">
        <v>24</v>
      </c>
      <c r="J25" s="127" t="str">
        <f aca="false">IF('Rekapitulace stavby'!AN19="","",'Rekapitulace stavby'!AN19)</f>
        <v/>
      </c>
      <c r="K25" s="26"/>
      <c r="L25" s="51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="30" customFormat="true" ht="18" hidden="false" customHeight="true" outlineLevel="0" collapsed="false">
      <c r="A26" s="26"/>
      <c r="B26" s="29"/>
      <c r="C26" s="26"/>
      <c r="D26" s="26"/>
      <c r="E26" s="127" t="str">
        <f aca="false">IF('Rekapitulace stavby'!E20="","",'Rekapitulace stavby'!E20)</f>
        <v> </v>
      </c>
      <c r="F26" s="26"/>
      <c r="G26" s="26"/>
      <c r="H26" s="26"/>
      <c r="I26" s="148" t="s">
        <v>25</v>
      </c>
      <c r="J26" s="127" t="str">
        <f aca="false">IF('Rekapitulace stavby'!AN20="","",'Rekapitulace stavby'!AN20)</f>
        <v/>
      </c>
      <c r="K26" s="26"/>
      <c r="L26" s="51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="30" customFormat="true" ht="6.9" hidden="false" customHeight="true" outlineLevel="0" collapsed="false">
      <c r="A27" s="26"/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51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="30" customFormat="true" ht="12" hidden="false" customHeight="true" outlineLevel="0" collapsed="false">
      <c r="A28" s="26"/>
      <c r="B28" s="29"/>
      <c r="C28" s="26"/>
      <c r="D28" s="148" t="s">
        <v>31</v>
      </c>
      <c r="E28" s="26"/>
      <c r="F28" s="26"/>
      <c r="G28" s="26"/>
      <c r="H28" s="26"/>
      <c r="I28" s="26"/>
      <c r="J28" s="26"/>
      <c r="K28" s="26"/>
      <c r="L28" s="51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="157" customFormat="true" ht="16.5" hidden="false" customHeight="true" outlineLevel="0" collapsed="false">
      <c r="A29" s="153"/>
      <c r="B29" s="154"/>
      <c r="C29" s="153"/>
      <c r="D29" s="153"/>
      <c r="E29" s="155"/>
      <c r="F29" s="155"/>
      <c r="G29" s="155"/>
      <c r="H29" s="155"/>
      <c r="I29" s="153"/>
      <c r="J29" s="153"/>
      <c r="K29" s="153"/>
      <c r="L29" s="156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</row>
    <row r="30" s="30" customFormat="true" ht="6.9" hidden="false" customHeight="true" outlineLevel="0" collapsed="false">
      <c r="A30" s="26"/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51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="30" customFormat="true" ht="6.9" hidden="false" customHeight="true" outlineLevel="0" collapsed="false">
      <c r="A31" s="26"/>
      <c r="B31" s="29"/>
      <c r="C31" s="26"/>
      <c r="D31" s="158"/>
      <c r="E31" s="158"/>
      <c r="F31" s="158"/>
      <c r="G31" s="158"/>
      <c r="H31" s="158"/>
      <c r="I31" s="158"/>
      <c r="J31" s="158"/>
      <c r="K31" s="158"/>
      <c r="L31" s="51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="30" customFormat="true" ht="14.4" hidden="false" customHeight="true" outlineLevel="0" collapsed="false">
      <c r="A32" s="26"/>
      <c r="B32" s="29"/>
      <c r="C32" s="26"/>
      <c r="D32" s="127" t="s">
        <v>205</v>
      </c>
      <c r="E32" s="26"/>
      <c r="F32" s="26"/>
      <c r="G32" s="26"/>
      <c r="H32" s="26"/>
      <c r="I32" s="26"/>
      <c r="J32" s="159" t="n">
        <f aca="false">J98</f>
        <v>0</v>
      </c>
      <c r="K32" s="26"/>
      <c r="L32" s="51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="30" customFormat="true" ht="14.4" hidden="false" customHeight="true" outlineLevel="0" collapsed="false">
      <c r="A33" s="26"/>
      <c r="B33" s="29"/>
      <c r="C33" s="26"/>
      <c r="D33" s="160" t="s">
        <v>194</v>
      </c>
      <c r="E33" s="26"/>
      <c r="F33" s="26"/>
      <c r="G33" s="26"/>
      <c r="H33" s="26"/>
      <c r="I33" s="26"/>
      <c r="J33" s="159" t="n">
        <f aca="false">J114</f>
        <v>0</v>
      </c>
      <c r="K33" s="26"/>
      <c r="L33" s="51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="30" customFormat="true" ht="25.35" hidden="false" customHeight="true" outlineLevel="0" collapsed="false">
      <c r="A34" s="26"/>
      <c r="B34" s="29"/>
      <c r="C34" s="26"/>
      <c r="D34" s="161" t="s">
        <v>34</v>
      </c>
      <c r="E34" s="26"/>
      <c r="F34" s="26"/>
      <c r="G34" s="26"/>
      <c r="H34" s="26"/>
      <c r="I34" s="26"/>
      <c r="J34" s="162" t="n">
        <f aca="false">ROUND(J32 + J33, 2)</f>
        <v>0</v>
      </c>
      <c r="K34" s="26"/>
      <c r="L34" s="51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="30" customFormat="true" ht="6.9" hidden="false" customHeight="true" outlineLevel="0" collapsed="false">
      <c r="A35" s="26"/>
      <c r="B35" s="29"/>
      <c r="C35" s="26"/>
      <c r="D35" s="158"/>
      <c r="E35" s="158"/>
      <c r="F35" s="158"/>
      <c r="G35" s="158"/>
      <c r="H35" s="158"/>
      <c r="I35" s="158"/>
      <c r="J35" s="158"/>
      <c r="K35" s="158"/>
      <c r="L35" s="51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="30" customFormat="true" ht="14.4" hidden="false" customHeight="true" outlineLevel="0" collapsed="false">
      <c r="A36" s="26"/>
      <c r="B36" s="29"/>
      <c r="C36" s="26"/>
      <c r="D36" s="26"/>
      <c r="E36" s="26"/>
      <c r="F36" s="163" t="s">
        <v>36</v>
      </c>
      <c r="G36" s="26"/>
      <c r="H36" s="26"/>
      <c r="I36" s="163" t="s">
        <v>35</v>
      </c>
      <c r="J36" s="163" t="s">
        <v>37</v>
      </c>
      <c r="K36" s="26"/>
      <c r="L36" s="51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="30" customFormat="true" ht="14.4" hidden="false" customHeight="true" outlineLevel="0" collapsed="false">
      <c r="A37" s="26"/>
      <c r="B37" s="29"/>
      <c r="C37" s="26"/>
      <c r="D37" s="164" t="s">
        <v>38</v>
      </c>
      <c r="E37" s="148" t="s">
        <v>39</v>
      </c>
      <c r="F37" s="165" t="n">
        <f aca="false">ROUND((SUM(BE114:BE121) + SUM(BE143:BE494)),  2)</f>
        <v>0</v>
      </c>
      <c r="G37" s="26"/>
      <c r="H37" s="26"/>
      <c r="I37" s="166" t="n">
        <v>0.21</v>
      </c>
      <c r="J37" s="165" t="n">
        <f aca="false">ROUND(((SUM(BE114:BE121) + SUM(BE143:BE494))*I37),  2)</f>
        <v>0</v>
      </c>
      <c r="K37" s="26"/>
      <c r="L37" s="51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="30" customFormat="true" ht="14.4" hidden="false" customHeight="true" outlineLevel="0" collapsed="false">
      <c r="A38" s="26"/>
      <c r="B38" s="29"/>
      <c r="C38" s="26"/>
      <c r="D38" s="26"/>
      <c r="E38" s="148" t="s">
        <v>40</v>
      </c>
      <c r="F38" s="165" t="n">
        <f aca="false">ROUND((SUM(BF114:BF121) + SUM(BF143:BF494)),  2)</f>
        <v>0</v>
      </c>
      <c r="G38" s="26"/>
      <c r="H38" s="26"/>
      <c r="I38" s="166" t="n">
        <v>0.15</v>
      </c>
      <c r="J38" s="165" t="n">
        <f aca="false">ROUND(((SUM(BF114:BF121) + SUM(BF143:BF494))*I38),  2)</f>
        <v>0</v>
      </c>
      <c r="K38" s="26"/>
      <c r="L38" s="51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="30" customFormat="true" ht="14.4" hidden="true" customHeight="true" outlineLevel="0" collapsed="false">
      <c r="A39" s="26"/>
      <c r="B39" s="29"/>
      <c r="C39" s="26"/>
      <c r="D39" s="26"/>
      <c r="E39" s="148" t="s">
        <v>41</v>
      </c>
      <c r="F39" s="165" t="n">
        <f aca="false">ROUND((SUM(BG114:BG121) + SUM(BG143:BG494)),  2)</f>
        <v>0</v>
      </c>
      <c r="G39" s="26"/>
      <c r="H39" s="26"/>
      <c r="I39" s="166" t="n">
        <v>0.21</v>
      </c>
      <c r="J39" s="165" t="n">
        <f aca="false">0</f>
        <v>0</v>
      </c>
      <c r="K39" s="26"/>
      <c r="L39" s="51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="30" customFormat="true" ht="14.4" hidden="true" customHeight="true" outlineLevel="0" collapsed="false">
      <c r="A40" s="26"/>
      <c r="B40" s="29"/>
      <c r="C40" s="26"/>
      <c r="D40" s="26"/>
      <c r="E40" s="148" t="s">
        <v>42</v>
      </c>
      <c r="F40" s="165" t="n">
        <f aca="false">ROUND((SUM(BH114:BH121) + SUM(BH143:BH494)),  2)</f>
        <v>0</v>
      </c>
      <c r="G40" s="26"/>
      <c r="H40" s="26"/>
      <c r="I40" s="166" t="n">
        <v>0.15</v>
      </c>
      <c r="J40" s="165" t="n">
        <f aca="false">0</f>
        <v>0</v>
      </c>
      <c r="K40" s="26"/>
      <c r="L40" s="51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="30" customFormat="true" ht="14.4" hidden="true" customHeight="true" outlineLevel="0" collapsed="false">
      <c r="A41" s="26"/>
      <c r="B41" s="29"/>
      <c r="C41" s="26"/>
      <c r="D41" s="26"/>
      <c r="E41" s="148" t="s">
        <v>43</v>
      </c>
      <c r="F41" s="165" t="n">
        <f aca="false">ROUND((SUM(BI114:BI121) + SUM(BI143:BI494)),  2)</f>
        <v>0</v>
      </c>
      <c r="G41" s="26"/>
      <c r="H41" s="26"/>
      <c r="I41" s="166" t="n">
        <v>0</v>
      </c>
      <c r="J41" s="165" t="n">
        <f aca="false">0</f>
        <v>0</v>
      </c>
      <c r="K41" s="26"/>
      <c r="L41" s="5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="30" customFormat="true" ht="6.9" hidden="false" customHeight="true" outlineLevel="0" collapsed="false">
      <c r="A42" s="26"/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51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="30" customFormat="true" ht="25.35" hidden="false" customHeight="true" outlineLevel="0" collapsed="false">
      <c r="A43" s="26"/>
      <c r="B43" s="29"/>
      <c r="C43" s="167"/>
      <c r="D43" s="168" t="s">
        <v>44</v>
      </c>
      <c r="E43" s="169"/>
      <c r="F43" s="169"/>
      <c r="G43" s="170" t="s">
        <v>45</v>
      </c>
      <c r="H43" s="171" t="s">
        <v>46</v>
      </c>
      <c r="I43" s="169"/>
      <c r="J43" s="172" t="n">
        <f aca="false">SUM(J34:J41)</f>
        <v>0</v>
      </c>
      <c r="K43" s="173"/>
      <c r="L43" s="51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</row>
    <row r="44" s="30" customFormat="true" ht="14.4" hidden="false" customHeight="true" outlineLevel="0" collapsed="false">
      <c r="A44" s="26"/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51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customFormat="false" ht="14.4" hidden="false" customHeight="true" outlineLevel="0" collapsed="false">
      <c r="B45" s="6"/>
      <c r="L45" s="6"/>
    </row>
    <row r="46" customFormat="false" ht="14.4" hidden="false" customHeight="true" outlineLevel="0" collapsed="false">
      <c r="B46" s="6"/>
      <c r="L46" s="6"/>
    </row>
    <row r="47" customFormat="false" ht="14.4" hidden="false" customHeight="true" outlineLevel="0" collapsed="false">
      <c r="B47" s="6"/>
      <c r="L47" s="6"/>
    </row>
    <row r="48" customFormat="false" ht="14.4" hidden="false" customHeight="true" outlineLevel="0" collapsed="false">
      <c r="B48" s="6"/>
      <c r="L48" s="6"/>
    </row>
    <row r="49" customFormat="false" ht="14.4" hidden="false" customHeight="true" outlineLevel="0" collapsed="false">
      <c r="B49" s="6"/>
      <c r="L49" s="6"/>
    </row>
    <row r="50" s="30" customFormat="true" ht="14.4" hidden="false" customHeight="true" outlineLevel="0" collapsed="false">
      <c r="B50" s="51"/>
      <c r="D50" s="174" t="s">
        <v>47</v>
      </c>
      <c r="E50" s="175"/>
      <c r="F50" s="175"/>
      <c r="G50" s="174" t="s">
        <v>48</v>
      </c>
      <c r="H50" s="175"/>
      <c r="I50" s="175"/>
      <c r="J50" s="175"/>
      <c r="K50" s="175"/>
      <c r="L50" s="51"/>
    </row>
    <row r="51" customFormat="false" ht="10.2" hidden="false" customHeight="false" outlineLevel="0" collapsed="false">
      <c r="B51" s="6"/>
      <c r="L51" s="6"/>
    </row>
    <row r="52" customFormat="false" ht="10.2" hidden="false" customHeight="false" outlineLevel="0" collapsed="false">
      <c r="B52" s="6"/>
      <c r="L52" s="6"/>
    </row>
    <row r="53" customFormat="false" ht="10.2" hidden="false" customHeight="false" outlineLevel="0" collapsed="false">
      <c r="B53" s="6"/>
      <c r="L53" s="6"/>
    </row>
    <row r="54" customFormat="false" ht="10.2" hidden="false" customHeight="false" outlineLevel="0" collapsed="false">
      <c r="B54" s="6"/>
      <c r="L54" s="6"/>
    </row>
    <row r="55" customFormat="false" ht="10.2" hidden="false" customHeight="false" outlineLevel="0" collapsed="false">
      <c r="B55" s="6"/>
      <c r="L55" s="6"/>
    </row>
    <row r="56" customFormat="false" ht="10.2" hidden="false" customHeight="false" outlineLevel="0" collapsed="false">
      <c r="B56" s="6"/>
      <c r="L56" s="6"/>
    </row>
    <row r="57" customFormat="false" ht="10.2" hidden="false" customHeight="false" outlineLevel="0" collapsed="false">
      <c r="B57" s="6"/>
      <c r="L57" s="6"/>
    </row>
    <row r="58" customFormat="false" ht="10.2" hidden="false" customHeight="false" outlineLevel="0" collapsed="false">
      <c r="B58" s="6"/>
      <c r="L58" s="6"/>
    </row>
    <row r="59" customFormat="false" ht="10.2" hidden="false" customHeight="false" outlineLevel="0" collapsed="false">
      <c r="B59" s="6"/>
      <c r="L59" s="6"/>
    </row>
    <row r="60" customFormat="false" ht="10.2" hidden="false" customHeight="false" outlineLevel="0" collapsed="false">
      <c r="B60" s="6"/>
      <c r="L60" s="6"/>
    </row>
    <row r="61" s="30" customFormat="true" ht="13.2" hidden="false" customHeight="false" outlineLevel="0" collapsed="false">
      <c r="A61" s="26"/>
      <c r="B61" s="29"/>
      <c r="C61" s="26"/>
      <c r="D61" s="176" t="s">
        <v>49</v>
      </c>
      <c r="E61" s="177"/>
      <c r="F61" s="178" t="s">
        <v>50</v>
      </c>
      <c r="G61" s="176" t="s">
        <v>49</v>
      </c>
      <c r="H61" s="177"/>
      <c r="I61" s="177"/>
      <c r="J61" s="179" t="s">
        <v>50</v>
      </c>
      <c r="K61" s="177"/>
      <c r="L61" s="51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customFormat="false" ht="10.2" hidden="false" customHeight="false" outlineLevel="0" collapsed="false">
      <c r="B62" s="6"/>
      <c r="L62" s="6"/>
    </row>
    <row r="63" customFormat="false" ht="10.2" hidden="false" customHeight="false" outlineLevel="0" collapsed="false">
      <c r="B63" s="6"/>
      <c r="L63" s="6"/>
    </row>
    <row r="64" customFormat="false" ht="10.2" hidden="false" customHeight="false" outlineLevel="0" collapsed="false">
      <c r="B64" s="6"/>
      <c r="L64" s="6"/>
    </row>
    <row r="65" s="30" customFormat="true" ht="13.2" hidden="false" customHeight="false" outlineLevel="0" collapsed="false">
      <c r="A65" s="26"/>
      <c r="B65" s="29"/>
      <c r="C65" s="26"/>
      <c r="D65" s="174" t="s">
        <v>51</v>
      </c>
      <c r="E65" s="180"/>
      <c r="F65" s="180"/>
      <c r="G65" s="174" t="s">
        <v>52</v>
      </c>
      <c r="H65" s="180"/>
      <c r="I65" s="180"/>
      <c r="J65" s="180"/>
      <c r="K65" s="180"/>
      <c r="L65" s="51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customFormat="false" ht="10.2" hidden="false" customHeight="false" outlineLevel="0" collapsed="false">
      <c r="B66" s="6"/>
      <c r="L66" s="6"/>
    </row>
    <row r="67" customFormat="false" ht="10.2" hidden="false" customHeight="false" outlineLevel="0" collapsed="false">
      <c r="B67" s="6"/>
      <c r="L67" s="6"/>
    </row>
    <row r="68" customFormat="false" ht="10.2" hidden="false" customHeight="false" outlineLevel="0" collapsed="false">
      <c r="B68" s="6"/>
      <c r="L68" s="6"/>
    </row>
    <row r="69" customFormat="false" ht="10.2" hidden="false" customHeight="false" outlineLevel="0" collapsed="false">
      <c r="B69" s="6"/>
      <c r="L69" s="6"/>
    </row>
    <row r="70" customFormat="false" ht="10.2" hidden="false" customHeight="false" outlineLevel="0" collapsed="false">
      <c r="B70" s="6"/>
      <c r="L70" s="6"/>
    </row>
    <row r="71" customFormat="false" ht="10.2" hidden="false" customHeight="false" outlineLevel="0" collapsed="false">
      <c r="B71" s="6"/>
      <c r="L71" s="6"/>
    </row>
    <row r="72" customFormat="false" ht="10.2" hidden="false" customHeight="false" outlineLevel="0" collapsed="false">
      <c r="B72" s="6"/>
      <c r="L72" s="6"/>
    </row>
    <row r="73" customFormat="false" ht="10.2" hidden="false" customHeight="false" outlineLevel="0" collapsed="false">
      <c r="B73" s="6"/>
      <c r="L73" s="6"/>
    </row>
    <row r="74" customFormat="false" ht="10.2" hidden="false" customHeight="false" outlineLevel="0" collapsed="false">
      <c r="B74" s="6"/>
      <c r="L74" s="6"/>
    </row>
    <row r="75" customFormat="false" ht="10.2" hidden="false" customHeight="false" outlineLevel="0" collapsed="false">
      <c r="B75" s="6"/>
      <c r="L75" s="6"/>
    </row>
    <row r="76" s="30" customFormat="true" ht="13.2" hidden="false" customHeight="false" outlineLevel="0" collapsed="false">
      <c r="A76" s="26"/>
      <c r="B76" s="29"/>
      <c r="C76" s="26"/>
      <c r="D76" s="176" t="s">
        <v>49</v>
      </c>
      <c r="E76" s="177"/>
      <c r="F76" s="178" t="s">
        <v>50</v>
      </c>
      <c r="G76" s="176" t="s">
        <v>49</v>
      </c>
      <c r="H76" s="177"/>
      <c r="I76" s="177"/>
      <c r="J76" s="179" t="s">
        <v>50</v>
      </c>
      <c r="K76" s="177"/>
      <c r="L76" s="51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="30" customFormat="true" ht="14.4" hidden="false" customHeight="true" outlineLevel="0" collapsed="false">
      <c r="A77" s="26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51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="30" customFormat="true" ht="6.9" hidden="false" customHeight="true" outlineLevel="0" collapsed="false">
      <c r="A81" s="26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51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="30" customFormat="true" ht="24.9" hidden="false" customHeight="true" outlineLevel="0" collapsed="false">
      <c r="A82" s="26"/>
      <c r="B82" s="27"/>
      <c r="C82" s="9" t="s">
        <v>206</v>
      </c>
      <c r="D82" s="28"/>
      <c r="E82" s="28"/>
      <c r="F82" s="28"/>
      <c r="G82" s="28"/>
      <c r="H82" s="28"/>
      <c r="I82" s="28"/>
      <c r="J82" s="28"/>
      <c r="K82" s="28"/>
      <c r="L82" s="51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="30" customFormat="true" ht="6.9" hidden="false" customHeight="true" outlineLevel="0" collapsed="false">
      <c r="A83" s="26"/>
      <c r="B83" s="27"/>
      <c r="C83" s="28"/>
      <c r="D83" s="28"/>
      <c r="E83" s="28"/>
      <c r="F83" s="28"/>
      <c r="G83" s="28"/>
      <c r="H83" s="28"/>
      <c r="I83" s="28"/>
      <c r="J83" s="28"/>
      <c r="K83" s="28"/>
      <c r="L83" s="51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="30" customFormat="true" ht="12" hidden="false" customHeight="true" outlineLevel="0" collapsed="false">
      <c r="A84" s="26"/>
      <c r="B84" s="27"/>
      <c r="C84" s="17" t="s">
        <v>15</v>
      </c>
      <c r="D84" s="28"/>
      <c r="E84" s="28"/>
      <c r="F84" s="28"/>
      <c r="G84" s="28"/>
      <c r="H84" s="28"/>
      <c r="I84" s="28"/>
      <c r="J84" s="28"/>
      <c r="K84" s="28"/>
      <c r="L84" s="51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="30" customFormat="true" ht="16.5" hidden="false" customHeight="true" outlineLevel="0" collapsed="false">
      <c r="A85" s="26"/>
      <c r="B85" s="27"/>
      <c r="C85" s="28"/>
      <c r="D85" s="28"/>
      <c r="E85" s="185" t="str">
        <f aca="false">E7</f>
        <v>Zlepšování kvality a dostupnosti vzdělávání  ZŠ Ivančická 218, Moravský Krumlov</v>
      </c>
      <c r="F85" s="185"/>
      <c r="G85" s="185"/>
      <c r="H85" s="185"/>
      <c r="I85" s="28"/>
      <c r="J85" s="28"/>
      <c r="K85" s="28"/>
      <c r="L85" s="51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customFormat="false" ht="12" hidden="false" customHeight="true" outlineLevel="0" collapsed="false">
      <c r="B86" s="7"/>
      <c r="C86" s="17" t="s">
        <v>201</v>
      </c>
      <c r="D86" s="8"/>
      <c r="E86" s="8"/>
      <c r="F86" s="8"/>
      <c r="G86" s="8"/>
      <c r="H86" s="8"/>
      <c r="I86" s="8"/>
      <c r="J86" s="8"/>
      <c r="K86" s="8"/>
      <c r="L86" s="6"/>
    </row>
    <row r="87" s="30" customFormat="true" ht="16.5" hidden="false" customHeight="true" outlineLevel="0" collapsed="false">
      <c r="A87" s="26"/>
      <c r="B87" s="27"/>
      <c r="C87" s="28"/>
      <c r="D87" s="28"/>
      <c r="E87" s="185" t="s">
        <v>1741</v>
      </c>
      <c r="F87" s="185"/>
      <c r="G87" s="185"/>
      <c r="H87" s="185"/>
      <c r="I87" s="28"/>
      <c r="J87" s="28"/>
      <c r="K87" s="28"/>
      <c r="L87" s="51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="30" customFormat="true" ht="12" hidden="false" customHeight="true" outlineLevel="0" collapsed="false">
      <c r="A88" s="26"/>
      <c r="B88" s="27"/>
      <c r="C88" s="17" t="s">
        <v>203</v>
      </c>
      <c r="D88" s="28"/>
      <c r="E88" s="28"/>
      <c r="F88" s="28"/>
      <c r="G88" s="28"/>
      <c r="H88" s="28"/>
      <c r="I88" s="28"/>
      <c r="J88" s="28"/>
      <c r="K88" s="28"/>
      <c r="L88" s="51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="30" customFormat="true" ht="16.5" hidden="false" customHeight="true" outlineLevel="0" collapsed="false">
      <c r="A89" s="26"/>
      <c r="B89" s="27"/>
      <c r="C89" s="28"/>
      <c r="D89" s="28"/>
      <c r="E89" s="66" t="str">
        <f aca="false">E11</f>
        <v>51.12.2 - cvičná kuchyň, I.B-9 - elektro</v>
      </c>
      <c r="F89" s="66"/>
      <c r="G89" s="66"/>
      <c r="H89" s="66"/>
      <c r="I89" s="28"/>
      <c r="J89" s="28"/>
      <c r="K89" s="28"/>
      <c r="L89" s="51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="30" customFormat="true" ht="6.9" hidden="false" customHeight="true" outlineLevel="0" collapsed="false">
      <c r="A90" s="26"/>
      <c r="B90" s="27"/>
      <c r="C90" s="28"/>
      <c r="D90" s="28"/>
      <c r="E90" s="28"/>
      <c r="F90" s="28"/>
      <c r="G90" s="28"/>
      <c r="H90" s="28"/>
      <c r="I90" s="28"/>
      <c r="J90" s="28"/>
      <c r="K90" s="28"/>
      <c r="L90" s="51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="30" customFormat="true" ht="12" hidden="false" customHeight="true" outlineLevel="0" collapsed="false">
      <c r="A91" s="26"/>
      <c r="B91" s="27"/>
      <c r="C91" s="17" t="s">
        <v>19</v>
      </c>
      <c r="D91" s="28"/>
      <c r="E91" s="28"/>
      <c r="F91" s="18" t="str">
        <f aca="false">F14</f>
        <v> </v>
      </c>
      <c r="G91" s="28"/>
      <c r="H91" s="28"/>
      <c r="I91" s="17" t="s">
        <v>21</v>
      </c>
      <c r="J91" s="186" t="str">
        <f aca="false">IF(J14="","",J14)</f>
        <v>14. 8. 2023</v>
      </c>
      <c r="K91" s="28"/>
      <c r="L91" s="51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="30" customFormat="true" ht="6.9" hidden="false" customHeight="true" outlineLevel="0" collapsed="false">
      <c r="A92" s="26"/>
      <c r="B92" s="27"/>
      <c r="C92" s="28"/>
      <c r="D92" s="28"/>
      <c r="E92" s="28"/>
      <c r="F92" s="28"/>
      <c r="G92" s="28"/>
      <c r="H92" s="28"/>
      <c r="I92" s="28"/>
      <c r="J92" s="28"/>
      <c r="K92" s="28"/>
      <c r="L92" s="51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="30" customFormat="true" ht="15.15" hidden="false" customHeight="true" outlineLevel="0" collapsed="false">
      <c r="A93" s="26"/>
      <c r="B93" s="27"/>
      <c r="C93" s="17" t="s">
        <v>23</v>
      </c>
      <c r="D93" s="28"/>
      <c r="E93" s="28"/>
      <c r="F93" s="18" t="str">
        <f aca="false">E17</f>
        <v> </v>
      </c>
      <c r="G93" s="28"/>
      <c r="H93" s="28"/>
      <c r="I93" s="17" t="s">
        <v>28</v>
      </c>
      <c r="J93" s="187" t="str">
        <f aca="false">E23</f>
        <v> </v>
      </c>
      <c r="K93" s="28"/>
      <c r="L93" s="51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="30" customFormat="true" ht="15.15" hidden="false" customHeight="true" outlineLevel="0" collapsed="false">
      <c r="A94" s="26"/>
      <c r="B94" s="27"/>
      <c r="C94" s="17" t="s">
        <v>26</v>
      </c>
      <c r="D94" s="28"/>
      <c r="E94" s="28"/>
      <c r="F94" s="18" t="str">
        <f aca="false">IF(E20="","",E20)</f>
        <v>Vyplň údaj</v>
      </c>
      <c r="G94" s="28"/>
      <c r="H94" s="28"/>
      <c r="I94" s="17" t="s">
        <v>30</v>
      </c>
      <c r="J94" s="187" t="str">
        <f aca="false">E26</f>
        <v> </v>
      </c>
      <c r="K94" s="28"/>
      <c r="L94" s="51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="30" customFormat="true" ht="10.35" hidden="false" customHeight="true" outlineLevel="0" collapsed="false">
      <c r="A95" s="26"/>
      <c r="B95" s="27"/>
      <c r="C95" s="28"/>
      <c r="D95" s="28"/>
      <c r="E95" s="28"/>
      <c r="F95" s="28"/>
      <c r="G95" s="28"/>
      <c r="H95" s="28"/>
      <c r="I95" s="28"/>
      <c r="J95" s="28"/>
      <c r="K95" s="28"/>
      <c r="L95" s="51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="30" customFormat="true" ht="29.25" hidden="false" customHeight="true" outlineLevel="0" collapsed="false">
      <c r="A96" s="26"/>
      <c r="B96" s="27"/>
      <c r="C96" s="188" t="s">
        <v>207</v>
      </c>
      <c r="D96" s="142"/>
      <c r="E96" s="142"/>
      <c r="F96" s="142"/>
      <c r="G96" s="142"/>
      <c r="H96" s="142"/>
      <c r="I96" s="142"/>
      <c r="J96" s="189" t="s">
        <v>208</v>
      </c>
      <c r="K96" s="142"/>
      <c r="L96" s="51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="30" customFormat="true" ht="10.35" hidden="false" customHeight="true" outlineLevel="0" collapsed="false">
      <c r="A97" s="26"/>
      <c r="B97" s="27"/>
      <c r="C97" s="28"/>
      <c r="D97" s="28"/>
      <c r="E97" s="28"/>
      <c r="F97" s="28"/>
      <c r="G97" s="28"/>
      <c r="H97" s="28"/>
      <c r="I97" s="28"/>
      <c r="J97" s="28"/>
      <c r="K97" s="28"/>
      <c r="L97" s="51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="30" customFormat="true" ht="22.8" hidden="false" customHeight="true" outlineLevel="0" collapsed="false">
      <c r="A98" s="26"/>
      <c r="B98" s="27"/>
      <c r="C98" s="190" t="s">
        <v>209</v>
      </c>
      <c r="D98" s="28"/>
      <c r="E98" s="28"/>
      <c r="F98" s="28"/>
      <c r="G98" s="28"/>
      <c r="H98" s="28"/>
      <c r="I98" s="28"/>
      <c r="J98" s="191" t="n">
        <f aca="false">J143</f>
        <v>0</v>
      </c>
      <c r="K98" s="28"/>
      <c r="L98" s="51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3" t="s">
        <v>210</v>
      </c>
    </row>
    <row r="99" s="192" customFormat="true" ht="24.9" hidden="false" customHeight="true" outlineLevel="0" collapsed="false">
      <c r="B99" s="193"/>
      <c r="C99" s="194"/>
      <c r="D99" s="195" t="s">
        <v>211</v>
      </c>
      <c r="E99" s="196"/>
      <c r="F99" s="196"/>
      <c r="G99" s="196"/>
      <c r="H99" s="196"/>
      <c r="I99" s="196"/>
      <c r="J99" s="197" t="n">
        <f aca="false">J144</f>
        <v>0</v>
      </c>
      <c r="K99" s="194"/>
      <c r="L99" s="198"/>
    </row>
    <row r="100" s="199" customFormat="true" ht="19.95" hidden="false" customHeight="true" outlineLevel="0" collapsed="false">
      <c r="B100" s="200"/>
      <c r="C100" s="119"/>
      <c r="D100" s="201" t="s">
        <v>525</v>
      </c>
      <c r="E100" s="202"/>
      <c r="F100" s="202"/>
      <c r="G100" s="202"/>
      <c r="H100" s="202"/>
      <c r="I100" s="202"/>
      <c r="J100" s="203" t="n">
        <f aca="false">J145</f>
        <v>0</v>
      </c>
      <c r="K100" s="119"/>
      <c r="L100" s="204"/>
    </row>
    <row r="101" s="199" customFormat="true" ht="19.95" hidden="false" customHeight="true" outlineLevel="0" collapsed="false">
      <c r="B101" s="200"/>
      <c r="C101" s="119"/>
      <c r="D101" s="201" t="s">
        <v>213</v>
      </c>
      <c r="E101" s="202"/>
      <c r="F101" s="202"/>
      <c r="G101" s="202"/>
      <c r="H101" s="202"/>
      <c r="I101" s="202"/>
      <c r="J101" s="203" t="n">
        <f aca="false">J150</f>
        <v>0</v>
      </c>
      <c r="K101" s="119"/>
      <c r="L101" s="204"/>
    </row>
    <row r="102" s="199" customFormat="true" ht="19.95" hidden="false" customHeight="true" outlineLevel="0" collapsed="false">
      <c r="B102" s="200"/>
      <c r="C102" s="119"/>
      <c r="D102" s="201" t="s">
        <v>214</v>
      </c>
      <c r="E102" s="202"/>
      <c r="F102" s="202"/>
      <c r="G102" s="202"/>
      <c r="H102" s="202"/>
      <c r="I102" s="202"/>
      <c r="J102" s="203" t="n">
        <f aca="false">J177</f>
        <v>0</v>
      </c>
      <c r="K102" s="119"/>
      <c r="L102" s="204"/>
    </row>
    <row r="103" s="192" customFormat="true" ht="24.9" hidden="false" customHeight="true" outlineLevel="0" collapsed="false">
      <c r="B103" s="193"/>
      <c r="C103" s="194"/>
      <c r="D103" s="195" t="s">
        <v>215</v>
      </c>
      <c r="E103" s="196"/>
      <c r="F103" s="196"/>
      <c r="G103" s="196"/>
      <c r="H103" s="196"/>
      <c r="I103" s="196"/>
      <c r="J103" s="197" t="n">
        <f aca="false">J186</f>
        <v>0</v>
      </c>
      <c r="K103" s="194"/>
      <c r="L103" s="198"/>
    </row>
    <row r="104" s="199" customFormat="true" ht="19.95" hidden="false" customHeight="true" outlineLevel="0" collapsed="false">
      <c r="B104" s="200"/>
      <c r="C104" s="119"/>
      <c r="D104" s="201" t="s">
        <v>526</v>
      </c>
      <c r="E104" s="202"/>
      <c r="F104" s="202"/>
      <c r="G104" s="202"/>
      <c r="H104" s="202"/>
      <c r="I104" s="202"/>
      <c r="J104" s="203" t="n">
        <f aca="false">J187</f>
        <v>0</v>
      </c>
      <c r="K104" s="119"/>
      <c r="L104" s="204"/>
    </row>
    <row r="105" s="199" customFormat="true" ht="14.85" hidden="false" customHeight="true" outlineLevel="0" collapsed="false">
      <c r="B105" s="200"/>
      <c r="C105" s="119"/>
      <c r="D105" s="201" t="s">
        <v>527</v>
      </c>
      <c r="E105" s="202"/>
      <c r="F105" s="202"/>
      <c r="G105" s="202"/>
      <c r="H105" s="202"/>
      <c r="I105" s="202"/>
      <c r="J105" s="203" t="n">
        <f aca="false">J188</f>
        <v>0</v>
      </c>
      <c r="K105" s="119"/>
      <c r="L105" s="204"/>
    </row>
    <row r="106" s="199" customFormat="true" ht="14.85" hidden="false" customHeight="true" outlineLevel="0" collapsed="false">
      <c r="B106" s="200"/>
      <c r="C106" s="119"/>
      <c r="D106" s="201" t="s">
        <v>528</v>
      </c>
      <c r="E106" s="202"/>
      <c r="F106" s="202"/>
      <c r="G106" s="202"/>
      <c r="H106" s="202"/>
      <c r="I106" s="202"/>
      <c r="J106" s="203" t="n">
        <f aca="false">J360</f>
        <v>0</v>
      </c>
      <c r="K106" s="119"/>
      <c r="L106" s="204"/>
    </row>
    <row r="107" s="199" customFormat="true" ht="14.85" hidden="false" customHeight="true" outlineLevel="0" collapsed="false">
      <c r="B107" s="200"/>
      <c r="C107" s="119"/>
      <c r="D107" s="201" t="s">
        <v>1773</v>
      </c>
      <c r="E107" s="202"/>
      <c r="F107" s="202"/>
      <c r="G107" s="202"/>
      <c r="H107" s="202"/>
      <c r="I107" s="202"/>
      <c r="J107" s="203" t="n">
        <f aca="false">J379</f>
        <v>0</v>
      </c>
      <c r="K107" s="119"/>
      <c r="L107" s="204"/>
    </row>
    <row r="108" s="199" customFormat="true" ht="14.85" hidden="false" customHeight="true" outlineLevel="0" collapsed="false">
      <c r="B108" s="200"/>
      <c r="C108" s="119"/>
      <c r="D108" s="201" t="s">
        <v>530</v>
      </c>
      <c r="E108" s="202"/>
      <c r="F108" s="202"/>
      <c r="G108" s="202"/>
      <c r="H108" s="202"/>
      <c r="I108" s="202"/>
      <c r="J108" s="203" t="n">
        <f aca="false">J402</f>
        <v>0</v>
      </c>
      <c r="K108" s="119"/>
      <c r="L108" s="204"/>
    </row>
    <row r="109" s="199" customFormat="true" ht="19.95" hidden="false" customHeight="true" outlineLevel="0" collapsed="false">
      <c r="B109" s="200"/>
      <c r="C109" s="119"/>
      <c r="D109" s="201" t="s">
        <v>531</v>
      </c>
      <c r="E109" s="202"/>
      <c r="F109" s="202"/>
      <c r="G109" s="202"/>
      <c r="H109" s="202"/>
      <c r="I109" s="202"/>
      <c r="J109" s="203" t="n">
        <f aca="false">J431</f>
        <v>0</v>
      </c>
      <c r="K109" s="119"/>
      <c r="L109" s="204"/>
    </row>
    <row r="110" s="199" customFormat="true" ht="14.85" hidden="false" customHeight="true" outlineLevel="0" collapsed="false">
      <c r="B110" s="200"/>
      <c r="C110" s="119"/>
      <c r="D110" s="201" t="s">
        <v>532</v>
      </c>
      <c r="E110" s="202"/>
      <c r="F110" s="202"/>
      <c r="G110" s="202"/>
      <c r="H110" s="202"/>
      <c r="I110" s="202"/>
      <c r="J110" s="203" t="n">
        <f aca="false">J432</f>
        <v>0</v>
      </c>
      <c r="K110" s="119"/>
      <c r="L110" s="204"/>
    </row>
    <row r="111" s="199" customFormat="true" ht="19.95" hidden="false" customHeight="true" outlineLevel="0" collapsed="false">
      <c r="B111" s="200"/>
      <c r="C111" s="119"/>
      <c r="D111" s="201" t="s">
        <v>534</v>
      </c>
      <c r="E111" s="202"/>
      <c r="F111" s="202"/>
      <c r="G111" s="202"/>
      <c r="H111" s="202"/>
      <c r="I111" s="202"/>
      <c r="J111" s="203" t="n">
        <f aca="false">J474</f>
        <v>0</v>
      </c>
      <c r="K111" s="119"/>
      <c r="L111" s="204"/>
    </row>
    <row r="112" s="30" customFormat="true" ht="21.75" hidden="false" customHeight="true" outlineLevel="0" collapsed="false">
      <c r="A112" s="26"/>
      <c r="B112" s="27"/>
      <c r="C112" s="28"/>
      <c r="D112" s="28"/>
      <c r="E112" s="28"/>
      <c r="F112" s="28"/>
      <c r="G112" s="28"/>
      <c r="H112" s="28"/>
      <c r="I112" s="28"/>
      <c r="J112" s="28"/>
      <c r="K112" s="28"/>
      <c r="L112" s="51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="30" customFormat="true" ht="6.9" hidden="false" customHeight="true" outlineLevel="0" collapsed="false">
      <c r="A113" s="26"/>
      <c r="B113" s="27"/>
      <c r="C113" s="28"/>
      <c r="D113" s="28"/>
      <c r="E113" s="28"/>
      <c r="F113" s="28"/>
      <c r="G113" s="28"/>
      <c r="H113" s="28"/>
      <c r="I113" s="28"/>
      <c r="J113" s="28"/>
      <c r="K113" s="28"/>
      <c r="L113" s="51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="30" customFormat="true" ht="29.25" hidden="false" customHeight="true" outlineLevel="0" collapsed="false">
      <c r="A114" s="26"/>
      <c r="B114" s="27"/>
      <c r="C114" s="190" t="s">
        <v>223</v>
      </c>
      <c r="D114" s="28"/>
      <c r="E114" s="28"/>
      <c r="F114" s="28"/>
      <c r="G114" s="28"/>
      <c r="H114" s="28"/>
      <c r="I114" s="28"/>
      <c r="J114" s="205" t="n">
        <f aca="false">ROUND(J115 + J116 + J117 + J118 + J119 + J120,2)</f>
        <v>0</v>
      </c>
      <c r="K114" s="28"/>
      <c r="L114" s="51"/>
      <c r="N114" s="206" t="s">
        <v>38</v>
      </c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="30" customFormat="true" ht="18" hidden="false" customHeight="true" outlineLevel="0" collapsed="false">
      <c r="A115" s="26"/>
      <c r="B115" s="27"/>
      <c r="C115" s="28"/>
      <c r="D115" s="138" t="s">
        <v>224</v>
      </c>
      <c r="E115" s="138"/>
      <c r="F115" s="138"/>
      <c r="G115" s="28"/>
      <c r="H115" s="28"/>
      <c r="I115" s="28"/>
      <c r="J115" s="207" t="n">
        <v>0</v>
      </c>
      <c r="K115" s="28"/>
      <c r="L115" s="208"/>
      <c r="M115" s="209"/>
      <c r="N115" s="210" t="s">
        <v>39</v>
      </c>
      <c r="O115" s="209"/>
      <c r="P115" s="209"/>
      <c r="Q115" s="209"/>
      <c r="R115" s="209"/>
      <c r="S115" s="211"/>
      <c r="T115" s="211"/>
      <c r="U115" s="211"/>
      <c r="V115" s="211"/>
      <c r="W115" s="211"/>
      <c r="X115" s="211"/>
      <c r="Y115" s="211"/>
      <c r="Z115" s="211"/>
      <c r="AA115" s="211"/>
      <c r="AB115" s="211"/>
      <c r="AC115" s="211"/>
      <c r="AD115" s="211"/>
      <c r="AE115" s="211"/>
      <c r="AF115" s="209"/>
      <c r="AG115" s="209"/>
      <c r="AH115" s="209"/>
      <c r="AI115" s="209"/>
      <c r="AJ115" s="209"/>
      <c r="AK115" s="209"/>
      <c r="AL115" s="209"/>
      <c r="AM115" s="209"/>
      <c r="AN115" s="209"/>
      <c r="AO115" s="209"/>
      <c r="AP115" s="209"/>
      <c r="AQ115" s="209"/>
      <c r="AR115" s="209"/>
      <c r="AS115" s="209"/>
      <c r="AT115" s="209"/>
      <c r="AU115" s="209"/>
      <c r="AV115" s="209"/>
      <c r="AW115" s="209"/>
      <c r="AX115" s="209"/>
      <c r="AY115" s="212" t="s">
        <v>225</v>
      </c>
      <c r="AZ115" s="209"/>
      <c r="BA115" s="209"/>
      <c r="BB115" s="209"/>
      <c r="BC115" s="209"/>
      <c r="BD115" s="209"/>
      <c r="BE115" s="213" t="n">
        <f aca="false">IF(N115="základní",J115,0)</f>
        <v>0</v>
      </c>
      <c r="BF115" s="213" t="n">
        <f aca="false">IF(N115="snížená",J115,0)</f>
        <v>0</v>
      </c>
      <c r="BG115" s="213" t="n">
        <f aca="false">IF(N115="zákl. přenesená",J115,0)</f>
        <v>0</v>
      </c>
      <c r="BH115" s="213" t="n">
        <f aca="false">IF(N115="sníž. přenesená",J115,0)</f>
        <v>0</v>
      </c>
      <c r="BI115" s="213" t="n">
        <f aca="false">IF(N115="nulová",J115,0)</f>
        <v>0</v>
      </c>
      <c r="BJ115" s="212" t="s">
        <v>81</v>
      </c>
      <c r="BK115" s="209"/>
      <c r="BL115" s="209"/>
      <c r="BM115" s="209"/>
    </row>
    <row r="116" s="30" customFormat="true" ht="18" hidden="false" customHeight="true" outlineLevel="0" collapsed="false">
      <c r="A116" s="26"/>
      <c r="B116" s="27"/>
      <c r="C116" s="28"/>
      <c r="D116" s="138" t="s">
        <v>226</v>
      </c>
      <c r="E116" s="138"/>
      <c r="F116" s="138"/>
      <c r="G116" s="28"/>
      <c r="H116" s="28"/>
      <c r="I116" s="28"/>
      <c r="J116" s="207" t="n">
        <v>0</v>
      </c>
      <c r="K116" s="28"/>
      <c r="L116" s="208"/>
      <c r="M116" s="209"/>
      <c r="N116" s="210" t="s">
        <v>39</v>
      </c>
      <c r="O116" s="209"/>
      <c r="P116" s="209"/>
      <c r="Q116" s="209"/>
      <c r="R116" s="209"/>
      <c r="S116" s="211"/>
      <c r="T116" s="211"/>
      <c r="U116" s="211"/>
      <c r="V116" s="211"/>
      <c r="W116" s="211"/>
      <c r="X116" s="211"/>
      <c r="Y116" s="211"/>
      <c r="Z116" s="211"/>
      <c r="AA116" s="211"/>
      <c r="AB116" s="211"/>
      <c r="AC116" s="211"/>
      <c r="AD116" s="211"/>
      <c r="AE116" s="211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12" t="s">
        <v>225</v>
      </c>
      <c r="AZ116" s="209"/>
      <c r="BA116" s="209"/>
      <c r="BB116" s="209"/>
      <c r="BC116" s="209"/>
      <c r="BD116" s="209"/>
      <c r="BE116" s="213" t="n">
        <f aca="false">IF(N116="základní",J116,0)</f>
        <v>0</v>
      </c>
      <c r="BF116" s="213" t="n">
        <f aca="false">IF(N116="snížená",J116,0)</f>
        <v>0</v>
      </c>
      <c r="BG116" s="213" t="n">
        <f aca="false">IF(N116="zákl. přenesená",J116,0)</f>
        <v>0</v>
      </c>
      <c r="BH116" s="213" t="n">
        <f aca="false">IF(N116="sníž. přenesená",J116,0)</f>
        <v>0</v>
      </c>
      <c r="BI116" s="213" t="n">
        <f aca="false">IF(N116="nulová",J116,0)</f>
        <v>0</v>
      </c>
      <c r="BJ116" s="212" t="s">
        <v>81</v>
      </c>
      <c r="BK116" s="209"/>
      <c r="BL116" s="209"/>
      <c r="BM116" s="209"/>
    </row>
    <row r="117" s="30" customFormat="true" ht="18" hidden="false" customHeight="true" outlineLevel="0" collapsed="false">
      <c r="A117" s="26"/>
      <c r="B117" s="27"/>
      <c r="C117" s="28"/>
      <c r="D117" s="138" t="s">
        <v>227</v>
      </c>
      <c r="E117" s="138"/>
      <c r="F117" s="138"/>
      <c r="G117" s="28"/>
      <c r="H117" s="28"/>
      <c r="I117" s="28"/>
      <c r="J117" s="207" t="n">
        <v>0</v>
      </c>
      <c r="K117" s="28"/>
      <c r="L117" s="208"/>
      <c r="M117" s="209"/>
      <c r="N117" s="210" t="s">
        <v>39</v>
      </c>
      <c r="O117" s="209"/>
      <c r="P117" s="209"/>
      <c r="Q117" s="209"/>
      <c r="R117" s="209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12" t="s">
        <v>225</v>
      </c>
      <c r="AZ117" s="209"/>
      <c r="BA117" s="209"/>
      <c r="BB117" s="209"/>
      <c r="BC117" s="209"/>
      <c r="BD117" s="209"/>
      <c r="BE117" s="213" t="n">
        <f aca="false">IF(N117="základní",J117,0)</f>
        <v>0</v>
      </c>
      <c r="BF117" s="213" t="n">
        <f aca="false">IF(N117="snížená",J117,0)</f>
        <v>0</v>
      </c>
      <c r="BG117" s="213" t="n">
        <f aca="false">IF(N117="zákl. přenesená",J117,0)</f>
        <v>0</v>
      </c>
      <c r="BH117" s="213" t="n">
        <f aca="false">IF(N117="sníž. přenesená",J117,0)</f>
        <v>0</v>
      </c>
      <c r="BI117" s="213" t="n">
        <f aca="false">IF(N117="nulová",J117,0)</f>
        <v>0</v>
      </c>
      <c r="BJ117" s="212" t="s">
        <v>81</v>
      </c>
      <c r="BK117" s="209"/>
      <c r="BL117" s="209"/>
      <c r="BM117" s="209"/>
    </row>
    <row r="118" s="30" customFormat="true" ht="18" hidden="false" customHeight="true" outlineLevel="0" collapsed="false">
      <c r="A118" s="26"/>
      <c r="B118" s="27"/>
      <c r="C118" s="28"/>
      <c r="D118" s="138" t="s">
        <v>228</v>
      </c>
      <c r="E118" s="138"/>
      <c r="F118" s="138"/>
      <c r="G118" s="28"/>
      <c r="H118" s="28"/>
      <c r="I118" s="28"/>
      <c r="J118" s="207" t="n">
        <v>0</v>
      </c>
      <c r="K118" s="28"/>
      <c r="L118" s="208"/>
      <c r="M118" s="209"/>
      <c r="N118" s="210" t="s">
        <v>39</v>
      </c>
      <c r="O118" s="209"/>
      <c r="P118" s="209"/>
      <c r="Q118" s="209"/>
      <c r="R118" s="209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12" t="s">
        <v>225</v>
      </c>
      <c r="AZ118" s="209"/>
      <c r="BA118" s="209"/>
      <c r="BB118" s="209"/>
      <c r="BC118" s="209"/>
      <c r="BD118" s="209"/>
      <c r="BE118" s="213" t="n">
        <f aca="false">IF(N118="základní",J118,0)</f>
        <v>0</v>
      </c>
      <c r="BF118" s="213" t="n">
        <f aca="false">IF(N118="snížená",J118,0)</f>
        <v>0</v>
      </c>
      <c r="BG118" s="213" t="n">
        <f aca="false">IF(N118="zákl. přenesená",J118,0)</f>
        <v>0</v>
      </c>
      <c r="BH118" s="213" t="n">
        <f aca="false">IF(N118="sníž. přenesená",J118,0)</f>
        <v>0</v>
      </c>
      <c r="BI118" s="213" t="n">
        <f aca="false">IF(N118="nulová",J118,0)</f>
        <v>0</v>
      </c>
      <c r="BJ118" s="212" t="s">
        <v>81</v>
      </c>
      <c r="BK118" s="209"/>
      <c r="BL118" s="209"/>
      <c r="BM118" s="209"/>
    </row>
    <row r="119" s="30" customFormat="true" ht="18" hidden="false" customHeight="true" outlineLevel="0" collapsed="false">
      <c r="A119" s="26"/>
      <c r="B119" s="27"/>
      <c r="C119" s="28"/>
      <c r="D119" s="138" t="s">
        <v>229</v>
      </c>
      <c r="E119" s="138"/>
      <c r="F119" s="138"/>
      <c r="G119" s="28"/>
      <c r="H119" s="28"/>
      <c r="I119" s="28"/>
      <c r="J119" s="207" t="n">
        <v>0</v>
      </c>
      <c r="K119" s="28"/>
      <c r="L119" s="208"/>
      <c r="M119" s="209"/>
      <c r="N119" s="210" t="s">
        <v>39</v>
      </c>
      <c r="O119" s="209"/>
      <c r="P119" s="209"/>
      <c r="Q119" s="209"/>
      <c r="R119" s="209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12" t="s">
        <v>225</v>
      </c>
      <c r="AZ119" s="209"/>
      <c r="BA119" s="209"/>
      <c r="BB119" s="209"/>
      <c r="BC119" s="209"/>
      <c r="BD119" s="209"/>
      <c r="BE119" s="213" t="n">
        <f aca="false">IF(N119="základní",J119,0)</f>
        <v>0</v>
      </c>
      <c r="BF119" s="213" t="n">
        <f aca="false">IF(N119="snížená",J119,0)</f>
        <v>0</v>
      </c>
      <c r="BG119" s="213" t="n">
        <f aca="false">IF(N119="zákl. přenesená",J119,0)</f>
        <v>0</v>
      </c>
      <c r="BH119" s="213" t="n">
        <f aca="false">IF(N119="sníž. přenesená",J119,0)</f>
        <v>0</v>
      </c>
      <c r="BI119" s="213" t="n">
        <f aca="false">IF(N119="nulová",J119,0)</f>
        <v>0</v>
      </c>
      <c r="BJ119" s="212" t="s">
        <v>81</v>
      </c>
      <c r="BK119" s="209"/>
      <c r="BL119" s="209"/>
      <c r="BM119" s="209"/>
    </row>
    <row r="120" s="30" customFormat="true" ht="18" hidden="false" customHeight="true" outlineLevel="0" collapsed="false">
      <c r="A120" s="26"/>
      <c r="B120" s="27"/>
      <c r="C120" s="28"/>
      <c r="D120" s="214" t="s">
        <v>230</v>
      </c>
      <c r="E120" s="28"/>
      <c r="F120" s="28"/>
      <c r="G120" s="28"/>
      <c r="H120" s="28"/>
      <c r="I120" s="28"/>
      <c r="J120" s="207" t="n">
        <f aca="false">ROUND(J32*T120,2)</f>
        <v>0</v>
      </c>
      <c r="K120" s="28"/>
      <c r="L120" s="208"/>
      <c r="M120" s="209"/>
      <c r="N120" s="210" t="s">
        <v>39</v>
      </c>
      <c r="O120" s="209"/>
      <c r="P120" s="209"/>
      <c r="Q120" s="209"/>
      <c r="R120" s="209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12" t="s">
        <v>231</v>
      </c>
      <c r="AZ120" s="209"/>
      <c r="BA120" s="209"/>
      <c r="BB120" s="209"/>
      <c r="BC120" s="209"/>
      <c r="BD120" s="209"/>
      <c r="BE120" s="213" t="n">
        <f aca="false">IF(N120="základní",J120,0)</f>
        <v>0</v>
      </c>
      <c r="BF120" s="213" t="n">
        <f aca="false">IF(N120="snížená",J120,0)</f>
        <v>0</v>
      </c>
      <c r="BG120" s="213" t="n">
        <f aca="false">IF(N120="zákl. přenesená",J120,0)</f>
        <v>0</v>
      </c>
      <c r="BH120" s="213" t="n">
        <f aca="false">IF(N120="sníž. přenesená",J120,0)</f>
        <v>0</v>
      </c>
      <c r="BI120" s="213" t="n">
        <f aca="false">IF(N120="nulová",J120,0)</f>
        <v>0</v>
      </c>
      <c r="BJ120" s="212" t="s">
        <v>81</v>
      </c>
      <c r="BK120" s="209"/>
      <c r="BL120" s="209"/>
      <c r="BM120" s="209"/>
    </row>
    <row r="121" s="30" customFormat="true" ht="10.2" hidden="false" customHeight="false" outlineLevel="0" collapsed="false">
      <c r="A121" s="26"/>
      <c r="B121" s="27"/>
      <c r="C121" s="28"/>
      <c r="D121" s="28"/>
      <c r="E121" s="28"/>
      <c r="F121" s="28"/>
      <c r="G121" s="28"/>
      <c r="H121" s="28"/>
      <c r="I121" s="28"/>
      <c r="J121" s="28"/>
      <c r="K121" s="28"/>
      <c r="L121" s="51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="30" customFormat="true" ht="29.25" hidden="false" customHeight="true" outlineLevel="0" collapsed="false">
      <c r="A122" s="26"/>
      <c r="B122" s="27"/>
      <c r="C122" s="141" t="s">
        <v>199</v>
      </c>
      <c r="D122" s="142"/>
      <c r="E122" s="142"/>
      <c r="F122" s="142"/>
      <c r="G122" s="142"/>
      <c r="H122" s="142"/>
      <c r="I122" s="142"/>
      <c r="J122" s="215" t="n">
        <f aca="false">ROUND(J98+J114,2)</f>
        <v>0</v>
      </c>
      <c r="K122" s="142"/>
      <c r="L122" s="51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="30" customFormat="true" ht="6.9" hidden="false" customHeight="true" outlineLevel="0" collapsed="false">
      <c r="A123" s="26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1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7" s="30" customFormat="true" ht="6.9" hidden="false" customHeight="true" outlineLevel="0" collapsed="false">
      <c r="A127" s="26"/>
      <c r="B127" s="56"/>
      <c r="C127" s="57"/>
      <c r="D127" s="57"/>
      <c r="E127" s="57"/>
      <c r="F127" s="57"/>
      <c r="G127" s="57"/>
      <c r="H127" s="57"/>
      <c r="I127" s="57"/>
      <c r="J127" s="57"/>
      <c r="K127" s="57"/>
      <c r="L127" s="51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="30" customFormat="true" ht="24.9" hidden="false" customHeight="true" outlineLevel="0" collapsed="false">
      <c r="A128" s="26"/>
      <c r="B128" s="27"/>
      <c r="C128" s="9" t="s">
        <v>232</v>
      </c>
      <c r="D128" s="28"/>
      <c r="E128" s="28"/>
      <c r="F128" s="28"/>
      <c r="G128" s="28"/>
      <c r="H128" s="28"/>
      <c r="I128" s="28"/>
      <c r="J128" s="28"/>
      <c r="K128" s="28"/>
      <c r="L128" s="51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="30" customFormat="true" ht="6.9" hidden="false" customHeight="true" outlineLevel="0" collapsed="false">
      <c r="A129" s="26"/>
      <c r="B129" s="27"/>
      <c r="C129" s="28"/>
      <c r="D129" s="28"/>
      <c r="E129" s="28"/>
      <c r="F129" s="28"/>
      <c r="G129" s="28"/>
      <c r="H129" s="28"/>
      <c r="I129" s="28"/>
      <c r="J129" s="28"/>
      <c r="K129" s="28"/>
      <c r="L129" s="51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</row>
    <row r="130" s="30" customFormat="true" ht="12" hidden="false" customHeight="true" outlineLevel="0" collapsed="false">
      <c r="A130" s="26"/>
      <c r="B130" s="27"/>
      <c r="C130" s="17" t="s">
        <v>15</v>
      </c>
      <c r="D130" s="28"/>
      <c r="E130" s="28"/>
      <c r="F130" s="28"/>
      <c r="G130" s="28"/>
      <c r="H130" s="28"/>
      <c r="I130" s="28"/>
      <c r="J130" s="28"/>
      <c r="K130" s="28"/>
      <c r="L130" s="51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</row>
    <row r="131" s="30" customFormat="true" ht="16.5" hidden="false" customHeight="true" outlineLevel="0" collapsed="false">
      <c r="A131" s="26"/>
      <c r="B131" s="27"/>
      <c r="C131" s="28"/>
      <c r="D131" s="28"/>
      <c r="E131" s="185" t="str">
        <f aca="false">E7</f>
        <v>Zlepšování kvality a dostupnosti vzdělávání  ZŠ Ivančická 218, Moravský Krumlov</v>
      </c>
      <c r="F131" s="185"/>
      <c r="G131" s="185"/>
      <c r="H131" s="185"/>
      <c r="I131" s="28"/>
      <c r="J131" s="28"/>
      <c r="K131" s="28"/>
      <c r="L131" s="51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</row>
    <row r="132" customFormat="false" ht="12" hidden="false" customHeight="true" outlineLevel="0" collapsed="false">
      <c r="B132" s="7"/>
      <c r="C132" s="17" t="s">
        <v>201</v>
      </c>
      <c r="D132" s="8"/>
      <c r="E132" s="8"/>
      <c r="F132" s="8"/>
      <c r="G132" s="8"/>
      <c r="H132" s="8"/>
      <c r="I132" s="8"/>
      <c r="J132" s="8"/>
      <c r="K132" s="8"/>
      <c r="L132" s="6"/>
    </row>
    <row r="133" s="30" customFormat="true" ht="16.5" hidden="false" customHeight="true" outlineLevel="0" collapsed="false">
      <c r="A133" s="26"/>
      <c r="B133" s="27"/>
      <c r="C133" s="28"/>
      <c r="D133" s="28"/>
      <c r="E133" s="185" t="s">
        <v>1741</v>
      </c>
      <c r="F133" s="185"/>
      <c r="G133" s="185"/>
      <c r="H133" s="185"/>
      <c r="I133" s="28"/>
      <c r="J133" s="28"/>
      <c r="K133" s="28"/>
      <c r="L133" s="51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</row>
    <row r="134" s="30" customFormat="true" ht="12" hidden="false" customHeight="true" outlineLevel="0" collapsed="false">
      <c r="A134" s="26"/>
      <c r="B134" s="27"/>
      <c r="C134" s="17" t="s">
        <v>203</v>
      </c>
      <c r="D134" s="28"/>
      <c r="E134" s="28"/>
      <c r="F134" s="28"/>
      <c r="G134" s="28"/>
      <c r="H134" s="28"/>
      <c r="I134" s="28"/>
      <c r="J134" s="28"/>
      <c r="K134" s="28"/>
      <c r="L134" s="51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</row>
    <row r="135" s="30" customFormat="true" ht="16.5" hidden="false" customHeight="true" outlineLevel="0" collapsed="false">
      <c r="A135" s="26"/>
      <c r="B135" s="27"/>
      <c r="C135" s="28"/>
      <c r="D135" s="28"/>
      <c r="E135" s="66" t="str">
        <f aca="false">E11</f>
        <v>51.12.2 - cvičná kuchyň, I.B-9 - elektro</v>
      </c>
      <c r="F135" s="66"/>
      <c r="G135" s="66"/>
      <c r="H135" s="66"/>
      <c r="I135" s="28"/>
      <c r="J135" s="28"/>
      <c r="K135" s="28"/>
      <c r="L135" s="51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</row>
    <row r="136" s="30" customFormat="true" ht="6.9" hidden="false" customHeight="true" outlineLevel="0" collapsed="false">
      <c r="A136" s="26"/>
      <c r="B136" s="27"/>
      <c r="C136" s="28"/>
      <c r="D136" s="28"/>
      <c r="E136" s="28"/>
      <c r="F136" s="28"/>
      <c r="G136" s="28"/>
      <c r="H136" s="28"/>
      <c r="I136" s="28"/>
      <c r="J136" s="28"/>
      <c r="K136" s="28"/>
      <c r="L136" s="51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</row>
    <row r="137" s="30" customFormat="true" ht="12" hidden="false" customHeight="true" outlineLevel="0" collapsed="false">
      <c r="A137" s="26"/>
      <c r="B137" s="27"/>
      <c r="C137" s="17" t="s">
        <v>19</v>
      </c>
      <c r="D137" s="28"/>
      <c r="E137" s="28"/>
      <c r="F137" s="18" t="str">
        <f aca="false">F14</f>
        <v> </v>
      </c>
      <c r="G137" s="28"/>
      <c r="H137" s="28"/>
      <c r="I137" s="17" t="s">
        <v>21</v>
      </c>
      <c r="J137" s="186" t="str">
        <f aca="false">IF(J14="","",J14)</f>
        <v>14. 8. 2023</v>
      </c>
      <c r="K137" s="28"/>
      <c r="L137" s="51"/>
      <c r="S137" s="26"/>
      <c r="T137" s="26"/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</row>
    <row r="138" s="30" customFormat="true" ht="6.9" hidden="false" customHeight="true" outlineLevel="0" collapsed="false">
      <c r="A138" s="26"/>
      <c r="B138" s="27"/>
      <c r="C138" s="28"/>
      <c r="D138" s="28"/>
      <c r="E138" s="28"/>
      <c r="F138" s="28"/>
      <c r="G138" s="28"/>
      <c r="H138" s="28"/>
      <c r="I138" s="28"/>
      <c r="J138" s="28"/>
      <c r="K138" s="28"/>
      <c r="L138" s="51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</row>
    <row r="139" s="30" customFormat="true" ht="15.15" hidden="false" customHeight="true" outlineLevel="0" collapsed="false">
      <c r="A139" s="26"/>
      <c r="B139" s="27"/>
      <c r="C139" s="17" t="s">
        <v>23</v>
      </c>
      <c r="D139" s="28"/>
      <c r="E139" s="28"/>
      <c r="F139" s="18" t="str">
        <f aca="false">E17</f>
        <v> </v>
      </c>
      <c r="G139" s="28"/>
      <c r="H139" s="28"/>
      <c r="I139" s="17" t="s">
        <v>28</v>
      </c>
      <c r="J139" s="187" t="str">
        <f aca="false">E23</f>
        <v> </v>
      </c>
      <c r="K139" s="28"/>
      <c r="L139" s="51"/>
      <c r="S139" s="26"/>
      <c r="T139" s="26"/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</row>
    <row r="140" s="30" customFormat="true" ht="15.15" hidden="false" customHeight="true" outlineLevel="0" collapsed="false">
      <c r="A140" s="26"/>
      <c r="B140" s="27"/>
      <c r="C140" s="17" t="s">
        <v>26</v>
      </c>
      <c r="D140" s="28"/>
      <c r="E140" s="28"/>
      <c r="F140" s="18" t="str">
        <f aca="false">IF(E20="","",E20)</f>
        <v>Vyplň údaj</v>
      </c>
      <c r="G140" s="28"/>
      <c r="H140" s="28"/>
      <c r="I140" s="17" t="s">
        <v>30</v>
      </c>
      <c r="J140" s="187" t="str">
        <f aca="false">E26</f>
        <v> </v>
      </c>
      <c r="K140" s="28"/>
      <c r="L140" s="51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</row>
    <row r="141" s="30" customFormat="true" ht="10.35" hidden="false" customHeight="true" outlineLevel="0" collapsed="false">
      <c r="A141" s="26"/>
      <c r="B141" s="27"/>
      <c r="C141" s="28"/>
      <c r="D141" s="28"/>
      <c r="E141" s="28"/>
      <c r="F141" s="28"/>
      <c r="G141" s="28"/>
      <c r="H141" s="28"/>
      <c r="I141" s="28"/>
      <c r="J141" s="28"/>
      <c r="K141" s="28"/>
      <c r="L141" s="51"/>
      <c r="S141" s="26"/>
      <c r="T141" s="26"/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</row>
    <row r="142" s="223" customFormat="true" ht="29.25" hidden="false" customHeight="true" outlineLevel="0" collapsed="false">
      <c r="A142" s="216"/>
      <c r="B142" s="217"/>
      <c r="C142" s="218" t="s">
        <v>233</v>
      </c>
      <c r="D142" s="219" t="s">
        <v>59</v>
      </c>
      <c r="E142" s="219" t="s">
        <v>55</v>
      </c>
      <c r="F142" s="219" t="s">
        <v>56</v>
      </c>
      <c r="G142" s="219" t="s">
        <v>234</v>
      </c>
      <c r="H142" s="219" t="s">
        <v>235</v>
      </c>
      <c r="I142" s="219" t="s">
        <v>236</v>
      </c>
      <c r="J142" s="220" t="s">
        <v>208</v>
      </c>
      <c r="K142" s="221" t="s">
        <v>237</v>
      </c>
      <c r="L142" s="222"/>
      <c r="M142" s="84"/>
      <c r="N142" s="85" t="s">
        <v>38</v>
      </c>
      <c r="O142" s="85" t="s">
        <v>238</v>
      </c>
      <c r="P142" s="85" t="s">
        <v>239</v>
      </c>
      <c r="Q142" s="85" t="s">
        <v>240</v>
      </c>
      <c r="R142" s="85" t="s">
        <v>241</v>
      </c>
      <c r="S142" s="85" t="s">
        <v>242</v>
      </c>
      <c r="T142" s="86" t="s">
        <v>243</v>
      </c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</row>
    <row r="143" s="30" customFormat="true" ht="22.8" hidden="false" customHeight="true" outlineLevel="0" collapsed="false">
      <c r="A143" s="26"/>
      <c r="B143" s="27"/>
      <c r="C143" s="92" t="s">
        <v>244</v>
      </c>
      <c r="D143" s="28"/>
      <c r="E143" s="28"/>
      <c r="F143" s="28"/>
      <c r="G143" s="28"/>
      <c r="H143" s="28"/>
      <c r="I143" s="28"/>
      <c r="J143" s="224" t="n">
        <f aca="false">BK143</f>
        <v>0</v>
      </c>
      <c r="K143" s="28"/>
      <c r="L143" s="29"/>
      <c r="M143" s="87"/>
      <c r="N143" s="225"/>
      <c r="O143" s="88"/>
      <c r="P143" s="226" t="n">
        <f aca="false">P144+P186</f>
        <v>0</v>
      </c>
      <c r="Q143" s="88"/>
      <c r="R143" s="226" t="n">
        <f aca="false">R144+R186</f>
        <v>0.259675</v>
      </c>
      <c r="S143" s="88"/>
      <c r="T143" s="227" t="n">
        <f aca="false">T144+T186</f>
        <v>1.742175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T143" s="3" t="s">
        <v>73</v>
      </c>
      <c r="AU143" s="3" t="s">
        <v>210</v>
      </c>
      <c r="BK143" s="228" t="n">
        <f aca="false">BK144+BK186</f>
        <v>0</v>
      </c>
    </row>
    <row r="144" s="229" customFormat="true" ht="25.95" hidden="false" customHeight="true" outlineLevel="0" collapsed="false">
      <c r="B144" s="230"/>
      <c r="C144" s="231"/>
      <c r="D144" s="232" t="s">
        <v>73</v>
      </c>
      <c r="E144" s="233" t="s">
        <v>245</v>
      </c>
      <c r="F144" s="233" t="s">
        <v>246</v>
      </c>
      <c r="G144" s="231"/>
      <c r="H144" s="231"/>
      <c r="I144" s="234"/>
      <c r="J144" s="235" t="n">
        <f aca="false">BK144</f>
        <v>0</v>
      </c>
      <c r="K144" s="231"/>
      <c r="L144" s="236"/>
      <c r="M144" s="237"/>
      <c r="N144" s="238"/>
      <c r="O144" s="238"/>
      <c r="P144" s="239" t="n">
        <f aca="false">P145+P150+P177</f>
        <v>0</v>
      </c>
      <c r="Q144" s="238"/>
      <c r="R144" s="239" t="n">
        <f aca="false">R145+R150+R177</f>
        <v>0</v>
      </c>
      <c r="S144" s="238"/>
      <c r="T144" s="240" t="n">
        <f aca="false">T145+T150+T177</f>
        <v>1.724</v>
      </c>
      <c r="AR144" s="241" t="s">
        <v>81</v>
      </c>
      <c r="AT144" s="242" t="s">
        <v>73</v>
      </c>
      <c r="AU144" s="242" t="s">
        <v>74</v>
      </c>
      <c r="AY144" s="241" t="s">
        <v>247</v>
      </c>
      <c r="BK144" s="243" t="n">
        <f aca="false">BK145+BK150+BK177</f>
        <v>0</v>
      </c>
    </row>
    <row r="145" s="229" customFormat="true" ht="22.8" hidden="false" customHeight="true" outlineLevel="0" collapsed="false">
      <c r="B145" s="230"/>
      <c r="C145" s="231"/>
      <c r="D145" s="232" t="s">
        <v>73</v>
      </c>
      <c r="E145" s="244" t="s">
        <v>265</v>
      </c>
      <c r="F145" s="244" t="s">
        <v>535</v>
      </c>
      <c r="G145" s="231"/>
      <c r="H145" s="231"/>
      <c r="I145" s="234"/>
      <c r="J145" s="245" t="n">
        <f aca="false">BK145</f>
        <v>0</v>
      </c>
      <c r="K145" s="231"/>
      <c r="L145" s="236"/>
      <c r="M145" s="237"/>
      <c r="N145" s="238"/>
      <c r="O145" s="238"/>
      <c r="P145" s="239" t="n">
        <f aca="false">SUM(P146:P149)</f>
        <v>0</v>
      </c>
      <c r="Q145" s="238"/>
      <c r="R145" s="239" t="n">
        <f aca="false">SUM(R146:R149)</f>
        <v>0</v>
      </c>
      <c r="S145" s="238"/>
      <c r="T145" s="240" t="n">
        <f aca="false">SUM(T146:T149)</f>
        <v>0</v>
      </c>
      <c r="AR145" s="241" t="s">
        <v>81</v>
      </c>
      <c r="AT145" s="242" t="s">
        <v>73</v>
      </c>
      <c r="AU145" s="242" t="s">
        <v>81</v>
      </c>
      <c r="AY145" s="241" t="s">
        <v>247</v>
      </c>
      <c r="BK145" s="243" t="n">
        <f aca="false">SUM(BK146:BK149)</f>
        <v>0</v>
      </c>
    </row>
    <row r="146" s="30" customFormat="true" ht="24.15" hidden="false" customHeight="true" outlineLevel="0" collapsed="false">
      <c r="A146" s="26"/>
      <c r="B146" s="27"/>
      <c r="C146" s="246" t="s">
        <v>536</v>
      </c>
      <c r="D146" s="246" t="s">
        <v>250</v>
      </c>
      <c r="E146" s="247" t="s">
        <v>537</v>
      </c>
      <c r="F146" s="248" t="s">
        <v>538</v>
      </c>
      <c r="G146" s="249" t="s">
        <v>539</v>
      </c>
      <c r="H146" s="250" t="n">
        <v>10</v>
      </c>
      <c r="I146" s="251"/>
      <c r="J146" s="252" t="n">
        <f aca="false">ROUND(I146*H146,2)</f>
        <v>0</v>
      </c>
      <c r="K146" s="253"/>
      <c r="L146" s="29"/>
      <c r="M146" s="254"/>
      <c r="N146" s="255" t="s">
        <v>39</v>
      </c>
      <c r="O146" s="76"/>
      <c r="P146" s="256" t="n">
        <f aca="false">O146*H146</f>
        <v>0</v>
      </c>
      <c r="Q146" s="256" t="n">
        <v>0</v>
      </c>
      <c r="R146" s="256" t="n">
        <f aca="false">Q146*H146</f>
        <v>0</v>
      </c>
      <c r="S146" s="256" t="n">
        <v>0</v>
      </c>
      <c r="T146" s="257" t="n">
        <f aca="false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258" t="s">
        <v>272</v>
      </c>
      <c r="AT146" s="258" t="s">
        <v>250</v>
      </c>
      <c r="AU146" s="258" t="s">
        <v>83</v>
      </c>
      <c r="AY146" s="3" t="s">
        <v>247</v>
      </c>
      <c r="BE146" s="137" t="n">
        <f aca="false">IF(N146="základní",J146,0)</f>
        <v>0</v>
      </c>
      <c r="BF146" s="137" t="n">
        <f aca="false">IF(N146="snížená",J146,0)</f>
        <v>0</v>
      </c>
      <c r="BG146" s="137" t="n">
        <f aca="false">IF(N146="zákl. přenesená",J146,0)</f>
        <v>0</v>
      </c>
      <c r="BH146" s="137" t="n">
        <f aca="false">IF(N146="sníž. přenesená",J146,0)</f>
        <v>0</v>
      </c>
      <c r="BI146" s="137" t="n">
        <f aca="false">IF(N146="nulová",J146,0)</f>
        <v>0</v>
      </c>
      <c r="BJ146" s="3" t="s">
        <v>81</v>
      </c>
      <c r="BK146" s="137" t="n">
        <f aca="false">ROUND(I146*H146,2)</f>
        <v>0</v>
      </c>
      <c r="BL146" s="3" t="s">
        <v>272</v>
      </c>
      <c r="BM146" s="258" t="s">
        <v>540</v>
      </c>
    </row>
    <row r="147" s="30" customFormat="true" ht="19.2" hidden="false" customHeight="false" outlineLevel="0" collapsed="false">
      <c r="A147" s="26"/>
      <c r="B147" s="27"/>
      <c r="C147" s="28"/>
      <c r="D147" s="259" t="s">
        <v>256</v>
      </c>
      <c r="E147" s="28"/>
      <c r="F147" s="260" t="s">
        <v>541</v>
      </c>
      <c r="G147" s="28"/>
      <c r="H147" s="28"/>
      <c r="I147" s="211"/>
      <c r="J147" s="28"/>
      <c r="K147" s="28"/>
      <c r="L147" s="29"/>
      <c r="M147" s="261"/>
      <c r="N147" s="262"/>
      <c r="O147" s="76"/>
      <c r="P147" s="76"/>
      <c r="Q147" s="76"/>
      <c r="R147" s="76"/>
      <c r="S147" s="76"/>
      <c r="T147" s="77"/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T147" s="3" t="s">
        <v>256</v>
      </c>
      <c r="AU147" s="3" t="s">
        <v>83</v>
      </c>
    </row>
    <row r="148" s="30" customFormat="true" ht="24.15" hidden="false" customHeight="true" outlineLevel="0" collapsed="false">
      <c r="A148" s="26"/>
      <c r="B148" s="27"/>
      <c r="C148" s="246" t="s">
        <v>542</v>
      </c>
      <c r="D148" s="246" t="s">
        <v>250</v>
      </c>
      <c r="E148" s="247" t="s">
        <v>543</v>
      </c>
      <c r="F148" s="248" t="s">
        <v>544</v>
      </c>
      <c r="G148" s="249" t="s">
        <v>539</v>
      </c>
      <c r="H148" s="250" t="n">
        <v>90</v>
      </c>
      <c r="I148" s="251"/>
      <c r="J148" s="252" t="n">
        <f aca="false">ROUND(I148*H148,2)</f>
        <v>0</v>
      </c>
      <c r="K148" s="253"/>
      <c r="L148" s="29"/>
      <c r="M148" s="254"/>
      <c r="N148" s="255" t="s">
        <v>39</v>
      </c>
      <c r="O148" s="76"/>
      <c r="P148" s="256" t="n">
        <f aca="false">O148*H148</f>
        <v>0</v>
      </c>
      <c r="Q148" s="256" t="n">
        <v>0</v>
      </c>
      <c r="R148" s="256" t="n">
        <f aca="false">Q148*H148</f>
        <v>0</v>
      </c>
      <c r="S148" s="256" t="n">
        <v>0</v>
      </c>
      <c r="T148" s="257" t="n">
        <f aca="false">S148*H148</f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258" t="s">
        <v>272</v>
      </c>
      <c r="AT148" s="258" t="s">
        <v>250</v>
      </c>
      <c r="AU148" s="258" t="s">
        <v>83</v>
      </c>
      <c r="AY148" s="3" t="s">
        <v>247</v>
      </c>
      <c r="BE148" s="137" t="n">
        <f aca="false">IF(N148="základní",J148,0)</f>
        <v>0</v>
      </c>
      <c r="BF148" s="137" t="n">
        <f aca="false">IF(N148="snížená",J148,0)</f>
        <v>0</v>
      </c>
      <c r="BG148" s="137" t="n">
        <f aca="false">IF(N148="zákl. přenesená",J148,0)</f>
        <v>0</v>
      </c>
      <c r="BH148" s="137" t="n">
        <f aca="false">IF(N148="sníž. přenesená",J148,0)</f>
        <v>0</v>
      </c>
      <c r="BI148" s="137" t="n">
        <f aca="false">IF(N148="nulová",J148,0)</f>
        <v>0</v>
      </c>
      <c r="BJ148" s="3" t="s">
        <v>81</v>
      </c>
      <c r="BK148" s="137" t="n">
        <f aca="false">ROUND(I148*H148,2)</f>
        <v>0</v>
      </c>
      <c r="BL148" s="3" t="s">
        <v>272</v>
      </c>
      <c r="BM148" s="258" t="s">
        <v>545</v>
      </c>
    </row>
    <row r="149" s="30" customFormat="true" ht="28.8" hidden="false" customHeight="false" outlineLevel="0" collapsed="false">
      <c r="A149" s="26"/>
      <c r="B149" s="27"/>
      <c r="C149" s="28"/>
      <c r="D149" s="259" t="s">
        <v>256</v>
      </c>
      <c r="E149" s="28"/>
      <c r="F149" s="260" t="s">
        <v>546</v>
      </c>
      <c r="G149" s="28"/>
      <c r="H149" s="28"/>
      <c r="I149" s="211"/>
      <c r="J149" s="28"/>
      <c r="K149" s="28"/>
      <c r="L149" s="29"/>
      <c r="M149" s="261"/>
      <c r="N149" s="262"/>
      <c r="O149" s="76"/>
      <c r="P149" s="76"/>
      <c r="Q149" s="76"/>
      <c r="R149" s="76"/>
      <c r="S149" s="76"/>
      <c r="T149" s="77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T149" s="3" t="s">
        <v>256</v>
      </c>
      <c r="AU149" s="3" t="s">
        <v>83</v>
      </c>
    </row>
    <row r="150" s="229" customFormat="true" ht="22.8" hidden="false" customHeight="true" outlineLevel="0" collapsed="false">
      <c r="B150" s="230"/>
      <c r="C150" s="231"/>
      <c r="D150" s="232" t="s">
        <v>73</v>
      </c>
      <c r="E150" s="244" t="s">
        <v>258</v>
      </c>
      <c r="F150" s="244" t="s">
        <v>259</v>
      </c>
      <c r="G150" s="231"/>
      <c r="H150" s="231"/>
      <c r="I150" s="234"/>
      <c r="J150" s="245" t="n">
        <f aca="false">BK150</f>
        <v>0</v>
      </c>
      <c r="K150" s="231"/>
      <c r="L150" s="236"/>
      <c r="M150" s="237"/>
      <c r="N150" s="238"/>
      <c r="O150" s="238"/>
      <c r="P150" s="239" t="n">
        <f aca="false">SUM(P151:P176)</f>
        <v>0</v>
      </c>
      <c r="Q150" s="238"/>
      <c r="R150" s="239" t="n">
        <f aca="false">SUM(R151:R176)</f>
        <v>0</v>
      </c>
      <c r="S150" s="238"/>
      <c r="T150" s="240" t="n">
        <f aca="false">SUM(T151:T176)</f>
        <v>1.724</v>
      </c>
      <c r="AR150" s="241" t="s">
        <v>81</v>
      </c>
      <c r="AT150" s="242" t="s">
        <v>73</v>
      </c>
      <c r="AU150" s="242" t="s">
        <v>81</v>
      </c>
      <c r="AY150" s="241" t="s">
        <v>247</v>
      </c>
      <c r="BK150" s="243" t="n">
        <f aca="false">SUM(BK151:BK176)</f>
        <v>0</v>
      </c>
    </row>
    <row r="151" s="30" customFormat="true" ht="33" hidden="false" customHeight="true" outlineLevel="0" collapsed="false">
      <c r="A151" s="26"/>
      <c r="B151" s="27"/>
      <c r="C151" s="246" t="s">
        <v>547</v>
      </c>
      <c r="D151" s="246" t="s">
        <v>250</v>
      </c>
      <c r="E151" s="247" t="s">
        <v>548</v>
      </c>
      <c r="F151" s="248" t="s">
        <v>549</v>
      </c>
      <c r="G151" s="249" t="s">
        <v>291</v>
      </c>
      <c r="H151" s="250" t="n">
        <v>1</v>
      </c>
      <c r="I151" s="251"/>
      <c r="J151" s="252" t="n">
        <f aca="false">ROUND(I151*H151,2)</f>
        <v>0</v>
      </c>
      <c r="K151" s="253"/>
      <c r="L151" s="29"/>
      <c r="M151" s="254"/>
      <c r="N151" s="255" t="s">
        <v>39</v>
      </c>
      <c r="O151" s="76"/>
      <c r="P151" s="256" t="n">
        <f aca="false">O151*H151</f>
        <v>0</v>
      </c>
      <c r="Q151" s="256" t="n">
        <v>0</v>
      </c>
      <c r="R151" s="256" t="n">
        <f aca="false">Q151*H151</f>
        <v>0</v>
      </c>
      <c r="S151" s="256" t="n">
        <v>0</v>
      </c>
      <c r="T151" s="257" t="n">
        <f aca="false">S151*H151</f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258" t="s">
        <v>272</v>
      </c>
      <c r="AT151" s="258" t="s">
        <v>250</v>
      </c>
      <c r="AU151" s="258" t="s">
        <v>83</v>
      </c>
      <c r="AY151" s="3" t="s">
        <v>247</v>
      </c>
      <c r="BE151" s="137" t="n">
        <f aca="false">IF(N151="základní",J151,0)</f>
        <v>0</v>
      </c>
      <c r="BF151" s="137" t="n">
        <f aca="false">IF(N151="snížená",J151,0)</f>
        <v>0</v>
      </c>
      <c r="BG151" s="137" t="n">
        <f aca="false">IF(N151="zákl. přenesená",J151,0)</f>
        <v>0</v>
      </c>
      <c r="BH151" s="137" t="n">
        <f aca="false">IF(N151="sníž. přenesená",J151,0)</f>
        <v>0</v>
      </c>
      <c r="BI151" s="137" t="n">
        <f aca="false">IF(N151="nulová",J151,0)</f>
        <v>0</v>
      </c>
      <c r="BJ151" s="3" t="s">
        <v>81</v>
      </c>
      <c r="BK151" s="137" t="n">
        <f aca="false">ROUND(I151*H151,2)</f>
        <v>0</v>
      </c>
      <c r="BL151" s="3" t="s">
        <v>272</v>
      </c>
      <c r="BM151" s="258" t="s">
        <v>550</v>
      </c>
    </row>
    <row r="152" s="30" customFormat="true" ht="28.8" hidden="false" customHeight="false" outlineLevel="0" collapsed="false">
      <c r="A152" s="26"/>
      <c r="B152" s="27"/>
      <c r="C152" s="28"/>
      <c r="D152" s="259" t="s">
        <v>256</v>
      </c>
      <c r="E152" s="28"/>
      <c r="F152" s="260" t="s">
        <v>551</v>
      </c>
      <c r="G152" s="28"/>
      <c r="H152" s="28"/>
      <c r="I152" s="211"/>
      <c r="J152" s="28"/>
      <c r="K152" s="28"/>
      <c r="L152" s="29"/>
      <c r="M152" s="261"/>
      <c r="N152" s="262"/>
      <c r="O152" s="76"/>
      <c r="P152" s="76"/>
      <c r="Q152" s="76"/>
      <c r="R152" s="76"/>
      <c r="S152" s="76"/>
      <c r="T152" s="77"/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T152" s="3" t="s">
        <v>256</v>
      </c>
      <c r="AU152" s="3" t="s">
        <v>83</v>
      </c>
    </row>
    <row r="153" s="30" customFormat="true" ht="33" hidden="false" customHeight="true" outlineLevel="0" collapsed="false">
      <c r="A153" s="26"/>
      <c r="B153" s="27"/>
      <c r="C153" s="246" t="s">
        <v>552</v>
      </c>
      <c r="D153" s="246" t="s">
        <v>250</v>
      </c>
      <c r="E153" s="247" t="s">
        <v>553</v>
      </c>
      <c r="F153" s="248" t="s">
        <v>554</v>
      </c>
      <c r="G153" s="249" t="s">
        <v>291</v>
      </c>
      <c r="H153" s="250" t="n">
        <v>3</v>
      </c>
      <c r="I153" s="251"/>
      <c r="J153" s="252" t="n">
        <f aca="false">ROUND(I153*H153,2)</f>
        <v>0</v>
      </c>
      <c r="K153" s="253"/>
      <c r="L153" s="29"/>
      <c r="M153" s="254"/>
      <c r="N153" s="255" t="s">
        <v>39</v>
      </c>
      <c r="O153" s="76"/>
      <c r="P153" s="256" t="n">
        <f aca="false">O153*H153</f>
        <v>0</v>
      </c>
      <c r="Q153" s="256" t="n">
        <v>0</v>
      </c>
      <c r="R153" s="256" t="n">
        <f aca="false">Q153*H153</f>
        <v>0</v>
      </c>
      <c r="S153" s="256" t="n">
        <v>0</v>
      </c>
      <c r="T153" s="257" t="n">
        <f aca="false">S153*H153</f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258" t="s">
        <v>272</v>
      </c>
      <c r="AT153" s="258" t="s">
        <v>250</v>
      </c>
      <c r="AU153" s="258" t="s">
        <v>83</v>
      </c>
      <c r="AY153" s="3" t="s">
        <v>247</v>
      </c>
      <c r="BE153" s="137" t="n">
        <f aca="false">IF(N153="základní",J153,0)</f>
        <v>0</v>
      </c>
      <c r="BF153" s="137" t="n">
        <f aca="false">IF(N153="snížená",J153,0)</f>
        <v>0</v>
      </c>
      <c r="BG153" s="137" t="n">
        <f aca="false">IF(N153="zákl. přenesená",J153,0)</f>
        <v>0</v>
      </c>
      <c r="BH153" s="137" t="n">
        <f aca="false">IF(N153="sníž. přenesená",J153,0)</f>
        <v>0</v>
      </c>
      <c r="BI153" s="137" t="n">
        <f aca="false">IF(N153="nulová",J153,0)</f>
        <v>0</v>
      </c>
      <c r="BJ153" s="3" t="s">
        <v>81</v>
      </c>
      <c r="BK153" s="137" t="n">
        <f aca="false">ROUND(I153*H153,2)</f>
        <v>0</v>
      </c>
      <c r="BL153" s="3" t="s">
        <v>272</v>
      </c>
      <c r="BM153" s="258" t="s">
        <v>555</v>
      </c>
    </row>
    <row r="154" s="30" customFormat="true" ht="28.8" hidden="false" customHeight="false" outlineLevel="0" collapsed="false">
      <c r="A154" s="26"/>
      <c r="B154" s="27"/>
      <c r="C154" s="28"/>
      <c r="D154" s="259" t="s">
        <v>256</v>
      </c>
      <c r="E154" s="28"/>
      <c r="F154" s="260" t="s">
        <v>556</v>
      </c>
      <c r="G154" s="28"/>
      <c r="H154" s="28"/>
      <c r="I154" s="211"/>
      <c r="J154" s="28"/>
      <c r="K154" s="28"/>
      <c r="L154" s="29"/>
      <c r="M154" s="261"/>
      <c r="N154" s="262"/>
      <c r="O154" s="76"/>
      <c r="P154" s="76"/>
      <c r="Q154" s="76"/>
      <c r="R154" s="76"/>
      <c r="S154" s="76"/>
      <c r="T154" s="77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T154" s="3" t="s">
        <v>256</v>
      </c>
      <c r="AU154" s="3" t="s">
        <v>83</v>
      </c>
    </row>
    <row r="155" s="30" customFormat="true" ht="33" hidden="false" customHeight="true" outlineLevel="0" collapsed="false">
      <c r="A155" s="26"/>
      <c r="B155" s="27"/>
      <c r="C155" s="246" t="s">
        <v>557</v>
      </c>
      <c r="D155" s="246" t="s">
        <v>250</v>
      </c>
      <c r="E155" s="247" t="s">
        <v>558</v>
      </c>
      <c r="F155" s="248" t="s">
        <v>559</v>
      </c>
      <c r="G155" s="249" t="s">
        <v>291</v>
      </c>
      <c r="H155" s="250" t="n">
        <v>1</v>
      </c>
      <c r="I155" s="251"/>
      <c r="J155" s="252" t="n">
        <f aca="false">ROUND(I155*H155,2)</f>
        <v>0</v>
      </c>
      <c r="K155" s="253"/>
      <c r="L155" s="29"/>
      <c r="M155" s="254"/>
      <c r="N155" s="255" t="s">
        <v>39</v>
      </c>
      <c r="O155" s="76"/>
      <c r="P155" s="256" t="n">
        <f aca="false">O155*H155</f>
        <v>0</v>
      </c>
      <c r="Q155" s="256" t="n">
        <v>0</v>
      </c>
      <c r="R155" s="256" t="n">
        <f aca="false">Q155*H155</f>
        <v>0</v>
      </c>
      <c r="S155" s="256" t="n">
        <v>0</v>
      </c>
      <c r="T155" s="257" t="n">
        <f aca="false">S155*H155</f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258" t="s">
        <v>272</v>
      </c>
      <c r="AT155" s="258" t="s">
        <v>250</v>
      </c>
      <c r="AU155" s="258" t="s">
        <v>83</v>
      </c>
      <c r="AY155" s="3" t="s">
        <v>247</v>
      </c>
      <c r="BE155" s="137" t="n">
        <f aca="false">IF(N155="základní",J155,0)</f>
        <v>0</v>
      </c>
      <c r="BF155" s="137" t="n">
        <f aca="false">IF(N155="snížená",J155,0)</f>
        <v>0</v>
      </c>
      <c r="BG155" s="137" t="n">
        <f aca="false">IF(N155="zákl. přenesená",J155,0)</f>
        <v>0</v>
      </c>
      <c r="BH155" s="137" t="n">
        <f aca="false">IF(N155="sníž. přenesená",J155,0)</f>
        <v>0</v>
      </c>
      <c r="BI155" s="137" t="n">
        <f aca="false">IF(N155="nulová",J155,0)</f>
        <v>0</v>
      </c>
      <c r="BJ155" s="3" t="s">
        <v>81</v>
      </c>
      <c r="BK155" s="137" t="n">
        <f aca="false">ROUND(I155*H155,2)</f>
        <v>0</v>
      </c>
      <c r="BL155" s="3" t="s">
        <v>272</v>
      </c>
      <c r="BM155" s="258" t="s">
        <v>560</v>
      </c>
    </row>
    <row r="156" s="30" customFormat="true" ht="28.8" hidden="false" customHeight="false" outlineLevel="0" collapsed="false">
      <c r="A156" s="26"/>
      <c r="B156" s="27"/>
      <c r="C156" s="28"/>
      <c r="D156" s="259" t="s">
        <v>256</v>
      </c>
      <c r="E156" s="28"/>
      <c r="F156" s="260" t="s">
        <v>561</v>
      </c>
      <c r="G156" s="28"/>
      <c r="H156" s="28"/>
      <c r="I156" s="211"/>
      <c r="J156" s="28"/>
      <c r="K156" s="28"/>
      <c r="L156" s="29"/>
      <c r="M156" s="261"/>
      <c r="N156" s="262"/>
      <c r="O156" s="76"/>
      <c r="P156" s="76"/>
      <c r="Q156" s="76"/>
      <c r="R156" s="76"/>
      <c r="S156" s="76"/>
      <c r="T156" s="77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T156" s="3" t="s">
        <v>256</v>
      </c>
      <c r="AU156" s="3" t="s">
        <v>83</v>
      </c>
    </row>
    <row r="157" s="30" customFormat="true" ht="24.15" hidden="false" customHeight="true" outlineLevel="0" collapsed="false">
      <c r="A157" s="26"/>
      <c r="B157" s="27"/>
      <c r="C157" s="246" t="s">
        <v>1774</v>
      </c>
      <c r="D157" s="246" t="s">
        <v>250</v>
      </c>
      <c r="E157" s="247" t="s">
        <v>1338</v>
      </c>
      <c r="F157" s="248" t="s">
        <v>1339</v>
      </c>
      <c r="G157" s="249" t="s">
        <v>291</v>
      </c>
      <c r="H157" s="250" t="n">
        <v>2</v>
      </c>
      <c r="I157" s="251"/>
      <c r="J157" s="252" t="n">
        <f aca="false">ROUND(I157*H157,2)</f>
        <v>0</v>
      </c>
      <c r="K157" s="253"/>
      <c r="L157" s="29"/>
      <c r="M157" s="254"/>
      <c r="N157" s="255" t="s">
        <v>39</v>
      </c>
      <c r="O157" s="76"/>
      <c r="P157" s="256" t="n">
        <f aca="false">O157*H157</f>
        <v>0</v>
      </c>
      <c r="Q157" s="256" t="n">
        <v>0</v>
      </c>
      <c r="R157" s="256" t="n">
        <f aca="false">Q157*H157</f>
        <v>0</v>
      </c>
      <c r="S157" s="256" t="n">
        <v>0.116</v>
      </c>
      <c r="T157" s="257" t="n">
        <f aca="false">S157*H157</f>
        <v>0.232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258" t="s">
        <v>272</v>
      </c>
      <c r="AT157" s="258" t="s">
        <v>250</v>
      </c>
      <c r="AU157" s="258" t="s">
        <v>83</v>
      </c>
      <c r="AY157" s="3" t="s">
        <v>247</v>
      </c>
      <c r="BE157" s="137" t="n">
        <f aca="false">IF(N157="základní",J157,0)</f>
        <v>0</v>
      </c>
      <c r="BF157" s="137" t="n">
        <f aca="false">IF(N157="snížená",J157,0)</f>
        <v>0</v>
      </c>
      <c r="BG157" s="137" t="n">
        <f aca="false">IF(N157="zákl. přenesená",J157,0)</f>
        <v>0</v>
      </c>
      <c r="BH157" s="137" t="n">
        <f aca="false">IF(N157="sníž. přenesená",J157,0)</f>
        <v>0</v>
      </c>
      <c r="BI157" s="137" t="n">
        <f aca="false">IF(N157="nulová",J157,0)</f>
        <v>0</v>
      </c>
      <c r="BJ157" s="3" t="s">
        <v>81</v>
      </c>
      <c r="BK157" s="137" t="n">
        <f aca="false">ROUND(I157*H157,2)</f>
        <v>0</v>
      </c>
      <c r="BL157" s="3" t="s">
        <v>272</v>
      </c>
      <c r="BM157" s="258" t="s">
        <v>1775</v>
      </c>
    </row>
    <row r="158" s="30" customFormat="true" ht="19.2" hidden="false" customHeight="false" outlineLevel="0" collapsed="false">
      <c r="A158" s="26"/>
      <c r="B158" s="27"/>
      <c r="C158" s="28"/>
      <c r="D158" s="259" t="s">
        <v>256</v>
      </c>
      <c r="E158" s="28"/>
      <c r="F158" s="260" t="s">
        <v>1341</v>
      </c>
      <c r="G158" s="28"/>
      <c r="H158" s="28"/>
      <c r="I158" s="211"/>
      <c r="J158" s="28"/>
      <c r="K158" s="28"/>
      <c r="L158" s="29"/>
      <c r="M158" s="261"/>
      <c r="N158" s="262"/>
      <c r="O158" s="76"/>
      <c r="P158" s="76"/>
      <c r="Q158" s="76"/>
      <c r="R158" s="76"/>
      <c r="S158" s="76"/>
      <c r="T158" s="77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T158" s="3" t="s">
        <v>256</v>
      </c>
      <c r="AU158" s="3" t="s">
        <v>83</v>
      </c>
    </row>
    <row r="159" s="30" customFormat="true" ht="24.15" hidden="false" customHeight="true" outlineLevel="0" collapsed="false">
      <c r="A159" s="26"/>
      <c r="B159" s="27"/>
      <c r="C159" s="246" t="s">
        <v>562</v>
      </c>
      <c r="D159" s="246" t="s">
        <v>250</v>
      </c>
      <c r="E159" s="247" t="s">
        <v>563</v>
      </c>
      <c r="F159" s="248" t="s">
        <v>564</v>
      </c>
      <c r="G159" s="249" t="s">
        <v>291</v>
      </c>
      <c r="H159" s="250" t="n">
        <v>22</v>
      </c>
      <c r="I159" s="251"/>
      <c r="J159" s="252" t="n">
        <f aca="false">ROUND(I159*H159,2)</f>
        <v>0</v>
      </c>
      <c r="K159" s="253"/>
      <c r="L159" s="29"/>
      <c r="M159" s="254"/>
      <c r="N159" s="255" t="s">
        <v>39</v>
      </c>
      <c r="O159" s="76"/>
      <c r="P159" s="256" t="n">
        <f aca="false">O159*H159</f>
        <v>0</v>
      </c>
      <c r="Q159" s="256" t="n">
        <v>0</v>
      </c>
      <c r="R159" s="256" t="n">
        <f aca="false">Q159*H159</f>
        <v>0</v>
      </c>
      <c r="S159" s="256" t="n">
        <v>0.001</v>
      </c>
      <c r="T159" s="257" t="n">
        <f aca="false">S159*H159</f>
        <v>0.022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258" t="s">
        <v>272</v>
      </c>
      <c r="AT159" s="258" t="s">
        <v>250</v>
      </c>
      <c r="AU159" s="258" t="s">
        <v>83</v>
      </c>
      <c r="AY159" s="3" t="s">
        <v>247</v>
      </c>
      <c r="BE159" s="137" t="n">
        <f aca="false">IF(N159="základní",J159,0)</f>
        <v>0</v>
      </c>
      <c r="BF159" s="137" t="n">
        <f aca="false">IF(N159="snížená",J159,0)</f>
        <v>0</v>
      </c>
      <c r="BG159" s="137" t="n">
        <f aca="false">IF(N159="zákl. přenesená",J159,0)</f>
        <v>0</v>
      </c>
      <c r="BH159" s="137" t="n">
        <f aca="false">IF(N159="sníž. přenesená",J159,0)</f>
        <v>0</v>
      </c>
      <c r="BI159" s="137" t="n">
        <f aca="false">IF(N159="nulová",J159,0)</f>
        <v>0</v>
      </c>
      <c r="BJ159" s="3" t="s">
        <v>81</v>
      </c>
      <c r="BK159" s="137" t="n">
        <f aca="false">ROUND(I159*H159,2)</f>
        <v>0</v>
      </c>
      <c r="BL159" s="3" t="s">
        <v>272</v>
      </c>
      <c r="BM159" s="258" t="s">
        <v>565</v>
      </c>
    </row>
    <row r="160" s="30" customFormat="true" ht="19.2" hidden="false" customHeight="false" outlineLevel="0" collapsed="false">
      <c r="A160" s="26"/>
      <c r="B160" s="27"/>
      <c r="C160" s="28"/>
      <c r="D160" s="259" t="s">
        <v>256</v>
      </c>
      <c r="E160" s="28"/>
      <c r="F160" s="260" t="s">
        <v>566</v>
      </c>
      <c r="G160" s="28"/>
      <c r="H160" s="28"/>
      <c r="I160" s="211"/>
      <c r="J160" s="28"/>
      <c r="K160" s="28"/>
      <c r="L160" s="29"/>
      <c r="M160" s="261"/>
      <c r="N160" s="262"/>
      <c r="O160" s="76"/>
      <c r="P160" s="76"/>
      <c r="Q160" s="76"/>
      <c r="R160" s="76"/>
      <c r="S160" s="76"/>
      <c r="T160" s="77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T160" s="3" t="s">
        <v>256</v>
      </c>
      <c r="AU160" s="3" t="s">
        <v>83</v>
      </c>
    </row>
    <row r="161" s="30" customFormat="true" ht="24.15" hidden="false" customHeight="true" outlineLevel="0" collapsed="false">
      <c r="A161" s="26"/>
      <c r="B161" s="27"/>
      <c r="C161" s="246" t="s">
        <v>1776</v>
      </c>
      <c r="D161" s="246" t="s">
        <v>250</v>
      </c>
      <c r="E161" s="247" t="s">
        <v>1777</v>
      </c>
      <c r="F161" s="248" t="s">
        <v>1778</v>
      </c>
      <c r="G161" s="249" t="s">
        <v>291</v>
      </c>
      <c r="H161" s="250" t="n">
        <v>4</v>
      </c>
      <c r="I161" s="251"/>
      <c r="J161" s="252" t="n">
        <f aca="false">ROUND(I161*H161,2)</f>
        <v>0</v>
      </c>
      <c r="K161" s="253"/>
      <c r="L161" s="29"/>
      <c r="M161" s="254"/>
      <c r="N161" s="255" t="s">
        <v>39</v>
      </c>
      <c r="O161" s="76"/>
      <c r="P161" s="256" t="n">
        <f aca="false">O161*H161</f>
        <v>0</v>
      </c>
      <c r="Q161" s="256" t="n">
        <v>0</v>
      </c>
      <c r="R161" s="256" t="n">
        <f aca="false">Q161*H161</f>
        <v>0</v>
      </c>
      <c r="S161" s="256" t="n">
        <v>0.005</v>
      </c>
      <c r="T161" s="257" t="n">
        <f aca="false">S161*H161</f>
        <v>0.02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258" t="s">
        <v>272</v>
      </c>
      <c r="AT161" s="258" t="s">
        <v>250</v>
      </c>
      <c r="AU161" s="258" t="s">
        <v>83</v>
      </c>
      <c r="AY161" s="3" t="s">
        <v>247</v>
      </c>
      <c r="BE161" s="137" t="n">
        <f aca="false">IF(N161="základní",J161,0)</f>
        <v>0</v>
      </c>
      <c r="BF161" s="137" t="n">
        <f aca="false">IF(N161="snížená",J161,0)</f>
        <v>0</v>
      </c>
      <c r="BG161" s="137" t="n">
        <f aca="false">IF(N161="zákl. přenesená",J161,0)</f>
        <v>0</v>
      </c>
      <c r="BH161" s="137" t="n">
        <f aca="false">IF(N161="sníž. přenesená",J161,0)</f>
        <v>0</v>
      </c>
      <c r="BI161" s="137" t="n">
        <f aca="false">IF(N161="nulová",J161,0)</f>
        <v>0</v>
      </c>
      <c r="BJ161" s="3" t="s">
        <v>81</v>
      </c>
      <c r="BK161" s="137" t="n">
        <f aca="false">ROUND(I161*H161,2)</f>
        <v>0</v>
      </c>
      <c r="BL161" s="3" t="s">
        <v>272</v>
      </c>
      <c r="BM161" s="258" t="s">
        <v>1779</v>
      </c>
    </row>
    <row r="162" s="30" customFormat="true" ht="19.2" hidden="false" customHeight="false" outlineLevel="0" collapsed="false">
      <c r="A162" s="26"/>
      <c r="B162" s="27"/>
      <c r="C162" s="28"/>
      <c r="D162" s="259" t="s">
        <v>256</v>
      </c>
      <c r="E162" s="28"/>
      <c r="F162" s="260" t="s">
        <v>1780</v>
      </c>
      <c r="G162" s="28"/>
      <c r="H162" s="28"/>
      <c r="I162" s="211"/>
      <c r="J162" s="28"/>
      <c r="K162" s="28"/>
      <c r="L162" s="29"/>
      <c r="M162" s="261"/>
      <c r="N162" s="262"/>
      <c r="O162" s="76"/>
      <c r="P162" s="76"/>
      <c r="Q162" s="76"/>
      <c r="R162" s="76"/>
      <c r="S162" s="76"/>
      <c r="T162" s="77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T162" s="3" t="s">
        <v>256</v>
      </c>
      <c r="AU162" s="3" t="s">
        <v>83</v>
      </c>
    </row>
    <row r="163" s="30" customFormat="true" ht="24.15" hidden="false" customHeight="true" outlineLevel="0" collapsed="false">
      <c r="A163" s="26"/>
      <c r="B163" s="27"/>
      <c r="C163" s="246" t="s">
        <v>1781</v>
      </c>
      <c r="D163" s="246" t="s">
        <v>250</v>
      </c>
      <c r="E163" s="247" t="s">
        <v>1782</v>
      </c>
      <c r="F163" s="248" t="s">
        <v>1783</v>
      </c>
      <c r="G163" s="249" t="s">
        <v>332</v>
      </c>
      <c r="H163" s="250" t="n">
        <v>5</v>
      </c>
      <c r="I163" s="251"/>
      <c r="J163" s="252" t="n">
        <f aca="false">ROUND(I163*H163,2)</f>
        <v>0</v>
      </c>
      <c r="K163" s="253"/>
      <c r="L163" s="29"/>
      <c r="M163" s="254"/>
      <c r="N163" s="255" t="s">
        <v>39</v>
      </c>
      <c r="O163" s="76"/>
      <c r="P163" s="256" t="n">
        <f aca="false">O163*H163</f>
        <v>0</v>
      </c>
      <c r="Q163" s="256" t="n">
        <v>0</v>
      </c>
      <c r="R163" s="256" t="n">
        <f aca="false">Q163*H163</f>
        <v>0</v>
      </c>
      <c r="S163" s="256" t="n">
        <v>0.008</v>
      </c>
      <c r="T163" s="257" t="n">
        <f aca="false">S163*H163</f>
        <v>0.04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258" t="s">
        <v>272</v>
      </c>
      <c r="AT163" s="258" t="s">
        <v>250</v>
      </c>
      <c r="AU163" s="258" t="s">
        <v>83</v>
      </c>
      <c r="AY163" s="3" t="s">
        <v>247</v>
      </c>
      <c r="BE163" s="137" t="n">
        <f aca="false">IF(N163="základní",J163,0)</f>
        <v>0</v>
      </c>
      <c r="BF163" s="137" t="n">
        <f aca="false">IF(N163="snížená",J163,0)</f>
        <v>0</v>
      </c>
      <c r="BG163" s="137" t="n">
        <f aca="false">IF(N163="zákl. přenesená",J163,0)</f>
        <v>0</v>
      </c>
      <c r="BH163" s="137" t="n">
        <f aca="false">IF(N163="sníž. přenesená",J163,0)</f>
        <v>0</v>
      </c>
      <c r="BI163" s="137" t="n">
        <f aca="false">IF(N163="nulová",J163,0)</f>
        <v>0</v>
      </c>
      <c r="BJ163" s="3" t="s">
        <v>81</v>
      </c>
      <c r="BK163" s="137" t="n">
        <f aca="false">ROUND(I163*H163,2)</f>
        <v>0</v>
      </c>
      <c r="BL163" s="3" t="s">
        <v>272</v>
      </c>
      <c r="BM163" s="258" t="s">
        <v>1784</v>
      </c>
    </row>
    <row r="164" s="30" customFormat="true" ht="19.2" hidden="false" customHeight="false" outlineLevel="0" collapsed="false">
      <c r="A164" s="26"/>
      <c r="B164" s="27"/>
      <c r="C164" s="28"/>
      <c r="D164" s="259" t="s">
        <v>256</v>
      </c>
      <c r="E164" s="28"/>
      <c r="F164" s="260" t="s">
        <v>1785</v>
      </c>
      <c r="G164" s="28"/>
      <c r="H164" s="28"/>
      <c r="I164" s="211"/>
      <c r="J164" s="28"/>
      <c r="K164" s="28"/>
      <c r="L164" s="29"/>
      <c r="M164" s="261"/>
      <c r="N164" s="262"/>
      <c r="O164" s="76"/>
      <c r="P164" s="76"/>
      <c r="Q164" s="76"/>
      <c r="R164" s="76"/>
      <c r="S164" s="76"/>
      <c r="T164" s="77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T164" s="3" t="s">
        <v>256</v>
      </c>
      <c r="AU164" s="3" t="s">
        <v>83</v>
      </c>
    </row>
    <row r="165" s="30" customFormat="true" ht="24.15" hidden="false" customHeight="true" outlineLevel="0" collapsed="false">
      <c r="A165" s="26"/>
      <c r="B165" s="27"/>
      <c r="C165" s="246" t="s">
        <v>265</v>
      </c>
      <c r="D165" s="246" t="s">
        <v>250</v>
      </c>
      <c r="E165" s="247" t="s">
        <v>1786</v>
      </c>
      <c r="F165" s="248" t="s">
        <v>1787</v>
      </c>
      <c r="G165" s="249" t="s">
        <v>332</v>
      </c>
      <c r="H165" s="250" t="n">
        <v>10</v>
      </c>
      <c r="I165" s="251"/>
      <c r="J165" s="252" t="n">
        <f aca="false">ROUND(I165*H165,2)</f>
        <v>0</v>
      </c>
      <c r="K165" s="253"/>
      <c r="L165" s="29"/>
      <c r="M165" s="254"/>
      <c r="N165" s="255" t="s">
        <v>39</v>
      </c>
      <c r="O165" s="76"/>
      <c r="P165" s="256" t="n">
        <f aca="false">O165*H165</f>
        <v>0</v>
      </c>
      <c r="Q165" s="256" t="n">
        <v>0</v>
      </c>
      <c r="R165" s="256" t="n">
        <f aca="false">Q165*H165</f>
        <v>0</v>
      </c>
      <c r="S165" s="256" t="n">
        <v>0.046</v>
      </c>
      <c r="T165" s="257" t="n">
        <f aca="false">S165*H165</f>
        <v>0.46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258" t="s">
        <v>272</v>
      </c>
      <c r="AT165" s="258" t="s">
        <v>250</v>
      </c>
      <c r="AU165" s="258" t="s">
        <v>83</v>
      </c>
      <c r="AY165" s="3" t="s">
        <v>247</v>
      </c>
      <c r="BE165" s="137" t="n">
        <f aca="false">IF(N165="základní",J165,0)</f>
        <v>0</v>
      </c>
      <c r="BF165" s="137" t="n">
        <f aca="false">IF(N165="snížená",J165,0)</f>
        <v>0</v>
      </c>
      <c r="BG165" s="137" t="n">
        <f aca="false">IF(N165="zákl. přenesená",J165,0)</f>
        <v>0</v>
      </c>
      <c r="BH165" s="137" t="n">
        <f aca="false">IF(N165="sníž. přenesená",J165,0)</f>
        <v>0</v>
      </c>
      <c r="BI165" s="137" t="n">
        <f aca="false">IF(N165="nulová",J165,0)</f>
        <v>0</v>
      </c>
      <c r="BJ165" s="3" t="s">
        <v>81</v>
      </c>
      <c r="BK165" s="137" t="n">
        <f aca="false">ROUND(I165*H165,2)</f>
        <v>0</v>
      </c>
      <c r="BL165" s="3" t="s">
        <v>272</v>
      </c>
      <c r="BM165" s="258" t="s">
        <v>1788</v>
      </c>
    </row>
    <row r="166" s="30" customFormat="true" ht="19.2" hidden="false" customHeight="false" outlineLevel="0" collapsed="false">
      <c r="A166" s="26"/>
      <c r="B166" s="27"/>
      <c r="C166" s="28"/>
      <c r="D166" s="259" t="s">
        <v>256</v>
      </c>
      <c r="E166" s="28"/>
      <c r="F166" s="260" t="s">
        <v>1789</v>
      </c>
      <c r="G166" s="28"/>
      <c r="H166" s="28"/>
      <c r="I166" s="211"/>
      <c r="J166" s="28"/>
      <c r="K166" s="28"/>
      <c r="L166" s="29"/>
      <c r="M166" s="261"/>
      <c r="N166" s="262"/>
      <c r="O166" s="76"/>
      <c r="P166" s="76"/>
      <c r="Q166" s="76"/>
      <c r="R166" s="76"/>
      <c r="S166" s="76"/>
      <c r="T166" s="77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T166" s="3" t="s">
        <v>256</v>
      </c>
      <c r="AU166" s="3" t="s">
        <v>83</v>
      </c>
    </row>
    <row r="167" s="30" customFormat="true" ht="24.15" hidden="false" customHeight="true" outlineLevel="0" collapsed="false">
      <c r="A167" s="26"/>
      <c r="B167" s="27"/>
      <c r="C167" s="246" t="s">
        <v>1790</v>
      </c>
      <c r="D167" s="246" t="s">
        <v>250</v>
      </c>
      <c r="E167" s="247" t="s">
        <v>1791</v>
      </c>
      <c r="F167" s="248" t="s">
        <v>1792</v>
      </c>
      <c r="G167" s="249" t="s">
        <v>332</v>
      </c>
      <c r="H167" s="250" t="n">
        <v>10</v>
      </c>
      <c r="I167" s="251"/>
      <c r="J167" s="252" t="n">
        <f aca="false">ROUND(I167*H167,2)</f>
        <v>0</v>
      </c>
      <c r="K167" s="253"/>
      <c r="L167" s="29"/>
      <c r="M167" s="254"/>
      <c r="N167" s="255" t="s">
        <v>39</v>
      </c>
      <c r="O167" s="76"/>
      <c r="P167" s="256" t="n">
        <f aca="false">O167*H167</f>
        <v>0</v>
      </c>
      <c r="Q167" s="256" t="n">
        <v>0</v>
      </c>
      <c r="R167" s="256" t="n">
        <f aca="false">Q167*H167</f>
        <v>0</v>
      </c>
      <c r="S167" s="256" t="n">
        <v>0.066</v>
      </c>
      <c r="T167" s="257" t="n">
        <f aca="false">S167*H167</f>
        <v>0.66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258" t="s">
        <v>272</v>
      </c>
      <c r="AT167" s="258" t="s">
        <v>250</v>
      </c>
      <c r="AU167" s="258" t="s">
        <v>83</v>
      </c>
      <c r="AY167" s="3" t="s">
        <v>247</v>
      </c>
      <c r="BE167" s="137" t="n">
        <f aca="false">IF(N167="základní",J167,0)</f>
        <v>0</v>
      </c>
      <c r="BF167" s="137" t="n">
        <f aca="false">IF(N167="snížená",J167,0)</f>
        <v>0</v>
      </c>
      <c r="BG167" s="137" t="n">
        <f aca="false">IF(N167="zákl. přenesená",J167,0)</f>
        <v>0</v>
      </c>
      <c r="BH167" s="137" t="n">
        <f aca="false">IF(N167="sníž. přenesená",J167,0)</f>
        <v>0</v>
      </c>
      <c r="BI167" s="137" t="n">
        <f aca="false">IF(N167="nulová",J167,0)</f>
        <v>0</v>
      </c>
      <c r="BJ167" s="3" t="s">
        <v>81</v>
      </c>
      <c r="BK167" s="137" t="n">
        <f aca="false">ROUND(I167*H167,2)</f>
        <v>0</v>
      </c>
      <c r="BL167" s="3" t="s">
        <v>272</v>
      </c>
      <c r="BM167" s="258" t="s">
        <v>1793</v>
      </c>
    </row>
    <row r="168" s="30" customFormat="true" ht="19.2" hidden="false" customHeight="false" outlineLevel="0" collapsed="false">
      <c r="A168" s="26"/>
      <c r="B168" s="27"/>
      <c r="C168" s="28"/>
      <c r="D168" s="259" t="s">
        <v>256</v>
      </c>
      <c r="E168" s="28"/>
      <c r="F168" s="260" t="s">
        <v>1794</v>
      </c>
      <c r="G168" s="28"/>
      <c r="H168" s="28"/>
      <c r="I168" s="211"/>
      <c r="J168" s="28"/>
      <c r="K168" s="28"/>
      <c r="L168" s="29"/>
      <c r="M168" s="261"/>
      <c r="N168" s="262"/>
      <c r="O168" s="76"/>
      <c r="P168" s="76"/>
      <c r="Q168" s="76"/>
      <c r="R168" s="76"/>
      <c r="S168" s="76"/>
      <c r="T168" s="77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T168" s="3" t="s">
        <v>256</v>
      </c>
      <c r="AU168" s="3" t="s">
        <v>83</v>
      </c>
    </row>
    <row r="169" s="30" customFormat="true" ht="24.15" hidden="false" customHeight="true" outlineLevel="0" collapsed="false">
      <c r="A169" s="26"/>
      <c r="B169" s="27"/>
      <c r="C169" s="246" t="s">
        <v>81</v>
      </c>
      <c r="D169" s="246" t="s">
        <v>250</v>
      </c>
      <c r="E169" s="247" t="s">
        <v>567</v>
      </c>
      <c r="F169" s="248" t="s">
        <v>568</v>
      </c>
      <c r="G169" s="249" t="s">
        <v>332</v>
      </c>
      <c r="H169" s="250" t="n">
        <v>20</v>
      </c>
      <c r="I169" s="251"/>
      <c r="J169" s="252" t="n">
        <f aca="false">ROUND(I169*H169,2)</f>
        <v>0</v>
      </c>
      <c r="K169" s="253"/>
      <c r="L169" s="29"/>
      <c r="M169" s="254"/>
      <c r="N169" s="255" t="s">
        <v>39</v>
      </c>
      <c r="O169" s="76"/>
      <c r="P169" s="256" t="n">
        <f aca="false">O169*H169</f>
        <v>0</v>
      </c>
      <c r="Q169" s="256" t="n">
        <v>0</v>
      </c>
      <c r="R169" s="256" t="n">
        <f aca="false">Q169*H169</f>
        <v>0</v>
      </c>
      <c r="S169" s="256" t="n">
        <v>0.002</v>
      </c>
      <c r="T169" s="257" t="n">
        <f aca="false">S169*H169</f>
        <v>0.04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258" t="s">
        <v>272</v>
      </c>
      <c r="AT169" s="258" t="s">
        <v>250</v>
      </c>
      <c r="AU169" s="258" t="s">
        <v>83</v>
      </c>
      <c r="AY169" s="3" t="s">
        <v>247</v>
      </c>
      <c r="BE169" s="137" t="n">
        <f aca="false">IF(N169="základní",J169,0)</f>
        <v>0</v>
      </c>
      <c r="BF169" s="137" t="n">
        <f aca="false">IF(N169="snížená",J169,0)</f>
        <v>0</v>
      </c>
      <c r="BG169" s="137" t="n">
        <f aca="false">IF(N169="zákl. přenesená",J169,0)</f>
        <v>0</v>
      </c>
      <c r="BH169" s="137" t="n">
        <f aca="false">IF(N169="sníž. přenesená",J169,0)</f>
        <v>0</v>
      </c>
      <c r="BI169" s="137" t="n">
        <f aca="false">IF(N169="nulová",J169,0)</f>
        <v>0</v>
      </c>
      <c r="BJ169" s="3" t="s">
        <v>81</v>
      </c>
      <c r="BK169" s="137" t="n">
        <f aca="false">ROUND(I169*H169,2)</f>
        <v>0</v>
      </c>
      <c r="BL169" s="3" t="s">
        <v>272</v>
      </c>
      <c r="BM169" s="258" t="s">
        <v>569</v>
      </c>
    </row>
    <row r="170" s="30" customFormat="true" ht="19.2" hidden="false" customHeight="false" outlineLevel="0" collapsed="false">
      <c r="A170" s="26"/>
      <c r="B170" s="27"/>
      <c r="C170" s="28"/>
      <c r="D170" s="259" t="s">
        <v>256</v>
      </c>
      <c r="E170" s="28"/>
      <c r="F170" s="260" t="s">
        <v>570</v>
      </c>
      <c r="G170" s="28"/>
      <c r="H170" s="28"/>
      <c r="I170" s="211"/>
      <c r="J170" s="28"/>
      <c r="K170" s="28"/>
      <c r="L170" s="29"/>
      <c r="M170" s="261"/>
      <c r="N170" s="262"/>
      <c r="O170" s="76"/>
      <c r="P170" s="76"/>
      <c r="Q170" s="76"/>
      <c r="R170" s="76"/>
      <c r="S170" s="76"/>
      <c r="T170" s="77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T170" s="3" t="s">
        <v>256</v>
      </c>
      <c r="AU170" s="3" t="s">
        <v>83</v>
      </c>
    </row>
    <row r="171" s="30" customFormat="true" ht="24.15" hidden="false" customHeight="true" outlineLevel="0" collapsed="false">
      <c r="A171" s="26"/>
      <c r="B171" s="27"/>
      <c r="C171" s="246" t="s">
        <v>83</v>
      </c>
      <c r="D171" s="246" t="s">
        <v>250</v>
      </c>
      <c r="E171" s="247" t="s">
        <v>571</v>
      </c>
      <c r="F171" s="248" t="s">
        <v>572</v>
      </c>
      <c r="G171" s="249" t="s">
        <v>332</v>
      </c>
      <c r="H171" s="250" t="n">
        <v>15</v>
      </c>
      <c r="I171" s="251"/>
      <c r="J171" s="252" t="n">
        <f aca="false">ROUND(I171*H171,2)</f>
        <v>0</v>
      </c>
      <c r="K171" s="253"/>
      <c r="L171" s="29"/>
      <c r="M171" s="254"/>
      <c r="N171" s="255" t="s">
        <v>39</v>
      </c>
      <c r="O171" s="76"/>
      <c r="P171" s="256" t="n">
        <f aca="false">O171*H171</f>
        <v>0</v>
      </c>
      <c r="Q171" s="256" t="n">
        <v>0</v>
      </c>
      <c r="R171" s="256" t="n">
        <f aca="false">Q171*H171</f>
        <v>0</v>
      </c>
      <c r="S171" s="256" t="n">
        <v>0.011</v>
      </c>
      <c r="T171" s="257" t="n">
        <f aca="false">S171*H171</f>
        <v>0.165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258" t="s">
        <v>272</v>
      </c>
      <c r="AT171" s="258" t="s">
        <v>250</v>
      </c>
      <c r="AU171" s="258" t="s">
        <v>83</v>
      </c>
      <c r="AY171" s="3" t="s">
        <v>247</v>
      </c>
      <c r="BE171" s="137" t="n">
        <f aca="false">IF(N171="základní",J171,0)</f>
        <v>0</v>
      </c>
      <c r="BF171" s="137" t="n">
        <f aca="false">IF(N171="snížená",J171,0)</f>
        <v>0</v>
      </c>
      <c r="BG171" s="137" t="n">
        <f aca="false">IF(N171="zákl. přenesená",J171,0)</f>
        <v>0</v>
      </c>
      <c r="BH171" s="137" t="n">
        <f aca="false">IF(N171="sníž. přenesená",J171,0)</f>
        <v>0</v>
      </c>
      <c r="BI171" s="137" t="n">
        <f aca="false">IF(N171="nulová",J171,0)</f>
        <v>0</v>
      </c>
      <c r="BJ171" s="3" t="s">
        <v>81</v>
      </c>
      <c r="BK171" s="137" t="n">
        <f aca="false">ROUND(I171*H171,2)</f>
        <v>0</v>
      </c>
      <c r="BL171" s="3" t="s">
        <v>272</v>
      </c>
      <c r="BM171" s="258" t="s">
        <v>573</v>
      </c>
    </row>
    <row r="172" s="30" customFormat="true" ht="19.2" hidden="false" customHeight="false" outlineLevel="0" collapsed="false">
      <c r="A172" s="26"/>
      <c r="B172" s="27"/>
      <c r="C172" s="28"/>
      <c r="D172" s="259" t="s">
        <v>256</v>
      </c>
      <c r="E172" s="28"/>
      <c r="F172" s="260" t="s">
        <v>574</v>
      </c>
      <c r="G172" s="28"/>
      <c r="H172" s="28"/>
      <c r="I172" s="211"/>
      <c r="J172" s="28"/>
      <c r="K172" s="28"/>
      <c r="L172" s="29"/>
      <c r="M172" s="261"/>
      <c r="N172" s="262"/>
      <c r="O172" s="76"/>
      <c r="P172" s="76"/>
      <c r="Q172" s="76"/>
      <c r="R172" s="76"/>
      <c r="S172" s="76"/>
      <c r="T172" s="77"/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T172" s="3" t="s">
        <v>256</v>
      </c>
      <c r="AU172" s="3" t="s">
        <v>83</v>
      </c>
    </row>
    <row r="173" s="30" customFormat="true" ht="24.15" hidden="false" customHeight="true" outlineLevel="0" collapsed="false">
      <c r="A173" s="26"/>
      <c r="B173" s="27"/>
      <c r="C173" s="246" t="s">
        <v>272</v>
      </c>
      <c r="D173" s="246" t="s">
        <v>250</v>
      </c>
      <c r="E173" s="247" t="s">
        <v>575</v>
      </c>
      <c r="F173" s="248" t="s">
        <v>576</v>
      </c>
      <c r="G173" s="249" t="s">
        <v>291</v>
      </c>
      <c r="H173" s="250" t="n">
        <v>5</v>
      </c>
      <c r="I173" s="251"/>
      <c r="J173" s="252" t="n">
        <f aca="false">ROUND(I173*H173,2)</f>
        <v>0</v>
      </c>
      <c r="K173" s="253"/>
      <c r="L173" s="29"/>
      <c r="M173" s="254"/>
      <c r="N173" s="255" t="s">
        <v>39</v>
      </c>
      <c r="O173" s="76"/>
      <c r="P173" s="256" t="n">
        <f aca="false">O173*H173</f>
        <v>0</v>
      </c>
      <c r="Q173" s="256" t="n">
        <v>0</v>
      </c>
      <c r="R173" s="256" t="n">
        <f aca="false">Q173*H173</f>
        <v>0</v>
      </c>
      <c r="S173" s="256" t="n">
        <v>0.017</v>
      </c>
      <c r="T173" s="257" t="n">
        <f aca="false">S173*H173</f>
        <v>0.085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258" t="s">
        <v>272</v>
      </c>
      <c r="AT173" s="258" t="s">
        <v>250</v>
      </c>
      <c r="AU173" s="258" t="s">
        <v>83</v>
      </c>
      <c r="AY173" s="3" t="s">
        <v>247</v>
      </c>
      <c r="BE173" s="137" t="n">
        <f aca="false">IF(N173="základní",J173,0)</f>
        <v>0</v>
      </c>
      <c r="BF173" s="137" t="n">
        <f aca="false">IF(N173="snížená",J173,0)</f>
        <v>0</v>
      </c>
      <c r="BG173" s="137" t="n">
        <f aca="false">IF(N173="zákl. přenesená",J173,0)</f>
        <v>0</v>
      </c>
      <c r="BH173" s="137" t="n">
        <f aca="false">IF(N173="sníž. přenesená",J173,0)</f>
        <v>0</v>
      </c>
      <c r="BI173" s="137" t="n">
        <f aca="false">IF(N173="nulová",J173,0)</f>
        <v>0</v>
      </c>
      <c r="BJ173" s="3" t="s">
        <v>81</v>
      </c>
      <c r="BK173" s="137" t="n">
        <f aca="false">ROUND(I173*H173,2)</f>
        <v>0</v>
      </c>
      <c r="BL173" s="3" t="s">
        <v>272</v>
      </c>
      <c r="BM173" s="258" t="s">
        <v>577</v>
      </c>
    </row>
    <row r="174" s="30" customFormat="true" ht="28.8" hidden="false" customHeight="false" outlineLevel="0" collapsed="false">
      <c r="A174" s="26"/>
      <c r="B174" s="27"/>
      <c r="C174" s="28"/>
      <c r="D174" s="259" t="s">
        <v>256</v>
      </c>
      <c r="E174" s="28"/>
      <c r="F174" s="260" t="s">
        <v>578</v>
      </c>
      <c r="G174" s="28"/>
      <c r="H174" s="28"/>
      <c r="I174" s="211"/>
      <c r="J174" s="28"/>
      <c r="K174" s="28"/>
      <c r="L174" s="29"/>
      <c r="M174" s="261"/>
      <c r="N174" s="262"/>
      <c r="O174" s="76"/>
      <c r="P174" s="76"/>
      <c r="Q174" s="76"/>
      <c r="R174" s="76"/>
      <c r="S174" s="76"/>
      <c r="T174" s="77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T174" s="3" t="s">
        <v>256</v>
      </c>
      <c r="AU174" s="3" t="s">
        <v>83</v>
      </c>
    </row>
    <row r="175" s="30" customFormat="true" ht="24.15" hidden="false" customHeight="true" outlineLevel="0" collapsed="false">
      <c r="A175" s="26"/>
      <c r="B175" s="27"/>
      <c r="C175" s="246" t="s">
        <v>579</v>
      </c>
      <c r="D175" s="246" t="s">
        <v>250</v>
      </c>
      <c r="E175" s="247" t="s">
        <v>580</v>
      </c>
      <c r="F175" s="248" t="s">
        <v>581</v>
      </c>
      <c r="G175" s="249" t="s">
        <v>307</v>
      </c>
      <c r="H175" s="250" t="n">
        <v>30</v>
      </c>
      <c r="I175" s="251"/>
      <c r="J175" s="252" t="n">
        <f aca="false">ROUND(I175*H175,2)</f>
        <v>0</v>
      </c>
      <c r="K175" s="253"/>
      <c r="L175" s="29"/>
      <c r="M175" s="254"/>
      <c r="N175" s="255" t="s">
        <v>39</v>
      </c>
      <c r="O175" s="76"/>
      <c r="P175" s="256" t="n">
        <f aca="false">O175*H175</f>
        <v>0</v>
      </c>
      <c r="Q175" s="256" t="n">
        <v>0</v>
      </c>
      <c r="R175" s="256" t="n">
        <f aca="false">Q175*H175</f>
        <v>0</v>
      </c>
      <c r="S175" s="256" t="n">
        <v>0</v>
      </c>
      <c r="T175" s="257" t="n">
        <f aca="false">S175*H175</f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258" t="s">
        <v>272</v>
      </c>
      <c r="AT175" s="258" t="s">
        <v>250</v>
      </c>
      <c r="AU175" s="258" t="s">
        <v>83</v>
      </c>
      <c r="AY175" s="3" t="s">
        <v>247</v>
      </c>
      <c r="BE175" s="137" t="n">
        <f aca="false">IF(N175="základní",J175,0)</f>
        <v>0</v>
      </c>
      <c r="BF175" s="137" t="n">
        <f aca="false">IF(N175="snížená",J175,0)</f>
        <v>0</v>
      </c>
      <c r="BG175" s="137" t="n">
        <f aca="false">IF(N175="zákl. přenesená",J175,0)</f>
        <v>0</v>
      </c>
      <c r="BH175" s="137" t="n">
        <f aca="false">IF(N175="sníž. přenesená",J175,0)</f>
        <v>0</v>
      </c>
      <c r="BI175" s="137" t="n">
        <f aca="false">IF(N175="nulová",J175,0)</f>
        <v>0</v>
      </c>
      <c r="BJ175" s="3" t="s">
        <v>81</v>
      </c>
      <c r="BK175" s="137" t="n">
        <f aca="false">ROUND(I175*H175,2)</f>
        <v>0</v>
      </c>
      <c r="BL175" s="3" t="s">
        <v>272</v>
      </c>
      <c r="BM175" s="258" t="s">
        <v>582</v>
      </c>
    </row>
    <row r="176" s="30" customFormat="true" ht="19.2" hidden="false" customHeight="false" outlineLevel="0" collapsed="false">
      <c r="A176" s="26"/>
      <c r="B176" s="27"/>
      <c r="C176" s="28"/>
      <c r="D176" s="259" t="s">
        <v>256</v>
      </c>
      <c r="E176" s="28"/>
      <c r="F176" s="260" t="s">
        <v>583</v>
      </c>
      <c r="G176" s="28"/>
      <c r="H176" s="28"/>
      <c r="I176" s="211"/>
      <c r="J176" s="28"/>
      <c r="K176" s="28"/>
      <c r="L176" s="29"/>
      <c r="M176" s="261"/>
      <c r="N176" s="262"/>
      <c r="O176" s="76"/>
      <c r="P176" s="76"/>
      <c r="Q176" s="76"/>
      <c r="R176" s="76"/>
      <c r="S176" s="76"/>
      <c r="T176" s="77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T176" s="3" t="s">
        <v>256</v>
      </c>
      <c r="AU176" s="3" t="s">
        <v>83</v>
      </c>
    </row>
    <row r="177" s="229" customFormat="true" ht="22.8" hidden="false" customHeight="true" outlineLevel="0" collapsed="false">
      <c r="B177" s="230"/>
      <c r="C177" s="231"/>
      <c r="D177" s="232" t="s">
        <v>73</v>
      </c>
      <c r="E177" s="244" t="s">
        <v>270</v>
      </c>
      <c r="F177" s="244" t="s">
        <v>271</v>
      </c>
      <c r="G177" s="231"/>
      <c r="H177" s="231"/>
      <c r="I177" s="234"/>
      <c r="J177" s="245" t="n">
        <f aca="false">BK177</f>
        <v>0</v>
      </c>
      <c r="K177" s="231"/>
      <c r="L177" s="236"/>
      <c r="M177" s="237"/>
      <c r="N177" s="238"/>
      <c r="O177" s="238"/>
      <c r="P177" s="239" t="n">
        <f aca="false">SUM(P178:P185)</f>
        <v>0</v>
      </c>
      <c r="Q177" s="238"/>
      <c r="R177" s="239" t="n">
        <f aca="false">SUM(R178:R185)</f>
        <v>0</v>
      </c>
      <c r="S177" s="238"/>
      <c r="T177" s="240" t="n">
        <f aca="false">SUM(T178:T185)</f>
        <v>0</v>
      </c>
      <c r="AR177" s="241" t="s">
        <v>81</v>
      </c>
      <c r="AT177" s="242" t="s">
        <v>73</v>
      </c>
      <c r="AU177" s="242" t="s">
        <v>81</v>
      </c>
      <c r="AY177" s="241" t="s">
        <v>247</v>
      </c>
      <c r="BK177" s="243" t="n">
        <f aca="false">SUM(BK178:BK185)</f>
        <v>0</v>
      </c>
    </row>
    <row r="178" s="30" customFormat="true" ht="24.15" hidden="false" customHeight="true" outlineLevel="0" collapsed="false">
      <c r="A178" s="26"/>
      <c r="B178" s="27"/>
      <c r="C178" s="246" t="s">
        <v>278</v>
      </c>
      <c r="D178" s="246" t="s">
        <v>250</v>
      </c>
      <c r="E178" s="247" t="s">
        <v>273</v>
      </c>
      <c r="F178" s="248" t="s">
        <v>584</v>
      </c>
      <c r="G178" s="249" t="s">
        <v>275</v>
      </c>
      <c r="H178" s="250" t="n">
        <v>1.742</v>
      </c>
      <c r="I178" s="251"/>
      <c r="J178" s="252" t="n">
        <f aca="false">ROUND(I178*H178,2)</f>
        <v>0</v>
      </c>
      <c r="K178" s="253"/>
      <c r="L178" s="29"/>
      <c r="M178" s="254"/>
      <c r="N178" s="255" t="s">
        <v>39</v>
      </c>
      <c r="O178" s="76"/>
      <c r="P178" s="256" t="n">
        <f aca="false">O178*H178</f>
        <v>0</v>
      </c>
      <c r="Q178" s="256" t="n">
        <v>0</v>
      </c>
      <c r="R178" s="256" t="n">
        <f aca="false">Q178*H178</f>
        <v>0</v>
      </c>
      <c r="S178" s="256" t="n">
        <v>0</v>
      </c>
      <c r="T178" s="257" t="n">
        <f aca="false">S178*H178</f>
        <v>0</v>
      </c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R178" s="258" t="s">
        <v>272</v>
      </c>
      <c r="AT178" s="258" t="s">
        <v>250</v>
      </c>
      <c r="AU178" s="258" t="s">
        <v>83</v>
      </c>
      <c r="AY178" s="3" t="s">
        <v>247</v>
      </c>
      <c r="BE178" s="137" t="n">
        <f aca="false">IF(N178="základní",J178,0)</f>
        <v>0</v>
      </c>
      <c r="BF178" s="137" t="n">
        <f aca="false">IF(N178="snížená",J178,0)</f>
        <v>0</v>
      </c>
      <c r="BG178" s="137" t="n">
        <f aca="false">IF(N178="zákl. přenesená",J178,0)</f>
        <v>0</v>
      </c>
      <c r="BH178" s="137" t="n">
        <f aca="false">IF(N178="sníž. přenesená",J178,0)</f>
        <v>0</v>
      </c>
      <c r="BI178" s="137" t="n">
        <f aca="false">IF(N178="nulová",J178,0)</f>
        <v>0</v>
      </c>
      <c r="BJ178" s="3" t="s">
        <v>81</v>
      </c>
      <c r="BK178" s="137" t="n">
        <f aca="false">ROUND(I178*H178,2)</f>
        <v>0</v>
      </c>
      <c r="BL178" s="3" t="s">
        <v>272</v>
      </c>
      <c r="BM178" s="258" t="s">
        <v>585</v>
      </c>
    </row>
    <row r="179" s="30" customFormat="true" ht="19.2" hidden="false" customHeight="false" outlineLevel="0" collapsed="false">
      <c r="A179" s="26"/>
      <c r="B179" s="27"/>
      <c r="C179" s="28"/>
      <c r="D179" s="259" t="s">
        <v>256</v>
      </c>
      <c r="E179" s="28"/>
      <c r="F179" s="260" t="s">
        <v>586</v>
      </c>
      <c r="G179" s="28"/>
      <c r="H179" s="28"/>
      <c r="I179" s="211"/>
      <c r="J179" s="28"/>
      <c r="K179" s="28"/>
      <c r="L179" s="29"/>
      <c r="M179" s="261"/>
      <c r="N179" s="262"/>
      <c r="O179" s="76"/>
      <c r="P179" s="76"/>
      <c r="Q179" s="76"/>
      <c r="R179" s="76"/>
      <c r="S179" s="76"/>
      <c r="T179" s="77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T179" s="3" t="s">
        <v>256</v>
      </c>
      <c r="AU179" s="3" t="s">
        <v>83</v>
      </c>
    </row>
    <row r="180" s="30" customFormat="true" ht="24.15" hidden="false" customHeight="true" outlineLevel="0" collapsed="false">
      <c r="A180" s="26"/>
      <c r="B180" s="27"/>
      <c r="C180" s="246" t="s">
        <v>248</v>
      </c>
      <c r="D180" s="246" t="s">
        <v>250</v>
      </c>
      <c r="E180" s="247" t="s">
        <v>279</v>
      </c>
      <c r="F180" s="248" t="s">
        <v>280</v>
      </c>
      <c r="G180" s="249" t="s">
        <v>275</v>
      </c>
      <c r="H180" s="250" t="n">
        <v>1.742</v>
      </c>
      <c r="I180" s="251"/>
      <c r="J180" s="252" t="n">
        <f aca="false">ROUND(I180*H180,2)</f>
        <v>0</v>
      </c>
      <c r="K180" s="253"/>
      <c r="L180" s="29"/>
      <c r="M180" s="254"/>
      <c r="N180" s="255" t="s">
        <v>39</v>
      </c>
      <c r="O180" s="76"/>
      <c r="P180" s="256" t="n">
        <f aca="false">O180*H180</f>
        <v>0</v>
      </c>
      <c r="Q180" s="256" t="n">
        <v>0</v>
      </c>
      <c r="R180" s="256" t="n">
        <f aca="false">Q180*H180</f>
        <v>0</v>
      </c>
      <c r="S180" s="256" t="n">
        <v>0</v>
      </c>
      <c r="T180" s="257" t="n">
        <f aca="false">S180*H180</f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258" t="s">
        <v>272</v>
      </c>
      <c r="AT180" s="258" t="s">
        <v>250</v>
      </c>
      <c r="AU180" s="258" t="s">
        <v>83</v>
      </c>
      <c r="AY180" s="3" t="s">
        <v>247</v>
      </c>
      <c r="BE180" s="137" t="n">
        <f aca="false">IF(N180="základní",J180,0)</f>
        <v>0</v>
      </c>
      <c r="BF180" s="137" t="n">
        <f aca="false">IF(N180="snížená",J180,0)</f>
        <v>0</v>
      </c>
      <c r="BG180" s="137" t="n">
        <f aca="false">IF(N180="zákl. přenesená",J180,0)</f>
        <v>0</v>
      </c>
      <c r="BH180" s="137" t="n">
        <f aca="false">IF(N180="sníž. přenesená",J180,0)</f>
        <v>0</v>
      </c>
      <c r="BI180" s="137" t="n">
        <f aca="false">IF(N180="nulová",J180,0)</f>
        <v>0</v>
      </c>
      <c r="BJ180" s="3" t="s">
        <v>81</v>
      </c>
      <c r="BK180" s="137" t="n">
        <f aca="false">ROUND(I180*H180,2)</f>
        <v>0</v>
      </c>
      <c r="BL180" s="3" t="s">
        <v>272</v>
      </c>
      <c r="BM180" s="258" t="s">
        <v>587</v>
      </c>
    </row>
    <row r="181" s="30" customFormat="true" ht="19.2" hidden="false" customHeight="false" outlineLevel="0" collapsed="false">
      <c r="A181" s="26"/>
      <c r="B181" s="27"/>
      <c r="C181" s="28"/>
      <c r="D181" s="259" t="s">
        <v>256</v>
      </c>
      <c r="E181" s="28"/>
      <c r="F181" s="260" t="s">
        <v>282</v>
      </c>
      <c r="G181" s="28"/>
      <c r="H181" s="28"/>
      <c r="I181" s="211"/>
      <c r="J181" s="28"/>
      <c r="K181" s="28"/>
      <c r="L181" s="29"/>
      <c r="M181" s="261"/>
      <c r="N181" s="262"/>
      <c r="O181" s="76"/>
      <c r="P181" s="76"/>
      <c r="Q181" s="76"/>
      <c r="R181" s="76"/>
      <c r="S181" s="76"/>
      <c r="T181" s="77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T181" s="3" t="s">
        <v>256</v>
      </c>
      <c r="AU181" s="3" t="s">
        <v>83</v>
      </c>
    </row>
    <row r="182" s="30" customFormat="true" ht="24.15" hidden="false" customHeight="true" outlineLevel="0" collapsed="false">
      <c r="A182" s="26"/>
      <c r="B182" s="27"/>
      <c r="C182" s="246" t="s">
        <v>287</v>
      </c>
      <c r="D182" s="246" t="s">
        <v>250</v>
      </c>
      <c r="E182" s="247" t="s">
        <v>588</v>
      </c>
      <c r="F182" s="248" t="s">
        <v>589</v>
      </c>
      <c r="G182" s="249" t="s">
        <v>275</v>
      </c>
      <c r="H182" s="250" t="n">
        <v>75.67</v>
      </c>
      <c r="I182" s="251"/>
      <c r="J182" s="252" t="n">
        <f aca="false">ROUND(I182*H182,2)</f>
        <v>0</v>
      </c>
      <c r="K182" s="253"/>
      <c r="L182" s="29"/>
      <c r="M182" s="254"/>
      <c r="N182" s="255" t="s">
        <v>39</v>
      </c>
      <c r="O182" s="76"/>
      <c r="P182" s="256" t="n">
        <f aca="false">O182*H182</f>
        <v>0</v>
      </c>
      <c r="Q182" s="256" t="n">
        <v>0</v>
      </c>
      <c r="R182" s="256" t="n">
        <f aca="false">Q182*H182</f>
        <v>0</v>
      </c>
      <c r="S182" s="256" t="n">
        <v>0</v>
      </c>
      <c r="T182" s="257" t="n">
        <f aca="false">S182*H182</f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258" t="s">
        <v>272</v>
      </c>
      <c r="AT182" s="258" t="s">
        <v>250</v>
      </c>
      <c r="AU182" s="258" t="s">
        <v>83</v>
      </c>
      <c r="AY182" s="3" t="s">
        <v>247</v>
      </c>
      <c r="BE182" s="137" t="n">
        <f aca="false">IF(N182="základní",J182,0)</f>
        <v>0</v>
      </c>
      <c r="BF182" s="137" t="n">
        <f aca="false">IF(N182="snížená",J182,0)</f>
        <v>0</v>
      </c>
      <c r="BG182" s="137" t="n">
        <f aca="false">IF(N182="zákl. přenesená",J182,0)</f>
        <v>0</v>
      </c>
      <c r="BH182" s="137" t="n">
        <f aca="false">IF(N182="sníž. přenesená",J182,0)</f>
        <v>0</v>
      </c>
      <c r="BI182" s="137" t="n">
        <f aca="false">IF(N182="nulová",J182,0)</f>
        <v>0</v>
      </c>
      <c r="BJ182" s="3" t="s">
        <v>81</v>
      </c>
      <c r="BK182" s="137" t="n">
        <f aca="false">ROUND(I182*H182,2)</f>
        <v>0</v>
      </c>
      <c r="BL182" s="3" t="s">
        <v>272</v>
      </c>
      <c r="BM182" s="258" t="s">
        <v>590</v>
      </c>
    </row>
    <row r="183" s="30" customFormat="true" ht="28.8" hidden="false" customHeight="false" outlineLevel="0" collapsed="false">
      <c r="A183" s="26"/>
      <c r="B183" s="27"/>
      <c r="C183" s="28"/>
      <c r="D183" s="259" t="s">
        <v>256</v>
      </c>
      <c r="E183" s="28"/>
      <c r="F183" s="260" t="s">
        <v>591</v>
      </c>
      <c r="G183" s="28"/>
      <c r="H183" s="28"/>
      <c r="I183" s="211"/>
      <c r="J183" s="28"/>
      <c r="K183" s="28"/>
      <c r="L183" s="29"/>
      <c r="M183" s="261"/>
      <c r="N183" s="262"/>
      <c r="O183" s="76"/>
      <c r="P183" s="76"/>
      <c r="Q183" s="76"/>
      <c r="R183" s="76"/>
      <c r="S183" s="76"/>
      <c r="T183" s="77"/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T183" s="3" t="s">
        <v>256</v>
      </c>
      <c r="AU183" s="3" t="s">
        <v>83</v>
      </c>
    </row>
    <row r="184" s="30" customFormat="true" ht="49.05" hidden="false" customHeight="true" outlineLevel="0" collapsed="false">
      <c r="A184" s="26"/>
      <c r="B184" s="27"/>
      <c r="C184" s="246" t="s">
        <v>292</v>
      </c>
      <c r="D184" s="246" t="s">
        <v>250</v>
      </c>
      <c r="E184" s="247" t="s">
        <v>592</v>
      </c>
      <c r="F184" s="248" t="s">
        <v>593</v>
      </c>
      <c r="G184" s="249" t="s">
        <v>275</v>
      </c>
      <c r="H184" s="250" t="n">
        <v>1.081</v>
      </c>
      <c r="I184" s="251"/>
      <c r="J184" s="252" t="n">
        <f aca="false">ROUND(I184*H184,2)</f>
        <v>0</v>
      </c>
      <c r="K184" s="253"/>
      <c r="L184" s="29"/>
      <c r="M184" s="254"/>
      <c r="N184" s="255" t="s">
        <v>39</v>
      </c>
      <c r="O184" s="76"/>
      <c r="P184" s="256" t="n">
        <f aca="false">O184*H184</f>
        <v>0</v>
      </c>
      <c r="Q184" s="256" t="n">
        <v>0</v>
      </c>
      <c r="R184" s="256" t="n">
        <f aca="false">Q184*H184</f>
        <v>0</v>
      </c>
      <c r="S184" s="256" t="n">
        <v>0</v>
      </c>
      <c r="T184" s="257" t="n">
        <f aca="false">S184*H184</f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258" t="s">
        <v>272</v>
      </c>
      <c r="AT184" s="258" t="s">
        <v>250</v>
      </c>
      <c r="AU184" s="258" t="s">
        <v>83</v>
      </c>
      <c r="AY184" s="3" t="s">
        <v>247</v>
      </c>
      <c r="BE184" s="137" t="n">
        <f aca="false">IF(N184="základní",J184,0)</f>
        <v>0</v>
      </c>
      <c r="BF184" s="137" t="n">
        <f aca="false">IF(N184="snížená",J184,0)</f>
        <v>0</v>
      </c>
      <c r="BG184" s="137" t="n">
        <f aca="false">IF(N184="zákl. přenesená",J184,0)</f>
        <v>0</v>
      </c>
      <c r="BH184" s="137" t="n">
        <f aca="false">IF(N184="sníž. přenesená",J184,0)</f>
        <v>0</v>
      </c>
      <c r="BI184" s="137" t="n">
        <f aca="false">IF(N184="nulová",J184,0)</f>
        <v>0</v>
      </c>
      <c r="BJ184" s="3" t="s">
        <v>81</v>
      </c>
      <c r="BK184" s="137" t="n">
        <f aca="false">ROUND(I184*H184,2)</f>
        <v>0</v>
      </c>
      <c r="BL184" s="3" t="s">
        <v>272</v>
      </c>
      <c r="BM184" s="258" t="s">
        <v>594</v>
      </c>
    </row>
    <row r="185" s="30" customFormat="true" ht="38.4" hidden="false" customHeight="false" outlineLevel="0" collapsed="false">
      <c r="A185" s="26"/>
      <c r="B185" s="27"/>
      <c r="C185" s="28"/>
      <c r="D185" s="259" t="s">
        <v>256</v>
      </c>
      <c r="E185" s="28"/>
      <c r="F185" s="260" t="s">
        <v>595</v>
      </c>
      <c r="G185" s="28"/>
      <c r="H185" s="28"/>
      <c r="I185" s="211"/>
      <c r="J185" s="28"/>
      <c r="K185" s="28"/>
      <c r="L185" s="29"/>
      <c r="M185" s="261"/>
      <c r="N185" s="262"/>
      <c r="O185" s="76"/>
      <c r="P185" s="76"/>
      <c r="Q185" s="76"/>
      <c r="R185" s="76"/>
      <c r="S185" s="76"/>
      <c r="T185" s="77"/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T185" s="3" t="s">
        <v>256</v>
      </c>
      <c r="AU185" s="3" t="s">
        <v>83</v>
      </c>
    </row>
    <row r="186" s="229" customFormat="true" ht="25.95" hidden="false" customHeight="true" outlineLevel="0" collapsed="false">
      <c r="B186" s="230"/>
      <c r="C186" s="231"/>
      <c r="D186" s="232" t="s">
        <v>73</v>
      </c>
      <c r="E186" s="233" t="s">
        <v>295</v>
      </c>
      <c r="F186" s="233" t="s">
        <v>296</v>
      </c>
      <c r="G186" s="231"/>
      <c r="H186" s="231"/>
      <c r="I186" s="234"/>
      <c r="J186" s="235" t="n">
        <f aca="false">BK186</f>
        <v>0</v>
      </c>
      <c r="K186" s="231"/>
      <c r="L186" s="236"/>
      <c r="M186" s="237"/>
      <c r="N186" s="238"/>
      <c r="O186" s="238"/>
      <c r="P186" s="239" t="n">
        <f aca="false">P187+P431+P474</f>
        <v>0</v>
      </c>
      <c r="Q186" s="238"/>
      <c r="R186" s="239" t="n">
        <f aca="false">R187+R431+R474</f>
        <v>0.259675</v>
      </c>
      <c r="S186" s="238"/>
      <c r="T186" s="240" t="n">
        <f aca="false">T187+T431+T474</f>
        <v>0.018175</v>
      </c>
      <c r="AR186" s="241" t="s">
        <v>83</v>
      </c>
      <c r="AT186" s="242" t="s">
        <v>73</v>
      </c>
      <c r="AU186" s="242" t="s">
        <v>74</v>
      </c>
      <c r="AY186" s="241" t="s">
        <v>247</v>
      </c>
      <c r="BK186" s="243" t="n">
        <f aca="false">BK187+BK431+BK474</f>
        <v>0</v>
      </c>
    </row>
    <row r="187" s="229" customFormat="true" ht="22.8" hidden="false" customHeight="true" outlineLevel="0" collapsed="false">
      <c r="B187" s="230"/>
      <c r="C187" s="231"/>
      <c r="D187" s="232" t="s">
        <v>73</v>
      </c>
      <c r="E187" s="244" t="s">
        <v>596</v>
      </c>
      <c r="F187" s="244" t="s">
        <v>597</v>
      </c>
      <c r="G187" s="231"/>
      <c r="H187" s="231"/>
      <c r="I187" s="234"/>
      <c r="J187" s="245" t="n">
        <f aca="false">BK187</f>
        <v>0</v>
      </c>
      <c r="K187" s="231"/>
      <c r="L187" s="236"/>
      <c r="M187" s="237"/>
      <c r="N187" s="238"/>
      <c r="O187" s="238"/>
      <c r="P187" s="239" t="n">
        <f aca="false">P188+P360+P379+P402</f>
        <v>0</v>
      </c>
      <c r="Q187" s="238"/>
      <c r="R187" s="239" t="n">
        <f aca="false">R188+R360+R379+R402</f>
        <v>0.258645</v>
      </c>
      <c r="S187" s="238"/>
      <c r="T187" s="240" t="n">
        <f aca="false">T188+T360+T379+T402</f>
        <v>0.018125</v>
      </c>
      <c r="AR187" s="241" t="s">
        <v>83</v>
      </c>
      <c r="AT187" s="242" t="s">
        <v>73</v>
      </c>
      <c r="AU187" s="242" t="s">
        <v>81</v>
      </c>
      <c r="AY187" s="241" t="s">
        <v>247</v>
      </c>
      <c r="BK187" s="243" t="n">
        <f aca="false">BK188+BK360+BK379+BK402</f>
        <v>0</v>
      </c>
    </row>
    <row r="188" s="229" customFormat="true" ht="20.85" hidden="false" customHeight="true" outlineLevel="0" collapsed="false">
      <c r="B188" s="230"/>
      <c r="C188" s="231"/>
      <c r="D188" s="232" t="s">
        <v>73</v>
      </c>
      <c r="E188" s="244" t="s">
        <v>598</v>
      </c>
      <c r="F188" s="244" t="s">
        <v>599</v>
      </c>
      <c r="G188" s="231"/>
      <c r="H188" s="231"/>
      <c r="I188" s="234"/>
      <c r="J188" s="245" t="n">
        <f aca="false">BK188</f>
        <v>0</v>
      </c>
      <c r="K188" s="231"/>
      <c r="L188" s="236"/>
      <c r="M188" s="237"/>
      <c r="N188" s="238"/>
      <c r="O188" s="238"/>
      <c r="P188" s="239" t="n">
        <f aca="false">SUM(P189:P359)</f>
        <v>0</v>
      </c>
      <c r="Q188" s="238"/>
      <c r="R188" s="239" t="n">
        <f aca="false">SUM(R189:R359)</f>
        <v>0.157705</v>
      </c>
      <c r="S188" s="238"/>
      <c r="T188" s="240" t="n">
        <f aca="false">SUM(T189:T359)</f>
        <v>0.000125</v>
      </c>
      <c r="AR188" s="241" t="s">
        <v>83</v>
      </c>
      <c r="AT188" s="242" t="s">
        <v>73</v>
      </c>
      <c r="AU188" s="242" t="s">
        <v>83</v>
      </c>
      <c r="AY188" s="241" t="s">
        <v>247</v>
      </c>
      <c r="BK188" s="243" t="n">
        <f aca="false">SUM(BK189:BK359)</f>
        <v>0</v>
      </c>
    </row>
    <row r="189" s="30" customFormat="true" ht="24.15" hidden="false" customHeight="true" outlineLevel="0" collapsed="false">
      <c r="A189" s="26"/>
      <c r="B189" s="27"/>
      <c r="C189" s="246" t="s">
        <v>600</v>
      </c>
      <c r="D189" s="246" t="s">
        <v>250</v>
      </c>
      <c r="E189" s="247" t="s">
        <v>601</v>
      </c>
      <c r="F189" s="248" t="s">
        <v>602</v>
      </c>
      <c r="G189" s="249" t="s">
        <v>291</v>
      </c>
      <c r="H189" s="250" t="n">
        <v>1</v>
      </c>
      <c r="I189" s="251"/>
      <c r="J189" s="252" t="n">
        <f aca="false">ROUND(I189*H189,2)</f>
        <v>0</v>
      </c>
      <c r="K189" s="253"/>
      <c r="L189" s="29"/>
      <c r="M189" s="254"/>
      <c r="N189" s="255" t="s">
        <v>39</v>
      </c>
      <c r="O189" s="76"/>
      <c r="P189" s="256" t="n">
        <f aca="false">O189*H189</f>
        <v>0</v>
      </c>
      <c r="Q189" s="256" t="n">
        <v>0</v>
      </c>
      <c r="R189" s="256" t="n">
        <f aca="false">Q189*H189</f>
        <v>0</v>
      </c>
      <c r="S189" s="256" t="n">
        <v>0</v>
      </c>
      <c r="T189" s="257" t="n">
        <f aca="false">S189*H189</f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258" t="s">
        <v>302</v>
      </c>
      <c r="AT189" s="258" t="s">
        <v>250</v>
      </c>
      <c r="AU189" s="258" t="s">
        <v>265</v>
      </c>
      <c r="AY189" s="3" t="s">
        <v>247</v>
      </c>
      <c r="BE189" s="137" t="n">
        <f aca="false">IF(N189="základní",J189,0)</f>
        <v>0</v>
      </c>
      <c r="BF189" s="137" t="n">
        <f aca="false">IF(N189="snížená",J189,0)</f>
        <v>0</v>
      </c>
      <c r="BG189" s="137" t="n">
        <f aca="false">IF(N189="zákl. přenesená",J189,0)</f>
        <v>0</v>
      </c>
      <c r="BH189" s="137" t="n">
        <f aca="false">IF(N189="sníž. přenesená",J189,0)</f>
        <v>0</v>
      </c>
      <c r="BI189" s="137" t="n">
        <f aca="false">IF(N189="nulová",J189,0)</f>
        <v>0</v>
      </c>
      <c r="BJ189" s="3" t="s">
        <v>81</v>
      </c>
      <c r="BK189" s="137" t="n">
        <f aca="false">ROUND(I189*H189,2)</f>
        <v>0</v>
      </c>
      <c r="BL189" s="3" t="s">
        <v>302</v>
      </c>
      <c r="BM189" s="258" t="s">
        <v>603</v>
      </c>
    </row>
    <row r="190" s="30" customFormat="true" ht="19.2" hidden="false" customHeight="false" outlineLevel="0" collapsed="false">
      <c r="A190" s="26"/>
      <c r="B190" s="27"/>
      <c r="C190" s="28"/>
      <c r="D190" s="259" t="s">
        <v>256</v>
      </c>
      <c r="E190" s="28"/>
      <c r="F190" s="260" t="s">
        <v>604</v>
      </c>
      <c r="G190" s="28"/>
      <c r="H190" s="28"/>
      <c r="I190" s="211"/>
      <c r="J190" s="28"/>
      <c r="K190" s="28"/>
      <c r="L190" s="29"/>
      <c r="M190" s="261"/>
      <c r="N190" s="262"/>
      <c r="O190" s="76"/>
      <c r="P190" s="76"/>
      <c r="Q190" s="76"/>
      <c r="R190" s="76"/>
      <c r="S190" s="76"/>
      <c r="T190" s="77"/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T190" s="3" t="s">
        <v>256</v>
      </c>
      <c r="AU190" s="3" t="s">
        <v>265</v>
      </c>
    </row>
    <row r="191" s="30" customFormat="true" ht="16.5" hidden="false" customHeight="true" outlineLevel="0" collapsed="false">
      <c r="A191" s="26"/>
      <c r="B191" s="27"/>
      <c r="C191" s="263" t="s">
        <v>1530</v>
      </c>
      <c r="D191" s="263" t="s">
        <v>288</v>
      </c>
      <c r="E191" s="264" t="s">
        <v>1334</v>
      </c>
      <c r="F191" s="265" t="s">
        <v>1335</v>
      </c>
      <c r="G191" s="266" t="s">
        <v>291</v>
      </c>
      <c r="H191" s="267" t="n">
        <v>1</v>
      </c>
      <c r="I191" s="268"/>
      <c r="J191" s="269" t="n">
        <f aca="false">ROUND(I191*H191,2)</f>
        <v>0</v>
      </c>
      <c r="K191" s="270"/>
      <c r="L191" s="271"/>
      <c r="M191" s="272"/>
      <c r="N191" s="273" t="s">
        <v>39</v>
      </c>
      <c r="O191" s="76"/>
      <c r="P191" s="256" t="n">
        <f aca="false">O191*H191</f>
        <v>0</v>
      </c>
      <c r="Q191" s="256" t="n">
        <v>0.00023</v>
      </c>
      <c r="R191" s="256" t="n">
        <f aca="false">Q191*H191</f>
        <v>0.00023</v>
      </c>
      <c r="S191" s="256" t="n">
        <v>0</v>
      </c>
      <c r="T191" s="257" t="n">
        <f aca="false">S191*H191</f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258" t="s">
        <v>324</v>
      </c>
      <c r="AT191" s="258" t="s">
        <v>288</v>
      </c>
      <c r="AU191" s="258" t="s">
        <v>265</v>
      </c>
      <c r="AY191" s="3" t="s">
        <v>247</v>
      </c>
      <c r="BE191" s="137" t="n">
        <f aca="false">IF(N191="základní",J191,0)</f>
        <v>0</v>
      </c>
      <c r="BF191" s="137" t="n">
        <f aca="false">IF(N191="snížená",J191,0)</f>
        <v>0</v>
      </c>
      <c r="BG191" s="137" t="n">
        <f aca="false">IF(N191="zákl. přenesená",J191,0)</f>
        <v>0</v>
      </c>
      <c r="BH191" s="137" t="n">
        <f aca="false">IF(N191="sníž. přenesená",J191,0)</f>
        <v>0</v>
      </c>
      <c r="BI191" s="137" t="n">
        <f aca="false">IF(N191="nulová",J191,0)</f>
        <v>0</v>
      </c>
      <c r="BJ191" s="3" t="s">
        <v>81</v>
      </c>
      <c r="BK191" s="137" t="n">
        <f aca="false">ROUND(I191*H191,2)</f>
        <v>0</v>
      </c>
      <c r="BL191" s="3" t="s">
        <v>302</v>
      </c>
      <c r="BM191" s="258" t="s">
        <v>1795</v>
      </c>
    </row>
    <row r="192" s="30" customFormat="true" ht="10.2" hidden="false" customHeight="false" outlineLevel="0" collapsed="false">
      <c r="A192" s="26"/>
      <c r="B192" s="27"/>
      <c r="C192" s="28"/>
      <c r="D192" s="259" t="s">
        <v>256</v>
      </c>
      <c r="E192" s="28"/>
      <c r="F192" s="260" t="s">
        <v>1335</v>
      </c>
      <c r="G192" s="28"/>
      <c r="H192" s="28"/>
      <c r="I192" s="211"/>
      <c r="J192" s="28"/>
      <c r="K192" s="28"/>
      <c r="L192" s="29"/>
      <c r="M192" s="261"/>
      <c r="N192" s="262"/>
      <c r="O192" s="76"/>
      <c r="P192" s="76"/>
      <c r="Q192" s="76"/>
      <c r="R192" s="76"/>
      <c r="S192" s="76"/>
      <c r="T192" s="77"/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T192" s="3" t="s">
        <v>256</v>
      </c>
      <c r="AU192" s="3" t="s">
        <v>265</v>
      </c>
    </row>
    <row r="193" s="30" customFormat="true" ht="24.15" hidden="false" customHeight="true" outlineLevel="0" collapsed="false">
      <c r="A193" s="26"/>
      <c r="B193" s="27"/>
      <c r="C193" s="246" t="s">
        <v>609</v>
      </c>
      <c r="D193" s="246" t="s">
        <v>250</v>
      </c>
      <c r="E193" s="247" t="s">
        <v>610</v>
      </c>
      <c r="F193" s="248" t="s">
        <v>611</v>
      </c>
      <c r="G193" s="249" t="s">
        <v>291</v>
      </c>
      <c r="H193" s="250" t="n">
        <v>1</v>
      </c>
      <c r="I193" s="251"/>
      <c r="J193" s="252" t="n">
        <f aca="false">ROUND(I193*H193,2)</f>
        <v>0</v>
      </c>
      <c r="K193" s="253"/>
      <c r="L193" s="29"/>
      <c r="M193" s="254"/>
      <c r="N193" s="255" t="s">
        <v>39</v>
      </c>
      <c r="O193" s="76"/>
      <c r="P193" s="256" t="n">
        <f aca="false">O193*H193</f>
        <v>0</v>
      </c>
      <c r="Q193" s="256" t="n">
        <v>0</v>
      </c>
      <c r="R193" s="256" t="n">
        <f aca="false">Q193*H193</f>
        <v>0</v>
      </c>
      <c r="S193" s="256" t="n">
        <v>0</v>
      </c>
      <c r="T193" s="257" t="n">
        <f aca="false">S193*H193</f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258" t="s">
        <v>302</v>
      </c>
      <c r="AT193" s="258" t="s">
        <v>250</v>
      </c>
      <c r="AU193" s="258" t="s">
        <v>265</v>
      </c>
      <c r="AY193" s="3" t="s">
        <v>247</v>
      </c>
      <c r="BE193" s="137" t="n">
        <f aca="false">IF(N193="základní",J193,0)</f>
        <v>0</v>
      </c>
      <c r="BF193" s="137" t="n">
        <f aca="false">IF(N193="snížená",J193,0)</f>
        <v>0</v>
      </c>
      <c r="BG193" s="137" t="n">
        <f aca="false">IF(N193="zákl. přenesená",J193,0)</f>
        <v>0</v>
      </c>
      <c r="BH193" s="137" t="n">
        <f aca="false">IF(N193="sníž. přenesená",J193,0)</f>
        <v>0</v>
      </c>
      <c r="BI193" s="137" t="n">
        <f aca="false">IF(N193="nulová",J193,0)</f>
        <v>0</v>
      </c>
      <c r="BJ193" s="3" t="s">
        <v>81</v>
      </c>
      <c r="BK193" s="137" t="n">
        <f aca="false">ROUND(I193*H193,2)</f>
        <v>0</v>
      </c>
      <c r="BL193" s="3" t="s">
        <v>302</v>
      </c>
      <c r="BM193" s="258" t="s">
        <v>612</v>
      </c>
    </row>
    <row r="194" s="30" customFormat="true" ht="19.2" hidden="false" customHeight="false" outlineLevel="0" collapsed="false">
      <c r="A194" s="26"/>
      <c r="B194" s="27"/>
      <c r="C194" s="28"/>
      <c r="D194" s="259" t="s">
        <v>256</v>
      </c>
      <c r="E194" s="28"/>
      <c r="F194" s="260" t="s">
        <v>613</v>
      </c>
      <c r="G194" s="28"/>
      <c r="H194" s="28"/>
      <c r="I194" s="211"/>
      <c r="J194" s="28"/>
      <c r="K194" s="28"/>
      <c r="L194" s="29"/>
      <c r="M194" s="261"/>
      <c r="N194" s="262"/>
      <c r="O194" s="76"/>
      <c r="P194" s="76"/>
      <c r="Q194" s="76"/>
      <c r="R194" s="76"/>
      <c r="S194" s="76"/>
      <c r="T194" s="77"/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T194" s="3" t="s">
        <v>256</v>
      </c>
      <c r="AU194" s="3" t="s">
        <v>265</v>
      </c>
    </row>
    <row r="195" s="30" customFormat="true" ht="24.15" hidden="false" customHeight="true" outlineLevel="0" collapsed="false">
      <c r="A195" s="26"/>
      <c r="B195" s="27"/>
      <c r="C195" s="263" t="s">
        <v>1796</v>
      </c>
      <c r="D195" s="263" t="s">
        <v>288</v>
      </c>
      <c r="E195" s="264" t="s">
        <v>1797</v>
      </c>
      <c r="F195" s="265" t="s">
        <v>1798</v>
      </c>
      <c r="G195" s="266" t="s">
        <v>291</v>
      </c>
      <c r="H195" s="267" t="n">
        <v>1</v>
      </c>
      <c r="I195" s="268"/>
      <c r="J195" s="269" t="n">
        <f aca="false">ROUND(I195*H195,2)</f>
        <v>0</v>
      </c>
      <c r="K195" s="270"/>
      <c r="L195" s="271"/>
      <c r="M195" s="272"/>
      <c r="N195" s="273" t="s">
        <v>39</v>
      </c>
      <c r="O195" s="76"/>
      <c r="P195" s="256" t="n">
        <f aca="false">O195*H195</f>
        <v>0</v>
      </c>
      <c r="Q195" s="256" t="n">
        <v>0.00503</v>
      </c>
      <c r="R195" s="256" t="n">
        <f aca="false">Q195*H195</f>
        <v>0.00503</v>
      </c>
      <c r="S195" s="256" t="n">
        <v>0</v>
      </c>
      <c r="T195" s="257" t="n">
        <f aca="false">S195*H195</f>
        <v>0</v>
      </c>
      <c r="U195" s="26"/>
      <c r="V195" s="26"/>
      <c r="W195" s="26"/>
      <c r="X195" s="26"/>
      <c r="Y195" s="26"/>
      <c r="Z195" s="26"/>
      <c r="AA195" s="26"/>
      <c r="AB195" s="26"/>
      <c r="AC195" s="26"/>
      <c r="AD195" s="26"/>
      <c r="AE195" s="26"/>
      <c r="AR195" s="258" t="s">
        <v>324</v>
      </c>
      <c r="AT195" s="258" t="s">
        <v>288</v>
      </c>
      <c r="AU195" s="258" t="s">
        <v>265</v>
      </c>
      <c r="AY195" s="3" t="s">
        <v>247</v>
      </c>
      <c r="BE195" s="137" t="n">
        <f aca="false">IF(N195="základní",J195,0)</f>
        <v>0</v>
      </c>
      <c r="BF195" s="137" t="n">
        <f aca="false">IF(N195="snížená",J195,0)</f>
        <v>0</v>
      </c>
      <c r="BG195" s="137" t="n">
        <f aca="false">IF(N195="zákl. přenesená",J195,0)</f>
        <v>0</v>
      </c>
      <c r="BH195" s="137" t="n">
        <f aca="false">IF(N195="sníž. přenesená",J195,0)</f>
        <v>0</v>
      </c>
      <c r="BI195" s="137" t="n">
        <f aca="false">IF(N195="nulová",J195,0)</f>
        <v>0</v>
      </c>
      <c r="BJ195" s="3" t="s">
        <v>81</v>
      </c>
      <c r="BK195" s="137" t="n">
        <f aca="false">ROUND(I195*H195,2)</f>
        <v>0</v>
      </c>
      <c r="BL195" s="3" t="s">
        <v>302</v>
      </c>
      <c r="BM195" s="258" t="s">
        <v>1799</v>
      </c>
    </row>
    <row r="196" s="30" customFormat="true" ht="19.2" hidden="false" customHeight="false" outlineLevel="0" collapsed="false">
      <c r="A196" s="26"/>
      <c r="B196" s="27"/>
      <c r="C196" s="28"/>
      <c r="D196" s="259" t="s">
        <v>256</v>
      </c>
      <c r="E196" s="28"/>
      <c r="F196" s="260" t="s">
        <v>1800</v>
      </c>
      <c r="G196" s="28"/>
      <c r="H196" s="28"/>
      <c r="I196" s="211"/>
      <c r="J196" s="28"/>
      <c r="K196" s="28"/>
      <c r="L196" s="29"/>
      <c r="M196" s="261"/>
      <c r="N196" s="262"/>
      <c r="O196" s="76"/>
      <c r="P196" s="76"/>
      <c r="Q196" s="76"/>
      <c r="R196" s="76"/>
      <c r="S196" s="76"/>
      <c r="T196" s="77"/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T196" s="3" t="s">
        <v>256</v>
      </c>
      <c r="AU196" s="3" t="s">
        <v>265</v>
      </c>
    </row>
    <row r="197" s="30" customFormat="true" ht="24.15" hidden="false" customHeight="true" outlineLevel="0" collapsed="false">
      <c r="A197" s="26"/>
      <c r="B197" s="27"/>
      <c r="C197" s="263" t="s">
        <v>1534</v>
      </c>
      <c r="D197" s="263" t="s">
        <v>288</v>
      </c>
      <c r="E197" s="264" t="s">
        <v>1535</v>
      </c>
      <c r="F197" s="265" t="s">
        <v>1536</v>
      </c>
      <c r="G197" s="266" t="s">
        <v>291</v>
      </c>
      <c r="H197" s="267" t="n">
        <v>1</v>
      </c>
      <c r="I197" s="268"/>
      <c r="J197" s="269" t="n">
        <f aca="false">ROUND(I197*H197,2)</f>
        <v>0</v>
      </c>
      <c r="K197" s="270"/>
      <c r="L197" s="271"/>
      <c r="M197" s="272"/>
      <c r="N197" s="273" t="s">
        <v>39</v>
      </c>
      <c r="O197" s="76"/>
      <c r="P197" s="256" t="n">
        <f aca="false">O197*H197</f>
        <v>0</v>
      </c>
      <c r="Q197" s="256" t="n">
        <v>0.00503</v>
      </c>
      <c r="R197" s="256" t="n">
        <f aca="false">Q197*H197</f>
        <v>0.00503</v>
      </c>
      <c r="S197" s="256" t="n">
        <v>0</v>
      </c>
      <c r="T197" s="257" t="n">
        <f aca="false">S197*H197</f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258" t="s">
        <v>324</v>
      </c>
      <c r="AT197" s="258" t="s">
        <v>288</v>
      </c>
      <c r="AU197" s="258" t="s">
        <v>265</v>
      </c>
      <c r="AY197" s="3" t="s">
        <v>247</v>
      </c>
      <c r="BE197" s="137" t="n">
        <f aca="false">IF(N197="základní",J197,0)</f>
        <v>0</v>
      </c>
      <c r="BF197" s="137" t="n">
        <f aca="false">IF(N197="snížená",J197,0)</f>
        <v>0</v>
      </c>
      <c r="BG197" s="137" t="n">
        <f aca="false">IF(N197="zákl. přenesená",J197,0)</f>
        <v>0</v>
      </c>
      <c r="BH197" s="137" t="n">
        <f aca="false">IF(N197="sníž. přenesená",J197,0)</f>
        <v>0</v>
      </c>
      <c r="BI197" s="137" t="n">
        <f aca="false">IF(N197="nulová",J197,0)</f>
        <v>0</v>
      </c>
      <c r="BJ197" s="3" t="s">
        <v>81</v>
      </c>
      <c r="BK197" s="137" t="n">
        <f aca="false">ROUND(I197*H197,2)</f>
        <v>0</v>
      </c>
      <c r="BL197" s="3" t="s">
        <v>302</v>
      </c>
      <c r="BM197" s="258" t="s">
        <v>1801</v>
      </c>
    </row>
    <row r="198" s="30" customFormat="true" ht="19.2" hidden="false" customHeight="false" outlineLevel="0" collapsed="false">
      <c r="A198" s="26"/>
      <c r="B198" s="27"/>
      <c r="C198" s="28"/>
      <c r="D198" s="259" t="s">
        <v>256</v>
      </c>
      <c r="E198" s="28"/>
      <c r="F198" s="260" t="s">
        <v>1536</v>
      </c>
      <c r="G198" s="28"/>
      <c r="H198" s="28"/>
      <c r="I198" s="211"/>
      <c r="J198" s="28"/>
      <c r="K198" s="28"/>
      <c r="L198" s="29"/>
      <c r="M198" s="261"/>
      <c r="N198" s="262"/>
      <c r="O198" s="76"/>
      <c r="P198" s="76"/>
      <c r="Q198" s="76"/>
      <c r="R198" s="76"/>
      <c r="S198" s="76"/>
      <c r="T198" s="77"/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T198" s="3" t="s">
        <v>256</v>
      </c>
      <c r="AU198" s="3" t="s">
        <v>265</v>
      </c>
    </row>
    <row r="199" s="30" customFormat="true" ht="33" hidden="false" customHeight="true" outlineLevel="0" collapsed="false">
      <c r="A199" s="26"/>
      <c r="B199" s="27"/>
      <c r="C199" s="246" t="s">
        <v>622</v>
      </c>
      <c r="D199" s="246" t="s">
        <v>250</v>
      </c>
      <c r="E199" s="247" t="s">
        <v>623</v>
      </c>
      <c r="F199" s="248" t="s">
        <v>624</v>
      </c>
      <c r="G199" s="249" t="s">
        <v>291</v>
      </c>
      <c r="H199" s="250" t="n">
        <v>10</v>
      </c>
      <c r="I199" s="251"/>
      <c r="J199" s="252" t="n">
        <f aca="false">ROUND(I199*H199,2)</f>
        <v>0</v>
      </c>
      <c r="K199" s="253"/>
      <c r="L199" s="29"/>
      <c r="M199" s="254"/>
      <c r="N199" s="255" t="s">
        <v>39</v>
      </c>
      <c r="O199" s="76"/>
      <c r="P199" s="256" t="n">
        <f aca="false">O199*H199</f>
        <v>0</v>
      </c>
      <c r="Q199" s="256" t="n">
        <v>0</v>
      </c>
      <c r="R199" s="256" t="n">
        <f aca="false">Q199*H199</f>
        <v>0</v>
      </c>
      <c r="S199" s="256" t="n">
        <v>0</v>
      </c>
      <c r="T199" s="257" t="n">
        <f aca="false">S199*H199</f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258" t="s">
        <v>302</v>
      </c>
      <c r="AT199" s="258" t="s">
        <v>250</v>
      </c>
      <c r="AU199" s="258" t="s">
        <v>265</v>
      </c>
      <c r="AY199" s="3" t="s">
        <v>247</v>
      </c>
      <c r="BE199" s="137" t="n">
        <f aca="false">IF(N199="základní",J199,0)</f>
        <v>0</v>
      </c>
      <c r="BF199" s="137" t="n">
        <f aca="false">IF(N199="snížená",J199,0)</f>
        <v>0</v>
      </c>
      <c r="BG199" s="137" t="n">
        <f aca="false">IF(N199="zákl. přenesená",J199,0)</f>
        <v>0</v>
      </c>
      <c r="BH199" s="137" t="n">
        <f aca="false">IF(N199="sníž. přenesená",J199,0)</f>
        <v>0</v>
      </c>
      <c r="BI199" s="137" t="n">
        <f aca="false">IF(N199="nulová",J199,0)</f>
        <v>0</v>
      </c>
      <c r="BJ199" s="3" t="s">
        <v>81</v>
      </c>
      <c r="BK199" s="137" t="n">
        <f aca="false">ROUND(I199*H199,2)</f>
        <v>0</v>
      </c>
      <c r="BL199" s="3" t="s">
        <v>302</v>
      </c>
      <c r="BM199" s="258" t="s">
        <v>625</v>
      </c>
    </row>
    <row r="200" s="30" customFormat="true" ht="19.2" hidden="false" customHeight="false" outlineLevel="0" collapsed="false">
      <c r="A200" s="26"/>
      <c r="B200" s="27"/>
      <c r="C200" s="28"/>
      <c r="D200" s="259" t="s">
        <v>256</v>
      </c>
      <c r="E200" s="28"/>
      <c r="F200" s="260" t="s">
        <v>624</v>
      </c>
      <c r="G200" s="28"/>
      <c r="H200" s="28"/>
      <c r="I200" s="211"/>
      <c r="J200" s="28"/>
      <c r="K200" s="28"/>
      <c r="L200" s="29"/>
      <c r="M200" s="261"/>
      <c r="N200" s="262"/>
      <c r="O200" s="76"/>
      <c r="P200" s="76"/>
      <c r="Q200" s="76"/>
      <c r="R200" s="76"/>
      <c r="S200" s="76"/>
      <c r="T200" s="77"/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T200" s="3" t="s">
        <v>256</v>
      </c>
      <c r="AU200" s="3" t="s">
        <v>265</v>
      </c>
    </row>
    <row r="201" s="30" customFormat="true" ht="24.15" hidden="false" customHeight="true" outlineLevel="0" collapsed="false">
      <c r="A201" s="26"/>
      <c r="B201" s="27"/>
      <c r="C201" s="263" t="s">
        <v>1539</v>
      </c>
      <c r="D201" s="263" t="s">
        <v>288</v>
      </c>
      <c r="E201" s="264" t="s">
        <v>1802</v>
      </c>
      <c r="F201" s="265" t="s">
        <v>1803</v>
      </c>
      <c r="G201" s="266" t="s">
        <v>291</v>
      </c>
      <c r="H201" s="267" t="n">
        <v>9</v>
      </c>
      <c r="I201" s="268"/>
      <c r="J201" s="269" t="n">
        <f aca="false">ROUND(I201*H201,2)</f>
        <v>0</v>
      </c>
      <c r="K201" s="270"/>
      <c r="L201" s="271"/>
      <c r="M201" s="272"/>
      <c r="N201" s="273" t="s">
        <v>39</v>
      </c>
      <c r="O201" s="76"/>
      <c r="P201" s="256" t="n">
        <f aca="false">O201*H201</f>
        <v>0</v>
      </c>
      <c r="Q201" s="256" t="n">
        <v>0</v>
      </c>
      <c r="R201" s="256" t="n">
        <f aca="false">Q201*H201</f>
        <v>0</v>
      </c>
      <c r="S201" s="256" t="n">
        <v>0</v>
      </c>
      <c r="T201" s="257" t="n">
        <f aca="false">S201*H201</f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258" t="s">
        <v>324</v>
      </c>
      <c r="AT201" s="258" t="s">
        <v>288</v>
      </c>
      <c r="AU201" s="258" t="s">
        <v>265</v>
      </c>
      <c r="AY201" s="3" t="s">
        <v>247</v>
      </c>
      <c r="BE201" s="137" t="n">
        <f aca="false">IF(N201="základní",J201,0)</f>
        <v>0</v>
      </c>
      <c r="BF201" s="137" t="n">
        <f aca="false">IF(N201="snížená",J201,0)</f>
        <v>0</v>
      </c>
      <c r="BG201" s="137" t="n">
        <f aca="false">IF(N201="zákl. přenesená",J201,0)</f>
        <v>0</v>
      </c>
      <c r="BH201" s="137" t="n">
        <f aca="false">IF(N201="sníž. přenesená",J201,0)</f>
        <v>0</v>
      </c>
      <c r="BI201" s="137" t="n">
        <f aca="false">IF(N201="nulová",J201,0)</f>
        <v>0</v>
      </c>
      <c r="BJ201" s="3" t="s">
        <v>81</v>
      </c>
      <c r="BK201" s="137" t="n">
        <f aca="false">ROUND(I201*H201,2)</f>
        <v>0</v>
      </c>
      <c r="BL201" s="3" t="s">
        <v>302</v>
      </c>
      <c r="BM201" s="258" t="s">
        <v>1804</v>
      </c>
    </row>
    <row r="202" s="30" customFormat="true" ht="19.2" hidden="false" customHeight="false" outlineLevel="0" collapsed="false">
      <c r="A202" s="26"/>
      <c r="B202" s="27"/>
      <c r="C202" s="28"/>
      <c r="D202" s="259" t="s">
        <v>256</v>
      </c>
      <c r="E202" s="28"/>
      <c r="F202" s="260" t="s">
        <v>1803</v>
      </c>
      <c r="G202" s="28"/>
      <c r="H202" s="28"/>
      <c r="I202" s="211"/>
      <c r="J202" s="28"/>
      <c r="K202" s="28"/>
      <c r="L202" s="29"/>
      <c r="M202" s="261"/>
      <c r="N202" s="262"/>
      <c r="O202" s="76"/>
      <c r="P202" s="76"/>
      <c r="Q202" s="76"/>
      <c r="R202" s="76"/>
      <c r="S202" s="76"/>
      <c r="T202" s="77"/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T202" s="3" t="s">
        <v>256</v>
      </c>
      <c r="AU202" s="3" t="s">
        <v>265</v>
      </c>
    </row>
    <row r="203" s="30" customFormat="true" ht="24.15" hidden="false" customHeight="true" outlineLevel="0" collapsed="false">
      <c r="A203" s="26"/>
      <c r="B203" s="27"/>
      <c r="C203" s="263" t="s">
        <v>1805</v>
      </c>
      <c r="D203" s="263" t="s">
        <v>288</v>
      </c>
      <c r="E203" s="264" t="s">
        <v>952</v>
      </c>
      <c r="F203" s="265" t="s">
        <v>953</v>
      </c>
      <c r="G203" s="266" t="s">
        <v>291</v>
      </c>
      <c r="H203" s="267" t="n">
        <v>1</v>
      </c>
      <c r="I203" s="268"/>
      <c r="J203" s="269" t="n">
        <f aca="false">ROUND(I203*H203,2)</f>
        <v>0</v>
      </c>
      <c r="K203" s="270"/>
      <c r="L203" s="271"/>
      <c r="M203" s="272"/>
      <c r="N203" s="273" t="s">
        <v>39</v>
      </c>
      <c r="O203" s="76"/>
      <c r="P203" s="256" t="n">
        <f aca="false">O203*H203</f>
        <v>0</v>
      </c>
      <c r="Q203" s="256" t="n">
        <v>0</v>
      </c>
      <c r="R203" s="256" t="n">
        <f aca="false">Q203*H203</f>
        <v>0</v>
      </c>
      <c r="S203" s="256" t="n">
        <v>0</v>
      </c>
      <c r="T203" s="257" t="n">
        <f aca="false">S203*H203</f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258" t="s">
        <v>324</v>
      </c>
      <c r="AT203" s="258" t="s">
        <v>288</v>
      </c>
      <c r="AU203" s="258" t="s">
        <v>265</v>
      </c>
      <c r="AY203" s="3" t="s">
        <v>247</v>
      </c>
      <c r="BE203" s="137" t="n">
        <f aca="false">IF(N203="základní",J203,0)</f>
        <v>0</v>
      </c>
      <c r="BF203" s="137" t="n">
        <f aca="false">IF(N203="snížená",J203,0)</f>
        <v>0</v>
      </c>
      <c r="BG203" s="137" t="n">
        <f aca="false">IF(N203="zákl. přenesená",J203,0)</f>
        <v>0</v>
      </c>
      <c r="BH203" s="137" t="n">
        <f aca="false">IF(N203="sníž. přenesená",J203,0)</f>
        <v>0</v>
      </c>
      <c r="BI203" s="137" t="n">
        <f aca="false">IF(N203="nulová",J203,0)</f>
        <v>0</v>
      </c>
      <c r="BJ203" s="3" t="s">
        <v>81</v>
      </c>
      <c r="BK203" s="137" t="n">
        <f aca="false">ROUND(I203*H203,2)</f>
        <v>0</v>
      </c>
      <c r="BL203" s="3" t="s">
        <v>302</v>
      </c>
      <c r="BM203" s="258" t="s">
        <v>1806</v>
      </c>
    </row>
    <row r="204" s="30" customFormat="true" ht="19.2" hidden="false" customHeight="false" outlineLevel="0" collapsed="false">
      <c r="A204" s="26"/>
      <c r="B204" s="27"/>
      <c r="C204" s="28"/>
      <c r="D204" s="259" t="s">
        <v>256</v>
      </c>
      <c r="E204" s="28"/>
      <c r="F204" s="260" t="s">
        <v>953</v>
      </c>
      <c r="G204" s="28"/>
      <c r="H204" s="28"/>
      <c r="I204" s="211"/>
      <c r="J204" s="28"/>
      <c r="K204" s="28"/>
      <c r="L204" s="29"/>
      <c r="M204" s="261"/>
      <c r="N204" s="262"/>
      <c r="O204" s="76"/>
      <c r="P204" s="76"/>
      <c r="Q204" s="76"/>
      <c r="R204" s="76"/>
      <c r="S204" s="76"/>
      <c r="T204" s="77"/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T204" s="3" t="s">
        <v>256</v>
      </c>
      <c r="AU204" s="3" t="s">
        <v>265</v>
      </c>
    </row>
    <row r="205" s="30" customFormat="true" ht="24.15" hidden="false" customHeight="true" outlineLevel="0" collapsed="false">
      <c r="A205" s="26"/>
      <c r="B205" s="27"/>
      <c r="C205" s="246" t="s">
        <v>1807</v>
      </c>
      <c r="D205" s="246" t="s">
        <v>250</v>
      </c>
      <c r="E205" s="247" t="s">
        <v>1808</v>
      </c>
      <c r="F205" s="248" t="s">
        <v>1809</v>
      </c>
      <c r="G205" s="249" t="s">
        <v>291</v>
      </c>
      <c r="H205" s="250" t="n">
        <v>4</v>
      </c>
      <c r="I205" s="251"/>
      <c r="J205" s="252" t="n">
        <f aca="false">ROUND(I205*H205,2)</f>
        <v>0</v>
      </c>
      <c r="K205" s="253"/>
      <c r="L205" s="29"/>
      <c r="M205" s="254"/>
      <c r="N205" s="255" t="s">
        <v>39</v>
      </c>
      <c r="O205" s="76"/>
      <c r="P205" s="256" t="n">
        <f aca="false">O205*H205</f>
        <v>0</v>
      </c>
      <c r="Q205" s="256" t="n">
        <v>0</v>
      </c>
      <c r="R205" s="256" t="n">
        <f aca="false">Q205*H205</f>
        <v>0</v>
      </c>
      <c r="S205" s="256" t="n">
        <v>0</v>
      </c>
      <c r="T205" s="257" t="n">
        <f aca="false">S205*H205</f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258" t="s">
        <v>302</v>
      </c>
      <c r="AT205" s="258" t="s">
        <v>250</v>
      </c>
      <c r="AU205" s="258" t="s">
        <v>265</v>
      </c>
      <c r="AY205" s="3" t="s">
        <v>247</v>
      </c>
      <c r="BE205" s="137" t="n">
        <f aca="false">IF(N205="základní",J205,0)</f>
        <v>0</v>
      </c>
      <c r="BF205" s="137" t="n">
        <f aca="false">IF(N205="snížená",J205,0)</f>
        <v>0</v>
      </c>
      <c r="BG205" s="137" t="n">
        <f aca="false">IF(N205="zákl. přenesená",J205,0)</f>
        <v>0</v>
      </c>
      <c r="BH205" s="137" t="n">
        <f aca="false">IF(N205="sníž. přenesená",J205,0)</f>
        <v>0</v>
      </c>
      <c r="BI205" s="137" t="n">
        <f aca="false">IF(N205="nulová",J205,0)</f>
        <v>0</v>
      </c>
      <c r="BJ205" s="3" t="s">
        <v>81</v>
      </c>
      <c r="BK205" s="137" t="n">
        <f aca="false">ROUND(I205*H205,2)</f>
        <v>0</v>
      </c>
      <c r="BL205" s="3" t="s">
        <v>302</v>
      </c>
      <c r="BM205" s="258" t="s">
        <v>1810</v>
      </c>
    </row>
    <row r="206" s="30" customFormat="true" ht="19.2" hidden="false" customHeight="false" outlineLevel="0" collapsed="false">
      <c r="A206" s="26"/>
      <c r="B206" s="27"/>
      <c r="C206" s="28"/>
      <c r="D206" s="259" t="s">
        <v>256</v>
      </c>
      <c r="E206" s="28"/>
      <c r="F206" s="260" t="s">
        <v>1811</v>
      </c>
      <c r="G206" s="28"/>
      <c r="H206" s="28"/>
      <c r="I206" s="211"/>
      <c r="J206" s="28"/>
      <c r="K206" s="28"/>
      <c r="L206" s="29"/>
      <c r="M206" s="261"/>
      <c r="N206" s="262"/>
      <c r="O206" s="76"/>
      <c r="P206" s="76"/>
      <c r="Q206" s="76"/>
      <c r="R206" s="76"/>
      <c r="S206" s="76"/>
      <c r="T206" s="77"/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T206" s="3" t="s">
        <v>256</v>
      </c>
      <c r="AU206" s="3" t="s">
        <v>265</v>
      </c>
    </row>
    <row r="207" s="30" customFormat="true" ht="24.15" hidden="false" customHeight="true" outlineLevel="0" collapsed="false">
      <c r="A207" s="26"/>
      <c r="B207" s="27"/>
      <c r="C207" s="263" t="s">
        <v>1812</v>
      </c>
      <c r="D207" s="263" t="s">
        <v>288</v>
      </c>
      <c r="E207" s="264" t="s">
        <v>1813</v>
      </c>
      <c r="F207" s="265" t="s">
        <v>1814</v>
      </c>
      <c r="G207" s="266" t="s">
        <v>291</v>
      </c>
      <c r="H207" s="267" t="n">
        <v>4</v>
      </c>
      <c r="I207" s="268"/>
      <c r="J207" s="269" t="n">
        <f aca="false">ROUND(I207*H207,2)</f>
        <v>0</v>
      </c>
      <c r="K207" s="270"/>
      <c r="L207" s="271"/>
      <c r="M207" s="272"/>
      <c r="N207" s="273" t="s">
        <v>39</v>
      </c>
      <c r="O207" s="76"/>
      <c r="P207" s="256" t="n">
        <f aca="false">O207*H207</f>
        <v>0</v>
      </c>
      <c r="Q207" s="256" t="n">
        <v>0.00105</v>
      </c>
      <c r="R207" s="256" t="n">
        <f aca="false">Q207*H207</f>
        <v>0.0042</v>
      </c>
      <c r="S207" s="256" t="n">
        <v>0</v>
      </c>
      <c r="T207" s="257" t="n">
        <f aca="false">S207*H207</f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258" t="s">
        <v>324</v>
      </c>
      <c r="AT207" s="258" t="s">
        <v>288</v>
      </c>
      <c r="AU207" s="258" t="s">
        <v>265</v>
      </c>
      <c r="AY207" s="3" t="s">
        <v>247</v>
      </c>
      <c r="BE207" s="137" t="n">
        <f aca="false">IF(N207="základní",J207,0)</f>
        <v>0</v>
      </c>
      <c r="BF207" s="137" t="n">
        <f aca="false">IF(N207="snížená",J207,0)</f>
        <v>0</v>
      </c>
      <c r="BG207" s="137" t="n">
        <f aca="false">IF(N207="zákl. přenesená",J207,0)</f>
        <v>0</v>
      </c>
      <c r="BH207" s="137" t="n">
        <f aca="false">IF(N207="sníž. přenesená",J207,0)</f>
        <v>0</v>
      </c>
      <c r="BI207" s="137" t="n">
        <f aca="false">IF(N207="nulová",J207,0)</f>
        <v>0</v>
      </c>
      <c r="BJ207" s="3" t="s">
        <v>81</v>
      </c>
      <c r="BK207" s="137" t="n">
        <f aca="false">ROUND(I207*H207,2)</f>
        <v>0</v>
      </c>
      <c r="BL207" s="3" t="s">
        <v>302</v>
      </c>
      <c r="BM207" s="258" t="s">
        <v>1815</v>
      </c>
    </row>
    <row r="208" s="30" customFormat="true" ht="19.2" hidden="false" customHeight="false" outlineLevel="0" collapsed="false">
      <c r="A208" s="26"/>
      <c r="B208" s="27"/>
      <c r="C208" s="28"/>
      <c r="D208" s="259" t="s">
        <v>256</v>
      </c>
      <c r="E208" s="28"/>
      <c r="F208" s="260" t="s">
        <v>1814</v>
      </c>
      <c r="G208" s="28"/>
      <c r="H208" s="28"/>
      <c r="I208" s="211"/>
      <c r="J208" s="28"/>
      <c r="K208" s="28"/>
      <c r="L208" s="29"/>
      <c r="M208" s="261"/>
      <c r="N208" s="262"/>
      <c r="O208" s="76"/>
      <c r="P208" s="76"/>
      <c r="Q208" s="76"/>
      <c r="R208" s="76"/>
      <c r="S208" s="76"/>
      <c r="T208" s="77"/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T208" s="3" t="s">
        <v>256</v>
      </c>
      <c r="AU208" s="3" t="s">
        <v>265</v>
      </c>
    </row>
    <row r="209" s="30" customFormat="true" ht="24.15" hidden="false" customHeight="true" outlineLevel="0" collapsed="false">
      <c r="A209" s="26"/>
      <c r="B209" s="27"/>
      <c r="C209" s="246" t="s">
        <v>1816</v>
      </c>
      <c r="D209" s="246" t="s">
        <v>250</v>
      </c>
      <c r="E209" s="247" t="s">
        <v>1817</v>
      </c>
      <c r="F209" s="248" t="s">
        <v>1818</v>
      </c>
      <c r="G209" s="249" t="s">
        <v>291</v>
      </c>
      <c r="H209" s="250" t="n">
        <v>4</v>
      </c>
      <c r="I209" s="251"/>
      <c r="J209" s="252" t="n">
        <f aca="false">ROUND(I209*H209,2)</f>
        <v>0</v>
      </c>
      <c r="K209" s="253"/>
      <c r="L209" s="29"/>
      <c r="M209" s="254"/>
      <c r="N209" s="255" t="s">
        <v>39</v>
      </c>
      <c r="O209" s="76"/>
      <c r="P209" s="256" t="n">
        <f aca="false">O209*H209</f>
        <v>0</v>
      </c>
      <c r="Q209" s="256" t="n">
        <v>0</v>
      </c>
      <c r="R209" s="256" t="n">
        <f aca="false">Q209*H209</f>
        <v>0</v>
      </c>
      <c r="S209" s="256" t="n">
        <v>0</v>
      </c>
      <c r="T209" s="257" t="n">
        <f aca="false">S209*H209</f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258" t="s">
        <v>302</v>
      </c>
      <c r="AT209" s="258" t="s">
        <v>250</v>
      </c>
      <c r="AU209" s="258" t="s">
        <v>265</v>
      </c>
      <c r="AY209" s="3" t="s">
        <v>247</v>
      </c>
      <c r="BE209" s="137" t="n">
        <f aca="false">IF(N209="základní",J209,0)</f>
        <v>0</v>
      </c>
      <c r="BF209" s="137" t="n">
        <f aca="false">IF(N209="snížená",J209,0)</f>
        <v>0</v>
      </c>
      <c r="BG209" s="137" t="n">
        <f aca="false">IF(N209="zákl. přenesená",J209,0)</f>
        <v>0</v>
      </c>
      <c r="BH209" s="137" t="n">
        <f aca="false">IF(N209="sníž. přenesená",J209,0)</f>
        <v>0</v>
      </c>
      <c r="BI209" s="137" t="n">
        <f aca="false">IF(N209="nulová",J209,0)</f>
        <v>0</v>
      </c>
      <c r="BJ209" s="3" t="s">
        <v>81</v>
      </c>
      <c r="BK209" s="137" t="n">
        <f aca="false">ROUND(I209*H209,2)</f>
        <v>0</v>
      </c>
      <c r="BL209" s="3" t="s">
        <v>302</v>
      </c>
      <c r="BM209" s="258" t="s">
        <v>1819</v>
      </c>
    </row>
    <row r="210" s="30" customFormat="true" ht="19.2" hidden="false" customHeight="false" outlineLevel="0" collapsed="false">
      <c r="A210" s="26"/>
      <c r="B210" s="27"/>
      <c r="C210" s="28"/>
      <c r="D210" s="259" t="s">
        <v>256</v>
      </c>
      <c r="E210" s="28"/>
      <c r="F210" s="260" t="s">
        <v>1820</v>
      </c>
      <c r="G210" s="28"/>
      <c r="H210" s="28"/>
      <c r="I210" s="211"/>
      <c r="J210" s="28"/>
      <c r="K210" s="28"/>
      <c r="L210" s="29"/>
      <c r="M210" s="261"/>
      <c r="N210" s="262"/>
      <c r="O210" s="76"/>
      <c r="P210" s="76"/>
      <c r="Q210" s="76"/>
      <c r="R210" s="76"/>
      <c r="S210" s="76"/>
      <c r="T210" s="77"/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T210" s="3" t="s">
        <v>256</v>
      </c>
      <c r="AU210" s="3" t="s">
        <v>265</v>
      </c>
    </row>
    <row r="211" s="30" customFormat="true" ht="24.15" hidden="false" customHeight="true" outlineLevel="0" collapsed="false">
      <c r="A211" s="26"/>
      <c r="B211" s="27"/>
      <c r="C211" s="263" t="s">
        <v>1821</v>
      </c>
      <c r="D211" s="263" t="s">
        <v>288</v>
      </c>
      <c r="E211" s="264" t="s">
        <v>1822</v>
      </c>
      <c r="F211" s="265" t="s">
        <v>1823</v>
      </c>
      <c r="G211" s="266" t="s">
        <v>291</v>
      </c>
      <c r="H211" s="267" t="n">
        <v>4</v>
      </c>
      <c r="I211" s="268"/>
      <c r="J211" s="269" t="n">
        <f aca="false">ROUND(I211*H211,2)</f>
        <v>0</v>
      </c>
      <c r="K211" s="270"/>
      <c r="L211" s="271"/>
      <c r="M211" s="272"/>
      <c r="N211" s="273" t="s">
        <v>39</v>
      </c>
      <c r="O211" s="76"/>
      <c r="P211" s="256" t="n">
        <f aca="false">O211*H211</f>
        <v>0</v>
      </c>
      <c r="Q211" s="256" t="n">
        <v>0.0004</v>
      </c>
      <c r="R211" s="256" t="n">
        <f aca="false">Q211*H211</f>
        <v>0.0016</v>
      </c>
      <c r="S211" s="256" t="n">
        <v>0</v>
      </c>
      <c r="T211" s="257" t="n">
        <f aca="false">S211*H211</f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258" t="s">
        <v>324</v>
      </c>
      <c r="AT211" s="258" t="s">
        <v>288</v>
      </c>
      <c r="AU211" s="258" t="s">
        <v>265</v>
      </c>
      <c r="AY211" s="3" t="s">
        <v>247</v>
      </c>
      <c r="BE211" s="137" t="n">
        <f aca="false">IF(N211="základní",J211,0)</f>
        <v>0</v>
      </c>
      <c r="BF211" s="137" t="n">
        <f aca="false">IF(N211="snížená",J211,0)</f>
        <v>0</v>
      </c>
      <c r="BG211" s="137" t="n">
        <f aca="false">IF(N211="zákl. přenesená",J211,0)</f>
        <v>0</v>
      </c>
      <c r="BH211" s="137" t="n">
        <f aca="false">IF(N211="sníž. přenesená",J211,0)</f>
        <v>0</v>
      </c>
      <c r="BI211" s="137" t="n">
        <f aca="false">IF(N211="nulová",J211,0)</f>
        <v>0</v>
      </c>
      <c r="BJ211" s="3" t="s">
        <v>81</v>
      </c>
      <c r="BK211" s="137" t="n">
        <f aca="false">ROUND(I211*H211,2)</f>
        <v>0</v>
      </c>
      <c r="BL211" s="3" t="s">
        <v>302</v>
      </c>
      <c r="BM211" s="258" t="s">
        <v>1824</v>
      </c>
    </row>
    <row r="212" s="30" customFormat="true" ht="19.2" hidden="false" customHeight="false" outlineLevel="0" collapsed="false">
      <c r="A212" s="26"/>
      <c r="B212" s="27"/>
      <c r="C212" s="28"/>
      <c r="D212" s="259" t="s">
        <v>256</v>
      </c>
      <c r="E212" s="28"/>
      <c r="F212" s="260" t="s">
        <v>1823</v>
      </c>
      <c r="G212" s="28"/>
      <c r="H212" s="28"/>
      <c r="I212" s="211"/>
      <c r="J212" s="28"/>
      <c r="K212" s="28"/>
      <c r="L212" s="29"/>
      <c r="M212" s="261"/>
      <c r="N212" s="262"/>
      <c r="O212" s="76"/>
      <c r="P212" s="76"/>
      <c r="Q212" s="76"/>
      <c r="R212" s="76"/>
      <c r="S212" s="76"/>
      <c r="T212" s="77"/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T212" s="3" t="s">
        <v>256</v>
      </c>
      <c r="AU212" s="3" t="s">
        <v>265</v>
      </c>
    </row>
    <row r="213" s="30" customFormat="true" ht="24.15" hidden="false" customHeight="true" outlineLevel="0" collapsed="false">
      <c r="A213" s="26"/>
      <c r="B213" s="27"/>
      <c r="C213" s="246" t="s">
        <v>1825</v>
      </c>
      <c r="D213" s="246" t="s">
        <v>250</v>
      </c>
      <c r="E213" s="247" t="s">
        <v>1826</v>
      </c>
      <c r="F213" s="248" t="s">
        <v>1827</v>
      </c>
      <c r="G213" s="249" t="s">
        <v>291</v>
      </c>
      <c r="H213" s="250" t="n">
        <v>2</v>
      </c>
      <c r="I213" s="251"/>
      <c r="J213" s="252" t="n">
        <f aca="false">ROUND(I213*H213,2)</f>
        <v>0</v>
      </c>
      <c r="K213" s="253"/>
      <c r="L213" s="29"/>
      <c r="M213" s="254"/>
      <c r="N213" s="255" t="s">
        <v>39</v>
      </c>
      <c r="O213" s="76"/>
      <c r="P213" s="256" t="n">
        <f aca="false">O213*H213</f>
        <v>0</v>
      </c>
      <c r="Q213" s="256" t="n">
        <v>0</v>
      </c>
      <c r="R213" s="256" t="n">
        <f aca="false">Q213*H213</f>
        <v>0</v>
      </c>
      <c r="S213" s="256" t="n">
        <v>0</v>
      </c>
      <c r="T213" s="257" t="n">
        <f aca="false">S213*H213</f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258" t="s">
        <v>302</v>
      </c>
      <c r="AT213" s="258" t="s">
        <v>250</v>
      </c>
      <c r="AU213" s="258" t="s">
        <v>265</v>
      </c>
      <c r="AY213" s="3" t="s">
        <v>247</v>
      </c>
      <c r="BE213" s="137" t="n">
        <f aca="false">IF(N213="základní",J213,0)</f>
        <v>0</v>
      </c>
      <c r="BF213" s="137" t="n">
        <f aca="false">IF(N213="snížená",J213,0)</f>
        <v>0</v>
      </c>
      <c r="BG213" s="137" t="n">
        <f aca="false">IF(N213="zákl. přenesená",J213,0)</f>
        <v>0</v>
      </c>
      <c r="BH213" s="137" t="n">
        <f aca="false">IF(N213="sníž. přenesená",J213,0)</f>
        <v>0</v>
      </c>
      <c r="BI213" s="137" t="n">
        <f aca="false">IF(N213="nulová",J213,0)</f>
        <v>0</v>
      </c>
      <c r="BJ213" s="3" t="s">
        <v>81</v>
      </c>
      <c r="BK213" s="137" t="n">
        <f aca="false">ROUND(I213*H213,2)</f>
        <v>0</v>
      </c>
      <c r="BL213" s="3" t="s">
        <v>302</v>
      </c>
      <c r="BM213" s="258" t="s">
        <v>1828</v>
      </c>
    </row>
    <row r="214" s="30" customFormat="true" ht="19.2" hidden="false" customHeight="false" outlineLevel="0" collapsed="false">
      <c r="A214" s="26"/>
      <c r="B214" s="27"/>
      <c r="C214" s="28"/>
      <c r="D214" s="259" t="s">
        <v>256</v>
      </c>
      <c r="E214" s="28"/>
      <c r="F214" s="260" t="s">
        <v>1829</v>
      </c>
      <c r="G214" s="28"/>
      <c r="H214" s="28"/>
      <c r="I214" s="211"/>
      <c r="J214" s="28"/>
      <c r="K214" s="28"/>
      <c r="L214" s="29"/>
      <c r="M214" s="261"/>
      <c r="N214" s="262"/>
      <c r="O214" s="76"/>
      <c r="P214" s="76"/>
      <c r="Q214" s="76"/>
      <c r="R214" s="76"/>
      <c r="S214" s="76"/>
      <c r="T214" s="77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T214" s="3" t="s">
        <v>256</v>
      </c>
      <c r="AU214" s="3" t="s">
        <v>265</v>
      </c>
    </row>
    <row r="215" s="30" customFormat="true" ht="24.15" hidden="false" customHeight="true" outlineLevel="0" collapsed="false">
      <c r="A215" s="26"/>
      <c r="B215" s="27"/>
      <c r="C215" s="263" t="s">
        <v>1830</v>
      </c>
      <c r="D215" s="263" t="s">
        <v>288</v>
      </c>
      <c r="E215" s="264" t="s">
        <v>1831</v>
      </c>
      <c r="F215" s="265" t="s">
        <v>1832</v>
      </c>
      <c r="G215" s="266" t="s">
        <v>291</v>
      </c>
      <c r="H215" s="267" t="n">
        <v>2</v>
      </c>
      <c r="I215" s="268"/>
      <c r="J215" s="269" t="n">
        <f aca="false">ROUND(I215*H215,2)</f>
        <v>0</v>
      </c>
      <c r="K215" s="270"/>
      <c r="L215" s="271"/>
      <c r="M215" s="272"/>
      <c r="N215" s="273" t="s">
        <v>39</v>
      </c>
      <c r="O215" s="76"/>
      <c r="P215" s="256" t="n">
        <f aca="false">O215*H215</f>
        <v>0</v>
      </c>
      <c r="Q215" s="256" t="n">
        <v>0.00047</v>
      </c>
      <c r="R215" s="256" t="n">
        <f aca="false">Q215*H215</f>
        <v>0.00094</v>
      </c>
      <c r="S215" s="256" t="n">
        <v>0</v>
      </c>
      <c r="T215" s="257" t="n">
        <f aca="false">S215*H215</f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258" t="s">
        <v>324</v>
      </c>
      <c r="AT215" s="258" t="s">
        <v>288</v>
      </c>
      <c r="AU215" s="258" t="s">
        <v>265</v>
      </c>
      <c r="AY215" s="3" t="s">
        <v>247</v>
      </c>
      <c r="BE215" s="137" t="n">
        <f aca="false">IF(N215="základní",J215,0)</f>
        <v>0</v>
      </c>
      <c r="BF215" s="137" t="n">
        <f aca="false">IF(N215="snížená",J215,0)</f>
        <v>0</v>
      </c>
      <c r="BG215" s="137" t="n">
        <f aca="false">IF(N215="zákl. přenesená",J215,0)</f>
        <v>0</v>
      </c>
      <c r="BH215" s="137" t="n">
        <f aca="false">IF(N215="sníž. přenesená",J215,0)</f>
        <v>0</v>
      </c>
      <c r="BI215" s="137" t="n">
        <f aca="false">IF(N215="nulová",J215,0)</f>
        <v>0</v>
      </c>
      <c r="BJ215" s="3" t="s">
        <v>81</v>
      </c>
      <c r="BK215" s="137" t="n">
        <f aca="false">ROUND(I215*H215,2)</f>
        <v>0</v>
      </c>
      <c r="BL215" s="3" t="s">
        <v>302</v>
      </c>
      <c r="BM215" s="258" t="s">
        <v>1833</v>
      </c>
    </row>
    <row r="216" s="30" customFormat="true" ht="10.2" hidden="false" customHeight="false" outlineLevel="0" collapsed="false">
      <c r="A216" s="26"/>
      <c r="B216" s="27"/>
      <c r="C216" s="28"/>
      <c r="D216" s="259" t="s">
        <v>256</v>
      </c>
      <c r="E216" s="28"/>
      <c r="F216" s="260" t="s">
        <v>1832</v>
      </c>
      <c r="G216" s="28"/>
      <c r="H216" s="28"/>
      <c r="I216" s="211"/>
      <c r="J216" s="28"/>
      <c r="K216" s="28"/>
      <c r="L216" s="29"/>
      <c r="M216" s="261"/>
      <c r="N216" s="262"/>
      <c r="O216" s="76"/>
      <c r="P216" s="76"/>
      <c r="Q216" s="76"/>
      <c r="R216" s="76"/>
      <c r="S216" s="76"/>
      <c r="T216" s="77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T216" s="3" t="s">
        <v>256</v>
      </c>
      <c r="AU216" s="3" t="s">
        <v>265</v>
      </c>
    </row>
    <row r="217" s="30" customFormat="true" ht="33" hidden="false" customHeight="true" outlineLevel="0" collapsed="false">
      <c r="A217" s="26"/>
      <c r="B217" s="27"/>
      <c r="C217" s="246" t="s">
        <v>630</v>
      </c>
      <c r="D217" s="246" t="s">
        <v>250</v>
      </c>
      <c r="E217" s="247" t="s">
        <v>631</v>
      </c>
      <c r="F217" s="248" t="s">
        <v>632</v>
      </c>
      <c r="G217" s="249" t="s">
        <v>291</v>
      </c>
      <c r="H217" s="250" t="n">
        <v>1</v>
      </c>
      <c r="I217" s="251"/>
      <c r="J217" s="252" t="n">
        <f aca="false">ROUND(I217*H217,2)</f>
        <v>0</v>
      </c>
      <c r="K217" s="253"/>
      <c r="L217" s="29"/>
      <c r="M217" s="254"/>
      <c r="N217" s="255" t="s">
        <v>39</v>
      </c>
      <c r="O217" s="76"/>
      <c r="P217" s="256" t="n">
        <f aca="false">O217*H217</f>
        <v>0</v>
      </c>
      <c r="Q217" s="256" t="n">
        <v>0</v>
      </c>
      <c r="R217" s="256" t="n">
        <f aca="false">Q217*H217</f>
        <v>0</v>
      </c>
      <c r="S217" s="256" t="n">
        <v>0</v>
      </c>
      <c r="T217" s="257" t="n">
        <f aca="false">S217*H217</f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258" t="s">
        <v>302</v>
      </c>
      <c r="AT217" s="258" t="s">
        <v>250</v>
      </c>
      <c r="AU217" s="258" t="s">
        <v>265</v>
      </c>
      <c r="AY217" s="3" t="s">
        <v>247</v>
      </c>
      <c r="BE217" s="137" t="n">
        <f aca="false">IF(N217="základní",J217,0)</f>
        <v>0</v>
      </c>
      <c r="BF217" s="137" t="n">
        <f aca="false">IF(N217="snížená",J217,0)</f>
        <v>0</v>
      </c>
      <c r="BG217" s="137" t="n">
        <f aca="false">IF(N217="zákl. přenesená",J217,0)</f>
        <v>0</v>
      </c>
      <c r="BH217" s="137" t="n">
        <f aca="false">IF(N217="sníž. přenesená",J217,0)</f>
        <v>0</v>
      </c>
      <c r="BI217" s="137" t="n">
        <f aca="false">IF(N217="nulová",J217,0)</f>
        <v>0</v>
      </c>
      <c r="BJ217" s="3" t="s">
        <v>81</v>
      </c>
      <c r="BK217" s="137" t="n">
        <f aca="false">ROUND(I217*H217,2)</f>
        <v>0</v>
      </c>
      <c r="BL217" s="3" t="s">
        <v>302</v>
      </c>
      <c r="BM217" s="258" t="s">
        <v>633</v>
      </c>
    </row>
    <row r="218" s="30" customFormat="true" ht="19.2" hidden="false" customHeight="false" outlineLevel="0" collapsed="false">
      <c r="A218" s="26"/>
      <c r="B218" s="27"/>
      <c r="C218" s="28"/>
      <c r="D218" s="259" t="s">
        <v>256</v>
      </c>
      <c r="E218" s="28"/>
      <c r="F218" s="260" t="s">
        <v>634</v>
      </c>
      <c r="G218" s="28"/>
      <c r="H218" s="28"/>
      <c r="I218" s="211"/>
      <c r="J218" s="28"/>
      <c r="K218" s="28"/>
      <c r="L218" s="29"/>
      <c r="M218" s="261"/>
      <c r="N218" s="262"/>
      <c r="O218" s="76"/>
      <c r="P218" s="76"/>
      <c r="Q218" s="76"/>
      <c r="R218" s="76"/>
      <c r="S218" s="76"/>
      <c r="T218" s="77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T218" s="3" t="s">
        <v>256</v>
      </c>
      <c r="AU218" s="3" t="s">
        <v>265</v>
      </c>
    </row>
    <row r="219" s="30" customFormat="true" ht="24.15" hidden="false" customHeight="true" outlineLevel="0" collapsed="false">
      <c r="A219" s="26"/>
      <c r="B219" s="27"/>
      <c r="C219" s="263" t="s">
        <v>635</v>
      </c>
      <c r="D219" s="263" t="s">
        <v>288</v>
      </c>
      <c r="E219" s="264" t="s">
        <v>636</v>
      </c>
      <c r="F219" s="265" t="s">
        <v>637</v>
      </c>
      <c r="G219" s="266" t="s">
        <v>291</v>
      </c>
      <c r="H219" s="267" t="n">
        <v>1</v>
      </c>
      <c r="I219" s="268"/>
      <c r="J219" s="269" t="n">
        <f aca="false">ROUND(I219*H219,2)</f>
        <v>0</v>
      </c>
      <c r="K219" s="270"/>
      <c r="L219" s="271"/>
      <c r="M219" s="272"/>
      <c r="N219" s="273" t="s">
        <v>39</v>
      </c>
      <c r="O219" s="76"/>
      <c r="P219" s="256" t="n">
        <f aca="false">O219*H219</f>
        <v>0</v>
      </c>
      <c r="Q219" s="256" t="n">
        <v>0</v>
      </c>
      <c r="R219" s="256" t="n">
        <f aca="false">Q219*H219</f>
        <v>0</v>
      </c>
      <c r="S219" s="256" t="n">
        <v>0</v>
      </c>
      <c r="T219" s="257" t="n">
        <f aca="false">S219*H219</f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258" t="s">
        <v>324</v>
      </c>
      <c r="AT219" s="258" t="s">
        <v>288</v>
      </c>
      <c r="AU219" s="258" t="s">
        <v>265</v>
      </c>
      <c r="AY219" s="3" t="s">
        <v>247</v>
      </c>
      <c r="BE219" s="137" t="n">
        <f aca="false">IF(N219="základní",J219,0)</f>
        <v>0</v>
      </c>
      <c r="BF219" s="137" t="n">
        <f aca="false">IF(N219="snížená",J219,0)</f>
        <v>0</v>
      </c>
      <c r="BG219" s="137" t="n">
        <f aca="false">IF(N219="zákl. přenesená",J219,0)</f>
        <v>0</v>
      </c>
      <c r="BH219" s="137" t="n">
        <f aca="false">IF(N219="sníž. přenesená",J219,0)</f>
        <v>0</v>
      </c>
      <c r="BI219" s="137" t="n">
        <f aca="false">IF(N219="nulová",J219,0)</f>
        <v>0</v>
      </c>
      <c r="BJ219" s="3" t="s">
        <v>81</v>
      </c>
      <c r="BK219" s="137" t="n">
        <f aca="false">ROUND(I219*H219,2)</f>
        <v>0</v>
      </c>
      <c r="BL219" s="3" t="s">
        <v>302</v>
      </c>
      <c r="BM219" s="258" t="s">
        <v>638</v>
      </c>
    </row>
    <row r="220" s="30" customFormat="true" ht="19.2" hidden="false" customHeight="false" outlineLevel="0" collapsed="false">
      <c r="A220" s="26"/>
      <c r="B220" s="27"/>
      <c r="C220" s="28"/>
      <c r="D220" s="259" t="s">
        <v>256</v>
      </c>
      <c r="E220" s="28"/>
      <c r="F220" s="260" t="s">
        <v>637</v>
      </c>
      <c r="G220" s="28"/>
      <c r="H220" s="28"/>
      <c r="I220" s="211"/>
      <c r="J220" s="28"/>
      <c r="K220" s="28"/>
      <c r="L220" s="29"/>
      <c r="M220" s="261"/>
      <c r="N220" s="262"/>
      <c r="O220" s="76"/>
      <c r="P220" s="76"/>
      <c r="Q220" s="76"/>
      <c r="R220" s="76"/>
      <c r="S220" s="76"/>
      <c r="T220" s="77"/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T220" s="3" t="s">
        <v>256</v>
      </c>
      <c r="AU220" s="3" t="s">
        <v>265</v>
      </c>
    </row>
    <row r="221" s="30" customFormat="true" ht="16.5" hidden="false" customHeight="true" outlineLevel="0" collapsed="false">
      <c r="A221" s="26"/>
      <c r="B221" s="27"/>
      <c r="C221" s="246" t="s">
        <v>647</v>
      </c>
      <c r="D221" s="246" t="s">
        <v>250</v>
      </c>
      <c r="E221" s="247" t="s">
        <v>648</v>
      </c>
      <c r="F221" s="248" t="s">
        <v>649</v>
      </c>
      <c r="G221" s="249" t="s">
        <v>291</v>
      </c>
      <c r="H221" s="250" t="n">
        <v>1</v>
      </c>
      <c r="I221" s="251"/>
      <c r="J221" s="252" t="n">
        <f aca="false">ROUND(I221*H221,2)</f>
        <v>0</v>
      </c>
      <c r="K221" s="253"/>
      <c r="L221" s="29"/>
      <c r="M221" s="254"/>
      <c r="N221" s="255" t="s">
        <v>39</v>
      </c>
      <c r="O221" s="76"/>
      <c r="P221" s="256" t="n">
        <f aca="false">O221*H221</f>
        <v>0</v>
      </c>
      <c r="Q221" s="256" t="n">
        <v>0</v>
      </c>
      <c r="R221" s="256" t="n">
        <f aca="false">Q221*H221</f>
        <v>0</v>
      </c>
      <c r="S221" s="256" t="n">
        <v>0</v>
      </c>
      <c r="T221" s="257" t="n">
        <f aca="false">S221*H221</f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258" t="s">
        <v>302</v>
      </c>
      <c r="AT221" s="258" t="s">
        <v>250</v>
      </c>
      <c r="AU221" s="258" t="s">
        <v>265</v>
      </c>
      <c r="AY221" s="3" t="s">
        <v>247</v>
      </c>
      <c r="BE221" s="137" t="n">
        <f aca="false">IF(N221="základní",J221,0)</f>
        <v>0</v>
      </c>
      <c r="BF221" s="137" t="n">
        <f aca="false">IF(N221="snížená",J221,0)</f>
        <v>0</v>
      </c>
      <c r="BG221" s="137" t="n">
        <f aca="false">IF(N221="zákl. přenesená",J221,0)</f>
        <v>0</v>
      </c>
      <c r="BH221" s="137" t="n">
        <f aca="false">IF(N221="sníž. přenesená",J221,0)</f>
        <v>0</v>
      </c>
      <c r="BI221" s="137" t="n">
        <f aca="false">IF(N221="nulová",J221,0)</f>
        <v>0</v>
      </c>
      <c r="BJ221" s="3" t="s">
        <v>81</v>
      </c>
      <c r="BK221" s="137" t="n">
        <f aca="false">ROUND(I221*H221,2)</f>
        <v>0</v>
      </c>
      <c r="BL221" s="3" t="s">
        <v>302</v>
      </c>
      <c r="BM221" s="258" t="s">
        <v>650</v>
      </c>
    </row>
    <row r="222" s="30" customFormat="true" ht="19.2" hidden="false" customHeight="false" outlineLevel="0" collapsed="false">
      <c r="A222" s="26"/>
      <c r="B222" s="27"/>
      <c r="C222" s="28"/>
      <c r="D222" s="259" t="s">
        <v>256</v>
      </c>
      <c r="E222" s="28"/>
      <c r="F222" s="260" t="s">
        <v>651</v>
      </c>
      <c r="G222" s="28"/>
      <c r="H222" s="28"/>
      <c r="I222" s="211"/>
      <c r="J222" s="28"/>
      <c r="K222" s="28"/>
      <c r="L222" s="29"/>
      <c r="M222" s="261"/>
      <c r="N222" s="262"/>
      <c r="O222" s="76"/>
      <c r="P222" s="76"/>
      <c r="Q222" s="76"/>
      <c r="R222" s="76"/>
      <c r="S222" s="76"/>
      <c r="T222" s="77"/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T222" s="3" t="s">
        <v>256</v>
      </c>
      <c r="AU222" s="3" t="s">
        <v>265</v>
      </c>
    </row>
    <row r="223" s="30" customFormat="true" ht="24.15" hidden="false" customHeight="true" outlineLevel="0" collapsed="false">
      <c r="A223" s="26"/>
      <c r="B223" s="27"/>
      <c r="C223" s="263" t="s">
        <v>652</v>
      </c>
      <c r="D223" s="263" t="s">
        <v>288</v>
      </c>
      <c r="E223" s="264" t="s">
        <v>653</v>
      </c>
      <c r="F223" s="265" t="s">
        <v>654</v>
      </c>
      <c r="G223" s="266" t="s">
        <v>291</v>
      </c>
      <c r="H223" s="267" t="n">
        <v>1</v>
      </c>
      <c r="I223" s="268"/>
      <c r="J223" s="269" t="n">
        <f aca="false">ROUND(I223*H223,2)</f>
        <v>0</v>
      </c>
      <c r="K223" s="270"/>
      <c r="L223" s="271"/>
      <c r="M223" s="272"/>
      <c r="N223" s="273" t="s">
        <v>39</v>
      </c>
      <c r="O223" s="76"/>
      <c r="P223" s="256" t="n">
        <f aca="false">O223*H223</f>
        <v>0</v>
      </c>
      <c r="Q223" s="256" t="n">
        <v>5E-005</v>
      </c>
      <c r="R223" s="256" t="n">
        <f aca="false">Q223*H223</f>
        <v>5E-005</v>
      </c>
      <c r="S223" s="256" t="n">
        <v>0</v>
      </c>
      <c r="T223" s="257" t="n">
        <f aca="false">S223*H223</f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258" t="s">
        <v>324</v>
      </c>
      <c r="AT223" s="258" t="s">
        <v>288</v>
      </c>
      <c r="AU223" s="258" t="s">
        <v>265</v>
      </c>
      <c r="AY223" s="3" t="s">
        <v>247</v>
      </c>
      <c r="BE223" s="137" t="n">
        <f aca="false">IF(N223="základní",J223,0)</f>
        <v>0</v>
      </c>
      <c r="BF223" s="137" t="n">
        <f aca="false">IF(N223="snížená",J223,0)</f>
        <v>0</v>
      </c>
      <c r="BG223" s="137" t="n">
        <f aca="false">IF(N223="zákl. přenesená",J223,0)</f>
        <v>0</v>
      </c>
      <c r="BH223" s="137" t="n">
        <f aca="false">IF(N223="sníž. přenesená",J223,0)</f>
        <v>0</v>
      </c>
      <c r="BI223" s="137" t="n">
        <f aca="false">IF(N223="nulová",J223,0)</f>
        <v>0</v>
      </c>
      <c r="BJ223" s="3" t="s">
        <v>81</v>
      </c>
      <c r="BK223" s="137" t="n">
        <f aca="false">ROUND(I223*H223,2)</f>
        <v>0</v>
      </c>
      <c r="BL223" s="3" t="s">
        <v>302</v>
      </c>
      <c r="BM223" s="258" t="s">
        <v>655</v>
      </c>
    </row>
    <row r="224" s="30" customFormat="true" ht="19.2" hidden="false" customHeight="false" outlineLevel="0" collapsed="false">
      <c r="A224" s="26"/>
      <c r="B224" s="27"/>
      <c r="C224" s="28"/>
      <c r="D224" s="259" t="s">
        <v>256</v>
      </c>
      <c r="E224" s="28"/>
      <c r="F224" s="260" t="s">
        <v>654</v>
      </c>
      <c r="G224" s="28"/>
      <c r="H224" s="28"/>
      <c r="I224" s="211"/>
      <c r="J224" s="28"/>
      <c r="K224" s="28"/>
      <c r="L224" s="29"/>
      <c r="M224" s="261"/>
      <c r="N224" s="262"/>
      <c r="O224" s="76"/>
      <c r="P224" s="76"/>
      <c r="Q224" s="76"/>
      <c r="R224" s="76"/>
      <c r="S224" s="76"/>
      <c r="T224" s="77"/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T224" s="3" t="s">
        <v>256</v>
      </c>
      <c r="AU224" s="3" t="s">
        <v>265</v>
      </c>
    </row>
    <row r="225" s="30" customFormat="true" ht="24.15" hidden="false" customHeight="true" outlineLevel="0" collapsed="false">
      <c r="A225" s="26"/>
      <c r="B225" s="27"/>
      <c r="C225" s="246" t="s">
        <v>656</v>
      </c>
      <c r="D225" s="246" t="s">
        <v>250</v>
      </c>
      <c r="E225" s="247" t="s">
        <v>657</v>
      </c>
      <c r="F225" s="248" t="s">
        <v>658</v>
      </c>
      <c r="G225" s="249" t="s">
        <v>291</v>
      </c>
      <c r="H225" s="250" t="n">
        <v>1</v>
      </c>
      <c r="I225" s="251"/>
      <c r="J225" s="252" t="n">
        <f aca="false">ROUND(I225*H225,2)</f>
        <v>0</v>
      </c>
      <c r="K225" s="253"/>
      <c r="L225" s="29"/>
      <c r="M225" s="254"/>
      <c r="N225" s="255" t="s">
        <v>39</v>
      </c>
      <c r="O225" s="76"/>
      <c r="P225" s="256" t="n">
        <f aca="false">O225*H225</f>
        <v>0</v>
      </c>
      <c r="Q225" s="256" t="n">
        <v>0</v>
      </c>
      <c r="R225" s="256" t="n">
        <f aca="false">Q225*H225</f>
        <v>0</v>
      </c>
      <c r="S225" s="256" t="n">
        <v>0</v>
      </c>
      <c r="T225" s="257" t="n">
        <f aca="false">S225*H225</f>
        <v>0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258" t="s">
        <v>302</v>
      </c>
      <c r="AT225" s="258" t="s">
        <v>250</v>
      </c>
      <c r="AU225" s="258" t="s">
        <v>265</v>
      </c>
      <c r="AY225" s="3" t="s">
        <v>247</v>
      </c>
      <c r="BE225" s="137" t="n">
        <f aca="false">IF(N225="základní",J225,0)</f>
        <v>0</v>
      </c>
      <c r="BF225" s="137" t="n">
        <f aca="false">IF(N225="snížená",J225,0)</f>
        <v>0</v>
      </c>
      <c r="BG225" s="137" t="n">
        <f aca="false">IF(N225="zákl. přenesená",J225,0)</f>
        <v>0</v>
      </c>
      <c r="BH225" s="137" t="n">
        <f aca="false">IF(N225="sníž. přenesená",J225,0)</f>
        <v>0</v>
      </c>
      <c r="BI225" s="137" t="n">
        <f aca="false">IF(N225="nulová",J225,0)</f>
        <v>0</v>
      </c>
      <c r="BJ225" s="3" t="s">
        <v>81</v>
      </c>
      <c r="BK225" s="137" t="n">
        <f aca="false">ROUND(I225*H225,2)</f>
        <v>0</v>
      </c>
      <c r="BL225" s="3" t="s">
        <v>302</v>
      </c>
      <c r="BM225" s="258" t="s">
        <v>659</v>
      </c>
    </row>
    <row r="226" s="30" customFormat="true" ht="19.2" hidden="false" customHeight="false" outlineLevel="0" collapsed="false">
      <c r="A226" s="26"/>
      <c r="B226" s="27"/>
      <c r="C226" s="28"/>
      <c r="D226" s="259" t="s">
        <v>256</v>
      </c>
      <c r="E226" s="28"/>
      <c r="F226" s="260" t="s">
        <v>658</v>
      </c>
      <c r="G226" s="28"/>
      <c r="H226" s="28"/>
      <c r="I226" s="211"/>
      <c r="J226" s="28"/>
      <c r="K226" s="28"/>
      <c r="L226" s="29"/>
      <c r="M226" s="261"/>
      <c r="N226" s="262"/>
      <c r="O226" s="76"/>
      <c r="P226" s="76"/>
      <c r="Q226" s="76"/>
      <c r="R226" s="76"/>
      <c r="S226" s="76"/>
      <c r="T226" s="77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T226" s="3" t="s">
        <v>256</v>
      </c>
      <c r="AU226" s="3" t="s">
        <v>265</v>
      </c>
    </row>
    <row r="227" s="30" customFormat="true" ht="24.15" hidden="false" customHeight="true" outlineLevel="0" collapsed="false">
      <c r="A227" s="26"/>
      <c r="B227" s="27"/>
      <c r="C227" s="263" t="s">
        <v>660</v>
      </c>
      <c r="D227" s="263" t="s">
        <v>288</v>
      </c>
      <c r="E227" s="264" t="s">
        <v>661</v>
      </c>
      <c r="F227" s="265" t="s">
        <v>662</v>
      </c>
      <c r="G227" s="266" t="s">
        <v>291</v>
      </c>
      <c r="H227" s="267" t="n">
        <v>1</v>
      </c>
      <c r="I227" s="268"/>
      <c r="J227" s="269" t="n">
        <f aca="false">ROUND(I227*H227,2)</f>
        <v>0</v>
      </c>
      <c r="K227" s="270"/>
      <c r="L227" s="271"/>
      <c r="M227" s="272"/>
      <c r="N227" s="273" t="s">
        <v>39</v>
      </c>
      <c r="O227" s="76"/>
      <c r="P227" s="256" t="n">
        <f aca="false">O227*H227</f>
        <v>0</v>
      </c>
      <c r="Q227" s="256" t="n">
        <v>5E-005</v>
      </c>
      <c r="R227" s="256" t="n">
        <f aca="false">Q227*H227</f>
        <v>5E-005</v>
      </c>
      <c r="S227" s="256" t="n">
        <v>0</v>
      </c>
      <c r="T227" s="257" t="n">
        <f aca="false">S227*H227</f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258" t="s">
        <v>324</v>
      </c>
      <c r="AT227" s="258" t="s">
        <v>288</v>
      </c>
      <c r="AU227" s="258" t="s">
        <v>265</v>
      </c>
      <c r="AY227" s="3" t="s">
        <v>247</v>
      </c>
      <c r="BE227" s="137" t="n">
        <f aca="false">IF(N227="základní",J227,0)</f>
        <v>0</v>
      </c>
      <c r="BF227" s="137" t="n">
        <f aca="false">IF(N227="snížená",J227,0)</f>
        <v>0</v>
      </c>
      <c r="BG227" s="137" t="n">
        <f aca="false">IF(N227="zákl. přenesená",J227,0)</f>
        <v>0</v>
      </c>
      <c r="BH227" s="137" t="n">
        <f aca="false">IF(N227="sníž. přenesená",J227,0)</f>
        <v>0</v>
      </c>
      <c r="BI227" s="137" t="n">
        <f aca="false">IF(N227="nulová",J227,0)</f>
        <v>0</v>
      </c>
      <c r="BJ227" s="3" t="s">
        <v>81</v>
      </c>
      <c r="BK227" s="137" t="n">
        <f aca="false">ROUND(I227*H227,2)</f>
        <v>0</v>
      </c>
      <c r="BL227" s="3" t="s">
        <v>302</v>
      </c>
      <c r="BM227" s="258" t="s">
        <v>663</v>
      </c>
    </row>
    <row r="228" s="30" customFormat="true" ht="19.2" hidden="false" customHeight="false" outlineLevel="0" collapsed="false">
      <c r="A228" s="26"/>
      <c r="B228" s="27"/>
      <c r="C228" s="28"/>
      <c r="D228" s="259" t="s">
        <v>256</v>
      </c>
      <c r="E228" s="28"/>
      <c r="F228" s="260" t="s">
        <v>662</v>
      </c>
      <c r="G228" s="28"/>
      <c r="H228" s="28"/>
      <c r="I228" s="211"/>
      <c r="J228" s="28"/>
      <c r="K228" s="28"/>
      <c r="L228" s="29"/>
      <c r="M228" s="261"/>
      <c r="N228" s="262"/>
      <c r="O228" s="76"/>
      <c r="P228" s="76"/>
      <c r="Q228" s="76"/>
      <c r="R228" s="76"/>
      <c r="S228" s="76"/>
      <c r="T228" s="77"/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T228" s="3" t="s">
        <v>256</v>
      </c>
      <c r="AU228" s="3" t="s">
        <v>265</v>
      </c>
    </row>
    <row r="229" s="30" customFormat="true" ht="24.15" hidden="false" customHeight="true" outlineLevel="0" collapsed="false">
      <c r="A229" s="26"/>
      <c r="B229" s="27"/>
      <c r="C229" s="246" t="s">
        <v>664</v>
      </c>
      <c r="D229" s="246" t="s">
        <v>250</v>
      </c>
      <c r="E229" s="247" t="s">
        <v>665</v>
      </c>
      <c r="F229" s="248" t="s">
        <v>666</v>
      </c>
      <c r="G229" s="249" t="s">
        <v>332</v>
      </c>
      <c r="H229" s="250" t="n">
        <v>12</v>
      </c>
      <c r="I229" s="251"/>
      <c r="J229" s="252" t="n">
        <f aca="false">ROUND(I229*H229,2)</f>
        <v>0</v>
      </c>
      <c r="K229" s="253"/>
      <c r="L229" s="29"/>
      <c r="M229" s="254"/>
      <c r="N229" s="255" t="s">
        <v>39</v>
      </c>
      <c r="O229" s="76"/>
      <c r="P229" s="256" t="n">
        <f aca="false">O229*H229</f>
        <v>0</v>
      </c>
      <c r="Q229" s="256" t="n">
        <v>0</v>
      </c>
      <c r="R229" s="256" t="n">
        <f aca="false">Q229*H229</f>
        <v>0</v>
      </c>
      <c r="S229" s="256" t="n">
        <v>0</v>
      </c>
      <c r="T229" s="257" t="n">
        <f aca="false">S229*H229</f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258" t="s">
        <v>302</v>
      </c>
      <c r="AT229" s="258" t="s">
        <v>250</v>
      </c>
      <c r="AU229" s="258" t="s">
        <v>265</v>
      </c>
      <c r="AY229" s="3" t="s">
        <v>247</v>
      </c>
      <c r="BE229" s="137" t="n">
        <f aca="false">IF(N229="základní",J229,0)</f>
        <v>0</v>
      </c>
      <c r="BF229" s="137" t="n">
        <f aca="false">IF(N229="snížená",J229,0)</f>
        <v>0</v>
      </c>
      <c r="BG229" s="137" t="n">
        <f aca="false">IF(N229="zákl. přenesená",J229,0)</f>
        <v>0</v>
      </c>
      <c r="BH229" s="137" t="n">
        <f aca="false">IF(N229="sníž. přenesená",J229,0)</f>
        <v>0</v>
      </c>
      <c r="BI229" s="137" t="n">
        <f aca="false">IF(N229="nulová",J229,0)</f>
        <v>0</v>
      </c>
      <c r="BJ229" s="3" t="s">
        <v>81</v>
      </c>
      <c r="BK229" s="137" t="n">
        <f aca="false">ROUND(I229*H229,2)</f>
        <v>0</v>
      </c>
      <c r="BL229" s="3" t="s">
        <v>302</v>
      </c>
      <c r="BM229" s="258" t="s">
        <v>667</v>
      </c>
    </row>
    <row r="230" s="30" customFormat="true" ht="28.8" hidden="false" customHeight="false" outlineLevel="0" collapsed="false">
      <c r="A230" s="26"/>
      <c r="B230" s="27"/>
      <c r="C230" s="28"/>
      <c r="D230" s="259" t="s">
        <v>256</v>
      </c>
      <c r="E230" s="28"/>
      <c r="F230" s="260" t="s">
        <v>668</v>
      </c>
      <c r="G230" s="28"/>
      <c r="H230" s="28"/>
      <c r="I230" s="211"/>
      <c r="J230" s="28"/>
      <c r="K230" s="28"/>
      <c r="L230" s="29"/>
      <c r="M230" s="261"/>
      <c r="N230" s="262"/>
      <c r="O230" s="76"/>
      <c r="P230" s="76"/>
      <c r="Q230" s="76"/>
      <c r="R230" s="76"/>
      <c r="S230" s="76"/>
      <c r="T230" s="77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T230" s="3" t="s">
        <v>256</v>
      </c>
      <c r="AU230" s="3" t="s">
        <v>265</v>
      </c>
    </row>
    <row r="231" s="30" customFormat="true" ht="37.8" hidden="false" customHeight="true" outlineLevel="0" collapsed="false">
      <c r="A231" s="26"/>
      <c r="B231" s="27"/>
      <c r="C231" s="263" t="s">
        <v>669</v>
      </c>
      <c r="D231" s="263" t="s">
        <v>288</v>
      </c>
      <c r="E231" s="264" t="s">
        <v>670</v>
      </c>
      <c r="F231" s="265" t="s">
        <v>671</v>
      </c>
      <c r="G231" s="266" t="s">
        <v>332</v>
      </c>
      <c r="H231" s="267" t="n">
        <v>6</v>
      </c>
      <c r="I231" s="268"/>
      <c r="J231" s="269" t="n">
        <f aca="false">ROUND(I231*H231,2)</f>
        <v>0</v>
      </c>
      <c r="K231" s="270"/>
      <c r="L231" s="271"/>
      <c r="M231" s="272"/>
      <c r="N231" s="273" t="s">
        <v>39</v>
      </c>
      <c r="O231" s="76"/>
      <c r="P231" s="256" t="n">
        <f aca="false">O231*H231</f>
        <v>0</v>
      </c>
      <c r="Q231" s="256" t="n">
        <v>7E-005</v>
      </c>
      <c r="R231" s="256" t="n">
        <f aca="false">Q231*H231</f>
        <v>0.00042</v>
      </c>
      <c r="S231" s="256" t="n">
        <v>0</v>
      </c>
      <c r="T231" s="257" t="n">
        <f aca="false">S231*H231</f>
        <v>0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258" t="s">
        <v>324</v>
      </c>
      <c r="AT231" s="258" t="s">
        <v>288</v>
      </c>
      <c r="AU231" s="258" t="s">
        <v>265</v>
      </c>
      <c r="AY231" s="3" t="s">
        <v>247</v>
      </c>
      <c r="BE231" s="137" t="n">
        <f aca="false">IF(N231="základní",J231,0)</f>
        <v>0</v>
      </c>
      <c r="BF231" s="137" t="n">
        <f aca="false">IF(N231="snížená",J231,0)</f>
        <v>0</v>
      </c>
      <c r="BG231" s="137" t="n">
        <f aca="false">IF(N231="zákl. přenesená",J231,0)</f>
        <v>0</v>
      </c>
      <c r="BH231" s="137" t="n">
        <f aca="false">IF(N231="sníž. přenesená",J231,0)</f>
        <v>0</v>
      </c>
      <c r="BI231" s="137" t="n">
        <f aca="false">IF(N231="nulová",J231,0)</f>
        <v>0</v>
      </c>
      <c r="BJ231" s="3" t="s">
        <v>81</v>
      </c>
      <c r="BK231" s="137" t="n">
        <f aca="false">ROUND(I231*H231,2)</f>
        <v>0</v>
      </c>
      <c r="BL231" s="3" t="s">
        <v>302</v>
      </c>
      <c r="BM231" s="258" t="s">
        <v>672</v>
      </c>
    </row>
    <row r="232" s="30" customFormat="true" ht="28.8" hidden="false" customHeight="false" outlineLevel="0" collapsed="false">
      <c r="A232" s="26"/>
      <c r="B232" s="27"/>
      <c r="C232" s="28"/>
      <c r="D232" s="259" t="s">
        <v>256</v>
      </c>
      <c r="E232" s="28"/>
      <c r="F232" s="260" t="s">
        <v>671</v>
      </c>
      <c r="G232" s="28"/>
      <c r="H232" s="28"/>
      <c r="I232" s="211"/>
      <c r="J232" s="28"/>
      <c r="K232" s="28"/>
      <c r="L232" s="29"/>
      <c r="M232" s="261"/>
      <c r="N232" s="262"/>
      <c r="O232" s="76"/>
      <c r="P232" s="76"/>
      <c r="Q232" s="76"/>
      <c r="R232" s="76"/>
      <c r="S232" s="76"/>
      <c r="T232" s="77"/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T232" s="3" t="s">
        <v>256</v>
      </c>
      <c r="AU232" s="3" t="s">
        <v>265</v>
      </c>
    </row>
    <row r="233" s="30" customFormat="true" ht="33" hidden="false" customHeight="true" outlineLevel="0" collapsed="false">
      <c r="A233" s="26"/>
      <c r="B233" s="27"/>
      <c r="C233" s="263" t="s">
        <v>673</v>
      </c>
      <c r="D233" s="263" t="s">
        <v>288</v>
      </c>
      <c r="E233" s="264" t="s">
        <v>674</v>
      </c>
      <c r="F233" s="265" t="s">
        <v>675</v>
      </c>
      <c r="G233" s="266" t="s">
        <v>332</v>
      </c>
      <c r="H233" s="267" t="n">
        <v>3</v>
      </c>
      <c r="I233" s="268"/>
      <c r="J233" s="269" t="n">
        <f aca="false">ROUND(I233*H233,2)</f>
        <v>0</v>
      </c>
      <c r="K233" s="270"/>
      <c r="L233" s="271"/>
      <c r="M233" s="272"/>
      <c r="N233" s="273" t="s">
        <v>39</v>
      </c>
      <c r="O233" s="76"/>
      <c r="P233" s="256" t="n">
        <f aca="false">O233*H233</f>
        <v>0</v>
      </c>
      <c r="Q233" s="256" t="n">
        <v>7E-005</v>
      </c>
      <c r="R233" s="256" t="n">
        <f aca="false">Q233*H233</f>
        <v>0.00021</v>
      </c>
      <c r="S233" s="256" t="n">
        <v>0</v>
      </c>
      <c r="T233" s="257" t="n">
        <f aca="false">S233*H233</f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258" t="s">
        <v>324</v>
      </c>
      <c r="AT233" s="258" t="s">
        <v>288</v>
      </c>
      <c r="AU233" s="258" t="s">
        <v>265</v>
      </c>
      <c r="AY233" s="3" t="s">
        <v>247</v>
      </c>
      <c r="BE233" s="137" t="n">
        <f aca="false">IF(N233="základní",J233,0)</f>
        <v>0</v>
      </c>
      <c r="BF233" s="137" t="n">
        <f aca="false">IF(N233="snížená",J233,0)</f>
        <v>0</v>
      </c>
      <c r="BG233" s="137" t="n">
        <f aca="false">IF(N233="zákl. přenesená",J233,0)</f>
        <v>0</v>
      </c>
      <c r="BH233" s="137" t="n">
        <f aca="false">IF(N233="sníž. přenesená",J233,0)</f>
        <v>0</v>
      </c>
      <c r="BI233" s="137" t="n">
        <f aca="false">IF(N233="nulová",J233,0)</f>
        <v>0</v>
      </c>
      <c r="BJ233" s="3" t="s">
        <v>81</v>
      </c>
      <c r="BK233" s="137" t="n">
        <f aca="false">ROUND(I233*H233,2)</f>
        <v>0</v>
      </c>
      <c r="BL233" s="3" t="s">
        <v>302</v>
      </c>
      <c r="BM233" s="258" t="s">
        <v>676</v>
      </c>
    </row>
    <row r="234" s="30" customFormat="true" ht="19.2" hidden="false" customHeight="false" outlineLevel="0" collapsed="false">
      <c r="A234" s="26"/>
      <c r="B234" s="27"/>
      <c r="C234" s="28"/>
      <c r="D234" s="259" t="s">
        <v>256</v>
      </c>
      <c r="E234" s="28"/>
      <c r="F234" s="260" t="s">
        <v>675</v>
      </c>
      <c r="G234" s="28"/>
      <c r="H234" s="28"/>
      <c r="I234" s="211"/>
      <c r="J234" s="28"/>
      <c r="K234" s="28"/>
      <c r="L234" s="29"/>
      <c r="M234" s="261"/>
      <c r="N234" s="262"/>
      <c r="O234" s="76"/>
      <c r="P234" s="76"/>
      <c r="Q234" s="76"/>
      <c r="R234" s="76"/>
      <c r="S234" s="76"/>
      <c r="T234" s="77"/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T234" s="3" t="s">
        <v>256</v>
      </c>
      <c r="AU234" s="3" t="s">
        <v>265</v>
      </c>
    </row>
    <row r="235" s="30" customFormat="true" ht="37.8" hidden="false" customHeight="true" outlineLevel="0" collapsed="false">
      <c r="A235" s="26"/>
      <c r="B235" s="27"/>
      <c r="C235" s="263" t="s">
        <v>677</v>
      </c>
      <c r="D235" s="263" t="s">
        <v>288</v>
      </c>
      <c r="E235" s="264" t="s">
        <v>678</v>
      </c>
      <c r="F235" s="265" t="s">
        <v>679</v>
      </c>
      <c r="G235" s="266" t="s">
        <v>332</v>
      </c>
      <c r="H235" s="267" t="n">
        <v>3</v>
      </c>
      <c r="I235" s="268"/>
      <c r="J235" s="269" t="n">
        <f aca="false">ROUND(I235*H235,2)</f>
        <v>0</v>
      </c>
      <c r="K235" s="270"/>
      <c r="L235" s="271"/>
      <c r="M235" s="272"/>
      <c r="N235" s="273" t="s">
        <v>39</v>
      </c>
      <c r="O235" s="76"/>
      <c r="P235" s="256" t="n">
        <f aca="false">O235*H235</f>
        <v>0</v>
      </c>
      <c r="Q235" s="256" t="n">
        <v>7E-005</v>
      </c>
      <c r="R235" s="256" t="n">
        <f aca="false">Q235*H235</f>
        <v>0.00021</v>
      </c>
      <c r="S235" s="256" t="n">
        <v>0</v>
      </c>
      <c r="T235" s="257" t="n">
        <f aca="false">S235*H235</f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258" t="s">
        <v>324</v>
      </c>
      <c r="AT235" s="258" t="s">
        <v>288</v>
      </c>
      <c r="AU235" s="258" t="s">
        <v>265</v>
      </c>
      <c r="AY235" s="3" t="s">
        <v>247</v>
      </c>
      <c r="BE235" s="137" t="n">
        <f aca="false">IF(N235="základní",J235,0)</f>
        <v>0</v>
      </c>
      <c r="BF235" s="137" t="n">
        <f aca="false">IF(N235="snížená",J235,0)</f>
        <v>0</v>
      </c>
      <c r="BG235" s="137" t="n">
        <f aca="false">IF(N235="zákl. přenesená",J235,0)</f>
        <v>0</v>
      </c>
      <c r="BH235" s="137" t="n">
        <f aca="false">IF(N235="sníž. přenesená",J235,0)</f>
        <v>0</v>
      </c>
      <c r="BI235" s="137" t="n">
        <f aca="false">IF(N235="nulová",J235,0)</f>
        <v>0</v>
      </c>
      <c r="BJ235" s="3" t="s">
        <v>81</v>
      </c>
      <c r="BK235" s="137" t="n">
        <f aca="false">ROUND(I235*H235,2)</f>
        <v>0</v>
      </c>
      <c r="BL235" s="3" t="s">
        <v>302</v>
      </c>
      <c r="BM235" s="258" t="s">
        <v>680</v>
      </c>
    </row>
    <row r="236" s="30" customFormat="true" ht="19.2" hidden="false" customHeight="false" outlineLevel="0" collapsed="false">
      <c r="A236" s="26"/>
      <c r="B236" s="27"/>
      <c r="C236" s="28"/>
      <c r="D236" s="259" t="s">
        <v>256</v>
      </c>
      <c r="E236" s="28"/>
      <c r="F236" s="260" t="s">
        <v>679</v>
      </c>
      <c r="G236" s="28"/>
      <c r="H236" s="28"/>
      <c r="I236" s="211"/>
      <c r="J236" s="28"/>
      <c r="K236" s="28"/>
      <c r="L236" s="29"/>
      <c r="M236" s="261"/>
      <c r="N236" s="262"/>
      <c r="O236" s="76"/>
      <c r="P236" s="76"/>
      <c r="Q236" s="76"/>
      <c r="R236" s="76"/>
      <c r="S236" s="76"/>
      <c r="T236" s="77"/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T236" s="3" t="s">
        <v>256</v>
      </c>
      <c r="AU236" s="3" t="s">
        <v>265</v>
      </c>
    </row>
    <row r="237" s="30" customFormat="true" ht="24.15" hidden="false" customHeight="true" outlineLevel="0" collapsed="false">
      <c r="A237" s="26"/>
      <c r="B237" s="27"/>
      <c r="C237" s="246" t="s">
        <v>681</v>
      </c>
      <c r="D237" s="246" t="s">
        <v>250</v>
      </c>
      <c r="E237" s="247" t="s">
        <v>682</v>
      </c>
      <c r="F237" s="248" t="s">
        <v>683</v>
      </c>
      <c r="G237" s="249" t="s">
        <v>291</v>
      </c>
      <c r="H237" s="250" t="n">
        <v>1</v>
      </c>
      <c r="I237" s="251"/>
      <c r="J237" s="252" t="n">
        <f aca="false">ROUND(I237*H237,2)</f>
        <v>0</v>
      </c>
      <c r="K237" s="253"/>
      <c r="L237" s="29"/>
      <c r="M237" s="254"/>
      <c r="N237" s="255" t="s">
        <v>39</v>
      </c>
      <c r="O237" s="76"/>
      <c r="P237" s="256" t="n">
        <f aca="false">O237*H237</f>
        <v>0</v>
      </c>
      <c r="Q237" s="256" t="n">
        <v>0</v>
      </c>
      <c r="R237" s="256" t="n">
        <f aca="false">Q237*H237</f>
        <v>0</v>
      </c>
      <c r="S237" s="256" t="n">
        <v>0</v>
      </c>
      <c r="T237" s="257" t="n">
        <f aca="false">S237*H237</f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258" t="s">
        <v>302</v>
      </c>
      <c r="AT237" s="258" t="s">
        <v>250</v>
      </c>
      <c r="AU237" s="258" t="s">
        <v>265</v>
      </c>
      <c r="AY237" s="3" t="s">
        <v>247</v>
      </c>
      <c r="BE237" s="137" t="n">
        <f aca="false">IF(N237="základní",J237,0)</f>
        <v>0</v>
      </c>
      <c r="BF237" s="137" t="n">
        <f aca="false">IF(N237="snížená",J237,0)</f>
        <v>0</v>
      </c>
      <c r="BG237" s="137" t="n">
        <f aca="false">IF(N237="zákl. přenesená",J237,0)</f>
        <v>0</v>
      </c>
      <c r="BH237" s="137" t="n">
        <f aca="false">IF(N237="sníž. přenesená",J237,0)</f>
        <v>0</v>
      </c>
      <c r="BI237" s="137" t="n">
        <f aca="false">IF(N237="nulová",J237,0)</f>
        <v>0</v>
      </c>
      <c r="BJ237" s="3" t="s">
        <v>81</v>
      </c>
      <c r="BK237" s="137" t="n">
        <f aca="false">ROUND(I237*H237,2)</f>
        <v>0</v>
      </c>
      <c r="BL237" s="3" t="s">
        <v>302</v>
      </c>
      <c r="BM237" s="258" t="s">
        <v>684</v>
      </c>
    </row>
    <row r="238" s="30" customFormat="true" ht="28.8" hidden="false" customHeight="false" outlineLevel="0" collapsed="false">
      <c r="A238" s="26"/>
      <c r="B238" s="27"/>
      <c r="C238" s="28"/>
      <c r="D238" s="259" t="s">
        <v>256</v>
      </c>
      <c r="E238" s="28"/>
      <c r="F238" s="260" t="s">
        <v>685</v>
      </c>
      <c r="G238" s="28"/>
      <c r="H238" s="28"/>
      <c r="I238" s="211"/>
      <c r="J238" s="28"/>
      <c r="K238" s="28"/>
      <c r="L238" s="29"/>
      <c r="M238" s="261"/>
      <c r="N238" s="262"/>
      <c r="O238" s="76"/>
      <c r="P238" s="76"/>
      <c r="Q238" s="76"/>
      <c r="R238" s="76"/>
      <c r="S238" s="76"/>
      <c r="T238" s="77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T238" s="3" t="s">
        <v>256</v>
      </c>
      <c r="AU238" s="3" t="s">
        <v>265</v>
      </c>
    </row>
    <row r="239" s="30" customFormat="true" ht="16.5" hidden="false" customHeight="true" outlineLevel="0" collapsed="false">
      <c r="A239" s="26"/>
      <c r="B239" s="27"/>
      <c r="C239" s="263" t="s">
        <v>686</v>
      </c>
      <c r="D239" s="263" t="s">
        <v>288</v>
      </c>
      <c r="E239" s="264" t="s">
        <v>687</v>
      </c>
      <c r="F239" s="265" t="s">
        <v>688</v>
      </c>
      <c r="G239" s="266" t="s">
        <v>291</v>
      </c>
      <c r="H239" s="267" t="n">
        <v>1</v>
      </c>
      <c r="I239" s="268"/>
      <c r="J239" s="269" t="n">
        <f aca="false">ROUND(I239*H239,2)</f>
        <v>0</v>
      </c>
      <c r="K239" s="270"/>
      <c r="L239" s="271"/>
      <c r="M239" s="272"/>
      <c r="N239" s="273" t="s">
        <v>39</v>
      </c>
      <c r="O239" s="76"/>
      <c r="P239" s="256" t="n">
        <f aca="false">O239*H239</f>
        <v>0</v>
      </c>
      <c r="Q239" s="256" t="n">
        <v>5E-005</v>
      </c>
      <c r="R239" s="256" t="n">
        <f aca="false">Q239*H239</f>
        <v>5E-005</v>
      </c>
      <c r="S239" s="256" t="n">
        <v>0</v>
      </c>
      <c r="T239" s="257" t="n">
        <f aca="false">S239*H239</f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258" t="s">
        <v>324</v>
      </c>
      <c r="AT239" s="258" t="s">
        <v>288</v>
      </c>
      <c r="AU239" s="258" t="s">
        <v>265</v>
      </c>
      <c r="AY239" s="3" t="s">
        <v>247</v>
      </c>
      <c r="BE239" s="137" t="n">
        <f aca="false">IF(N239="základní",J239,0)</f>
        <v>0</v>
      </c>
      <c r="BF239" s="137" t="n">
        <f aca="false">IF(N239="snížená",J239,0)</f>
        <v>0</v>
      </c>
      <c r="BG239" s="137" t="n">
        <f aca="false">IF(N239="zákl. přenesená",J239,0)</f>
        <v>0</v>
      </c>
      <c r="BH239" s="137" t="n">
        <f aca="false">IF(N239="sníž. přenesená",J239,0)</f>
        <v>0</v>
      </c>
      <c r="BI239" s="137" t="n">
        <f aca="false">IF(N239="nulová",J239,0)</f>
        <v>0</v>
      </c>
      <c r="BJ239" s="3" t="s">
        <v>81</v>
      </c>
      <c r="BK239" s="137" t="n">
        <f aca="false">ROUND(I239*H239,2)</f>
        <v>0</v>
      </c>
      <c r="BL239" s="3" t="s">
        <v>302</v>
      </c>
      <c r="BM239" s="258" t="s">
        <v>689</v>
      </c>
    </row>
    <row r="240" s="30" customFormat="true" ht="10.2" hidden="false" customHeight="false" outlineLevel="0" collapsed="false">
      <c r="A240" s="26"/>
      <c r="B240" s="27"/>
      <c r="C240" s="28"/>
      <c r="D240" s="259" t="s">
        <v>256</v>
      </c>
      <c r="E240" s="28"/>
      <c r="F240" s="260" t="s">
        <v>688</v>
      </c>
      <c r="G240" s="28"/>
      <c r="H240" s="28"/>
      <c r="I240" s="211"/>
      <c r="J240" s="28"/>
      <c r="K240" s="28"/>
      <c r="L240" s="29"/>
      <c r="M240" s="261"/>
      <c r="N240" s="262"/>
      <c r="O240" s="76"/>
      <c r="P240" s="76"/>
      <c r="Q240" s="76"/>
      <c r="R240" s="76"/>
      <c r="S240" s="76"/>
      <c r="T240" s="77"/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T240" s="3" t="s">
        <v>256</v>
      </c>
      <c r="AU240" s="3" t="s">
        <v>265</v>
      </c>
    </row>
    <row r="241" s="30" customFormat="true" ht="24.15" hidden="false" customHeight="true" outlineLevel="0" collapsed="false">
      <c r="A241" s="26"/>
      <c r="B241" s="27"/>
      <c r="C241" s="246" t="s">
        <v>1834</v>
      </c>
      <c r="D241" s="246" t="s">
        <v>250</v>
      </c>
      <c r="E241" s="247" t="s">
        <v>1835</v>
      </c>
      <c r="F241" s="248" t="s">
        <v>1836</v>
      </c>
      <c r="G241" s="249" t="s">
        <v>291</v>
      </c>
      <c r="H241" s="250" t="n">
        <v>54</v>
      </c>
      <c r="I241" s="251"/>
      <c r="J241" s="252" t="n">
        <f aca="false">ROUND(I241*H241,2)</f>
        <v>0</v>
      </c>
      <c r="K241" s="253"/>
      <c r="L241" s="29"/>
      <c r="M241" s="254"/>
      <c r="N241" s="255" t="s">
        <v>39</v>
      </c>
      <c r="O241" s="76"/>
      <c r="P241" s="256" t="n">
        <f aca="false">O241*H241</f>
        <v>0</v>
      </c>
      <c r="Q241" s="256" t="n">
        <v>0</v>
      </c>
      <c r="R241" s="256" t="n">
        <f aca="false">Q241*H241</f>
        <v>0</v>
      </c>
      <c r="S241" s="256" t="n">
        <v>0</v>
      </c>
      <c r="T241" s="257" t="n">
        <f aca="false">S241*H241</f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258" t="s">
        <v>302</v>
      </c>
      <c r="AT241" s="258" t="s">
        <v>250</v>
      </c>
      <c r="AU241" s="258" t="s">
        <v>265</v>
      </c>
      <c r="AY241" s="3" t="s">
        <v>247</v>
      </c>
      <c r="BE241" s="137" t="n">
        <f aca="false">IF(N241="základní",J241,0)</f>
        <v>0</v>
      </c>
      <c r="BF241" s="137" t="n">
        <f aca="false">IF(N241="snížená",J241,0)</f>
        <v>0</v>
      </c>
      <c r="BG241" s="137" t="n">
        <f aca="false">IF(N241="zákl. přenesená",J241,0)</f>
        <v>0</v>
      </c>
      <c r="BH241" s="137" t="n">
        <f aca="false">IF(N241="sníž. přenesená",J241,0)</f>
        <v>0</v>
      </c>
      <c r="BI241" s="137" t="n">
        <f aca="false">IF(N241="nulová",J241,0)</f>
        <v>0</v>
      </c>
      <c r="BJ241" s="3" t="s">
        <v>81</v>
      </c>
      <c r="BK241" s="137" t="n">
        <f aca="false">ROUND(I241*H241,2)</f>
        <v>0</v>
      </c>
      <c r="BL241" s="3" t="s">
        <v>302</v>
      </c>
      <c r="BM241" s="258" t="s">
        <v>1837</v>
      </c>
    </row>
    <row r="242" s="30" customFormat="true" ht="28.8" hidden="false" customHeight="false" outlineLevel="0" collapsed="false">
      <c r="A242" s="26"/>
      <c r="B242" s="27"/>
      <c r="C242" s="28"/>
      <c r="D242" s="259" t="s">
        <v>256</v>
      </c>
      <c r="E242" s="28"/>
      <c r="F242" s="260" t="s">
        <v>1838</v>
      </c>
      <c r="G242" s="28"/>
      <c r="H242" s="28"/>
      <c r="I242" s="211"/>
      <c r="J242" s="28"/>
      <c r="K242" s="28"/>
      <c r="L242" s="29"/>
      <c r="M242" s="261"/>
      <c r="N242" s="262"/>
      <c r="O242" s="76"/>
      <c r="P242" s="76"/>
      <c r="Q242" s="76"/>
      <c r="R242" s="76"/>
      <c r="S242" s="76"/>
      <c r="T242" s="77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T242" s="3" t="s">
        <v>256</v>
      </c>
      <c r="AU242" s="3" t="s">
        <v>265</v>
      </c>
    </row>
    <row r="243" s="30" customFormat="true" ht="24.15" hidden="false" customHeight="true" outlineLevel="0" collapsed="false">
      <c r="A243" s="26"/>
      <c r="B243" s="27"/>
      <c r="C243" s="263" t="s">
        <v>1839</v>
      </c>
      <c r="D243" s="263" t="s">
        <v>288</v>
      </c>
      <c r="E243" s="264" t="s">
        <v>1840</v>
      </c>
      <c r="F243" s="265" t="s">
        <v>1841</v>
      </c>
      <c r="G243" s="266"/>
      <c r="H243" s="267" t="n">
        <v>54</v>
      </c>
      <c r="I243" s="268"/>
      <c r="J243" s="269" t="n">
        <f aca="false">ROUND(I243*H243,2)</f>
        <v>0</v>
      </c>
      <c r="K243" s="270"/>
      <c r="L243" s="271"/>
      <c r="M243" s="272"/>
      <c r="N243" s="273" t="s">
        <v>39</v>
      </c>
      <c r="O243" s="76"/>
      <c r="P243" s="256" t="n">
        <f aca="false">O243*H243</f>
        <v>0</v>
      </c>
      <c r="Q243" s="256" t="n">
        <v>0</v>
      </c>
      <c r="R243" s="256" t="n">
        <f aca="false">Q243*H243</f>
        <v>0</v>
      </c>
      <c r="S243" s="256" t="n">
        <v>0</v>
      </c>
      <c r="T243" s="257" t="n">
        <f aca="false">S243*H243</f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258" t="s">
        <v>324</v>
      </c>
      <c r="AT243" s="258" t="s">
        <v>288</v>
      </c>
      <c r="AU243" s="258" t="s">
        <v>265</v>
      </c>
      <c r="AY243" s="3" t="s">
        <v>247</v>
      </c>
      <c r="BE243" s="137" t="n">
        <f aca="false">IF(N243="základní",J243,0)</f>
        <v>0</v>
      </c>
      <c r="BF243" s="137" t="n">
        <f aca="false">IF(N243="snížená",J243,0)</f>
        <v>0</v>
      </c>
      <c r="BG243" s="137" t="n">
        <f aca="false">IF(N243="zákl. přenesená",J243,0)</f>
        <v>0</v>
      </c>
      <c r="BH243" s="137" t="n">
        <f aca="false">IF(N243="sníž. přenesená",J243,0)</f>
        <v>0</v>
      </c>
      <c r="BI243" s="137" t="n">
        <f aca="false">IF(N243="nulová",J243,0)</f>
        <v>0</v>
      </c>
      <c r="BJ243" s="3" t="s">
        <v>81</v>
      </c>
      <c r="BK243" s="137" t="n">
        <f aca="false">ROUND(I243*H243,2)</f>
        <v>0</v>
      </c>
      <c r="BL243" s="3" t="s">
        <v>302</v>
      </c>
      <c r="BM243" s="258" t="s">
        <v>1842</v>
      </c>
    </row>
    <row r="244" s="30" customFormat="true" ht="10.2" hidden="false" customHeight="false" outlineLevel="0" collapsed="false">
      <c r="A244" s="26"/>
      <c r="B244" s="27"/>
      <c r="C244" s="28"/>
      <c r="D244" s="259" t="s">
        <v>256</v>
      </c>
      <c r="E244" s="28"/>
      <c r="F244" s="260" t="s">
        <v>1841</v>
      </c>
      <c r="G244" s="28"/>
      <c r="H244" s="28"/>
      <c r="I244" s="211"/>
      <c r="J244" s="28"/>
      <c r="K244" s="28"/>
      <c r="L244" s="29"/>
      <c r="M244" s="261"/>
      <c r="N244" s="262"/>
      <c r="O244" s="76"/>
      <c r="P244" s="76"/>
      <c r="Q244" s="76"/>
      <c r="R244" s="76"/>
      <c r="S244" s="76"/>
      <c r="T244" s="77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T244" s="3" t="s">
        <v>256</v>
      </c>
      <c r="AU244" s="3" t="s">
        <v>265</v>
      </c>
    </row>
    <row r="245" s="30" customFormat="true" ht="16.5" hidden="false" customHeight="true" outlineLevel="0" collapsed="false">
      <c r="A245" s="26"/>
      <c r="B245" s="27"/>
      <c r="C245" s="263" t="s">
        <v>1843</v>
      </c>
      <c r="D245" s="263" t="s">
        <v>288</v>
      </c>
      <c r="E245" s="264" t="s">
        <v>1844</v>
      </c>
      <c r="F245" s="265" t="s">
        <v>1845</v>
      </c>
      <c r="G245" s="266"/>
      <c r="H245" s="267" t="n">
        <v>2</v>
      </c>
      <c r="I245" s="268"/>
      <c r="J245" s="269" t="n">
        <f aca="false">ROUND(I245*H245,2)</f>
        <v>0</v>
      </c>
      <c r="K245" s="270"/>
      <c r="L245" s="271"/>
      <c r="M245" s="272"/>
      <c r="N245" s="273" t="s">
        <v>39</v>
      </c>
      <c r="O245" s="76"/>
      <c r="P245" s="256" t="n">
        <f aca="false">O245*H245</f>
        <v>0</v>
      </c>
      <c r="Q245" s="256" t="n">
        <v>0</v>
      </c>
      <c r="R245" s="256" t="n">
        <f aca="false">Q245*H245</f>
        <v>0</v>
      </c>
      <c r="S245" s="256" t="n">
        <v>0</v>
      </c>
      <c r="T245" s="257" t="n">
        <f aca="false">S245*H245</f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258" t="s">
        <v>324</v>
      </c>
      <c r="AT245" s="258" t="s">
        <v>288</v>
      </c>
      <c r="AU245" s="258" t="s">
        <v>265</v>
      </c>
      <c r="AY245" s="3" t="s">
        <v>247</v>
      </c>
      <c r="BE245" s="137" t="n">
        <f aca="false">IF(N245="základní",J245,0)</f>
        <v>0</v>
      </c>
      <c r="BF245" s="137" t="n">
        <f aca="false">IF(N245="snížená",J245,0)</f>
        <v>0</v>
      </c>
      <c r="BG245" s="137" t="n">
        <f aca="false">IF(N245="zákl. přenesená",J245,0)</f>
        <v>0</v>
      </c>
      <c r="BH245" s="137" t="n">
        <f aca="false">IF(N245="sníž. přenesená",J245,0)</f>
        <v>0</v>
      </c>
      <c r="BI245" s="137" t="n">
        <f aca="false">IF(N245="nulová",J245,0)</f>
        <v>0</v>
      </c>
      <c r="BJ245" s="3" t="s">
        <v>81</v>
      </c>
      <c r="BK245" s="137" t="n">
        <f aca="false">ROUND(I245*H245,2)</f>
        <v>0</v>
      </c>
      <c r="BL245" s="3" t="s">
        <v>302</v>
      </c>
      <c r="BM245" s="258" t="s">
        <v>1846</v>
      </c>
    </row>
    <row r="246" s="30" customFormat="true" ht="10.2" hidden="false" customHeight="false" outlineLevel="0" collapsed="false">
      <c r="A246" s="26"/>
      <c r="B246" s="27"/>
      <c r="C246" s="28"/>
      <c r="D246" s="259" t="s">
        <v>256</v>
      </c>
      <c r="E246" s="28"/>
      <c r="F246" s="260" t="s">
        <v>1845</v>
      </c>
      <c r="G246" s="28"/>
      <c r="H246" s="28"/>
      <c r="I246" s="211"/>
      <c r="J246" s="28"/>
      <c r="K246" s="28"/>
      <c r="L246" s="29"/>
      <c r="M246" s="261"/>
      <c r="N246" s="262"/>
      <c r="O246" s="76"/>
      <c r="P246" s="76"/>
      <c r="Q246" s="76"/>
      <c r="R246" s="76"/>
      <c r="S246" s="76"/>
      <c r="T246" s="77"/>
      <c r="U246" s="26"/>
      <c r="V246" s="26"/>
      <c r="W246" s="26"/>
      <c r="X246" s="26"/>
      <c r="Y246" s="26"/>
      <c r="Z246" s="26"/>
      <c r="AA246" s="26"/>
      <c r="AB246" s="26"/>
      <c r="AC246" s="26"/>
      <c r="AD246" s="26"/>
      <c r="AE246" s="26"/>
      <c r="AT246" s="3" t="s">
        <v>256</v>
      </c>
      <c r="AU246" s="3" t="s">
        <v>265</v>
      </c>
    </row>
    <row r="247" s="30" customFormat="true" ht="44.25" hidden="false" customHeight="true" outlineLevel="0" collapsed="false">
      <c r="A247" s="26"/>
      <c r="B247" s="27"/>
      <c r="C247" s="246" t="s">
        <v>1847</v>
      </c>
      <c r="D247" s="246" t="s">
        <v>250</v>
      </c>
      <c r="E247" s="247" t="s">
        <v>1848</v>
      </c>
      <c r="F247" s="248" t="s">
        <v>1849</v>
      </c>
      <c r="G247" s="249" t="s">
        <v>291</v>
      </c>
      <c r="H247" s="250" t="n">
        <v>1</v>
      </c>
      <c r="I247" s="251"/>
      <c r="J247" s="252" t="n">
        <f aca="false">ROUND(I247*H247,2)</f>
        <v>0</v>
      </c>
      <c r="K247" s="253"/>
      <c r="L247" s="29"/>
      <c r="M247" s="254"/>
      <c r="N247" s="255" t="s">
        <v>39</v>
      </c>
      <c r="O247" s="76"/>
      <c r="P247" s="256" t="n">
        <f aca="false">O247*H247</f>
        <v>0</v>
      </c>
      <c r="Q247" s="256" t="n">
        <v>0</v>
      </c>
      <c r="R247" s="256" t="n">
        <f aca="false">Q247*H247</f>
        <v>0</v>
      </c>
      <c r="S247" s="256" t="n">
        <v>0</v>
      </c>
      <c r="T247" s="257" t="n">
        <f aca="false">S247*H247</f>
        <v>0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258" t="s">
        <v>302</v>
      </c>
      <c r="AT247" s="258" t="s">
        <v>250</v>
      </c>
      <c r="AU247" s="258" t="s">
        <v>265</v>
      </c>
      <c r="AY247" s="3" t="s">
        <v>247</v>
      </c>
      <c r="BE247" s="137" t="n">
        <f aca="false">IF(N247="základní",J247,0)</f>
        <v>0</v>
      </c>
      <c r="BF247" s="137" t="n">
        <f aca="false">IF(N247="snížená",J247,0)</f>
        <v>0</v>
      </c>
      <c r="BG247" s="137" t="n">
        <f aca="false">IF(N247="zákl. přenesená",J247,0)</f>
        <v>0</v>
      </c>
      <c r="BH247" s="137" t="n">
        <f aca="false">IF(N247="sníž. přenesená",J247,0)</f>
        <v>0</v>
      </c>
      <c r="BI247" s="137" t="n">
        <f aca="false">IF(N247="nulová",J247,0)</f>
        <v>0</v>
      </c>
      <c r="BJ247" s="3" t="s">
        <v>81</v>
      </c>
      <c r="BK247" s="137" t="n">
        <f aca="false">ROUND(I247*H247,2)</f>
        <v>0</v>
      </c>
      <c r="BL247" s="3" t="s">
        <v>302</v>
      </c>
      <c r="BM247" s="258" t="s">
        <v>1850</v>
      </c>
    </row>
    <row r="248" s="30" customFormat="true" ht="28.8" hidden="false" customHeight="false" outlineLevel="0" collapsed="false">
      <c r="A248" s="26"/>
      <c r="B248" s="27"/>
      <c r="C248" s="28"/>
      <c r="D248" s="259" t="s">
        <v>256</v>
      </c>
      <c r="E248" s="28"/>
      <c r="F248" s="260" t="s">
        <v>1849</v>
      </c>
      <c r="G248" s="28"/>
      <c r="H248" s="28"/>
      <c r="I248" s="211"/>
      <c r="J248" s="28"/>
      <c r="K248" s="28"/>
      <c r="L248" s="29"/>
      <c r="M248" s="261"/>
      <c r="N248" s="262"/>
      <c r="O248" s="76"/>
      <c r="P248" s="76"/>
      <c r="Q248" s="76"/>
      <c r="R248" s="76"/>
      <c r="S248" s="76"/>
      <c r="T248" s="77"/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T248" s="3" t="s">
        <v>256</v>
      </c>
      <c r="AU248" s="3" t="s">
        <v>265</v>
      </c>
    </row>
    <row r="249" s="30" customFormat="true" ht="44.25" hidden="false" customHeight="true" outlineLevel="0" collapsed="false">
      <c r="A249" s="26"/>
      <c r="B249" s="27"/>
      <c r="C249" s="263" t="s">
        <v>1851</v>
      </c>
      <c r="D249" s="263" t="s">
        <v>288</v>
      </c>
      <c r="E249" s="264" t="s">
        <v>1852</v>
      </c>
      <c r="F249" s="265" t="s">
        <v>1853</v>
      </c>
      <c r="G249" s="266" t="s">
        <v>291</v>
      </c>
      <c r="H249" s="267" t="n">
        <v>1</v>
      </c>
      <c r="I249" s="268"/>
      <c r="J249" s="269" t="n">
        <f aca="false">ROUND(I249*H249,2)</f>
        <v>0</v>
      </c>
      <c r="K249" s="270"/>
      <c r="L249" s="271"/>
      <c r="M249" s="272"/>
      <c r="N249" s="273" t="s">
        <v>39</v>
      </c>
      <c r="O249" s="76"/>
      <c r="P249" s="256" t="n">
        <f aca="false">O249*H249</f>
        <v>0</v>
      </c>
      <c r="Q249" s="256" t="n">
        <v>5E-005</v>
      </c>
      <c r="R249" s="256" t="n">
        <f aca="false">Q249*H249</f>
        <v>5E-005</v>
      </c>
      <c r="S249" s="256" t="n">
        <v>0</v>
      </c>
      <c r="T249" s="257" t="n">
        <f aca="false">S249*H249</f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258" t="s">
        <v>324</v>
      </c>
      <c r="AT249" s="258" t="s">
        <v>288</v>
      </c>
      <c r="AU249" s="258" t="s">
        <v>265</v>
      </c>
      <c r="AY249" s="3" t="s">
        <v>247</v>
      </c>
      <c r="BE249" s="137" t="n">
        <f aca="false">IF(N249="základní",J249,0)</f>
        <v>0</v>
      </c>
      <c r="BF249" s="137" t="n">
        <f aca="false">IF(N249="snížená",J249,0)</f>
        <v>0</v>
      </c>
      <c r="BG249" s="137" t="n">
        <f aca="false">IF(N249="zákl. přenesená",J249,0)</f>
        <v>0</v>
      </c>
      <c r="BH249" s="137" t="n">
        <f aca="false">IF(N249="sníž. přenesená",J249,0)</f>
        <v>0</v>
      </c>
      <c r="BI249" s="137" t="n">
        <f aca="false">IF(N249="nulová",J249,0)</f>
        <v>0</v>
      </c>
      <c r="BJ249" s="3" t="s">
        <v>81</v>
      </c>
      <c r="BK249" s="137" t="n">
        <f aca="false">ROUND(I249*H249,2)</f>
        <v>0</v>
      </c>
      <c r="BL249" s="3" t="s">
        <v>302</v>
      </c>
      <c r="BM249" s="258" t="s">
        <v>1854</v>
      </c>
    </row>
    <row r="250" s="30" customFormat="true" ht="28.8" hidden="false" customHeight="false" outlineLevel="0" collapsed="false">
      <c r="A250" s="26"/>
      <c r="B250" s="27"/>
      <c r="C250" s="28"/>
      <c r="D250" s="259" t="s">
        <v>256</v>
      </c>
      <c r="E250" s="28"/>
      <c r="F250" s="260" t="s">
        <v>1853</v>
      </c>
      <c r="G250" s="28"/>
      <c r="H250" s="28"/>
      <c r="I250" s="211"/>
      <c r="J250" s="28"/>
      <c r="K250" s="28"/>
      <c r="L250" s="29"/>
      <c r="M250" s="261"/>
      <c r="N250" s="262"/>
      <c r="O250" s="76"/>
      <c r="P250" s="76"/>
      <c r="Q250" s="76"/>
      <c r="R250" s="76"/>
      <c r="S250" s="76"/>
      <c r="T250" s="77"/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T250" s="3" t="s">
        <v>256</v>
      </c>
      <c r="AU250" s="3" t="s">
        <v>265</v>
      </c>
    </row>
    <row r="251" s="30" customFormat="true" ht="37.8" hidden="false" customHeight="true" outlineLevel="0" collapsed="false">
      <c r="A251" s="26"/>
      <c r="B251" s="27"/>
      <c r="C251" s="246" t="s">
        <v>690</v>
      </c>
      <c r="D251" s="246" t="s">
        <v>250</v>
      </c>
      <c r="E251" s="247" t="s">
        <v>691</v>
      </c>
      <c r="F251" s="248" t="s">
        <v>692</v>
      </c>
      <c r="G251" s="249" t="s">
        <v>291</v>
      </c>
      <c r="H251" s="250" t="n">
        <v>6</v>
      </c>
      <c r="I251" s="251"/>
      <c r="J251" s="252" t="n">
        <f aca="false">ROUND(I251*H251,2)</f>
        <v>0</v>
      </c>
      <c r="K251" s="253"/>
      <c r="L251" s="29"/>
      <c r="M251" s="254"/>
      <c r="N251" s="255" t="s">
        <v>39</v>
      </c>
      <c r="O251" s="76"/>
      <c r="P251" s="256" t="n">
        <f aca="false">O251*H251</f>
        <v>0</v>
      </c>
      <c r="Q251" s="256" t="n">
        <v>0</v>
      </c>
      <c r="R251" s="256" t="n">
        <f aca="false">Q251*H251</f>
        <v>0</v>
      </c>
      <c r="S251" s="256" t="n">
        <v>0</v>
      </c>
      <c r="T251" s="257" t="n">
        <f aca="false">S251*H251</f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258" t="s">
        <v>302</v>
      </c>
      <c r="AT251" s="258" t="s">
        <v>250</v>
      </c>
      <c r="AU251" s="258" t="s">
        <v>265</v>
      </c>
      <c r="AY251" s="3" t="s">
        <v>247</v>
      </c>
      <c r="BE251" s="137" t="n">
        <f aca="false">IF(N251="základní",J251,0)</f>
        <v>0</v>
      </c>
      <c r="BF251" s="137" t="n">
        <f aca="false">IF(N251="snížená",J251,0)</f>
        <v>0</v>
      </c>
      <c r="BG251" s="137" t="n">
        <f aca="false">IF(N251="zákl. přenesená",J251,0)</f>
        <v>0</v>
      </c>
      <c r="BH251" s="137" t="n">
        <f aca="false">IF(N251="sníž. přenesená",J251,0)</f>
        <v>0</v>
      </c>
      <c r="BI251" s="137" t="n">
        <f aca="false">IF(N251="nulová",J251,0)</f>
        <v>0</v>
      </c>
      <c r="BJ251" s="3" t="s">
        <v>81</v>
      </c>
      <c r="BK251" s="137" t="n">
        <f aca="false">ROUND(I251*H251,2)</f>
        <v>0</v>
      </c>
      <c r="BL251" s="3" t="s">
        <v>302</v>
      </c>
      <c r="BM251" s="258" t="s">
        <v>693</v>
      </c>
    </row>
    <row r="252" s="30" customFormat="true" ht="19.2" hidden="false" customHeight="false" outlineLevel="0" collapsed="false">
      <c r="A252" s="26"/>
      <c r="B252" s="27"/>
      <c r="C252" s="28"/>
      <c r="D252" s="259" t="s">
        <v>256</v>
      </c>
      <c r="E252" s="28"/>
      <c r="F252" s="260" t="s">
        <v>692</v>
      </c>
      <c r="G252" s="28"/>
      <c r="H252" s="28"/>
      <c r="I252" s="211"/>
      <c r="J252" s="28"/>
      <c r="K252" s="28"/>
      <c r="L252" s="29"/>
      <c r="M252" s="261"/>
      <c r="N252" s="262"/>
      <c r="O252" s="76"/>
      <c r="P252" s="76"/>
      <c r="Q252" s="76"/>
      <c r="R252" s="76"/>
      <c r="S252" s="76"/>
      <c r="T252" s="77"/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T252" s="3" t="s">
        <v>256</v>
      </c>
      <c r="AU252" s="3" t="s">
        <v>265</v>
      </c>
    </row>
    <row r="253" s="30" customFormat="true" ht="24.15" hidden="false" customHeight="true" outlineLevel="0" collapsed="false">
      <c r="A253" s="26"/>
      <c r="B253" s="27"/>
      <c r="C253" s="263" t="s">
        <v>694</v>
      </c>
      <c r="D253" s="263" t="s">
        <v>288</v>
      </c>
      <c r="E253" s="264" t="s">
        <v>695</v>
      </c>
      <c r="F253" s="265" t="s">
        <v>696</v>
      </c>
      <c r="G253" s="266" t="s">
        <v>291</v>
      </c>
      <c r="H253" s="267" t="n">
        <v>6</v>
      </c>
      <c r="I253" s="268"/>
      <c r="J253" s="269" t="n">
        <f aca="false">ROUND(I253*H253,2)</f>
        <v>0</v>
      </c>
      <c r="K253" s="270"/>
      <c r="L253" s="271"/>
      <c r="M253" s="272"/>
      <c r="N253" s="273" t="s">
        <v>39</v>
      </c>
      <c r="O253" s="76"/>
      <c r="P253" s="256" t="n">
        <f aca="false">O253*H253</f>
        <v>0</v>
      </c>
      <c r="Q253" s="256" t="n">
        <v>0.0001</v>
      </c>
      <c r="R253" s="256" t="n">
        <f aca="false">Q253*H253</f>
        <v>0.0006</v>
      </c>
      <c r="S253" s="256" t="n">
        <v>0</v>
      </c>
      <c r="T253" s="257" t="n">
        <f aca="false">S253*H253</f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258" t="s">
        <v>324</v>
      </c>
      <c r="AT253" s="258" t="s">
        <v>288</v>
      </c>
      <c r="AU253" s="258" t="s">
        <v>265</v>
      </c>
      <c r="AY253" s="3" t="s">
        <v>247</v>
      </c>
      <c r="BE253" s="137" t="n">
        <f aca="false">IF(N253="základní",J253,0)</f>
        <v>0</v>
      </c>
      <c r="BF253" s="137" t="n">
        <f aca="false">IF(N253="snížená",J253,0)</f>
        <v>0</v>
      </c>
      <c r="BG253" s="137" t="n">
        <f aca="false">IF(N253="zákl. přenesená",J253,0)</f>
        <v>0</v>
      </c>
      <c r="BH253" s="137" t="n">
        <f aca="false">IF(N253="sníž. přenesená",J253,0)</f>
        <v>0</v>
      </c>
      <c r="BI253" s="137" t="n">
        <f aca="false">IF(N253="nulová",J253,0)</f>
        <v>0</v>
      </c>
      <c r="BJ253" s="3" t="s">
        <v>81</v>
      </c>
      <c r="BK253" s="137" t="n">
        <f aca="false">ROUND(I253*H253,2)</f>
        <v>0</v>
      </c>
      <c r="BL253" s="3" t="s">
        <v>302</v>
      </c>
      <c r="BM253" s="258" t="s">
        <v>697</v>
      </c>
    </row>
    <row r="254" s="30" customFormat="true" ht="19.2" hidden="false" customHeight="false" outlineLevel="0" collapsed="false">
      <c r="A254" s="26"/>
      <c r="B254" s="27"/>
      <c r="C254" s="28"/>
      <c r="D254" s="259" t="s">
        <v>256</v>
      </c>
      <c r="E254" s="28"/>
      <c r="F254" s="260" t="s">
        <v>696</v>
      </c>
      <c r="G254" s="28"/>
      <c r="H254" s="28"/>
      <c r="I254" s="211"/>
      <c r="J254" s="28"/>
      <c r="K254" s="28"/>
      <c r="L254" s="29"/>
      <c r="M254" s="261"/>
      <c r="N254" s="262"/>
      <c r="O254" s="76"/>
      <c r="P254" s="76"/>
      <c r="Q254" s="76"/>
      <c r="R254" s="76"/>
      <c r="S254" s="76"/>
      <c r="T254" s="77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T254" s="3" t="s">
        <v>256</v>
      </c>
      <c r="AU254" s="3" t="s">
        <v>265</v>
      </c>
    </row>
    <row r="255" s="30" customFormat="true" ht="33" hidden="false" customHeight="true" outlineLevel="0" collapsed="false">
      <c r="A255" s="26"/>
      <c r="B255" s="27"/>
      <c r="C255" s="246" t="s">
        <v>698</v>
      </c>
      <c r="D255" s="246" t="s">
        <v>250</v>
      </c>
      <c r="E255" s="247" t="s">
        <v>699</v>
      </c>
      <c r="F255" s="248" t="s">
        <v>700</v>
      </c>
      <c r="G255" s="249" t="s">
        <v>291</v>
      </c>
      <c r="H255" s="250" t="n">
        <v>21</v>
      </c>
      <c r="I255" s="251"/>
      <c r="J255" s="252" t="n">
        <f aca="false">ROUND(I255*H255,2)</f>
        <v>0</v>
      </c>
      <c r="K255" s="253"/>
      <c r="L255" s="29"/>
      <c r="M255" s="254"/>
      <c r="N255" s="255" t="s">
        <v>39</v>
      </c>
      <c r="O255" s="76"/>
      <c r="P255" s="256" t="n">
        <f aca="false">O255*H255</f>
        <v>0</v>
      </c>
      <c r="Q255" s="256" t="n">
        <v>0</v>
      </c>
      <c r="R255" s="256" t="n">
        <f aca="false">Q255*H255</f>
        <v>0</v>
      </c>
      <c r="S255" s="256" t="n">
        <v>0</v>
      </c>
      <c r="T255" s="257" t="n">
        <f aca="false">S255*H255</f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258" t="s">
        <v>302</v>
      </c>
      <c r="AT255" s="258" t="s">
        <v>250</v>
      </c>
      <c r="AU255" s="258" t="s">
        <v>265</v>
      </c>
      <c r="AY255" s="3" t="s">
        <v>247</v>
      </c>
      <c r="BE255" s="137" t="n">
        <f aca="false">IF(N255="základní",J255,0)</f>
        <v>0</v>
      </c>
      <c r="BF255" s="137" t="n">
        <f aca="false">IF(N255="snížená",J255,0)</f>
        <v>0</v>
      </c>
      <c r="BG255" s="137" t="n">
        <f aca="false">IF(N255="zákl. přenesená",J255,0)</f>
        <v>0</v>
      </c>
      <c r="BH255" s="137" t="n">
        <f aca="false">IF(N255="sníž. přenesená",J255,0)</f>
        <v>0</v>
      </c>
      <c r="BI255" s="137" t="n">
        <f aca="false">IF(N255="nulová",J255,0)</f>
        <v>0</v>
      </c>
      <c r="BJ255" s="3" t="s">
        <v>81</v>
      </c>
      <c r="BK255" s="137" t="n">
        <f aca="false">ROUND(I255*H255,2)</f>
        <v>0</v>
      </c>
      <c r="BL255" s="3" t="s">
        <v>302</v>
      </c>
      <c r="BM255" s="258" t="s">
        <v>701</v>
      </c>
    </row>
    <row r="256" s="30" customFormat="true" ht="28.8" hidden="false" customHeight="false" outlineLevel="0" collapsed="false">
      <c r="A256" s="26"/>
      <c r="B256" s="27"/>
      <c r="C256" s="28"/>
      <c r="D256" s="259" t="s">
        <v>256</v>
      </c>
      <c r="E256" s="28"/>
      <c r="F256" s="260" t="s">
        <v>702</v>
      </c>
      <c r="G256" s="28"/>
      <c r="H256" s="28"/>
      <c r="I256" s="211"/>
      <c r="J256" s="28"/>
      <c r="K256" s="28"/>
      <c r="L256" s="29"/>
      <c r="M256" s="261"/>
      <c r="N256" s="262"/>
      <c r="O256" s="76"/>
      <c r="P256" s="76"/>
      <c r="Q256" s="76"/>
      <c r="R256" s="76"/>
      <c r="S256" s="76"/>
      <c r="T256" s="77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T256" s="3" t="s">
        <v>256</v>
      </c>
      <c r="AU256" s="3" t="s">
        <v>265</v>
      </c>
    </row>
    <row r="257" s="30" customFormat="true" ht="33" hidden="false" customHeight="true" outlineLevel="0" collapsed="false">
      <c r="A257" s="26"/>
      <c r="B257" s="27"/>
      <c r="C257" s="263" t="s">
        <v>707</v>
      </c>
      <c r="D257" s="263" t="s">
        <v>288</v>
      </c>
      <c r="E257" s="264" t="s">
        <v>708</v>
      </c>
      <c r="F257" s="265" t="s">
        <v>709</v>
      </c>
      <c r="G257" s="266" t="s">
        <v>291</v>
      </c>
      <c r="H257" s="267" t="n">
        <v>17</v>
      </c>
      <c r="I257" s="268"/>
      <c r="J257" s="269" t="n">
        <f aca="false">ROUND(I257*H257,2)</f>
        <v>0</v>
      </c>
      <c r="K257" s="270"/>
      <c r="L257" s="271"/>
      <c r="M257" s="272"/>
      <c r="N257" s="273" t="s">
        <v>39</v>
      </c>
      <c r="O257" s="76"/>
      <c r="P257" s="256" t="n">
        <f aca="false">O257*H257</f>
        <v>0</v>
      </c>
      <c r="Q257" s="256" t="n">
        <v>7E-005</v>
      </c>
      <c r="R257" s="256" t="n">
        <f aca="false">Q257*H257</f>
        <v>0.00119</v>
      </c>
      <c r="S257" s="256" t="n">
        <v>0</v>
      </c>
      <c r="T257" s="257" t="n">
        <f aca="false">S257*H257</f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258" t="s">
        <v>324</v>
      </c>
      <c r="AT257" s="258" t="s">
        <v>288</v>
      </c>
      <c r="AU257" s="258" t="s">
        <v>265</v>
      </c>
      <c r="AY257" s="3" t="s">
        <v>247</v>
      </c>
      <c r="BE257" s="137" t="n">
        <f aca="false">IF(N257="základní",J257,0)</f>
        <v>0</v>
      </c>
      <c r="BF257" s="137" t="n">
        <f aca="false">IF(N257="snížená",J257,0)</f>
        <v>0</v>
      </c>
      <c r="BG257" s="137" t="n">
        <f aca="false">IF(N257="zákl. přenesená",J257,0)</f>
        <v>0</v>
      </c>
      <c r="BH257" s="137" t="n">
        <f aca="false">IF(N257="sníž. přenesená",J257,0)</f>
        <v>0</v>
      </c>
      <c r="BI257" s="137" t="n">
        <f aca="false">IF(N257="nulová",J257,0)</f>
        <v>0</v>
      </c>
      <c r="BJ257" s="3" t="s">
        <v>81</v>
      </c>
      <c r="BK257" s="137" t="n">
        <f aca="false">ROUND(I257*H257,2)</f>
        <v>0</v>
      </c>
      <c r="BL257" s="3" t="s">
        <v>302</v>
      </c>
      <c r="BM257" s="258" t="s">
        <v>710</v>
      </c>
    </row>
    <row r="258" s="30" customFormat="true" ht="19.2" hidden="false" customHeight="false" outlineLevel="0" collapsed="false">
      <c r="A258" s="26"/>
      <c r="B258" s="27"/>
      <c r="C258" s="28"/>
      <c r="D258" s="259" t="s">
        <v>256</v>
      </c>
      <c r="E258" s="28"/>
      <c r="F258" s="260" t="s">
        <v>709</v>
      </c>
      <c r="G258" s="28"/>
      <c r="H258" s="28"/>
      <c r="I258" s="211"/>
      <c r="J258" s="28"/>
      <c r="K258" s="28"/>
      <c r="L258" s="29"/>
      <c r="M258" s="261"/>
      <c r="N258" s="262"/>
      <c r="O258" s="76"/>
      <c r="P258" s="76"/>
      <c r="Q258" s="76"/>
      <c r="R258" s="76"/>
      <c r="S258" s="76"/>
      <c r="T258" s="77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T258" s="3" t="s">
        <v>256</v>
      </c>
      <c r="AU258" s="3" t="s">
        <v>265</v>
      </c>
    </row>
    <row r="259" s="30" customFormat="true" ht="33" hidden="false" customHeight="true" outlineLevel="0" collapsed="false">
      <c r="A259" s="26"/>
      <c r="B259" s="27"/>
      <c r="C259" s="263" t="s">
        <v>711</v>
      </c>
      <c r="D259" s="263" t="s">
        <v>288</v>
      </c>
      <c r="E259" s="264" t="s">
        <v>712</v>
      </c>
      <c r="F259" s="265" t="s">
        <v>713</v>
      </c>
      <c r="G259" s="266" t="s">
        <v>291</v>
      </c>
      <c r="H259" s="267" t="n">
        <v>4</v>
      </c>
      <c r="I259" s="268"/>
      <c r="J259" s="269" t="n">
        <f aca="false">ROUND(I259*H259,2)</f>
        <v>0</v>
      </c>
      <c r="K259" s="270"/>
      <c r="L259" s="271"/>
      <c r="M259" s="272"/>
      <c r="N259" s="273" t="s">
        <v>39</v>
      </c>
      <c r="O259" s="76"/>
      <c r="P259" s="256" t="n">
        <f aca="false">O259*H259</f>
        <v>0</v>
      </c>
      <c r="Q259" s="256" t="n">
        <v>0</v>
      </c>
      <c r="R259" s="256" t="n">
        <f aca="false">Q259*H259</f>
        <v>0</v>
      </c>
      <c r="S259" s="256" t="n">
        <v>0</v>
      </c>
      <c r="T259" s="257" t="n">
        <f aca="false">S259*H259</f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258" t="s">
        <v>324</v>
      </c>
      <c r="AT259" s="258" t="s">
        <v>288</v>
      </c>
      <c r="AU259" s="258" t="s">
        <v>265</v>
      </c>
      <c r="AY259" s="3" t="s">
        <v>247</v>
      </c>
      <c r="BE259" s="137" t="n">
        <f aca="false">IF(N259="základní",J259,0)</f>
        <v>0</v>
      </c>
      <c r="BF259" s="137" t="n">
        <f aca="false">IF(N259="snížená",J259,0)</f>
        <v>0</v>
      </c>
      <c r="BG259" s="137" t="n">
        <f aca="false">IF(N259="zákl. přenesená",J259,0)</f>
        <v>0</v>
      </c>
      <c r="BH259" s="137" t="n">
        <f aca="false">IF(N259="sníž. přenesená",J259,0)</f>
        <v>0</v>
      </c>
      <c r="BI259" s="137" t="n">
        <f aca="false">IF(N259="nulová",J259,0)</f>
        <v>0</v>
      </c>
      <c r="BJ259" s="3" t="s">
        <v>81</v>
      </c>
      <c r="BK259" s="137" t="n">
        <f aca="false">ROUND(I259*H259,2)</f>
        <v>0</v>
      </c>
      <c r="BL259" s="3" t="s">
        <v>302</v>
      </c>
      <c r="BM259" s="258" t="s">
        <v>714</v>
      </c>
    </row>
    <row r="260" s="30" customFormat="true" ht="19.2" hidden="false" customHeight="false" outlineLevel="0" collapsed="false">
      <c r="A260" s="26"/>
      <c r="B260" s="27"/>
      <c r="C260" s="28"/>
      <c r="D260" s="259" t="s">
        <v>256</v>
      </c>
      <c r="E260" s="28"/>
      <c r="F260" s="260" t="s">
        <v>713</v>
      </c>
      <c r="G260" s="28"/>
      <c r="H260" s="28"/>
      <c r="I260" s="211"/>
      <c r="J260" s="28"/>
      <c r="K260" s="28"/>
      <c r="L260" s="29"/>
      <c r="M260" s="261"/>
      <c r="N260" s="262"/>
      <c r="O260" s="76"/>
      <c r="P260" s="76"/>
      <c r="Q260" s="76"/>
      <c r="R260" s="76"/>
      <c r="S260" s="76"/>
      <c r="T260" s="77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T260" s="3" t="s">
        <v>256</v>
      </c>
      <c r="AU260" s="3" t="s">
        <v>265</v>
      </c>
    </row>
    <row r="261" s="30" customFormat="true" ht="49.05" hidden="false" customHeight="true" outlineLevel="0" collapsed="false">
      <c r="A261" s="26"/>
      <c r="B261" s="27"/>
      <c r="C261" s="246" t="s">
        <v>715</v>
      </c>
      <c r="D261" s="246" t="s">
        <v>250</v>
      </c>
      <c r="E261" s="247" t="s">
        <v>716</v>
      </c>
      <c r="F261" s="248" t="s">
        <v>717</v>
      </c>
      <c r="G261" s="249" t="s">
        <v>291</v>
      </c>
      <c r="H261" s="250" t="n">
        <v>1</v>
      </c>
      <c r="I261" s="251"/>
      <c r="J261" s="252" t="n">
        <f aca="false">ROUND(I261*H261,2)</f>
        <v>0</v>
      </c>
      <c r="K261" s="253"/>
      <c r="L261" s="29"/>
      <c r="M261" s="254"/>
      <c r="N261" s="255" t="s">
        <v>39</v>
      </c>
      <c r="O261" s="76"/>
      <c r="P261" s="256" t="n">
        <f aca="false">O261*H261</f>
        <v>0</v>
      </c>
      <c r="Q261" s="256" t="n">
        <v>0</v>
      </c>
      <c r="R261" s="256" t="n">
        <f aca="false">Q261*H261</f>
        <v>0</v>
      </c>
      <c r="S261" s="256" t="n">
        <v>0</v>
      </c>
      <c r="T261" s="257" t="n">
        <f aca="false">S261*H261</f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258" t="s">
        <v>302</v>
      </c>
      <c r="AT261" s="258" t="s">
        <v>250</v>
      </c>
      <c r="AU261" s="258" t="s">
        <v>265</v>
      </c>
      <c r="AY261" s="3" t="s">
        <v>247</v>
      </c>
      <c r="BE261" s="137" t="n">
        <f aca="false">IF(N261="základní",J261,0)</f>
        <v>0</v>
      </c>
      <c r="BF261" s="137" t="n">
        <f aca="false">IF(N261="snížená",J261,0)</f>
        <v>0</v>
      </c>
      <c r="BG261" s="137" t="n">
        <f aca="false">IF(N261="zákl. přenesená",J261,0)</f>
        <v>0</v>
      </c>
      <c r="BH261" s="137" t="n">
        <f aca="false">IF(N261="sníž. přenesená",J261,0)</f>
        <v>0</v>
      </c>
      <c r="BI261" s="137" t="n">
        <f aca="false">IF(N261="nulová",J261,0)</f>
        <v>0</v>
      </c>
      <c r="BJ261" s="3" t="s">
        <v>81</v>
      </c>
      <c r="BK261" s="137" t="n">
        <f aca="false">ROUND(I261*H261,2)</f>
        <v>0</v>
      </c>
      <c r="BL261" s="3" t="s">
        <v>302</v>
      </c>
      <c r="BM261" s="258" t="s">
        <v>1538</v>
      </c>
    </row>
    <row r="262" s="30" customFormat="true" ht="28.8" hidden="false" customHeight="false" outlineLevel="0" collapsed="false">
      <c r="A262" s="26"/>
      <c r="B262" s="27"/>
      <c r="C262" s="28"/>
      <c r="D262" s="259" t="s">
        <v>256</v>
      </c>
      <c r="E262" s="28"/>
      <c r="F262" s="260" t="s">
        <v>717</v>
      </c>
      <c r="G262" s="28"/>
      <c r="H262" s="28"/>
      <c r="I262" s="211"/>
      <c r="J262" s="28"/>
      <c r="K262" s="28"/>
      <c r="L262" s="29"/>
      <c r="M262" s="261"/>
      <c r="N262" s="262"/>
      <c r="O262" s="76"/>
      <c r="P262" s="76"/>
      <c r="Q262" s="76"/>
      <c r="R262" s="76"/>
      <c r="S262" s="76"/>
      <c r="T262" s="77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T262" s="3" t="s">
        <v>256</v>
      </c>
      <c r="AU262" s="3" t="s">
        <v>265</v>
      </c>
    </row>
    <row r="263" s="30" customFormat="true" ht="33" hidden="false" customHeight="true" outlineLevel="0" collapsed="false">
      <c r="A263" s="26"/>
      <c r="B263" s="27"/>
      <c r="C263" s="263" t="s">
        <v>1604</v>
      </c>
      <c r="D263" s="263" t="s">
        <v>288</v>
      </c>
      <c r="E263" s="264" t="s">
        <v>720</v>
      </c>
      <c r="F263" s="265" t="s">
        <v>721</v>
      </c>
      <c r="G263" s="266" t="s">
        <v>291</v>
      </c>
      <c r="H263" s="267" t="n">
        <v>1</v>
      </c>
      <c r="I263" s="268"/>
      <c r="J263" s="269" t="n">
        <f aca="false">ROUND(I263*H263,2)</f>
        <v>0</v>
      </c>
      <c r="K263" s="270"/>
      <c r="L263" s="271"/>
      <c r="M263" s="272"/>
      <c r="N263" s="273" t="s">
        <v>39</v>
      </c>
      <c r="O263" s="76"/>
      <c r="P263" s="256" t="n">
        <f aca="false">O263*H263</f>
        <v>0</v>
      </c>
      <c r="Q263" s="256" t="n">
        <v>0</v>
      </c>
      <c r="R263" s="256" t="n">
        <f aca="false">Q263*H263</f>
        <v>0</v>
      </c>
      <c r="S263" s="256" t="n">
        <v>0</v>
      </c>
      <c r="T263" s="257" t="n">
        <f aca="false">S263*H263</f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258" t="s">
        <v>324</v>
      </c>
      <c r="AT263" s="258" t="s">
        <v>288</v>
      </c>
      <c r="AU263" s="258" t="s">
        <v>265</v>
      </c>
      <c r="AY263" s="3" t="s">
        <v>247</v>
      </c>
      <c r="BE263" s="137" t="n">
        <f aca="false">IF(N263="základní",J263,0)</f>
        <v>0</v>
      </c>
      <c r="BF263" s="137" t="n">
        <f aca="false">IF(N263="snížená",J263,0)</f>
        <v>0</v>
      </c>
      <c r="BG263" s="137" t="n">
        <f aca="false">IF(N263="zákl. přenesená",J263,0)</f>
        <v>0</v>
      </c>
      <c r="BH263" s="137" t="n">
        <f aca="false">IF(N263="sníž. přenesená",J263,0)</f>
        <v>0</v>
      </c>
      <c r="BI263" s="137" t="n">
        <f aca="false">IF(N263="nulová",J263,0)</f>
        <v>0</v>
      </c>
      <c r="BJ263" s="3" t="s">
        <v>81</v>
      </c>
      <c r="BK263" s="137" t="n">
        <f aca="false">ROUND(I263*H263,2)</f>
        <v>0</v>
      </c>
      <c r="BL263" s="3" t="s">
        <v>302</v>
      </c>
      <c r="BM263" s="258" t="s">
        <v>1855</v>
      </c>
    </row>
    <row r="264" s="30" customFormat="true" ht="19.2" hidden="false" customHeight="false" outlineLevel="0" collapsed="false">
      <c r="A264" s="26"/>
      <c r="B264" s="27"/>
      <c r="C264" s="28"/>
      <c r="D264" s="259" t="s">
        <v>256</v>
      </c>
      <c r="E264" s="28"/>
      <c r="F264" s="260" t="s">
        <v>721</v>
      </c>
      <c r="G264" s="28"/>
      <c r="H264" s="28"/>
      <c r="I264" s="211"/>
      <c r="J264" s="28"/>
      <c r="K264" s="28"/>
      <c r="L264" s="29"/>
      <c r="M264" s="261"/>
      <c r="N264" s="262"/>
      <c r="O264" s="76"/>
      <c r="P264" s="76"/>
      <c r="Q264" s="76"/>
      <c r="R264" s="76"/>
      <c r="S264" s="76"/>
      <c r="T264" s="77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T264" s="3" t="s">
        <v>256</v>
      </c>
      <c r="AU264" s="3" t="s">
        <v>265</v>
      </c>
    </row>
    <row r="265" s="30" customFormat="true" ht="24.15" hidden="false" customHeight="true" outlineLevel="0" collapsed="false">
      <c r="A265" s="26"/>
      <c r="B265" s="27"/>
      <c r="C265" s="263" t="s">
        <v>1541</v>
      </c>
      <c r="D265" s="263" t="s">
        <v>288</v>
      </c>
      <c r="E265" s="264" t="s">
        <v>1542</v>
      </c>
      <c r="F265" s="265" t="s">
        <v>1543</v>
      </c>
      <c r="G265" s="266" t="s">
        <v>291</v>
      </c>
      <c r="H265" s="267" t="n">
        <v>11</v>
      </c>
      <c r="I265" s="268"/>
      <c r="J265" s="269" t="n">
        <f aca="false">ROUND(I265*H265,2)</f>
        <v>0</v>
      </c>
      <c r="K265" s="270"/>
      <c r="L265" s="271"/>
      <c r="M265" s="272"/>
      <c r="N265" s="273" t="s">
        <v>39</v>
      </c>
      <c r="O265" s="76"/>
      <c r="P265" s="256" t="n">
        <f aca="false">O265*H265</f>
        <v>0</v>
      </c>
      <c r="Q265" s="256" t="n">
        <v>1E-005</v>
      </c>
      <c r="R265" s="256" t="n">
        <f aca="false">Q265*H265</f>
        <v>0.00011</v>
      </c>
      <c r="S265" s="256" t="n">
        <v>0</v>
      </c>
      <c r="T265" s="257" t="n">
        <f aca="false">S265*H265</f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258" t="s">
        <v>324</v>
      </c>
      <c r="AT265" s="258" t="s">
        <v>288</v>
      </c>
      <c r="AU265" s="258" t="s">
        <v>265</v>
      </c>
      <c r="AY265" s="3" t="s">
        <v>247</v>
      </c>
      <c r="BE265" s="137" t="n">
        <f aca="false">IF(N265="základní",J265,0)</f>
        <v>0</v>
      </c>
      <c r="BF265" s="137" t="n">
        <f aca="false">IF(N265="snížená",J265,0)</f>
        <v>0</v>
      </c>
      <c r="BG265" s="137" t="n">
        <f aca="false">IF(N265="zákl. přenesená",J265,0)</f>
        <v>0</v>
      </c>
      <c r="BH265" s="137" t="n">
        <f aca="false">IF(N265="sníž. přenesená",J265,0)</f>
        <v>0</v>
      </c>
      <c r="BI265" s="137" t="n">
        <f aca="false">IF(N265="nulová",J265,0)</f>
        <v>0</v>
      </c>
      <c r="BJ265" s="3" t="s">
        <v>81</v>
      </c>
      <c r="BK265" s="137" t="n">
        <f aca="false">ROUND(I265*H265,2)</f>
        <v>0</v>
      </c>
      <c r="BL265" s="3" t="s">
        <v>302</v>
      </c>
      <c r="BM265" s="258" t="s">
        <v>1544</v>
      </c>
    </row>
    <row r="266" s="30" customFormat="true" ht="10.2" hidden="false" customHeight="false" outlineLevel="0" collapsed="false">
      <c r="A266" s="26"/>
      <c r="B266" s="27"/>
      <c r="C266" s="28"/>
      <c r="D266" s="259" t="s">
        <v>256</v>
      </c>
      <c r="E266" s="28"/>
      <c r="F266" s="260" t="s">
        <v>1543</v>
      </c>
      <c r="G266" s="28"/>
      <c r="H266" s="28"/>
      <c r="I266" s="211"/>
      <c r="J266" s="28"/>
      <c r="K266" s="28"/>
      <c r="L266" s="29"/>
      <c r="M266" s="261"/>
      <c r="N266" s="262"/>
      <c r="O266" s="76"/>
      <c r="P266" s="76"/>
      <c r="Q266" s="76"/>
      <c r="R266" s="76"/>
      <c r="S266" s="76"/>
      <c r="T266" s="77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T266" s="3" t="s">
        <v>256</v>
      </c>
      <c r="AU266" s="3" t="s">
        <v>265</v>
      </c>
    </row>
    <row r="267" s="30" customFormat="true" ht="21.75" hidden="false" customHeight="true" outlineLevel="0" collapsed="false">
      <c r="A267" s="26"/>
      <c r="B267" s="27"/>
      <c r="C267" s="263" t="s">
        <v>1856</v>
      </c>
      <c r="D267" s="263" t="s">
        <v>288</v>
      </c>
      <c r="E267" s="264" t="s">
        <v>1857</v>
      </c>
      <c r="F267" s="265" t="s">
        <v>1858</v>
      </c>
      <c r="G267" s="266" t="s">
        <v>291</v>
      </c>
      <c r="H267" s="267" t="n">
        <v>2</v>
      </c>
      <c r="I267" s="268"/>
      <c r="J267" s="269" t="n">
        <f aca="false">ROUND(I267*H267,2)</f>
        <v>0</v>
      </c>
      <c r="K267" s="270"/>
      <c r="L267" s="271"/>
      <c r="M267" s="272"/>
      <c r="N267" s="273" t="s">
        <v>39</v>
      </c>
      <c r="O267" s="76"/>
      <c r="P267" s="256" t="n">
        <f aca="false">O267*H267</f>
        <v>0</v>
      </c>
      <c r="Q267" s="256" t="n">
        <v>3E-005</v>
      </c>
      <c r="R267" s="256" t="n">
        <f aca="false">Q267*H267</f>
        <v>6E-005</v>
      </c>
      <c r="S267" s="256" t="n">
        <v>0</v>
      </c>
      <c r="T267" s="257" t="n">
        <f aca="false">S267*H267</f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258" t="s">
        <v>324</v>
      </c>
      <c r="AT267" s="258" t="s">
        <v>288</v>
      </c>
      <c r="AU267" s="258" t="s">
        <v>265</v>
      </c>
      <c r="AY267" s="3" t="s">
        <v>247</v>
      </c>
      <c r="BE267" s="137" t="n">
        <f aca="false">IF(N267="základní",J267,0)</f>
        <v>0</v>
      </c>
      <c r="BF267" s="137" t="n">
        <f aca="false">IF(N267="snížená",J267,0)</f>
        <v>0</v>
      </c>
      <c r="BG267" s="137" t="n">
        <f aca="false">IF(N267="zákl. přenesená",J267,0)</f>
        <v>0</v>
      </c>
      <c r="BH267" s="137" t="n">
        <f aca="false">IF(N267="sníž. přenesená",J267,0)</f>
        <v>0</v>
      </c>
      <c r="BI267" s="137" t="n">
        <f aca="false">IF(N267="nulová",J267,0)</f>
        <v>0</v>
      </c>
      <c r="BJ267" s="3" t="s">
        <v>81</v>
      </c>
      <c r="BK267" s="137" t="n">
        <f aca="false">ROUND(I267*H267,2)</f>
        <v>0</v>
      </c>
      <c r="BL267" s="3" t="s">
        <v>302</v>
      </c>
      <c r="BM267" s="258" t="s">
        <v>1859</v>
      </c>
    </row>
    <row r="268" s="30" customFormat="true" ht="10.2" hidden="false" customHeight="false" outlineLevel="0" collapsed="false">
      <c r="A268" s="26"/>
      <c r="B268" s="27"/>
      <c r="C268" s="28"/>
      <c r="D268" s="259" t="s">
        <v>256</v>
      </c>
      <c r="E268" s="28"/>
      <c r="F268" s="260" t="s">
        <v>1858</v>
      </c>
      <c r="G268" s="28"/>
      <c r="H268" s="28"/>
      <c r="I268" s="211"/>
      <c r="J268" s="28"/>
      <c r="K268" s="28"/>
      <c r="L268" s="29"/>
      <c r="M268" s="261"/>
      <c r="N268" s="262"/>
      <c r="O268" s="76"/>
      <c r="P268" s="76"/>
      <c r="Q268" s="76"/>
      <c r="R268" s="76"/>
      <c r="S268" s="76"/>
      <c r="T268" s="77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T268" s="3" t="s">
        <v>256</v>
      </c>
      <c r="AU268" s="3" t="s">
        <v>265</v>
      </c>
    </row>
    <row r="269" s="30" customFormat="true" ht="24.15" hidden="false" customHeight="true" outlineLevel="0" collapsed="false">
      <c r="A269" s="26"/>
      <c r="B269" s="27"/>
      <c r="C269" s="263" t="s">
        <v>736</v>
      </c>
      <c r="D269" s="263" t="s">
        <v>288</v>
      </c>
      <c r="E269" s="264" t="s">
        <v>737</v>
      </c>
      <c r="F269" s="265" t="s">
        <v>738</v>
      </c>
      <c r="G269" s="266" t="s">
        <v>291</v>
      </c>
      <c r="H269" s="267" t="n">
        <v>5</v>
      </c>
      <c r="I269" s="268"/>
      <c r="J269" s="269" t="n">
        <f aca="false">ROUND(I269*H269,2)</f>
        <v>0</v>
      </c>
      <c r="K269" s="270"/>
      <c r="L269" s="271"/>
      <c r="M269" s="272"/>
      <c r="N269" s="273" t="s">
        <v>39</v>
      </c>
      <c r="O269" s="76"/>
      <c r="P269" s="256" t="n">
        <f aca="false">O269*H269</f>
        <v>0</v>
      </c>
      <c r="Q269" s="256" t="n">
        <v>0</v>
      </c>
      <c r="R269" s="256" t="n">
        <f aca="false">Q269*H269</f>
        <v>0</v>
      </c>
      <c r="S269" s="256" t="n">
        <v>0</v>
      </c>
      <c r="T269" s="257" t="n">
        <f aca="false">S269*H269</f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258" t="s">
        <v>324</v>
      </c>
      <c r="AT269" s="258" t="s">
        <v>288</v>
      </c>
      <c r="AU269" s="258" t="s">
        <v>265</v>
      </c>
      <c r="AY269" s="3" t="s">
        <v>247</v>
      </c>
      <c r="BE269" s="137" t="n">
        <f aca="false">IF(N269="základní",J269,0)</f>
        <v>0</v>
      </c>
      <c r="BF269" s="137" t="n">
        <f aca="false">IF(N269="snížená",J269,0)</f>
        <v>0</v>
      </c>
      <c r="BG269" s="137" t="n">
        <f aca="false">IF(N269="zákl. přenesená",J269,0)</f>
        <v>0</v>
      </c>
      <c r="BH269" s="137" t="n">
        <f aca="false">IF(N269="sníž. přenesená",J269,0)</f>
        <v>0</v>
      </c>
      <c r="BI269" s="137" t="n">
        <f aca="false">IF(N269="nulová",J269,0)</f>
        <v>0</v>
      </c>
      <c r="BJ269" s="3" t="s">
        <v>81</v>
      </c>
      <c r="BK269" s="137" t="n">
        <f aca="false">ROUND(I269*H269,2)</f>
        <v>0</v>
      </c>
      <c r="BL269" s="3" t="s">
        <v>302</v>
      </c>
      <c r="BM269" s="258" t="s">
        <v>739</v>
      </c>
    </row>
    <row r="270" s="30" customFormat="true" ht="10.2" hidden="false" customHeight="false" outlineLevel="0" collapsed="false">
      <c r="A270" s="26"/>
      <c r="B270" s="27"/>
      <c r="C270" s="28"/>
      <c r="D270" s="259" t="s">
        <v>256</v>
      </c>
      <c r="E270" s="28"/>
      <c r="F270" s="260" t="s">
        <v>738</v>
      </c>
      <c r="G270" s="28"/>
      <c r="H270" s="28"/>
      <c r="I270" s="211"/>
      <c r="J270" s="28"/>
      <c r="K270" s="28"/>
      <c r="L270" s="29"/>
      <c r="M270" s="261"/>
      <c r="N270" s="262"/>
      <c r="O270" s="76"/>
      <c r="P270" s="76"/>
      <c r="Q270" s="76"/>
      <c r="R270" s="76"/>
      <c r="S270" s="76"/>
      <c r="T270" s="77"/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T270" s="3" t="s">
        <v>256</v>
      </c>
      <c r="AU270" s="3" t="s">
        <v>265</v>
      </c>
    </row>
    <row r="271" s="30" customFormat="true" ht="24.15" hidden="false" customHeight="true" outlineLevel="0" collapsed="false">
      <c r="A271" s="26"/>
      <c r="B271" s="27"/>
      <c r="C271" s="263" t="s">
        <v>740</v>
      </c>
      <c r="D271" s="263" t="s">
        <v>288</v>
      </c>
      <c r="E271" s="264" t="s">
        <v>741</v>
      </c>
      <c r="F271" s="265" t="s">
        <v>742</v>
      </c>
      <c r="G271" s="266" t="s">
        <v>291</v>
      </c>
      <c r="H271" s="267" t="n">
        <v>5</v>
      </c>
      <c r="I271" s="268"/>
      <c r="J271" s="269" t="n">
        <f aca="false">ROUND(I271*H271,2)</f>
        <v>0</v>
      </c>
      <c r="K271" s="270"/>
      <c r="L271" s="271"/>
      <c r="M271" s="272"/>
      <c r="N271" s="273" t="s">
        <v>39</v>
      </c>
      <c r="O271" s="76"/>
      <c r="P271" s="256" t="n">
        <f aca="false">O271*H271</f>
        <v>0</v>
      </c>
      <c r="Q271" s="256" t="n">
        <v>0</v>
      </c>
      <c r="R271" s="256" t="n">
        <f aca="false">Q271*H271</f>
        <v>0</v>
      </c>
      <c r="S271" s="256" t="n">
        <v>0</v>
      </c>
      <c r="T271" s="257" t="n">
        <f aca="false">S271*H271</f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258" t="s">
        <v>324</v>
      </c>
      <c r="AT271" s="258" t="s">
        <v>288</v>
      </c>
      <c r="AU271" s="258" t="s">
        <v>265</v>
      </c>
      <c r="AY271" s="3" t="s">
        <v>247</v>
      </c>
      <c r="BE271" s="137" t="n">
        <f aca="false">IF(N271="základní",J271,0)</f>
        <v>0</v>
      </c>
      <c r="BF271" s="137" t="n">
        <f aca="false">IF(N271="snížená",J271,0)</f>
        <v>0</v>
      </c>
      <c r="BG271" s="137" t="n">
        <f aca="false">IF(N271="zákl. přenesená",J271,0)</f>
        <v>0</v>
      </c>
      <c r="BH271" s="137" t="n">
        <f aca="false">IF(N271="sníž. přenesená",J271,0)</f>
        <v>0</v>
      </c>
      <c r="BI271" s="137" t="n">
        <f aca="false">IF(N271="nulová",J271,0)</f>
        <v>0</v>
      </c>
      <c r="BJ271" s="3" t="s">
        <v>81</v>
      </c>
      <c r="BK271" s="137" t="n">
        <f aca="false">ROUND(I271*H271,2)</f>
        <v>0</v>
      </c>
      <c r="BL271" s="3" t="s">
        <v>302</v>
      </c>
      <c r="BM271" s="258" t="s">
        <v>743</v>
      </c>
    </row>
    <row r="272" s="30" customFormat="true" ht="19.2" hidden="false" customHeight="false" outlineLevel="0" collapsed="false">
      <c r="A272" s="26"/>
      <c r="B272" s="27"/>
      <c r="C272" s="28"/>
      <c r="D272" s="259" t="s">
        <v>256</v>
      </c>
      <c r="E272" s="28"/>
      <c r="F272" s="260" t="s">
        <v>742</v>
      </c>
      <c r="G272" s="28"/>
      <c r="H272" s="28"/>
      <c r="I272" s="211"/>
      <c r="J272" s="28"/>
      <c r="K272" s="28"/>
      <c r="L272" s="29"/>
      <c r="M272" s="261"/>
      <c r="N272" s="262"/>
      <c r="O272" s="76"/>
      <c r="P272" s="76"/>
      <c r="Q272" s="76"/>
      <c r="R272" s="76"/>
      <c r="S272" s="76"/>
      <c r="T272" s="77"/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T272" s="3" t="s">
        <v>256</v>
      </c>
      <c r="AU272" s="3" t="s">
        <v>265</v>
      </c>
    </row>
    <row r="273" s="30" customFormat="true" ht="24.15" hidden="false" customHeight="true" outlineLevel="0" collapsed="false">
      <c r="A273" s="26"/>
      <c r="B273" s="27"/>
      <c r="C273" s="246" t="s">
        <v>1268</v>
      </c>
      <c r="D273" s="246" t="s">
        <v>250</v>
      </c>
      <c r="E273" s="247" t="s">
        <v>1269</v>
      </c>
      <c r="F273" s="248" t="s">
        <v>1270</v>
      </c>
      <c r="G273" s="249" t="s">
        <v>291</v>
      </c>
      <c r="H273" s="250" t="n">
        <v>2</v>
      </c>
      <c r="I273" s="251"/>
      <c r="J273" s="252" t="n">
        <f aca="false">ROUND(I273*H273,2)</f>
        <v>0</v>
      </c>
      <c r="K273" s="253"/>
      <c r="L273" s="29"/>
      <c r="M273" s="254"/>
      <c r="N273" s="255" t="s">
        <v>39</v>
      </c>
      <c r="O273" s="76"/>
      <c r="P273" s="256" t="n">
        <f aca="false">O273*H273</f>
        <v>0</v>
      </c>
      <c r="Q273" s="256" t="n">
        <v>0</v>
      </c>
      <c r="R273" s="256" t="n">
        <f aca="false">Q273*H273</f>
        <v>0</v>
      </c>
      <c r="S273" s="256" t="n">
        <v>0</v>
      </c>
      <c r="T273" s="257" t="n">
        <f aca="false">S273*H273</f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258" t="s">
        <v>302</v>
      </c>
      <c r="AT273" s="258" t="s">
        <v>250</v>
      </c>
      <c r="AU273" s="258" t="s">
        <v>265</v>
      </c>
      <c r="AY273" s="3" t="s">
        <v>247</v>
      </c>
      <c r="BE273" s="137" t="n">
        <f aca="false">IF(N273="základní",J273,0)</f>
        <v>0</v>
      </c>
      <c r="BF273" s="137" t="n">
        <f aca="false">IF(N273="snížená",J273,0)</f>
        <v>0</v>
      </c>
      <c r="BG273" s="137" t="n">
        <f aca="false">IF(N273="zákl. přenesená",J273,0)</f>
        <v>0</v>
      </c>
      <c r="BH273" s="137" t="n">
        <f aca="false">IF(N273="sníž. přenesená",J273,0)</f>
        <v>0</v>
      </c>
      <c r="BI273" s="137" t="n">
        <f aca="false">IF(N273="nulová",J273,0)</f>
        <v>0</v>
      </c>
      <c r="BJ273" s="3" t="s">
        <v>81</v>
      </c>
      <c r="BK273" s="137" t="n">
        <f aca="false">ROUND(I273*H273,2)</f>
        <v>0</v>
      </c>
      <c r="BL273" s="3" t="s">
        <v>302</v>
      </c>
      <c r="BM273" s="258" t="s">
        <v>1271</v>
      </c>
    </row>
    <row r="274" s="30" customFormat="true" ht="19.2" hidden="false" customHeight="false" outlineLevel="0" collapsed="false">
      <c r="A274" s="26"/>
      <c r="B274" s="27"/>
      <c r="C274" s="28"/>
      <c r="D274" s="259" t="s">
        <v>256</v>
      </c>
      <c r="E274" s="28"/>
      <c r="F274" s="260" t="s">
        <v>1270</v>
      </c>
      <c r="G274" s="28"/>
      <c r="H274" s="28"/>
      <c r="I274" s="211"/>
      <c r="J274" s="28"/>
      <c r="K274" s="28"/>
      <c r="L274" s="29"/>
      <c r="M274" s="261"/>
      <c r="N274" s="262"/>
      <c r="O274" s="76"/>
      <c r="P274" s="76"/>
      <c r="Q274" s="76"/>
      <c r="R274" s="76"/>
      <c r="S274" s="76"/>
      <c r="T274" s="77"/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T274" s="3" t="s">
        <v>256</v>
      </c>
      <c r="AU274" s="3" t="s">
        <v>265</v>
      </c>
    </row>
    <row r="275" s="30" customFormat="true" ht="21.75" hidden="false" customHeight="true" outlineLevel="0" collapsed="false">
      <c r="A275" s="26"/>
      <c r="B275" s="27"/>
      <c r="C275" s="263" t="s">
        <v>1272</v>
      </c>
      <c r="D275" s="263" t="s">
        <v>288</v>
      </c>
      <c r="E275" s="264" t="s">
        <v>1273</v>
      </c>
      <c r="F275" s="265" t="s">
        <v>1274</v>
      </c>
      <c r="G275" s="266" t="s">
        <v>291</v>
      </c>
      <c r="H275" s="267" t="n">
        <v>2</v>
      </c>
      <c r="I275" s="268"/>
      <c r="J275" s="269" t="n">
        <f aca="false">ROUND(I275*H275,2)</f>
        <v>0</v>
      </c>
      <c r="K275" s="270"/>
      <c r="L275" s="271"/>
      <c r="M275" s="272"/>
      <c r="N275" s="273" t="s">
        <v>39</v>
      </c>
      <c r="O275" s="76"/>
      <c r="P275" s="256" t="n">
        <f aca="false">O275*H275</f>
        <v>0</v>
      </c>
      <c r="Q275" s="256" t="n">
        <v>5E-005</v>
      </c>
      <c r="R275" s="256" t="n">
        <f aca="false">Q275*H275</f>
        <v>0.0001</v>
      </c>
      <c r="S275" s="256" t="n">
        <v>0</v>
      </c>
      <c r="T275" s="257" t="n">
        <f aca="false">S275*H275</f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258" t="s">
        <v>324</v>
      </c>
      <c r="AT275" s="258" t="s">
        <v>288</v>
      </c>
      <c r="AU275" s="258" t="s">
        <v>265</v>
      </c>
      <c r="AY275" s="3" t="s">
        <v>247</v>
      </c>
      <c r="BE275" s="137" t="n">
        <f aca="false">IF(N275="základní",J275,0)</f>
        <v>0</v>
      </c>
      <c r="BF275" s="137" t="n">
        <f aca="false">IF(N275="snížená",J275,0)</f>
        <v>0</v>
      </c>
      <c r="BG275" s="137" t="n">
        <f aca="false">IF(N275="zákl. přenesená",J275,0)</f>
        <v>0</v>
      </c>
      <c r="BH275" s="137" t="n">
        <f aca="false">IF(N275="sníž. přenesená",J275,0)</f>
        <v>0</v>
      </c>
      <c r="BI275" s="137" t="n">
        <f aca="false">IF(N275="nulová",J275,0)</f>
        <v>0</v>
      </c>
      <c r="BJ275" s="3" t="s">
        <v>81</v>
      </c>
      <c r="BK275" s="137" t="n">
        <f aca="false">ROUND(I275*H275,2)</f>
        <v>0</v>
      </c>
      <c r="BL275" s="3" t="s">
        <v>302</v>
      </c>
      <c r="BM275" s="258" t="s">
        <v>1275</v>
      </c>
    </row>
    <row r="276" s="30" customFormat="true" ht="10.2" hidden="false" customHeight="false" outlineLevel="0" collapsed="false">
      <c r="A276" s="26"/>
      <c r="B276" s="27"/>
      <c r="C276" s="28"/>
      <c r="D276" s="259" t="s">
        <v>256</v>
      </c>
      <c r="E276" s="28"/>
      <c r="F276" s="260" t="s">
        <v>1274</v>
      </c>
      <c r="G276" s="28"/>
      <c r="H276" s="28"/>
      <c r="I276" s="211"/>
      <c r="J276" s="28"/>
      <c r="K276" s="28"/>
      <c r="L276" s="29"/>
      <c r="M276" s="261"/>
      <c r="N276" s="262"/>
      <c r="O276" s="76"/>
      <c r="P276" s="76"/>
      <c r="Q276" s="76"/>
      <c r="R276" s="76"/>
      <c r="S276" s="76"/>
      <c r="T276" s="77"/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T276" s="3" t="s">
        <v>256</v>
      </c>
      <c r="AU276" s="3" t="s">
        <v>265</v>
      </c>
    </row>
    <row r="277" s="30" customFormat="true" ht="37.8" hidden="false" customHeight="true" outlineLevel="0" collapsed="false">
      <c r="A277" s="26"/>
      <c r="B277" s="27"/>
      <c r="C277" s="246" t="s">
        <v>1860</v>
      </c>
      <c r="D277" s="246" t="s">
        <v>250</v>
      </c>
      <c r="E277" s="247" t="s">
        <v>745</v>
      </c>
      <c r="F277" s="248" t="s">
        <v>1861</v>
      </c>
      <c r="G277" s="249" t="s">
        <v>291</v>
      </c>
      <c r="H277" s="250" t="n">
        <v>4</v>
      </c>
      <c r="I277" s="251"/>
      <c r="J277" s="252" t="n">
        <f aca="false">ROUND(I277*H277,2)</f>
        <v>0</v>
      </c>
      <c r="K277" s="253"/>
      <c r="L277" s="29"/>
      <c r="M277" s="254"/>
      <c r="N277" s="255" t="s">
        <v>39</v>
      </c>
      <c r="O277" s="76"/>
      <c r="P277" s="256" t="n">
        <f aca="false">O277*H277</f>
        <v>0</v>
      </c>
      <c r="Q277" s="256" t="n">
        <v>0</v>
      </c>
      <c r="R277" s="256" t="n">
        <f aca="false">Q277*H277</f>
        <v>0</v>
      </c>
      <c r="S277" s="256" t="n">
        <v>0</v>
      </c>
      <c r="T277" s="257" t="n">
        <f aca="false">S277*H277</f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258" t="s">
        <v>302</v>
      </c>
      <c r="AT277" s="258" t="s">
        <v>250</v>
      </c>
      <c r="AU277" s="258" t="s">
        <v>265</v>
      </c>
      <c r="AY277" s="3" t="s">
        <v>247</v>
      </c>
      <c r="BE277" s="137" t="n">
        <f aca="false">IF(N277="základní",J277,0)</f>
        <v>0</v>
      </c>
      <c r="BF277" s="137" t="n">
        <f aca="false">IF(N277="snížená",J277,0)</f>
        <v>0</v>
      </c>
      <c r="BG277" s="137" t="n">
        <f aca="false">IF(N277="zákl. přenesená",J277,0)</f>
        <v>0</v>
      </c>
      <c r="BH277" s="137" t="n">
        <f aca="false">IF(N277="sníž. přenesená",J277,0)</f>
        <v>0</v>
      </c>
      <c r="BI277" s="137" t="n">
        <f aca="false">IF(N277="nulová",J277,0)</f>
        <v>0</v>
      </c>
      <c r="BJ277" s="3" t="s">
        <v>81</v>
      </c>
      <c r="BK277" s="137" t="n">
        <f aca="false">ROUND(I277*H277,2)</f>
        <v>0</v>
      </c>
      <c r="BL277" s="3" t="s">
        <v>302</v>
      </c>
      <c r="BM277" s="258" t="s">
        <v>1862</v>
      </c>
    </row>
    <row r="278" s="30" customFormat="true" ht="19.2" hidden="false" customHeight="false" outlineLevel="0" collapsed="false">
      <c r="A278" s="26"/>
      <c r="B278" s="27"/>
      <c r="C278" s="28"/>
      <c r="D278" s="259" t="s">
        <v>256</v>
      </c>
      <c r="E278" s="28"/>
      <c r="F278" s="260" t="s">
        <v>1861</v>
      </c>
      <c r="G278" s="28"/>
      <c r="H278" s="28"/>
      <c r="I278" s="211"/>
      <c r="J278" s="28"/>
      <c r="K278" s="28"/>
      <c r="L278" s="29"/>
      <c r="M278" s="261"/>
      <c r="N278" s="262"/>
      <c r="O278" s="76"/>
      <c r="P278" s="76"/>
      <c r="Q278" s="76"/>
      <c r="R278" s="76"/>
      <c r="S278" s="76"/>
      <c r="T278" s="77"/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T278" s="3" t="s">
        <v>256</v>
      </c>
      <c r="AU278" s="3" t="s">
        <v>265</v>
      </c>
    </row>
    <row r="279" s="30" customFormat="true" ht="24.15" hidden="false" customHeight="true" outlineLevel="0" collapsed="false">
      <c r="A279" s="26"/>
      <c r="B279" s="27"/>
      <c r="C279" s="263" t="s">
        <v>1863</v>
      </c>
      <c r="D279" s="263" t="s">
        <v>288</v>
      </c>
      <c r="E279" s="264" t="s">
        <v>1864</v>
      </c>
      <c r="F279" s="265" t="s">
        <v>1865</v>
      </c>
      <c r="G279" s="266" t="s">
        <v>291</v>
      </c>
      <c r="H279" s="267" t="n">
        <v>4</v>
      </c>
      <c r="I279" s="268"/>
      <c r="J279" s="269" t="n">
        <f aca="false">ROUND(I279*H279,2)</f>
        <v>0</v>
      </c>
      <c r="K279" s="270"/>
      <c r="L279" s="271"/>
      <c r="M279" s="272"/>
      <c r="N279" s="273" t="s">
        <v>39</v>
      </c>
      <c r="O279" s="76"/>
      <c r="P279" s="256" t="n">
        <f aca="false">O279*H279</f>
        <v>0</v>
      </c>
      <c r="Q279" s="256" t="n">
        <v>3E-005</v>
      </c>
      <c r="R279" s="256" t="n">
        <f aca="false">Q279*H279</f>
        <v>0.00012</v>
      </c>
      <c r="S279" s="256" t="n">
        <v>0</v>
      </c>
      <c r="T279" s="257" t="n">
        <f aca="false"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258" t="s">
        <v>324</v>
      </c>
      <c r="AT279" s="258" t="s">
        <v>288</v>
      </c>
      <c r="AU279" s="258" t="s">
        <v>265</v>
      </c>
      <c r="AY279" s="3" t="s">
        <v>247</v>
      </c>
      <c r="BE279" s="137" t="n">
        <f aca="false">IF(N279="základní",J279,0)</f>
        <v>0</v>
      </c>
      <c r="BF279" s="137" t="n">
        <f aca="false">IF(N279="snížená",J279,0)</f>
        <v>0</v>
      </c>
      <c r="BG279" s="137" t="n">
        <f aca="false">IF(N279="zákl. přenesená",J279,0)</f>
        <v>0</v>
      </c>
      <c r="BH279" s="137" t="n">
        <f aca="false">IF(N279="sníž. přenesená",J279,0)</f>
        <v>0</v>
      </c>
      <c r="BI279" s="137" t="n">
        <f aca="false">IF(N279="nulová",J279,0)</f>
        <v>0</v>
      </c>
      <c r="BJ279" s="3" t="s">
        <v>81</v>
      </c>
      <c r="BK279" s="137" t="n">
        <f aca="false">ROUND(I279*H279,2)</f>
        <v>0</v>
      </c>
      <c r="BL279" s="3" t="s">
        <v>302</v>
      </c>
      <c r="BM279" s="258" t="s">
        <v>1866</v>
      </c>
    </row>
    <row r="280" s="30" customFormat="true" ht="38.4" hidden="false" customHeight="false" outlineLevel="0" collapsed="false">
      <c r="A280" s="26"/>
      <c r="B280" s="27"/>
      <c r="C280" s="28"/>
      <c r="D280" s="259" t="s">
        <v>256</v>
      </c>
      <c r="E280" s="28"/>
      <c r="F280" s="260" t="s">
        <v>1867</v>
      </c>
      <c r="G280" s="28"/>
      <c r="H280" s="28"/>
      <c r="I280" s="211"/>
      <c r="J280" s="28"/>
      <c r="K280" s="28"/>
      <c r="L280" s="29"/>
      <c r="M280" s="261"/>
      <c r="N280" s="262"/>
      <c r="O280" s="76"/>
      <c r="P280" s="76"/>
      <c r="Q280" s="76"/>
      <c r="R280" s="76"/>
      <c r="S280" s="76"/>
      <c r="T280" s="77"/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T280" s="3" t="s">
        <v>256</v>
      </c>
      <c r="AU280" s="3" t="s">
        <v>265</v>
      </c>
    </row>
    <row r="281" s="30" customFormat="true" ht="16.5" hidden="false" customHeight="true" outlineLevel="0" collapsed="false">
      <c r="A281" s="26"/>
      <c r="B281" s="27"/>
      <c r="C281" s="246" t="s">
        <v>752</v>
      </c>
      <c r="D281" s="246" t="s">
        <v>250</v>
      </c>
      <c r="E281" s="247" t="s">
        <v>753</v>
      </c>
      <c r="F281" s="248" t="s">
        <v>754</v>
      </c>
      <c r="G281" s="249" t="s">
        <v>291</v>
      </c>
      <c r="H281" s="250" t="n">
        <v>22</v>
      </c>
      <c r="I281" s="251"/>
      <c r="J281" s="252" t="n">
        <f aca="false">ROUND(I281*H281,2)</f>
        <v>0</v>
      </c>
      <c r="K281" s="253"/>
      <c r="L281" s="29"/>
      <c r="M281" s="254"/>
      <c r="N281" s="255" t="s">
        <v>39</v>
      </c>
      <c r="O281" s="76"/>
      <c r="P281" s="256" t="n">
        <f aca="false">O281*H281</f>
        <v>0</v>
      </c>
      <c r="Q281" s="256" t="n">
        <v>0</v>
      </c>
      <c r="R281" s="256" t="n">
        <f aca="false">Q281*H281</f>
        <v>0</v>
      </c>
      <c r="S281" s="256" t="n">
        <v>0</v>
      </c>
      <c r="T281" s="257" t="n">
        <f aca="false">S281*H281</f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258" t="s">
        <v>302</v>
      </c>
      <c r="AT281" s="258" t="s">
        <v>250</v>
      </c>
      <c r="AU281" s="258" t="s">
        <v>265</v>
      </c>
      <c r="AY281" s="3" t="s">
        <v>247</v>
      </c>
      <c r="BE281" s="137" t="n">
        <f aca="false">IF(N281="základní",J281,0)</f>
        <v>0</v>
      </c>
      <c r="BF281" s="137" t="n">
        <f aca="false">IF(N281="snížená",J281,0)</f>
        <v>0</v>
      </c>
      <c r="BG281" s="137" t="n">
        <f aca="false">IF(N281="zákl. přenesená",J281,0)</f>
        <v>0</v>
      </c>
      <c r="BH281" s="137" t="n">
        <f aca="false">IF(N281="sníž. přenesená",J281,0)</f>
        <v>0</v>
      </c>
      <c r="BI281" s="137" t="n">
        <f aca="false">IF(N281="nulová",J281,0)</f>
        <v>0</v>
      </c>
      <c r="BJ281" s="3" t="s">
        <v>81</v>
      </c>
      <c r="BK281" s="137" t="n">
        <f aca="false">ROUND(I281*H281,2)</f>
        <v>0</v>
      </c>
      <c r="BL281" s="3" t="s">
        <v>302</v>
      </c>
      <c r="BM281" s="258" t="s">
        <v>755</v>
      </c>
    </row>
    <row r="282" s="30" customFormat="true" ht="28.8" hidden="false" customHeight="false" outlineLevel="0" collapsed="false">
      <c r="A282" s="26"/>
      <c r="B282" s="27"/>
      <c r="C282" s="28"/>
      <c r="D282" s="259" t="s">
        <v>256</v>
      </c>
      <c r="E282" s="28"/>
      <c r="F282" s="260" t="s">
        <v>756</v>
      </c>
      <c r="G282" s="28"/>
      <c r="H282" s="28"/>
      <c r="I282" s="211"/>
      <c r="J282" s="28"/>
      <c r="K282" s="28"/>
      <c r="L282" s="29"/>
      <c r="M282" s="261"/>
      <c r="N282" s="262"/>
      <c r="O282" s="76"/>
      <c r="P282" s="76"/>
      <c r="Q282" s="76"/>
      <c r="R282" s="76"/>
      <c r="S282" s="76"/>
      <c r="T282" s="77"/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T282" s="3" t="s">
        <v>256</v>
      </c>
      <c r="AU282" s="3" t="s">
        <v>265</v>
      </c>
    </row>
    <row r="283" s="30" customFormat="true" ht="21.75" hidden="false" customHeight="true" outlineLevel="0" collapsed="false">
      <c r="A283" s="26"/>
      <c r="B283" s="27"/>
      <c r="C283" s="263" t="s">
        <v>1545</v>
      </c>
      <c r="D283" s="263" t="s">
        <v>288</v>
      </c>
      <c r="E283" s="264" t="s">
        <v>1546</v>
      </c>
      <c r="F283" s="265" t="s">
        <v>1547</v>
      </c>
      <c r="G283" s="266" t="s">
        <v>291</v>
      </c>
      <c r="H283" s="267" t="n">
        <v>12</v>
      </c>
      <c r="I283" s="268"/>
      <c r="J283" s="269" t="n">
        <f aca="false">ROUND(I283*H283,2)</f>
        <v>0</v>
      </c>
      <c r="K283" s="270"/>
      <c r="L283" s="271"/>
      <c r="M283" s="272"/>
      <c r="N283" s="273" t="s">
        <v>39</v>
      </c>
      <c r="O283" s="76"/>
      <c r="P283" s="256" t="n">
        <f aca="false">O283*H283</f>
        <v>0</v>
      </c>
      <c r="Q283" s="256" t="n">
        <v>4E-005</v>
      </c>
      <c r="R283" s="256" t="n">
        <f aca="false">Q283*H283</f>
        <v>0.00048</v>
      </c>
      <c r="S283" s="256" t="n">
        <v>0</v>
      </c>
      <c r="T283" s="257" t="n">
        <f aca="false">S283*H283</f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258" t="s">
        <v>324</v>
      </c>
      <c r="AT283" s="258" t="s">
        <v>288</v>
      </c>
      <c r="AU283" s="258" t="s">
        <v>265</v>
      </c>
      <c r="AY283" s="3" t="s">
        <v>247</v>
      </c>
      <c r="BE283" s="137" t="n">
        <f aca="false">IF(N283="základní",J283,0)</f>
        <v>0</v>
      </c>
      <c r="BF283" s="137" t="n">
        <f aca="false">IF(N283="snížená",J283,0)</f>
        <v>0</v>
      </c>
      <c r="BG283" s="137" t="n">
        <f aca="false">IF(N283="zákl. přenesená",J283,0)</f>
        <v>0</v>
      </c>
      <c r="BH283" s="137" t="n">
        <f aca="false">IF(N283="sníž. přenesená",J283,0)</f>
        <v>0</v>
      </c>
      <c r="BI283" s="137" t="n">
        <f aca="false">IF(N283="nulová",J283,0)</f>
        <v>0</v>
      </c>
      <c r="BJ283" s="3" t="s">
        <v>81</v>
      </c>
      <c r="BK283" s="137" t="n">
        <f aca="false">ROUND(I283*H283,2)</f>
        <v>0</v>
      </c>
      <c r="BL283" s="3" t="s">
        <v>302</v>
      </c>
      <c r="BM283" s="258" t="s">
        <v>1548</v>
      </c>
    </row>
    <row r="284" s="30" customFormat="true" ht="10.2" hidden="false" customHeight="false" outlineLevel="0" collapsed="false">
      <c r="A284" s="26"/>
      <c r="B284" s="27"/>
      <c r="C284" s="28"/>
      <c r="D284" s="259" t="s">
        <v>256</v>
      </c>
      <c r="E284" s="28"/>
      <c r="F284" s="260" t="s">
        <v>1547</v>
      </c>
      <c r="G284" s="28"/>
      <c r="H284" s="28"/>
      <c r="I284" s="211"/>
      <c r="J284" s="28"/>
      <c r="K284" s="28"/>
      <c r="L284" s="29"/>
      <c r="M284" s="261"/>
      <c r="N284" s="262"/>
      <c r="O284" s="76"/>
      <c r="P284" s="76"/>
      <c r="Q284" s="76"/>
      <c r="R284" s="76"/>
      <c r="S284" s="76"/>
      <c r="T284" s="77"/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T284" s="3" t="s">
        <v>256</v>
      </c>
      <c r="AU284" s="3" t="s">
        <v>265</v>
      </c>
    </row>
    <row r="285" s="30" customFormat="true" ht="24.15" hidden="false" customHeight="true" outlineLevel="0" collapsed="false">
      <c r="A285" s="26"/>
      <c r="B285" s="27"/>
      <c r="C285" s="263" t="s">
        <v>757</v>
      </c>
      <c r="D285" s="263" t="s">
        <v>288</v>
      </c>
      <c r="E285" s="264" t="s">
        <v>758</v>
      </c>
      <c r="F285" s="265" t="s">
        <v>759</v>
      </c>
      <c r="G285" s="266" t="s">
        <v>291</v>
      </c>
      <c r="H285" s="267" t="n">
        <v>10</v>
      </c>
      <c r="I285" s="268"/>
      <c r="J285" s="269" t="n">
        <f aca="false">ROUND(I285*H285,2)</f>
        <v>0</v>
      </c>
      <c r="K285" s="270"/>
      <c r="L285" s="271"/>
      <c r="M285" s="272"/>
      <c r="N285" s="273" t="s">
        <v>39</v>
      </c>
      <c r="O285" s="76"/>
      <c r="P285" s="256" t="n">
        <f aca="false">O285*H285</f>
        <v>0</v>
      </c>
      <c r="Q285" s="256" t="n">
        <v>5E-005</v>
      </c>
      <c r="R285" s="256" t="n">
        <f aca="false">Q285*H285</f>
        <v>0.0005</v>
      </c>
      <c r="S285" s="256" t="n">
        <v>0</v>
      </c>
      <c r="T285" s="257" t="n">
        <f aca="false">S285*H285</f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258" t="s">
        <v>324</v>
      </c>
      <c r="AT285" s="258" t="s">
        <v>288</v>
      </c>
      <c r="AU285" s="258" t="s">
        <v>265</v>
      </c>
      <c r="AY285" s="3" t="s">
        <v>247</v>
      </c>
      <c r="BE285" s="137" t="n">
        <f aca="false">IF(N285="základní",J285,0)</f>
        <v>0</v>
      </c>
      <c r="BF285" s="137" t="n">
        <f aca="false">IF(N285="snížená",J285,0)</f>
        <v>0</v>
      </c>
      <c r="BG285" s="137" t="n">
        <f aca="false">IF(N285="zákl. přenesená",J285,0)</f>
        <v>0</v>
      </c>
      <c r="BH285" s="137" t="n">
        <f aca="false">IF(N285="sníž. přenesená",J285,0)</f>
        <v>0</v>
      </c>
      <c r="BI285" s="137" t="n">
        <f aca="false">IF(N285="nulová",J285,0)</f>
        <v>0</v>
      </c>
      <c r="BJ285" s="3" t="s">
        <v>81</v>
      </c>
      <c r="BK285" s="137" t="n">
        <f aca="false">ROUND(I285*H285,2)</f>
        <v>0</v>
      </c>
      <c r="BL285" s="3" t="s">
        <v>302</v>
      </c>
      <c r="BM285" s="258" t="s">
        <v>760</v>
      </c>
    </row>
    <row r="286" s="30" customFormat="true" ht="10.2" hidden="false" customHeight="false" outlineLevel="0" collapsed="false">
      <c r="A286" s="26"/>
      <c r="B286" s="27"/>
      <c r="C286" s="28"/>
      <c r="D286" s="259" t="s">
        <v>256</v>
      </c>
      <c r="E286" s="28"/>
      <c r="F286" s="260" t="s">
        <v>759</v>
      </c>
      <c r="G286" s="28"/>
      <c r="H286" s="28"/>
      <c r="I286" s="211"/>
      <c r="J286" s="28"/>
      <c r="K286" s="28"/>
      <c r="L286" s="29"/>
      <c r="M286" s="261"/>
      <c r="N286" s="262"/>
      <c r="O286" s="76"/>
      <c r="P286" s="76"/>
      <c r="Q286" s="76"/>
      <c r="R286" s="76"/>
      <c r="S286" s="76"/>
      <c r="T286" s="77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T286" s="3" t="s">
        <v>256</v>
      </c>
      <c r="AU286" s="3" t="s">
        <v>265</v>
      </c>
    </row>
    <row r="287" s="30" customFormat="true" ht="24.15" hidden="false" customHeight="true" outlineLevel="0" collapsed="false">
      <c r="A287" s="26"/>
      <c r="B287" s="27"/>
      <c r="C287" s="246" t="s">
        <v>766</v>
      </c>
      <c r="D287" s="246" t="s">
        <v>250</v>
      </c>
      <c r="E287" s="247" t="s">
        <v>767</v>
      </c>
      <c r="F287" s="248" t="s">
        <v>768</v>
      </c>
      <c r="G287" s="249" t="s">
        <v>291</v>
      </c>
      <c r="H287" s="250" t="n">
        <v>9</v>
      </c>
      <c r="I287" s="251"/>
      <c r="J287" s="252" t="n">
        <f aca="false">ROUND(I287*H287,2)</f>
        <v>0</v>
      </c>
      <c r="K287" s="253"/>
      <c r="L287" s="29"/>
      <c r="M287" s="254"/>
      <c r="N287" s="255" t="s">
        <v>39</v>
      </c>
      <c r="O287" s="76"/>
      <c r="P287" s="256" t="n">
        <f aca="false">O287*H287</f>
        <v>0</v>
      </c>
      <c r="Q287" s="256" t="n">
        <v>0</v>
      </c>
      <c r="R287" s="256" t="n">
        <f aca="false">Q287*H287</f>
        <v>0</v>
      </c>
      <c r="S287" s="256" t="n">
        <v>0</v>
      </c>
      <c r="T287" s="257" t="n">
        <f aca="false">S287*H287</f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258" t="s">
        <v>302</v>
      </c>
      <c r="AT287" s="258" t="s">
        <v>250</v>
      </c>
      <c r="AU287" s="258" t="s">
        <v>265</v>
      </c>
      <c r="AY287" s="3" t="s">
        <v>247</v>
      </c>
      <c r="BE287" s="137" t="n">
        <f aca="false">IF(N287="základní",J287,0)</f>
        <v>0</v>
      </c>
      <c r="BF287" s="137" t="n">
        <f aca="false">IF(N287="snížená",J287,0)</f>
        <v>0</v>
      </c>
      <c r="BG287" s="137" t="n">
        <f aca="false">IF(N287="zákl. přenesená",J287,0)</f>
        <v>0</v>
      </c>
      <c r="BH287" s="137" t="n">
        <f aca="false">IF(N287="sníž. přenesená",J287,0)</f>
        <v>0</v>
      </c>
      <c r="BI287" s="137" t="n">
        <f aca="false">IF(N287="nulová",J287,0)</f>
        <v>0</v>
      </c>
      <c r="BJ287" s="3" t="s">
        <v>81</v>
      </c>
      <c r="BK287" s="137" t="n">
        <f aca="false">ROUND(I287*H287,2)</f>
        <v>0</v>
      </c>
      <c r="BL287" s="3" t="s">
        <v>302</v>
      </c>
      <c r="BM287" s="258" t="s">
        <v>769</v>
      </c>
    </row>
    <row r="288" s="30" customFormat="true" ht="38.4" hidden="false" customHeight="false" outlineLevel="0" collapsed="false">
      <c r="A288" s="26"/>
      <c r="B288" s="27"/>
      <c r="C288" s="28"/>
      <c r="D288" s="259" t="s">
        <v>256</v>
      </c>
      <c r="E288" s="28"/>
      <c r="F288" s="260" t="s">
        <v>770</v>
      </c>
      <c r="G288" s="28"/>
      <c r="H288" s="28"/>
      <c r="I288" s="211"/>
      <c r="J288" s="28"/>
      <c r="K288" s="28"/>
      <c r="L288" s="29"/>
      <c r="M288" s="261"/>
      <c r="N288" s="262"/>
      <c r="O288" s="76"/>
      <c r="P288" s="76"/>
      <c r="Q288" s="76"/>
      <c r="R288" s="76"/>
      <c r="S288" s="76"/>
      <c r="T288" s="77"/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T288" s="3" t="s">
        <v>256</v>
      </c>
      <c r="AU288" s="3" t="s">
        <v>265</v>
      </c>
    </row>
    <row r="289" s="30" customFormat="true" ht="24.15" hidden="false" customHeight="true" outlineLevel="0" collapsed="false">
      <c r="A289" s="26"/>
      <c r="B289" s="27"/>
      <c r="C289" s="263" t="s">
        <v>771</v>
      </c>
      <c r="D289" s="263" t="s">
        <v>288</v>
      </c>
      <c r="E289" s="264" t="s">
        <v>772</v>
      </c>
      <c r="F289" s="265" t="s">
        <v>773</v>
      </c>
      <c r="G289" s="266" t="s">
        <v>291</v>
      </c>
      <c r="H289" s="267" t="n">
        <v>9</v>
      </c>
      <c r="I289" s="268"/>
      <c r="J289" s="269" t="n">
        <f aca="false">ROUND(I289*H289,2)</f>
        <v>0</v>
      </c>
      <c r="K289" s="270"/>
      <c r="L289" s="271"/>
      <c r="M289" s="272"/>
      <c r="N289" s="273" t="s">
        <v>39</v>
      </c>
      <c r="O289" s="76"/>
      <c r="P289" s="256" t="n">
        <f aca="false">O289*H289</f>
        <v>0</v>
      </c>
      <c r="Q289" s="256" t="n">
        <v>5E-005</v>
      </c>
      <c r="R289" s="256" t="n">
        <f aca="false">Q289*H289</f>
        <v>0.00045</v>
      </c>
      <c r="S289" s="256" t="n">
        <v>0</v>
      </c>
      <c r="T289" s="257" t="n">
        <f aca="false">S289*H289</f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258" t="s">
        <v>324</v>
      </c>
      <c r="AT289" s="258" t="s">
        <v>288</v>
      </c>
      <c r="AU289" s="258" t="s">
        <v>265</v>
      </c>
      <c r="AY289" s="3" t="s">
        <v>247</v>
      </c>
      <c r="BE289" s="137" t="n">
        <f aca="false">IF(N289="základní",J289,0)</f>
        <v>0</v>
      </c>
      <c r="BF289" s="137" t="n">
        <f aca="false">IF(N289="snížená",J289,0)</f>
        <v>0</v>
      </c>
      <c r="BG289" s="137" t="n">
        <f aca="false">IF(N289="zákl. přenesená",J289,0)</f>
        <v>0</v>
      </c>
      <c r="BH289" s="137" t="n">
        <f aca="false">IF(N289="sníž. přenesená",J289,0)</f>
        <v>0</v>
      </c>
      <c r="BI289" s="137" t="n">
        <f aca="false">IF(N289="nulová",J289,0)</f>
        <v>0</v>
      </c>
      <c r="BJ289" s="3" t="s">
        <v>81</v>
      </c>
      <c r="BK289" s="137" t="n">
        <f aca="false">ROUND(I289*H289,2)</f>
        <v>0</v>
      </c>
      <c r="BL289" s="3" t="s">
        <v>302</v>
      </c>
      <c r="BM289" s="258" t="s">
        <v>774</v>
      </c>
    </row>
    <row r="290" s="30" customFormat="true" ht="19.2" hidden="false" customHeight="false" outlineLevel="0" collapsed="false">
      <c r="A290" s="26"/>
      <c r="B290" s="27"/>
      <c r="C290" s="28"/>
      <c r="D290" s="259" t="s">
        <v>256</v>
      </c>
      <c r="E290" s="28"/>
      <c r="F290" s="260" t="s">
        <v>773</v>
      </c>
      <c r="G290" s="28"/>
      <c r="H290" s="28"/>
      <c r="I290" s="211"/>
      <c r="J290" s="28"/>
      <c r="K290" s="28"/>
      <c r="L290" s="29"/>
      <c r="M290" s="261"/>
      <c r="N290" s="262"/>
      <c r="O290" s="76"/>
      <c r="P290" s="76"/>
      <c r="Q290" s="76"/>
      <c r="R290" s="76"/>
      <c r="S290" s="76"/>
      <c r="T290" s="77"/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T290" s="3" t="s">
        <v>256</v>
      </c>
      <c r="AU290" s="3" t="s">
        <v>265</v>
      </c>
    </row>
    <row r="291" s="30" customFormat="true" ht="24.15" hidden="false" customHeight="true" outlineLevel="0" collapsed="false">
      <c r="A291" s="26"/>
      <c r="B291" s="27"/>
      <c r="C291" s="246" t="s">
        <v>1868</v>
      </c>
      <c r="D291" s="246" t="s">
        <v>250</v>
      </c>
      <c r="E291" s="247" t="s">
        <v>776</v>
      </c>
      <c r="F291" s="248" t="s">
        <v>777</v>
      </c>
      <c r="G291" s="249" t="s">
        <v>332</v>
      </c>
      <c r="H291" s="250" t="n">
        <v>2</v>
      </c>
      <c r="I291" s="251"/>
      <c r="J291" s="252" t="n">
        <f aca="false">ROUND(I291*H291,2)</f>
        <v>0</v>
      </c>
      <c r="K291" s="253"/>
      <c r="L291" s="29"/>
      <c r="M291" s="254"/>
      <c r="N291" s="255" t="s">
        <v>39</v>
      </c>
      <c r="O291" s="76"/>
      <c r="P291" s="256" t="n">
        <f aca="false">O291*H291</f>
        <v>0</v>
      </c>
      <c r="Q291" s="256" t="n">
        <v>0</v>
      </c>
      <c r="R291" s="256" t="n">
        <f aca="false">Q291*H291</f>
        <v>0</v>
      </c>
      <c r="S291" s="256" t="n">
        <v>0</v>
      </c>
      <c r="T291" s="257" t="n">
        <f aca="false">S291*H291</f>
        <v>0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258" t="s">
        <v>302</v>
      </c>
      <c r="AT291" s="258" t="s">
        <v>250</v>
      </c>
      <c r="AU291" s="258" t="s">
        <v>265</v>
      </c>
      <c r="AY291" s="3" t="s">
        <v>247</v>
      </c>
      <c r="BE291" s="137" t="n">
        <f aca="false">IF(N291="základní",J291,0)</f>
        <v>0</v>
      </c>
      <c r="BF291" s="137" t="n">
        <f aca="false">IF(N291="snížená",J291,0)</f>
        <v>0</v>
      </c>
      <c r="BG291" s="137" t="n">
        <f aca="false">IF(N291="zákl. přenesená",J291,0)</f>
        <v>0</v>
      </c>
      <c r="BH291" s="137" t="n">
        <f aca="false">IF(N291="sníž. přenesená",J291,0)</f>
        <v>0</v>
      </c>
      <c r="BI291" s="137" t="n">
        <f aca="false">IF(N291="nulová",J291,0)</f>
        <v>0</v>
      </c>
      <c r="BJ291" s="3" t="s">
        <v>81</v>
      </c>
      <c r="BK291" s="137" t="n">
        <f aca="false">ROUND(I291*H291,2)</f>
        <v>0</v>
      </c>
      <c r="BL291" s="3" t="s">
        <v>302</v>
      </c>
      <c r="BM291" s="258" t="s">
        <v>1869</v>
      </c>
    </row>
    <row r="292" s="30" customFormat="true" ht="19.2" hidden="false" customHeight="false" outlineLevel="0" collapsed="false">
      <c r="A292" s="26"/>
      <c r="B292" s="27"/>
      <c r="C292" s="28"/>
      <c r="D292" s="259" t="s">
        <v>256</v>
      </c>
      <c r="E292" s="28"/>
      <c r="F292" s="260" t="s">
        <v>777</v>
      </c>
      <c r="G292" s="28"/>
      <c r="H292" s="28"/>
      <c r="I292" s="211"/>
      <c r="J292" s="28"/>
      <c r="K292" s="28"/>
      <c r="L292" s="29"/>
      <c r="M292" s="261"/>
      <c r="N292" s="262"/>
      <c r="O292" s="76"/>
      <c r="P292" s="76"/>
      <c r="Q292" s="76"/>
      <c r="R292" s="76"/>
      <c r="S292" s="76"/>
      <c r="T292" s="77"/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T292" s="3" t="s">
        <v>256</v>
      </c>
      <c r="AU292" s="3" t="s">
        <v>265</v>
      </c>
    </row>
    <row r="293" s="30" customFormat="true" ht="16.5" hidden="false" customHeight="true" outlineLevel="0" collapsed="false">
      <c r="A293" s="26"/>
      <c r="B293" s="27"/>
      <c r="C293" s="263" t="s">
        <v>1553</v>
      </c>
      <c r="D293" s="263" t="s">
        <v>288</v>
      </c>
      <c r="E293" s="264" t="s">
        <v>780</v>
      </c>
      <c r="F293" s="265" t="s">
        <v>781</v>
      </c>
      <c r="G293" s="266" t="s">
        <v>332</v>
      </c>
      <c r="H293" s="267" t="n">
        <v>2</v>
      </c>
      <c r="I293" s="268"/>
      <c r="J293" s="269" t="n">
        <f aca="false">ROUND(I293*H293,2)</f>
        <v>0</v>
      </c>
      <c r="K293" s="270"/>
      <c r="L293" s="271"/>
      <c r="M293" s="272"/>
      <c r="N293" s="273" t="s">
        <v>39</v>
      </c>
      <c r="O293" s="76"/>
      <c r="P293" s="256" t="n">
        <f aca="false">O293*H293</f>
        <v>0</v>
      </c>
      <c r="Q293" s="256" t="n">
        <v>1E-005</v>
      </c>
      <c r="R293" s="256" t="n">
        <f aca="false">Q293*H293</f>
        <v>2E-005</v>
      </c>
      <c r="S293" s="256" t="n">
        <v>0</v>
      </c>
      <c r="T293" s="257" t="n">
        <f aca="false">S293*H293</f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258" t="s">
        <v>324</v>
      </c>
      <c r="AT293" s="258" t="s">
        <v>288</v>
      </c>
      <c r="AU293" s="258" t="s">
        <v>265</v>
      </c>
      <c r="AY293" s="3" t="s">
        <v>247</v>
      </c>
      <c r="BE293" s="137" t="n">
        <f aca="false">IF(N293="základní",J293,0)</f>
        <v>0</v>
      </c>
      <c r="BF293" s="137" t="n">
        <f aca="false">IF(N293="snížená",J293,0)</f>
        <v>0</v>
      </c>
      <c r="BG293" s="137" t="n">
        <f aca="false">IF(N293="zákl. přenesená",J293,0)</f>
        <v>0</v>
      </c>
      <c r="BH293" s="137" t="n">
        <f aca="false">IF(N293="sníž. přenesená",J293,0)</f>
        <v>0</v>
      </c>
      <c r="BI293" s="137" t="n">
        <f aca="false">IF(N293="nulová",J293,0)</f>
        <v>0</v>
      </c>
      <c r="BJ293" s="3" t="s">
        <v>81</v>
      </c>
      <c r="BK293" s="137" t="n">
        <f aca="false">ROUND(I293*H293,2)</f>
        <v>0</v>
      </c>
      <c r="BL293" s="3" t="s">
        <v>302</v>
      </c>
      <c r="BM293" s="258" t="s">
        <v>1554</v>
      </c>
    </row>
    <row r="294" s="30" customFormat="true" ht="10.2" hidden="false" customHeight="false" outlineLevel="0" collapsed="false">
      <c r="A294" s="26"/>
      <c r="B294" s="27"/>
      <c r="C294" s="28"/>
      <c r="D294" s="259" t="s">
        <v>256</v>
      </c>
      <c r="E294" s="28"/>
      <c r="F294" s="260" t="s">
        <v>781</v>
      </c>
      <c r="G294" s="28"/>
      <c r="H294" s="28"/>
      <c r="I294" s="211"/>
      <c r="J294" s="28"/>
      <c r="K294" s="28"/>
      <c r="L294" s="29"/>
      <c r="M294" s="261"/>
      <c r="N294" s="262"/>
      <c r="O294" s="76"/>
      <c r="P294" s="76"/>
      <c r="Q294" s="76"/>
      <c r="R294" s="76"/>
      <c r="S294" s="76"/>
      <c r="T294" s="77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T294" s="3" t="s">
        <v>256</v>
      </c>
      <c r="AU294" s="3" t="s">
        <v>265</v>
      </c>
    </row>
    <row r="295" s="30" customFormat="true" ht="24.15" hidden="false" customHeight="true" outlineLevel="0" collapsed="false">
      <c r="A295" s="26"/>
      <c r="B295" s="27"/>
      <c r="C295" s="263" t="s">
        <v>1559</v>
      </c>
      <c r="D295" s="263" t="s">
        <v>288</v>
      </c>
      <c r="E295" s="264" t="s">
        <v>784</v>
      </c>
      <c r="F295" s="265" t="s">
        <v>785</v>
      </c>
      <c r="G295" s="266" t="s">
        <v>291</v>
      </c>
      <c r="H295" s="267" t="n">
        <v>1</v>
      </c>
      <c r="I295" s="268"/>
      <c r="J295" s="269" t="n">
        <f aca="false">ROUND(I295*H295,2)</f>
        <v>0</v>
      </c>
      <c r="K295" s="270"/>
      <c r="L295" s="271"/>
      <c r="M295" s="272"/>
      <c r="N295" s="273" t="s">
        <v>39</v>
      </c>
      <c r="O295" s="76"/>
      <c r="P295" s="256" t="n">
        <f aca="false">O295*H295</f>
        <v>0</v>
      </c>
      <c r="Q295" s="256" t="n">
        <v>1E-005</v>
      </c>
      <c r="R295" s="256" t="n">
        <f aca="false">Q295*H295</f>
        <v>1E-005</v>
      </c>
      <c r="S295" s="256" t="n">
        <v>0</v>
      </c>
      <c r="T295" s="257" t="n">
        <f aca="false">S295*H295</f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258" t="s">
        <v>324</v>
      </c>
      <c r="AT295" s="258" t="s">
        <v>288</v>
      </c>
      <c r="AU295" s="258" t="s">
        <v>265</v>
      </c>
      <c r="AY295" s="3" t="s">
        <v>247</v>
      </c>
      <c r="BE295" s="137" t="n">
        <f aca="false">IF(N295="základní",J295,0)</f>
        <v>0</v>
      </c>
      <c r="BF295" s="137" t="n">
        <f aca="false">IF(N295="snížená",J295,0)</f>
        <v>0</v>
      </c>
      <c r="BG295" s="137" t="n">
        <f aca="false">IF(N295="zákl. přenesená",J295,0)</f>
        <v>0</v>
      </c>
      <c r="BH295" s="137" t="n">
        <f aca="false">IF(N295="sníž. přenesená",J295,0)</f>
        <v>0</v>
      </c>
      <c r="BI295" s="137" t="n">
        <f aca="false">IF(N295="nulová",J295,0)</f>
        <v>0</v>
      </c>
      <c r="BJ295" s="3" t="s">
        <v>81</v>
      </c>
      <c r="BK295" s="137" t="n">
        <f aca="false">ROUND(I295*H295,2)</f>
        <v>0</v>
      </c>
      <c r="BL295" s="3" t="s">
        <v>302</v>
      </c>
      <c r="BM295" s="258" t="s">
        <v>1560</v>
      </c>
    </row>
    <row r="296" s="30" customFormat="true" ht="10.2" hidden="false" customHeight="false" outlineLevel="0" collapsed="false">
      <c r="A296" s="26"/>
      <c r="B296" s="27"/>
      <c r="C296" s="28"/>
      <c r="D296" s="259" t="s">
        <v>256</v>
      </c>
      <c r="E296" s="28"/>
      <c r="F296" s="260" t="s">
        <v>785</v>
      </c>
      <c r="G296" s="28"/>
      <c r="H296" s="28"/>
      <c r="I296" s="211"/>
      <c r="J296" s="28"/>
      <c r="K296" s="28"/>
      <c r="L296" s="29"/>
      <c r="M296" s="261"/>
      <c r="N296" s="262"/>
      <c r="O296" s="76"/>
      <c r="P296" s="76"/>
      <c r="Q296" s="76"/>
      <c r="R296" s="76"/>
      <c r="S296" s="76"/>
      <c r="T296" s="77"/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T296" s="3" t="s">
        <v>256</v>
      </c>
      <c r="AU296" s="3" t="s">
        <v>265</v>
      </c>
    </row>
    <row r="297" s="30" customFormat="true" ht="21.75" hidden="false" customHeight="true" outlineLevel="0" collapsed="false">
      <c r="A297" s="26"/>
      <c r="B297" s="27"/>
      <c r="C297" s="246" t="s">
        <v>1573</v>
      </c>
      <c r="D297" s="246" t="s">
        <v>250</v>
      </c>
      <c r="E297" s="247" t="s">
        <v>796</v>
      </c>
      <c r="F297" s="248" t="s">
        <v>797</v>
      </c>
      <c r="G297" s="249" t="s">
        <v>332</v>
      </c>
      <c r="H297" s="250" t="n">
        <v>2</v>
      </c>
      <c r="I297" s="251"/>
      <c r="J297" s="252" t="n">
        <f aca="false">ROUND(I297*H297,2)</f>
        <v>0</v>
      </c>
      <c r="K297" s="253"/>
      <c r="L297" s="29"/>
      <c r="M297" s="254"/>
      <c r="N297" s="255" t="s">
        <v>39</v>
      </c>
      <c r="O297" s="76"/>
      <c r="P297" s="256" t="n">
        <f aca="false">O297*H297</f>
        <v>0</v>
      </c>
      <c r="Q297" s="256" t="n">
        <v>0</v>
      </c>
      <c r="R297" s="256" t="n">
        <f aca="false">Q297*H297</f>
        <v>0</v>
      </c>
      <c r="S297" s="256" t="n">
        <v>0</v>
      </c>
      <c r="T297" s="257" t="n">
        <f aca="false">S297*H297</f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258" t="s">
        <v>302</v>
      </c>
      <c r="AT297" s="258" t="s">
        <v>250</v>
      </c>
      <c r="AU297" s="258" t="s">
        <v>265</v>
      </c>
      <c r="AY297" s="3" t="s">
        <v>247</v>
      </c>
      <c r="BE297" s="137" t="n">
        <f aca="false">IF(N297="základní",J297,0)</f>
        <v>0</v>
      </c>
      <c r="BF297" s="137" t="n">
        <f aca="false">IF(N297="snížená",J297,0)</f>
        <v>0</v>
      </c>
      <c r="BG297" s="137" t="n">
        <f aca="false">IF(N297="zákl. přenesená",J297,0)</f>
        <v>0</v>
      </c>
      <c r="BH297" s="137" t="n">
        <f aca="false">IF(N297="sníž. přenesená",J297,0)</f>
        <v>0</v>
      </c>
      <c r="BI297" s="137" t="n">
        <f aca="false">IF(N297="nulová",J297,0)</f>
        <v>0</v>
      </c>
      <c r="BJ297" s="3" t="s">
        <v>81</v>
      </c>
      <c r="BK297" s="137" t="n">
        <f aca="false">ROUND(I297*H297,2)</f>
        <v>0</v>
      </c>
      <c r="BL297" s="3" t="s">
        <v>302</v>
      </c>
      <c r="BM297" s="258" t="s">
        <v>1574</v>
      </c>
    </row>
    <row r="298" s="30" customFormat="true" ht="28.8" hidden="false" customHeight="false" outlineLevel="0" collapsed="false">
      <c r="A298" s="26"/>
      <c r="B298" s="27"/>
      <c r="C298" s="28"/>
      <c r="D298" s="259" t="s">
        <v>256</v>
      </c>
      <c r="E298" s="28"/>
      <c r="F298" s="260" t="s">
        <v>799</v>
      </c>
      <c r="G298" s="28"/>
      <c r="H298" s="28"/>
      <c r="I298" s="211"/>
      <c r="J298" s="28"/>
      <c r="K298" s="28"/>
      <c r="L298" s="29"/>
      <c r="M298" s="261"/>
      <c r="N298" s="262"/>
      <c r="O298" s="76"/>
      <c r="P298" s="76"/>
      <c r="Q298" s="76"/>
      <c r="R298" s="76"/>
      <c r="S298" s="76"/>
      <c r="T298" s="77"/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T298" s="3" t="s">
        <v>256</v>
      </c>
      <c r="AU298" s="3" t="s">
        <v>265</v>
      </c>
    </row>
    <row r="299" s="30" customFormat="true" ht="24.15" hidden="false" customHeight="true" outlineLevel="0" collapsed="false">
      <c r="A299" s="26"/>
      <c r="B299" s="27"/>
      <c r="C299" s="263" t="s">
        <v>1870</v>
      </c>
      <c r="D299" s="263" t="s">
        <v>288</v>
      </c>
      <c r="E299" s="264" t="s">
        <v>801</v>
      </c>
      <c r="F299" s="265" t="s">
        <v>802</v>
      </c>
      <c r="G299" s="266" t="s">
        <v>291</v>
      </c>
      <c r="H299" s="267" t="n">
        <v>2</v>
      </c>
      <c r="I299" s="268"/>
      <c r="J299" s="269" t="n">
        <f aca="false">ROUND(I299*H299,2)</f>
        <v>0</v>
      </c>
      <c r="K299" s="270"/>
      <c r="L299" s="271"/>
      <c r="M299" s="272"/>
      <c r="N299" s="273" t="s">
        <v>39</v>
      </c>
      <c r="O299" s="76"/>
      <c r="P299" s="256" t="n">
        <f aca="false">O299*H299</f>
        <v>0</v>
      </c>
      <c r="Q299" s="256" t="n">
        <v>1E-005</v>
      </c>
      <c r="R299" s="256" t="n">
        <f aca="false">Q299*H299</f>
        <v>2E-005</v>
      </c>
      <c r="S299" s="256" t="n">
        <v>0</v>
      </c>
      <c r="T299" s="257" t="n">
        <f aca="false">S299*H299</f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258" t="s">
        <v>324</v>
      </c>
      <c r="AT299" s="258" t="s">
        <v>288</v>
      </c>
      <c r="AU299" s="258" t="s">
        <v>265</v>
      </c>
      <c r="AY299" s="3" t="s">
        <v>247</v>
      </c>
      <c r="BE299" s="137" t="n">
        <f aca="false">IF(N299="základní",J299,0)</f>
        <v>0</v>
      </c>
      <c r="BF299" s="137" t="n">
        <f aca="false">IF(N299="snížená",J299,0)</f>
        <v>0</v>
      </c>
      <c r="BG299" s="137" t="n">
        <f aca="false">IF(N299="zákl. přenesená",J299,0)</f>
        <v>0</v>
      </c>
      <c r="BH299" s="137" t="n">
        <f aca="false">IF(N299="sníž. přenesená",J299,0)</f>
        <v>0</v>
      </c>
      <c r="BI299" s="137" t="n">
        <f aca="false">IF(N299="nulová",J299,0)</f>
        <v>0</v>
      </c>
      <c r="BJ299" s="3" t="s">
        <v>81</v>
      </c>
      <c r="BK299" s="137" t="n">
        <f aca="false">ROUND(I299*H299,2)</f>
        <v>0</v>
      </c>
      <c r="BL299" s="3" t="s">
        <v>302</v>
      </c>
      <c r="BM299" s="258" t="s">
        <v>1871</v>
      </c>
    </row>
    <row r="300" s="30" customFormat="true" ht="19.2" hidden="false" customHeight="false" outlineLevel="0" collapsed="false">
      <c r="A300" s="26"/>
      <c r="B300" s="27"/>
      <c r="C300" s="28"/>
      <c r="D300" s="259" t="s">
        <v>256</v>
      </c>
      <c r="E300" s="28"/>
      <c r="F300" s="260" t="s">
        <v>802</v>
      </c>
      <c r="G300" s="28"/>
      <c r="H300" s="28"/>
      <c r="I300" s="211"/>
      <c r="J300" s="28"/>
      <c r="K300" s="28"/>
      <c r="L300" s="29"/>
      <c r="M300" s="261"/>
      <c r="N300" s="262"/>
      <c r="O300" s="76"/>
      <c r="P300" s="76"/>
      <c r="Q300" s="76"/>
      <c r="R300" s="76"/>
      <c r="S300" s="76"/>
      <c r="T300" s="77"/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T300" s="3" t="s">
        <v>256</v>
      </c>
      <c r="AU300" s="3" t="s">
        <v>265</v>
      </c>
    </row>
    <row r="301" s="30" customFormat="true" ht="49.05" hidden="false" customHeight="true" outlineLevel="0" collapsed="false">
      <c r="A301" s="26"/>
      <c r="B301" s="27"/>
      <c r="C301" s="246" t="s">
        <v>1652</v>
      </c>
      <c r="D301" s="246" t="s">
        <v>250</v>
      </c>
      <c r="E301" s="247" t="s">
        <v>1653</v>
      </c>
      <c r="F301" s="248" t="s">
        <v>1872</v>
      </c>
      <c r="G301" s="249" t="s">
        <v>332</v>
      </c>
      <c r="H301" s="250" t="n">
        <v>4</v>
      </c>
      <c r="I301" s="251"/>
      <c r="J301" s="252" t="n">
        <f aca="false">ROUND(I301*H301,2)</f>
        <v>0</v>
      </c>
      <c r="K301" s="253"/>
      <c r="L301" s="29"/>
      <c r="M301" s="254"/>
      <c r="N301" s="255" t="s">
        <v>39</v>
      </c>
      <c r="O301" s="76"/>
      <c r="P301" s="256" t="n">
        <f aca="false">O301*H301</f>
        <v>0</v>
      </c>
      <c r="Q301" s="256" t="n">
        <v>0</v>
      </c>
      <c r="R301" s="256" t="n">
        <f aca="false">Q301*H301</f>
        <v>0</v>
      </c>
      <c r="S301" s="256" t="n">
        <v>0</v>
      </c>
      <c r="T301" s="257" t="n">
        <f aca="false">S301*H301</f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258" t="s">
        <v>302</v>
      </c>
      <c r="AT301" s="258" t="s">
        <v>250</v>
      </c>
      <c r="AU301" s="258" t="s">
        <v>265</v>
      </c>
      <c r="AY301" s="3" t="s">
        <v>247</v>
      </c>
      <c r="BE301" s="137" t="n">
        <f aca="false">IF(N301="základní",J301,0)</f>
        <v>0</v>
      </c>
      <c r="BF301" s="137" t="n">
        <f aca="false">IF(N301="snížená",J301,0)</f>
        <v>0</v>
      </c>
      <c r="BG301" s="137" t="n">
        <f aca="false">IF(N301="zákl. přenesená",J301,0)</f>
        <v>0</v>
      </c>
      <c r="BH301" s="137" t="n">
        <f aca="false">IF(N301="sníž. přenesená",J301,0)</f>
        <v>0</v>
      </c>
      <c r="BI301" s="137" t="n">
        <f aca="false">IF(N301="nulová",J301,0)</f>
        <v>0</v>
      </c>
      <c r="BJ301" s="3" t="s">
        <v>81</v>
      </c>
      <c r="BK301" s="137" t="n">
        <f aca="false">ROUND(I301*H301,2)</f>
        <v>0</v>
      </c>
      <c r="BL301" s="3" t="s">
        <v>302</v>
      </c>
      <c r="BM301" s="258" t="s">
        <v>1655</v>
      </c>
    </row>
    <row r="302" s="30" customFormat="true" ht="28.8" hidden="false" customHeight="false" outlineLevel="0" collapsed="false">
      <c r="A302" s="26"/>
      <c r="B302" s="27"/>
      <c r="C302" s="28"/>
      <c r="D302" s="259" t="s">
        <v>256</v>
      </c>
      <c r="E302" s="28"/>
      <c r="F302" s="260" t="s">
        <v>1654</v>
      </c>
      <c r="G302" s="28"/>
      <c r="H302" s="28"/>
      <c r="I302" s="211"/>
      <c r="J302" s="28"/>
      <c r="K302" s="28"/>
      <c r="L302" s="29"/>
      <c r="M302" s="261"/>
      <c r="N302" s="262"/>
      <c r="O302" s="76"/>
      <c r="P302" s="76"/>
      <c r="Q302" s="76"/>
      <c r="R302" s="76"/>
      <c r="S302" s="76"/>
      <c r="T302" s="77"/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T302" s="3" t="s">
        <v>256</v>
      </c>
      <c r="AU302" s="3" t="s">
        <v>265</v>
      </c>
    </row>
    <row r="303" s="30" customFormat="true" ht="16.5" hidden="false" customHeight="true" outlineLevel="0" collapsed="false">
      <c r="A303" s="26"/>
      <c r="B303" s="27"/>
      <c r="C303" s="263" t="s">
        <v>1873</v>
      </c>
      <c r="D303" s="263" t="s">
        <v>288</v>
      </c>
      <c r="E303" s="264" t="s">
        <v>1874</v>
      </c>
      <c r="F303" s="265" t="s">
        <v>1875</v>
      </c>
      <c r="G303" s="266" t="s">
        <v>332</v>
      </c>
      <c r="H303" s="267" t="n">
        <v>4</v>
      </c>
      <c r="I303" s="268"/>
      <c r="J303" s="269" t="n">
        <f aca="false">ROUND(I303*H303,2)</f>
        <v>0</v>
      </c>
      <c r="K303" s="270"/>
      <c r="L303" s="271"/>
      <c r="M303" s="272"/>
      <c r="N303" s="273" t="s">
        <v>39</v>
      </c>
      <c r="O303" s="76"/>
      <c r="P303" s="256" t="n">
        <f aca="false">O303*H303</f>
        <v>0</v>
      </c>
      <c r="Q303" s="256" t="n">
        <v>1E-005</v>
      </c>
      <c r="R303" s="256" t="n">
        <f aca="false">Q303*H303</f>
        <v>4E-005</v>
      </c>
      <c r="S303" s="256" t="n">
        <v>0</v>
      </c>
      <c r="T303" s="257" t="n">
        <f aca="false">S303*H303</f>
        <v>0</v>
      </c>
      <c r="U303" s="26"/>
      <c r="V303" s="26"/>
      <c r="W303" s="26"/>
      <c r="X303" s="26"/>
      <c r="Y303" s="26"/>
      <c r="Z303" s="26"/>
      <c r="AA303" s="26"/>
      <c r="AB303" s="26"/>
      <c r="AC303" s="26"/>
      <c r="AD303" s="26"/>
      <c r="AE303" s="26"/>
      <c r="AR303" s="258" t="s">
        <v>324</v>
      </c>
      <c r="AT303" s="258" t="s">
        <v>288</v>
      </c>
      <c r="AU303" s="258" t="s">
        <v>265</v>
      </c>
      <c r="AY303" s="3" t="s">
        <v>247</v>
      </c>
      <c r="BE303" s="137" t="n">
        <f aca="false">IF(N303="základní",J303,0)</f>
        <v>0</v>
      </c>
      <c r="BF303" s="137" t="n">
        <f aca="false">IF(N303="snížená",J303,0)</f>
        <v>0</v>
      </c>
      <c r="BG303" s="137" t="n">
        <f aca="false">IF(N303="zákl. přenesená",J303,0)</f>
        <v>0</v>
      </c>
      <c r="BH303" s="137" t="n">
        <f aca="false">IF(N303="sníž. přenesená",J303,0)</f>
        <v>0</v>
      </c>
      <c r="BI303" s="137" t="n">
        <f aca="false">IF(N303="nulová",J303,0)</f>
        <v>0</v>
      </c>
      <c r="BJ303" s="3" t="s">
        <v>81</v>
      </c>
      <c r="BK303" s="137" t="n">
        <f aca="false">ROUND(I303*H303,2)</f>
        <v>0</v>
      </c>
      <c r="BL303" s="3" t="s">
        <v>302</v>
      </c>
      <c r="BM303" s="258" t="s">
        <v>1876</v>
      </c>
    </row>
    <row r="304" s="30" customFormat="true" ht="10.2" hidden="false" customHeight="false" outlineLevel="0" collapsed="false">
      <c r="A304" s="26"/>
      <c r="B304" s="27"/>
      <c r="C304" s="28"/>
      <c r="D304" s="259" t="s">
        <v>256</v>
      </c>
      <c r="E304" s="28"/>
      <c r="F304" s="260" t="s">
        <v>1875</v>
      </c>
      <c r="G304" s="28"/>
      <c r="H304" s="28"/>
      <c r="I304" s="211"/>
      <c r="J304" s="28"/>
      <c r="K304" s="28"/>
      <c r="L304" s="29"/>
      <c r="M304" s="261"/>
      <c r="N304" s="262"/>
      <c r="O304" s="76"/>
      <c r="P304" s="76"/>
      <c r="Q304" s="76"/>
      <c r="R304" s="76"/>
      <c r="S304" s="76"/>
      <c r="T304" s="77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T304" s="3" t="s">
        <v>256</v>
      </c>
      <c r="AU304" s="3" t="s">
        <v>265</v>
      </c>
    </row>
    <row r="305" s="30" customFormat="true" ht="33" hidden="false" customHeight="true" outlineLevel="0" collapsed="false">
      <c r="A305" s="26"/>
      <c r="B305" s="27"/>
      <c r="C305" s="246" t="s">
        <v>1656</v>
      </c>
      <c r="D305" s="246" t="s">
        <v>250</v>
      </c>
      <c r="E305" s="247" t="s">
        <v>1657</v>
      </c>
      <c r="F305" s="248" t="s">
        <v>1658</v>
      </c>
      <c r="G305" s="249" t="s">
        <v>332</v>
      </c>
      <c r="H305" s="250" t="n">
        <v>2</v>
      </c>
      <c r="I305" s="251"/>
      <c r="J305" s="252" t="n">
        <f aca="false">ROUND(I305*H305,2)</f>
        <v>0</v>
      </c>
      <c r="K305" s="253"/>
      <c r="L305" s="29"/>
      <c r="M305" s="254"/>
      <c r="N305" s="255" t="s">
        <v>39</v>
      </c>
      <c r="O305" s="76"/>
      <c r="P305" s="256" t="n">
        <f aca="false">O305*H305</f>
        <v>0</v>
      </c>
      <c r="Q305" s="256" t="n">
        <v>0</v>
      </c>
      <c r="R305" s="256" t="n">
        <f aca="false">Q305*H305</f>
        <v>0</v>
      </c>
      <c r="S305" s="256" t="n">
        <v>0</v>
      </c>
      <c r="T305" s="257" t="n">
        <f aca="false">S305*H305</f>
        <v>0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258" t="s">
        <v>302</v>
      </c>
      <c r="AT305" s="258" t="s">
        <v>250</v>
      </c>
      <c r="AU305" s="258" t="s">
        <v>265</v>
      </c>
      <c r="AY305" s="3" t="s">
        <v>247</v>
      </c>
      <c r="BE305" s="137" t="n">
        <f aca="false">IF(N305="základní",J305,0)</f>
        <v>0</v>
      </c>
      <c r="BF305" s="137" t="n">
        <f aca="false">IF(N305="snížená",J305,0)</f>
        <v>0</v>
      </c>
      <c r="BG305" s="137" t="n">
        <f aca="false">IF(N305="zákl. přenesená",J305,0)</f>
        <v>0</v>
      </c>
      <c r="BH305" s="137" t="n">
        <f aca="false">IF(N305="sníž. přenesená",J305,0)</f>
        <v>0</v>
      </c>
      <c r="BI305" s="137" t="n">
        <f aca="false">IF(N305="nulová",J305,0)</f>
        <v>0</v>
      </c>
      <c r="BJ305" s="3" t="s">
        <v>81</v>
      </c>
      <c r="BK305" s="137" t="n">
        <f aca="false">ROUND(I305*H305,2)</f>
        <v>0</v>
      </c>
      <c r="BL305" s="3" t="s">
        <v>302</v>
      </c>
      <c r="BM305" s="258" t="s">
        <v>1659</v>
      </c>
    </row>
    <row r="306" s="30" customFormat="true" ht="19.2" hidden="false" customHeight="false" outlineLevel="0" collapsed="false">
      <c r="A306" s="26"/>
      <c r="B306" s="27"/>
      <c r="C306" s="28"/>
      <c r="D306" s="259" t="s">
        <v>256</v>
      </c>
      <c r="E306" s="28"/>
      <c r="F306" s="260" t="s">
        <v>1658</v>
      </c>
      <c r="G306" s="28"/>
      <c r="H306" s="28"/>
      <c r="I306" s="211"/>
      <c r="J306" s="28"/>
      <c r="K306" s="28"/>
      <c r="L306" s="29"/>
      <c r="M306" s="261"/>
      <c r="N306" s="262"/>
      <c r="O306" s="76"/>
      <c r="P306" s="76"/>
      <c r="Q306" s="76"/>
      <c r="R306" s="76"/>
      <c r="S306" s="76"/>
      <c r="T306" s="77"/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T306" s="3" t="s">
        <v>256</v>
      </c>
      <c r="AU306" s="3" t="s">
        <v>265</v>
      </c>
    </row>
    <row r="307" s="30" customFormat="true" ht="24.15" hidden="false" customHeight="true" outlineLevel="0" collapsed="false">
      <c r="A307" s="26"/>
      <c r="B307" s="27"/>
      <c r="C307" s="263" t="s">
        <v>1877</v>
      </c>
      <c r="D307" s="263" t="s">
        <v>288</v>
      </c>
      <c r="E307" s="264" t="s">
        <v>1878</v>
      </c>
      <c r="F307" s="265" t="s">
        <v>1879</v>
      </c>
      <c r="G307" s="266" t="s">
        <v>332</v>
      </c>
      <c r="H307" s="267" t="n">
        <v>2</v>
      </c>
      <c r="I307" s="268"/>
      <c r="J307" s="269" t="n">
        <f aca="false">ROUND(I307*H307,2)</f>
        <v>0</v>
      </c>
      <c r="K307" s="270"/>
      <c r="L307" s="271"/>
      <c r="M307" s="272"/>
      <c r="N307" s="273" t="s">
        <v>39</v>
      </c>
      <c r="O307" s="76"/>
      <c r="P307" s="256" t="n">
        <f aca="false">O307*H307</f>
        <v>0</v>
      </c>
      <c r="Q307" s="256" t="n">
        <v>1E-005</v>
      </c>
      <c r="R307" s="256" t="n">
        <f aca="false">Q307*H307</f>
        <v>2E-005</v>
      </c>
      <c r="S307" s="256" t="n">
        <v>0</v>
      </c>
      <c r="T307" s="257" t="n">
        <f aca="false">S307*H307</f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258" t="s">
        <v>324</v>
      </c>
      <c r="AT307" s="258" t="s">
        <v>288</v>
      </c>
      <c r="AU307" s="258" t="s">
        <v>265</v>
      </c>
      <c r="AY307" s="3" t="s">
        <v>247</v>
      </c>
      <c r="BE307" s="137" t="n">
        <f aca="false">IF(N307="základní",J307,0)</f>
        <v>0</v>
      </c>
      <c r="BF307" s="137" t="n">
        <f aca="false">IF(N307="snížená",J307,0)</f>
        <v>0</v>
      </c>
      <c r="BG307" s="137" t="n">
        <f aca="false">IF(N307="zákl. přenesená",J307,0)</f>
        <v>0</v>
      </c>
      <c r="BH307" s="137" t="n">
        <f aca="false">IF(N307="sníž. přenesená",J307,0)</f>
        <v>0</v>
      </c>
      <c r="BI307" s="137" t="n">
        <f aca="false">IF(N307="nulová",J307,0)</f>
        <v>0</v>
      </c>
      <c r="BJ307" s="3" t="s">
        <v>81</v>
      </c>
      <c r="BK307" s="137" t="n">
        <f aca="false">ROUND(I307*H307,2)</f>
        <v>0</v>
      </c>
      <c r="BL307" s="3" t="s">
        <v>302</v>
      </c>
      <c r="BM307" s="258" t="s">
        <v>1880</v>
      </c>
    </row>
    <row r="308" s="30" customFormat="true" ht="19.2" hidden="false" customHeight="false" outlineLevel="0" collapsed="false">
      <c r="A308" s="26"/>
      <c r="B308" s="27"/>
      <c r="C308" s="28"/>
      <c r="D308" s="259" t="s">
        <v>256</v>
      </c>
      <c r="E308" s="28"/>
      <c r="F308" s="260" t="s">
        <v>1879</v>
      </c>
      <c r="G308" s="28"/>
      <c r="H308" s="28"/>
      <c r="I308" s="211"/>
      <c r="J308" s="28"/>
      <c r="K308" s="28"/>
      <c r="L308" s="29"/>
      <c r="M308" s="261"/>
      <c r="N308" s="262"/>
      <c r="O308" s="76"/>
      <c r="P308" s="76"/>
      <c r="Q308" s="76"/>
      <c r="R308" s="76"/>
      <c r="S308" s="76"/>
      <c r="T308" s="77"/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T308" s="3" t="s">
        <v>256</v>
      </c>
      <c r="AU308" s="3" t="s">
        <v>265</v>
      </c>
    </row>
    <row r="309" s="30" customFormat="true" ht="24.15" hidden="false" customHeight="true" outlineLevel="0" collapsed="false">
      <c r="A309" s="26"/>
      <c r="B309" s="27"/>
      <c r="C309" s="263" t="s">
        <v>1881</v>
      </c>
      <c r="D309" s="263" t="s">
        <v>288</v>
      </c>
      <c r="E309" s="264" t="s">
        <v>1882</v>
      </c>
      <c r="F309" s="265" t="s">
        <v>1883</v>
      </c>
      <c r="G309" s="266" t="s">
        <v>332</v>
      </c>
      <c r="H309" s="267" t="n">
        <v>2</v>
      </c>
      <c r="I309" s="268"/>
      <c r="J309" s="269" t="n">
        <f aca="false">ROUND(I309*H309,2)</f>
        <v>0</v>
      </c>
      <c r="K309" s="270"/>
      <c r="L309" s="271"/>
      <c r="M309" s="272"/>
      <c r="N309" s="273" t="s">
        <v>39</v>
      </c>
      <c r="O309" s="76"/>
      <c r="P309" s="256" t="n">
        <f aca="false">O309*H309</f>
        <v>0</v>
      </c>
      <c r="Q309" s="256" t="n">
        <v>1E-005</v>
      </c>
      <c r="R309" s="256" t="n">
        <f aca="false">Q309*H309</f>
        <v>2E-005</v>
      </c>
      <c r="S309" s="256" t="n">
        <v>0</v>
      </c>
      <c r="T309" s="257" t="n">
        <f aca="false">S309*H309</f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258" t="s">
        <v>324</v>
      </c>
      <c r="AT309" s="258" t="s">
        <v>288</v>
      </c>
      <c r="AU309" s="258" t="s">
        <v>265</v>
      </c>
      <c r="AY309" s="3" t="s">
        <v>247</v>
      </c>
      <c r="BE309" s="137" t="n">
        <f aca="false">IF(N309="základní",J309,0)</f>
        <v>0</v>
      </c>
      <c r="BF309" s="137" t="n">
        <f aca="false">IF(N309="snížená",J309,0)</f>
        <v>0</v>
      </c>
      <c r="BG309" s="137" t="n">
        <f aca="false">IF(N309="zákl. přenesená",J309,0)</f>
        <v>0</v>
      </c>
      <c r="BH309" s="137" t="n">
        <f aca="false">IF(N309="sníž. přenesená",J309,0)</f>
        <v>0</v>
      </c>
      <c r="BI309" s="137" t="n">
        <f aca="false">IF(N309="nulová",J309,0)</f>
        <v>0</v>
      </c>
      <c r="BJ309" s="3" t="s">
        <v>81</v>
      </c>
      <c r="BK309" s="137" t="n">
        <f aca="false">ROUND(I309*H309,2)</f>
        <v>0</v>
      </c>
      <c r="BL309" s="3" t="s">
        <v>302</v>
      </c>
      <c r="BM309" s="258" t="s">
        <v>1884</v>
      </c>
    </row>
    <row r="310" s="30" customFormat="true" ht="19.2" hidden="false" customHeight="false" outlineLevel="0" collapsed="false">
      <c r="A310" s="26"/>
      <c r="B310" s="27"/>
      <c r="C310" s="28"/>
      <c r="D310" s="259" t="s">
        <v>256</v>
      </c>
      <c r="E310" s="28"/>
      <c r="F310" s="260" t="s">
        <v>1883</v>
      </c>
      <c r="G310" s="28"/>
      <c r="H310" s="28"/>
      <c r="I310" s="211"/>
      <c r="J310" s="28"/>
      <c r="K310" s="28"/>
      <c r="L310" s="29"/>
      <c r="M310" s="261"/>
      <c r="N310" s="262"/>
      <c r="O310" s="76"/>
      <c r="P310" s="76"/>
      <c r="Q310" s="76"/>
      <c r="R310" s="76"/>
      <c r="S310" s="76"/>
      <c r="T310" s="77"/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T310" s="3" t="s">
        <v>256</v>
      </c>
      <c r="AU310" s="3" t="s">
        <v>265</v>
      </c>
    </row>
    <row r="311" s="30" customFormat="true" ht="24.15" hidden="false" customHeight="true" outlineLevel="0" collapsed="false">
      <c r="A311" s="26"/>
      <c r="B311" s="27"/>
      <c r="C311" s="263" t="s">
        <v>1885</v>
      </c>
      <c r="D311" s="263" t="s">
        <v>288</v>
      </c>
      <c r="E311" s="264" t="s">
        <v>1886</v>
      </c>
      <c r="F311" s="265" t="s">
        <v>1887</v>
      </c>
      <c r="G311" s="266" t="s">
        <v>291</v>
      </c>
      <c r="H311" s="267" t="n">
        <v>2</v>
      </c>
      <c r="I311" s="268"/>
      <c r="J311" s="269" t="n">
        <f aca="false">ROUND(I311*H311,2)</f>
        <v>0</v>
      </c>
      <c r="K311" s="270"/>
      <c r="L311" s="271"/>
      <c r="M311" s="272"/>
      <c r="N311" s="273" t="s">
        <v>39</v>
      </c>
      <c r="O311" s="76"/>
      <c r="P311" s="256" t="n">
        <f aca="false">O311*H311</f>
        <v>0</v>
      </c>
      <c r="Q311" s="256" t="n">
        <v>1E-005</v>
      </c>
      <c r="R311" s="256" t="n">
        <f aca="false">Q311*H311</f>
        <v>2E-005</v>
      </c>
      <c r="S311" s="256" t="n">
        <v>0</v>
      </c>
      <c r="T311" s="257" t="n">
        <f aca="false">S311*H311</f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258" t="s">
        <v>324</v>
      </c>
      <c r="AT311" s="258" t="s">
        <v>288</v>
      </c>
      <c r="AU311" s="258" t="s">
        <v>265</v>
      </c>
      <c r="AY311" s="3" t="s">
        <v>247</v>
      </c>
      <c r="BE311" s="137" t="n">
        <f aca="false">IF(N311="základní",J311,0)</f>
        <v>0</v>
      </c>
      <c r="BF311" s="137" t="n">
        <f aca="false">IF(N311="snížená",J311,0)</f>
        <v>0</v>
      </c>
      <c r="BG311" s="137" t="n">
        <f aca="false">IF(N311="zákl. přenesená",J311,0)</f>
        <v>0</v>
      </c>
      <c r="BH311" s="137" t="n">
        <f aca="false">IF(N311="sníž. přenesená",J311,0)</f>
        <v>0</v>
      </c>
      <c r="BI311" s="137" t="n">
        <f aca="false">IF(N311="nulová",J311,0)</f>
        <v>0</v>
      </c>
      <c r="BJ311" s="3" t="s">
        <v>81</v>
      </c>
      <c r="BK311" s="137" t="n">
        <f aca="false">ROUND(I311*H311,2)</f>
        <v>0</v>
      </c>
      <c r="BL311" s="3" t="s">
        <v>302</v>
      </c>
      <c r="BM311" s="258" t="s">
        <v>1888</v>
      </c>
    </row>
    <row r="312" s="30" customFormat="true" ht="19.2" hidden="false" customHeight="false" outlineLevel="0" collapsed="false">
      <c r="A312" s="26"/>
      <c r="B312" s="27"/>
      <c r="C312" s="28"/>
      <c r="D312" s="259" t="s">
        <v>256</v>
      </c>
      <c r="E312" s="28"/>
      <c r="F312" s="260" t="s">
        <v>1887</v>
      </c>
      <c r="G312" s="28"/>
      <c r="H312" s="28"/>
      <c r="I312" s="211"/>
      <c r="J312" s="28"/>
      <c r="K312" s="28"/>
      <c r="L312" s="29"/>
      <c r="M312" s="261"/>
      <c r="N312" s="262"/>
      <c r="O312" s="76"/>
      <c r="P312" s="76"/>
      <c r="Q312" s="76"/>
      <c r="R312" s="76"/>
      <c r="S312" s="76"/>
      <c r="T312" s="77"/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T312" s="3" t="s">
        <v>256</v>
      </c>
      <c r="AU312" s="3" t="s">
        <v>265</v>
      </c>
    </row>
    <row r="313" s="30" customFormat="true" ht="24.15" hidden="false" customHeight="true" outlineLevel="0" collapsed="false">
      <c r="A313" s="26"/>
      <c r="B313" s="27"/>
      <c r="C313" s="263" t="s">
        <v>254</v>
      </c>
      <c r="D313" s="263" t="s">
        <v>288</v>
      </c>
      <c r="E313" s="264" t="s">
        <v>1889</v>
      </c>
      <c r="F313" s="265" t="s">
        <v>1890</v>
      </c>
      <c r="G313" s="266" t="s">
        <v>291</v>
      </c>
      <c r="H313" s="267" t="n">
        <v>2</v>
      </c>
      <c r="I313" s="268"/>
      <c r="J313" s="269" t="n">
        <f aca="false">ROUND(I313*H313,2)</f>
        <v>0</v>
      </c>
      <c r="K313" s="270"/>
      <c r="L313" s="271"/>
      <c r="M313" s="272"/>
      <c r="N313" s="273" t="s">
        <v>39</v>
      </c>
      <c r="O313" s="76"/>
      <c r="P313" s="256" t="n">
        <f aca="false">O313*H313</f>
        <v>0</v>
      </c>
      <c r="Q313" s="256" t="n">
        <v>1E-005</v>
      </c>
      <c r="R313" s="256" t="n">
        <f aca="false">Q313*H313</f>
        <v>2E-005</v>
      </c>
      <c r="S313" s="256" t="n">
        <v>0</v>
      </c>
      <c r="T313" s="257" t="n">
        <f aca="false">S313*H313</f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258" t="s">
        <v>324</v>
      </c>
      <c r="AT313" s="258" t="s">
        <v>288</v>
      </c>
      <c r="AU313" s="258" t="s">
        <v>265</v>
      </c>
      <c r="AY313" s="3" t="s">
        <v>247</v>
      </c>
      <c r="BE313" s="137" t="n">
        <f aca="false">IF(N313="základní",J313,0)</f>
        <v>0</v>
      </c>
      <c r="BF313" s="137" t="n">
        <f aca="false">IF(N313="snížená",J313,0)</f>
        <v>0</v>
      </c>
      <c r="BG313" s="137" t="n">
        <f aca="false">IF(N313="zákl. přenesená",J313,0)</f>
        <v>0</v>
      </c>
      <c r="BH313" s="137" t="n">
        <f aca="false">IF(N313="sníž. přenesená",J313,0)</f>
        <v>0</v>
      </c>
      <c r="BI313" s="137" t="n">
        <f aca="false">IF(N313="nulová",J313,0)</f>
        <v>0</v>
      </c>
      <c r="BJ313" s="3" t="s">
        <v>81</v>
      </c>
      <c r="BK313" s="137" t="n">
        <f aca="false">ROUND(I313*H313,2)</f>
        <v>0</v>
      </c>
      <c r="BL313" s="3" t="s">
        <v>302</v>
      </c>
      <c r="BM313" s="258" t="s">
        <v>1891</v>
      </c>
    </row>
    <row r="314" s="30" customFormat="true" ht="10.2" hidden="false" customHeight="false" outlineLevel="0" collapsed="false">
      <c r="A314" s="26"/>
      <c r="B314" s="27"/>
      <c r="C314" s="28"/>
      <c r="D314" s="259" t="s">
        <v>256</v>
      </c>
      <c r="E314" s="28"/>
      <c r="F314" s="260" t="s">
        <v>1890</v>
      </c>
      <c r="G314" s="28"/>
      <c r="H314" s="28"/>
      <c r="I314" s="211"/>
      <c r="J314" s="28"/>
      <c r="K314" s="28"/>
      <c r="L314" s="29"/>
      <c r="M314" s="261"/>
      <c r="N314" s="262"/>
      <c r="O314" s="76"/>
      <c r="P314" s="76"/>
      <c r="Q314" s="76"/>
      <c r="R314" s="76"/>
      <c r="S314" s="76"/>
      <c r="T314" s="77"/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T314" s="3" t="s">
        <v>256</v>
      </c>
      <c r="AU314" s="3" t="s">
        <v>265</v>
      </c>
    </row>
    <row r="315" s="30" customFormat="true" ht="37.8" hidden="false" customHeight="true" outlineLevel="0" collapsed="false">
      <c r="A315" s="26"/>
      <c r="B315" s="27"/>
      <c r="C315" s="246" t="s">
        <v>1579</v>
      </c>
      <c r="D315" s="246" t="s">
        <v>250</v>
      </c>
      <c r="E315" s="247" t="s">
        <v>1580</v>
      </c>
      <c r="F315" s="248" t="s">
        <v>1581</v>
      </c>
      <c r="G315" s="249" t="s">
        <v>307</v>
      </c>
      <c r="H315" s="250" t="n">
        <v>2</v>
      </c>
      <c r="I315" s="251"/>
      <c r="J315" s="252" t="n">
        <f aca="false">ROUND(I315*H315,2)</f>
        <v>0</v>
      </c>
      <c r="K315" s="253"/>
      <c r="L315" s="29"/>
      <c r="M315" s="254"/>
      <c r="N315" s="255" t="s">
        <v>39</v>
      </c>
      <c r="O315" s="76"/>
      <c r="P315" s="256" t="n">
        <f aca="false">O315*H315</f>
        <v>0</v>
      </c>
      <c r="Q315" s="256" t="n">
        <v>0</v>
      </c>
      <c r="R315" s="256" t="n">
        <f aca="false">Q315*H315</f>
        <v>0</v>
      </c>
      <c r="S315" s="256" t="n">
        <v>0</v>
      </c>
      <c r="T315" s="257" t="n">
        <f aca="false">S315*H315</f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258" t="s">
        <v>302</v>
      </c>
      <c r="AT315" s="258" t="s">
        <v>250</v>
      </c>
      <c r="AU315" s="258" t="s">
        <v>265</v>
      </c>
      <c r="AY315" s="3" t="s">
        <v>247</v>
      </c>
      <c r="BE315" s="137" t="n">
        <f aca="false">IF(N315="základní",J315,0)</f>
        <v>0</v>
      </c>
      <c r="BF315" s="137" t="n">
        <f aca="false">IF(N315="snížená",J315,0)</f>
        <v>0</v>
      </c>
      <c r="BG315" s="137" t="n">
        <f aca="false">IF(N315="zákl. přenesená",J315,0)</f>
        <v>0</v>
      </c>
      <c r="BH315" s="137" t="n">
        <f aca="false">IF(N315="sníž. přenesená",J315,0)</f>
        <v>0</v>
      </c>
      <c r="BI315" s="137" t="n">
        <f aca="false">IF(N315="nulová",J315,0)</f>
        <v>0</v>
      </c>
      <c r="BJ315" s="3" t="s">
        <v>81</v>
      </c>
      <c r="BK315" s="137" t="n">
        <f aca="false">ROUND(I315*H315,2)</f>
        <v>0</v>
      </c>
      <c r="BL315" s="3" t="s">
        <v>302</v>
      </c>
      <c r="BM315" s="258" t="s">
        <v>1582</v>
      </c>
    </row>
    <row r="316" s="30" customFormat="true" ht="19.2" hidden="false" customHeight="false" outlineLevel="0" collapsed="false">
      <c r="A316" s="26"/>
      <c r="B316" s="27"/>
      <c r="C316" s="28"/>
      <c r="D316" s="259" t="s">
        <v>256</v>
      </c>
      <c r="E316" s="28"/>
      <c r="F316" s="260" t="s">
        <v>1581</v>
      </c>
      <c r="G316" s="28"/>
      <c r="H316" s="28"/>
      <c r="I316" s="211"/>
      <c r="J316" s="28"/>
      <c r="K316" s="28"/>
      <c r="L316" s="29"/>
      <c r="M316" s="261"/>
      <c r="N316" s="262"/>
      <c r="O316" s="76"/>
      <c r="P316" s="76"/>
      <c r="Q316" s="76"/>
      <c r="R316" s="76"/>
      <c r="S316" s="76"/>
      <c r="T316" s="77"/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T316" s="3" t="s">
        <v>256</v>
      </c>
      <c r="AU316" s="3" t="s">
        <v>265</v>
      </c>
    </row>
    <row r="317" s="30" customFormat="true" ht="33" hidden="false" customHeight="true" outlineLevel="0" collapsed="false">
      <c r="A317" s="26"/>
      <c r="B317" s="27"/>
      <c r="C317" s="246" t="s">
        <v>804</v>
      </c>
      <c r="D317" s="246" t="s">
        <v>250</v>
      </c>
      <c r="E317" s="247" t="s">
        <v>805</v>
      </c>
      <c r="F317" s="248" t="s">
        <v>806</v>
      </c>
      <c r="G317" s="249" t="s">
        <v>332</v>
      </c>
      <c r="H317" s="250" t="n">
        <v>400</v>
      </c>
      <c r="I317" s="251"/>
      <c r="J317" s="252" t="n">
        <f aca="false">ROUND(I317*H317,2)</f>
        <v>0</v>
      </c>
      <c r="K317" s="253"/>
      <c r="L317" s="29"/>
      <c r="M317" s="254"/>
      <c r="N317" s="255" t="s">
        <v>39</v>
      </c>
      <c r="O317" s="76"/>
      <c r="P317" s="256" t="n">
        <f aca="false">O317*H317</f>
        <v>0</v>
      </c>
      <c r="Q317" s="256" t="n">
        <v>0</v>
      </c>
      <c r="R317" s="256" t="n">
        <f aca="false">Q317*H317</f>
        <v>0</v>
      </c>
      <c r="S317" s="256" t="n">
        <v>0</v>
      </c>
      <c r="T317" s="257" t="n">
        <f aca="false">S317*H317</f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258" t="s">
        <v>302</v>
      </c>
      <c r="AT317" s="258" t="s">
        <v>250</v>
      </c>
      <c r="AU317" s="258" t="s">
        <v>265</v>
      </c>
      <c r="AY317" s="3" t="s">
        <v>247</v>
      </c>
      <c r="BE317" s="137" t="n">
        <f aca="false">IF(N317="základní",J317,0)</f>
        <v>0</v>
      </c>
      <c r="BF317" s="137" t="n">
        <f aca="false">IF(N317="snížená",J317,0)</f>
        <v>0</v>
      </c>
      <c r="BG317" s="137" t="n">
        <f aca="false">IF(N317="zákl. přenesená",J317,0)</f>
        <v>0</v>
      </c>
      <c r="BH317" s="137" t="n">
        <f aca="false">IF(N317="sníž. přenesená",J317,0)</f>
        <v>0</v>
      </c>
      <c r="BI317" s="137" t="n">
        <f aca="false">IF(N317="nulová",J317,0)</f>
        <v>0</v>
      </c>
      <c r="BJ317" s="3" t="s">
        <v>81</v>
      </c>
      <c r="BK317" s="137" t="n">
        <f aca="false">ROUND(I317*H317,2)</f>
        <v>0</v>
      </c>
      <c r="BL317" s="3" t="s">
        <v>302</v>
      </c>
      <c r="BM317" s="258" t="s">
        <v>807</v>
      </c>
    </row>
    <row r="318" s="30" customFormat="true" ht="48" hidden="false" customHeight="false" outlineLevel="0" collapsed="false">
      <c r="A318" s="26"/>
      <c r="B318" s="27"/>
      <c r="C318" s="28"/>
      <c r="D318" s="259" t="s">
        <v>256</v>
      </c>
      <c r="E318" s="28"/>
      <c r="F318" s="260" t="s">
        <v>808</v>
      </c>
      <c r="G318" s="28"/>
      <c r="H318" s="28"/>
      <c r="I318" s="211"/>
      <c r="J318" s="28"/>
      <c r="K318" s="28"/>
      <c r="L318" s="29"/>
      <c r="M318" s="261"/>
      <c r="N318" s="262"/>
      <c r="O318" s="76"/>
      <c r="P318" s="76"/>
      <c r="Q318" s="76"/>
      <c r="R318" s="76"/>
      <c r="S318" s="76"/>
      <c r="T318" s="77"/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T318" s="3" t="s">
        <v>256</v>
      </c>
      <c r="AU318" s="3" t="s">
        <v>265</v>
      </c>
    </row>
    <row r="319" s="30" customFormat="true" ht="24.15" hidden="false" customHeight="true" outlineLevel="0" collapsed="false">
      <c r="A319" s="26"/>
      <c r="B319" s="27"/>
      <c r="C319" s="263" t="s">
        <v>809</v>
      </c>
      <c r="D319" s="263" t="s">
        <v>288</v>
      </c>
      <c r="E319" s="264" t="s">
        <v>810</v>
      </c>
      <c r="F319" s="265" t="s">
        <v>811</v>
      </c>
      <c r="G319" s="266" t="s">
        <v>332</v>
      </c>
      <c r="H319" s="267" t="n">
        <v>400</v>
      </c>
      <c r="I319" s="268"/>
      <c r="J319" s="269" t="n">
        <f aca="false">ROUND(I319*H319,2)</f>
        <v>0</v>
      </c>
      <c r="K319" s="270"/>
      <c r="L319" s="271"/>
      <c r="M319" s="272"/>
      <c r="N319" s="273" t="s">
        <v>39</v>
      </c>
      <c r="O319" s="76"/>
      <c r="P319" s="256" t="n">
        <f aca="false">O319*H319</f>
        <v>0</v>
      </c>
      <c r="Q319" s="256" t="n">
        <v>0.00017</v>
      </c>
      <c r="R319" s="256" t="n">
        <f aca="false">Q319*H319</f>
        <v>0.068</v>
      </c>
      <c r="S319" s="256" t="n">
        <v>0</v>
      </c>
      <c r="T319" s="257" t="n">
        <f aca="false">S319*H319</f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258" t="s">
        <v>324</v>
      </c>
      <c r="AT319" s="258" t="s">
        <v>288</v>
      </c>
      <c r="AU319" s="258" t="s">
        <v>265</v>
      </c>
      <c r="AY319" s="3" t="s">
        <v>247</v>
      </c>
      <c r="BE319" s="137" t="n">
        <f aca="false">IF(N319="základní",J319,0)</f>
        <v>0</v>
      </c>
      <c r="BF319" s="137" t="n">
        <f aca="false">IF(N319="snížená",J319,0)</f>
        <v>0</v>
      </c>
      <c r="BG319" s="137" t="n">
        <f aca="false">IF(N319="zákl. přenesená",J319,0)</f>
        <v>0</v>
      </c>
      <c r="BH319" s="137" t="n">
        <f aca="false">IF(N319="sníž. přenesená",J319,0)</f>
        <v>0</v>
      </c>
      <c r="BI319" s="137" t="n">
        <f aca="false">IF(N319="nulová",J319,0)</f>
        <v>0</v>
      </c>
      <c r="BJ319" s="3" t="s">
        <v>81</v>
      </c>
      <c r="BK319" s="137" t="n">
        <f aca="false">ROUND(I319*H319,2)</f>
        <v>0</v>
      </c>
      <c r="BL319" s="3" t="s">
        <v>302</v>
      </c>
      <c r="BM319" s="258" t="s">
        <v>812</v>
      </c>
    </row>
    <row r="320" s="30" customFormat="true" ht="19.2" hidden="false" customHeight="false" outlineLevel="0" collapsed="false">
      <c r="A320" s="26"/>
      <c r="B320" s="27"/>
      <c r="C320" s="28"/>
      <c r="D320" s="259" t="s">
        <v>256</v>
      </c>
      <c r="E320" s="28"/>
      <c r="F320" s="260" t="s">
        <v>811</v>
      </c>
      <c r="G320" s="28"/>
      <c r="H320" s="28"/>
      <c r="I320" s="211"/>
      <c r="J320" s="28"/>
      <c r="K320" s="28"/>
      <c r="L320" s="29"/>
      <c r="M320" s="261"/>
      <c r="N320" s="262"/>
      <c r="O320" s="76"/>
      <c r="P320" s="76"/>
      <c r="Q320" s="76"/>
      <c r="R320" s="76"/>
      <c r="S320" s="76"/>
      <c r="T320" s="77"/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T320" s="3" t="s">
        <v>256</v>
      </c>
      <c r="AU320" s="3" t="s">
        <v>265</v>
      </c>
    </row>
    <row r="321" s="30" customFormat="true" ht="24.15" hidden="false" customHeight="true" outlineLevel="0" collapsed="false">
      <c r="A321" s="26"/>
      <c r="B321" s="27"/>
      <c r="C321" s="246" t="s">
        <v>1892</v>
      </c>
      <c r="D321" s="246" t="s">
        <v>250</v>
      </c>
      <c r="E321" s="247" t="s">
        <v>1893</v>
      </c>
      <c r="F321" s="248" t="s">
        <v>1894</v>
      </c>
      <c r="G321" s="249" t="s">
        <v>332</v>
      </c>
      <c r="H321" s="250" t="n">
        <v>100</v>
      </c>
      <c r="I321" s="251"/>
      <c r="J321" s="252" t="n">
        <f aca="false">ROUND(I321*H321,2)</f>
        <v>0</v>
      </c>
      <c r="K321" s="253"/>
      <c r="L321" s="29"/>
      <c r="M321" s="254"/>
      <c r="N321" s="255" t="s">
        <v>39</v>
      </c>
      <c r="O321" s="76"/>
      <c r="P321" s="256" t="n">
        <f aca="false">O321*H321</f>
        <v>0</v>
      </c>
      <c r="Q321" s="256" t="n">
        <v>0</v>
      </c>
      <c r="R321" s="256" t="n">
        <f aca="false">Q321*H321</f>
        <v>0</v>
      </c>
      <c r="S321" s="256" t="n">
        <v>0</v>
      </c>
      <c r="T321" s="257" t="n">
        <f aca="false">S321*H321</f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258" t="s">
        <v>302</v>
      </c>
      <c r="AT321" s="258" t="s">
        <v>250</v>
      </c>
      <c r="AU321" s="258" t="s">
        <v>265</v>
      </c>
      <c r="AY321" s="3" t="s">
        <v>247</v>
      </c>
      <c r="BE321" s="137" t="n">
        <f aca="false">IF(N321="základní",J321,0)</f>
        <v>0</v>
      </c>
      <c r="BF321" s="137" t="n">
        <f aca="false">IF(N321="snížená",J321,0)</f>
        <v>0</v>
      </c>
      <c r="BG321" s="137" t="n">
        <f aca="false">IF(N321="zákl. přenesená",J321,0)</f>
        <v>0</v>
      </c>
      <c r="BH321" s="137" t="n">
        <f aca="false">IF(N321="sníž. přenesená",J321,0)</f>
        <v>0</v>
      </c>
      <c r="BI321" s="137" t="n">
        <f aca="false">IF(N321="nulová",J321,0)</f>
        <v>0</v>
      </c>
      <c r="BJ321" s="3" t="s">
        <v>81</v>
      </c>
      <c r="BK321" s="137" t="n">
        <f aca="false">ROUND(I321*H321,2)</f>
        <v>0</v>
      </c>
      <c r="BL321" s="3" t="s">
        <v>302</v>
      </c>
      <c r="BM321" s="258" t="s">
        <v>1895</v>
      </c>
    </row>
    <row r="322" s="30" customFormat="true" ht="28.8" hidden="false" customHeight="false" outlineLevel="0" collapsed="false">
      <c r="A322" s="26"/>
      <c r="B322" s="27"/>
      <c r="C322" s="28"/>
      <c r="D322" s="259" t="s">
        <v>256</v>
      </c>
      <c r="E322" s="28"/>
      <c r="F322" s="260" t="s">
        <v>1896</v>
      </c>
      <c r="G322" s="28"/>
      <c r="H322" s="28"/>
      <c r="I322" s="211"/>
      <c r="J322" s="28"/>
      <c r="K322" s="28"/>
      <c r="L322" s="29"/>
      <c r="M322" s="261"/>
      <c r="N322" s="262"/>
      <c r="O322" s="76"/>
      <c r="P322" s="76"/>
      <c r="Q322" s="76"/>
      <c r="R322" s="76"/>
      <c r="S322" s="76"/>
      <c r="T322" s="77"/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T322" s="3" t="s">
        <v>256</v>
      </c>
      <c r="AU322" s="3" t="s">
        <v>265</v>
      </c>
    </row>
    <row r="323" s="30" customFormat="true" ht="24.15" hidden="false" customHeight="true" outlineLevel="0" collapsed="false">
      <c r="A323" s="26"/>
      <c r="B323" s="27"/>
      <c r="C323" s="263" t="s">
        <v>1897</v>
      </c>
      <c r="D323" s="263" t="s">
        <v>288</v>
      </c>
      <c r="E323" s="264" t="s">
        <v>1898</v>
      </c>
      <c r="F323" s="265" t="s">
        <v>1899</v>
      </c>
      <c r="G323" s="266" t="s">
        <v>332</v>
      </c>
      <c r="H323" s="267" t="n">
        <v>100</v>
      </c>
      <c r="I323" s="268"/>
      <c r="J323" s="269" t="n">
        <f aca="false">ROUND(I323*H323,2)</f>
        <v>0</v>
      </c>
      <c r="K323" s="270"/>
      <c r="L323" s="271"/>
      <c r="M323" s="272"/>
      <c r="N323" s="273" t="s">
        <v>39</v>
      </c>
      <c r="O323" s="76"/>
      <c r="P323" s="256" t="n">
        <f aca="false">O323*H323</f>
        <v>0</v>
      </c>
      <c r="Q323" s="256" t="n">
        <v>0.00025</v>
      </c>
      <c r="R323" s="256" t="n">
        <f aca="false">Q323*H323</f>
        <v>0.025</v>
      </c>
      <c r="S323" s="256" t="n">
        <v>0</v>
      </c>
      <c r="T323" s="257" t="n">
        <f aca="false">S323*H323</f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258" t="s">
        <v>324</v>
      </c>
      <c r="AT323" s="258" t="s">
        <v>288</v>
      </c>
      <c r="AU323" s="258" t="s">
        <v>265</v>
      </c>
      <c r="AY323" s="3" t="s">
        <v>247</v>
      </c>
      <c r="BE323" s="137" t="n">
        <f aca="false">IF(N323="základní",J323,0)</f>
        <v>0</v>
      </c>
      <c r="BF323" s="137" t="n">
        <f aca="false">IF(N323="snížená",J323,0)</f>
        <v>0</v>
      </c>
      <c r="BG323" s="137" t="n">
        <f aca="false">IF(N323="zákl. přenesená",J323,0)</f>
        <v>0</v>
      </c>
      <c r="BH323" s="137" t="n">
        <f aca="false">IF(N323="sníž. přenesená",J323,0)</f>
        <v>0</v>
      </c>
      <c r="BI323" s="137" t="n">
        <f aca="false">IF(N323="nulová",J323,0)</f>
        <v>0</v>
      </c>
      <c r="BJ323" s="3" t="s">
        <v>81</v>
      </c>
      <c r="BK323" s="137" t="n">
        <f aca="false">ROUND(I323*H323,2)</f>
        <v>0</v>
      </c>
      <c r="BL323" s="3" t="s">
        <v>302</v>
      </c>
      <c r="BM323" s="258" t="s">
        <v>1900</v>
      </c>
    </row>
    <row r="324" s="30" customFormat="true" ht="19.2" hidden="false" customHeight="false" outlineLevel="0" collapsed="false">
      <c r="A324" s="26"/>
      <c r="B324" s="27"/>
      <c r="C324" s="28"/>
      <c r="D324" s="259" t="s">
        <v>256</v>
      </c>
      <c r="E324" s="28"/>
      <c r="F324" s="260" t="s">
        <v>1899</v>
      </c>
      <c r="G324" s="28"/>
      <c r="H324" s="28"/>
      <c r="I324" s="211"/>
      <c r="J324" s="28"/>
      <c r="K324" s="28"/>
      <c r="L324" s="29"/>
      <c r="M324" s="261"/>
      <c r="N324" s="262"/>
      <c r="O324" s="76"/>
      <c r="P324" s="76"/>
      <c r="Q324" s="76"/>
      <c r="R324" s="76"/>
      <c r="S324" s="76"/>
      <c r="T324" s="77"/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T324" s="3" t="s">
        <v>256</v>
      </c>
      <c r="AU324" s="3" t="s">
        <v>265</v>
      </c>
    </row>
    <row r="325" s="30" customFormat="true" ht="33" hidden="false" customHeight="true" outlineLevel="0" collapsed="false">
      <c r="A325" s="26"/>
      <c r="B325" s="27"/>
      <c r="C325" s="246" t="s">
        <v>813</v>
      </c>
      <c r="D325" s="246" t="s">
        <v>250</v>
      </c>
      <c r="E325" s="247" t="s">
        <v>814</v>
      </c>
      <c r="F325" s="248" t="s">
        <v>815</v>
      </c>
      <c r="G325" s="249" t="s">
        <v>332</v>
      </c>
      <c r="H325" s="250" t="n">
        <v>100</v>
      </c>
      <c r="I325" s="251"/>
      <c r="J325" s="252" t="n">
        <f aca="false">ROUND(I325*H325,2)</f>
        <v>0</v>
      </c>
      <c r="K325" s="253"/>
      <c r="L325" s="29"/>
      <c r="M325" s="254"/>
      <c r="N325" s="255" t="s">
        <v>39</v>
      </c>
      <c r="O325" s="76"/>
      <c r="P325" s="256" t="n">
        <f aca="false">O325*H325</f>
        <v>0</v>
      </c>
      <c r="Q325" s="256" t="n">
        <v>0</v>
      </c>
      <c r="R325" s="256" t="n">
        <f aca="false">Q325*H325</f>
        <v>0</v>
      </c>
      <c r="S325" s="256" t="n">
        <v>0</v>
      </c>
      <c r="T325" s="257" t="n">
        <f aca="false">S325*H325</f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258" t="s">
        <v>302</v>
      </c>
      <c r="AT325" s="258" t="s">
        <v>250</v>
      </c>
      <c r="AU325" s="258" t="s">
        <v>265</v>
      </c>
      <c r="AY325" s="3" t="s">
        <v>247</v>
      </c>
      <c r="BE325" s="137" t="n">
        <f aca="false">IF(N325="základní",J325,0)</f>
        <v>0</v>
      </c>
      <c r="BF325" s="137" t="n">
        <f aca="false">IF(N325="snížená",J325,0)</f>
        <v>0</v>
      </c>
      <c r="BG325" s="137" t="n">
        <f aca="false">IF(N325="zákl. přenesená",J325,0)</f>
        <v>0</v>
      </c>
      <c r="BH325" s="137" t="n">
        <f aca="false">IF(N325="sníž. přenesená",J325,0)</f>
        <v>0</v>
      </c>
      <c r="BI325" s="137" t="n">
        <f aca="false">IF(N325="nulová",J325,0)</f>
        <v>0</v>
      </c>
      <c r="BJ325" s="3" t="s">
        <v>81</v>
      </c>
      <c r="BK325" s="137" t="n">
        <f aca="false">ROUND(I325*H325,2)</f>
        <v>0</v>
      </c>
      <c r="BL325" s="3" t="s">
        <v>302</v>
      </c>
      <c r="BM325" s="258" t="s">
        <v>816</v>
      </c>
    </row>
    <row r="326" s="30" customFormat="true" ht="28.8" hidden="false" customHeight="false" outlineLevel="0" collapsed="false">
      <c r="A326" s="26"/>
      <c r="B326" s="27"/>
      <c r="C326" s="28"/>
      <c r="D326" s="259" t="s">
        <v>256</v>
      </c>
      <c r="E326" s="28"/>
      <c r="F326" s="260" t="s">
        <v>817</v>
      </c>
      <c r="G326" s="28"/>
      <c r="H326" s="28"/>
      <c r="I326" s="211"/>
      <c r="J326" s="28"/>
      <c r="K326" s="28"/>
      <c r="L326" s="29"/>
      <c r="M326" s="261"/>
      <c r="N326" s="262"/>
      <c r="O326" s="76"/>
      <c r="P326" s="76"/>
      <c r="Q326" s="76"/>
      <c r="R326" s="76"/>
      <c r="S326" s="76"/>
      <c r="T326" s="77"/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T326" s="3" t="s">
        <v>256</v>
      </c>
      <c r="AU326" s="3" t="s">
        <v>265</v>
      </c>
    </row>
    <row r="327" s="30" customFormat="true" ht="24.15" hidden="false" customHeight="true" outlineLevel="0" collapsed="false">
      <c r="A327" s="26"/>
      <c r="B327" s="27"/>
      <c r="C327" s="263" t="s">
        <v>818</v>
      </c>
      <c r="D327" s="263" t="s">
        <v>288</v>
      </c>
      <c r="E327" s="264" t="s">
        <v>819</v>
      </c>
      <c r="F327" s="265" t="s">
        <v>820</v>
      </c>
      <c r="G327" s="266" t="s">
        <v>332</v>
      </c>
      <c r="H327" s="267" t="n">
        <v>100</v>
      </c>
      <c r="I327" s="268"/>
      <c r="J327" s="269" t="n">
        <f aca="false">ROUND(I327*H327,2)</f>
        <v>0</v>
      </c>
      <c r="K327" s="270"/>
      <c r="L327" s="271"/>
      <c r="M327" s="272"/>
      <c r="N327" s="273" t="s">
        <v>39</v>
      </c>
      <c r="O327" s="76"/>
      <c r="P327" s="256" t="n">
        <f aca="false">O327*H327</f>
        <v>0</v>
      </c>
      <c r="Q327" s="256" t="n">
        <v>7E-005</v>
      </c>
      <c r="R327" s="256" t="n">
        <f aca="false">Q327*H327</f>
        <v>0.007</v>
      </c>
      <c r="S327" s="256" t="n">
        <v>0</v>
      </c>
      <c r="T327" s="257" t="n">
        <f aca="false">S327*H327</f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258" t="s">
        <v>324</v>
      </c>
      <c r="AT327" s="258" t="s">
        <v>288</v>
      </c>
      <c r="AU327" s="258" t="s">
        <v>265</v>
      </c>
      <c r="AY327" s="3" t="s">
        <v>247</v>
      </c>
      <c r="BE327" s="137" t="n">
        <f aca="false">IF(N327="základní",J327,0)</f>
        <v>0</v>
      </c>
      <c r="BF327" s="137" t="n">
        <f aca="false">IF(N327="snížená",J327,0)</f>
        <v>0</v>
      </c>
      <c r="BG327" s="137" t="n">
        <f aca="false">IF(N327="zákl. přenesená",J327,0)</f>
        <v>0</v>
      </c>
      <c r="BH327" s="137" t="n">
        <f aca="false">IF(N327="sníž. přenesená",J327,0)</f>
        <v>0</v>
      </c>
      <c r="BI327" s="137" t="n">
        <f aca="false">IF(N327="nulová",J327,0)</f>
        <v>0</v>
      </c>
      <c r="BJ327" s="3" t="s">
        <v>81</v>
      </c>
      <c r="BK327" s="137" t="n">
        <f aca="false">ROUND(I327*H327,2)</f>
        <v>0</v>
      </c>
      <c r="BL327" s="3" t="s">
        <v>302</v>
      </c>
      <c r="BM327" s="258" t="s">
        <v>821</v>
      </c>
    </row>
    <row r="328" s="30" customFormat="true" ht="19.2" hidden="false" customHeight="false" outlineLevel="0" collapsed="false">
      <c r="A328" s="26"/>
      <c r="B328" s="27"/>
      <c r="C328" s="28"/>
      <c r="D328" s="259" t="s">
        <v>256</v>
      </c>
      <c r="E328" s="28"/>
      <c r="F328" s="260" t="s">
        <v>820</v>
      </c>
      <c r="G328" s="28"/>
      <c r="H328" s="28"/>
      <c r="I328" s="211"/>
      <c r="J328" s="28"/>
      <c r="K328" s="28"/>
      <c r="L328" s="29"/>
      <c r="M328" s="261"/>
      <c r="N328" s="262"/>
      <c r="O328" s="76"/>
      <c r="P328" s="76"/>
      <c r="Q328" s="76"/>
      <c r="R328" s="76"/>
      <c r="S328" s="76"/>
      <c r="T328" s="77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T328" s="3" t="s">
        <v>256</v>
      </c>
      <c r="AU328" s="3" t="s">
        <v>265</v>
      </c>
    </row>
    <row r="329" s="30" customFormat="true" ht="33" hidden="false" customHeight="true" outlineLevel="0" collapsed="false">
      <c r="A329" s="26"/>
      <c r="B329" s="27"/>
      <c r="C329" s="246" t="s">
        <v>1901</v>
      </c>
      <c r="D329" s="246" t="s">
        <v>250</v>
      </c>
      <c r="E329" s="247" t="s">
        <v>1902</v>
      </c>
      <c r="F329" s="248" t="s">
        <v>1903</v>
      </c>
      <c r="G329" s="249" t="s">
        <v>332</v>
      </c>
      <c r="H329" s="250" t="n">
        <v>70</v>
      </c>
      <c r="I329" s="251"/>
      <c r="J329" s="252" t="n">
        <f aca="false">ROUND(I329*H329,2)</f>
        <v>0</v>
      </c>
      <c r="K329" s="253"/>
      <c r="L329" s="29"/>
      <c r="M329" s="254"/>
      <c r="N329" s="255" t="s">
        <v>39</v>
      </c>
      <c r="O329" s="76"/>
      <c r="P329" s="256" t="n">
        <f aca="false">O329*H329</f>
        <v>0</v>
      </c>
      <c r="Q329" s="256" t="n">
        <v>0</v>
      </c>
      <c r="R329" s="256" t="n">
        <f aca="false">Q329*H329</f>
        <v>0</v>
      </c>
      <c r="S329" s="256" t="n">
        <v>0</v>
      </c>
      <c r="T329" s="257" t="n">
        <f aca="false">S329*H329</f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258" t="s">
        <v>302</v>
      </c>
      <c r="AT329" s="258" t="s">
        <v>250</v>
      </c>
      <c r="AU329" s="258" t="s">
        <v>265</v>
      </c>
      <c r="AY329" s="3" t="s">
        <v>247</v>
      </c>
      <c r="BE329" s="137" t="n">
        <f aca="false">IF(N329="základní",J329,0)</f>
        <v>0</v>
      </c>
      <c r="BF329" s="137" t="n">
        <f aca="false">IF(N329="snížená",J329,0)</f>
        <v>0</v>
      </c>
      <c r="BG329" s="137" t="n">
        <f aca="false">IF(N329="zákl. přenesená",J329,0)</f>
        <v>0</v>
      </c>
      <c r="BH329" s="137" t="n">
        <f aca="false">IF(N329="sníž. přenesená",J329,0)</f>
        <v>0</v>
      </c>
      <c r="BI329" s="137" t="n">
        <f aca="false">IF(N329="nulová",J329,0)</f>
        <v>0</v>
      </c>
      <c r="BJ329" s="3" t="s">
        <v>81</v>
      </c>
      <c r="BK329" s="137" t="n">
        <f aca="false">ROUND(I329*H329,2)</f>
        <v>0</v>
      </c>
      <c r="BL329" s="3" t="s">
        <v>302</v>
      </c>
      <c r="BM329" s="258" t="s">
        <v>1904</v>
      </c>
    </row>
    <row r="330" s="30" customFormat="true" ht="19.2" hidden="false" customHeight="false" outlineLevel="0" collapsed="false">
      <c r="A330" s="26"/>
      <c r="B330" s="27"/>
      <c r="C330" s="28"/>
      <c r="D330" s="259" t="s">
        <v>256</v>
      </c>
      <c r="E330" s="28"/>
      <c r="F330" s="260" t="s">
        <v>1903</v>
      </c>
      <c r="G330" s="28"/>
      <c r="H330" s="28"/>
      <c r="I330" s="211"/>
      <c r="J330" s="28"/>
      <c r="K330" s="28"/>
      <c r="L330" s="29"/>
      <c r="M330" s="261"/>
      <c r="N330" s="262"/>
      <c r="O330" s="76"/>
      <c r="P330" s="76"/>
      <c r="Q330" s="76"/>
      <c r="R330" s="76"/>
      <c r="S330" s="76"/>
      <c r="T330" s="77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T330" s="3" t="s">
        <v>256</v>
      </c>
      <c r="AU330" s="3" t="s">
        <v>265</v>
      </c>
    </row>
    <row r="331" s="30" customFormat="true" ht="24.15" hidden="false" customHeight="true" outlineLevel="0" collapsed="false">
      <c r="A331" s="26"/>
      <c r="B331" s="27"/>
      <c r="C331" s="263" t="s">
        <v>1905</v>
      </c>
      <c r="D331" s="263" t="s">
        <v>288</v>
      </c>
      <c r="E331" s="264" t="s">
        <v>1030</v>
      </c>
      <c r="F331" s="265" t="s">
        <v>1031</v>
      </c>
      <c r="G331" s="266" t="s">
        <v>332</v>
      </c>
      <c r="H331" s="267" t="n">
        <v>70</v>
      </c>
      <c r="I331" s="268"/>
      <c r="J331" s="269" t="n">
        <f aca="false">ROUND(I331*H331,2)</f>
        <v>0</v>
      </c>
      <c r="K331" s="270"/>
      <c r="L331" s="271"/>
      <c r="M331" s="272"/>
      <c r="N331" s="273" t="s">
        <v>39</v>
      </c>
      <c r="O331" s="76"/>
      <c r="P331" s="256" t="n">
        <f aca="false">O331*H331</f>
        <v>0</v>
      </c>
      <c r="Q331" s="256" t="n">
        <v>7E-005</v>
      </c>
      <c r="R331" s="256" t="n">
        <f aca="false">Q331*H331</f>
        <v>0.0049</v>
      </c>
      <c r="S331" s="256" t="n">
        <v>0</v>
      </c>
      <c r="T331" s="257" t="n">
        <f aca="false">S331*H331</f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258" t="s">
        <v>324</v>
      </c>
      <c r="AT331" s="258" t="s">
        <v>288</v>
      </c>
      <c r="AU331" s="258" t="s">
        <v>265</v>
      </c>
      <c r="AY331" s="3" t="s">
        <v>247</v>
      </c>
      <c r="BE331" s="137" t="n">
        <f aca="false">IF(N331="základní",J331,0)</f>
        <v>0</v>
      </c>
      <c r="BF331" s="137" t="n">
        <f aca="false">IF(N331="snížená",J331,0)</f>
        <v>0</v>
      </c>
      <c r="BG331" s="137" t="n">
        <f aca="false">IF(N331="zákl. přenesená",J331,0)</f>
        <v>0</v>
      </c>
      <c r="BH331" s="137" t="n">
        <f aca="false">IF(N331="sníž. přenesená",J331,0)</f>
        <v>0</v>
      </c>
      <c r="BI331" s="137" t="n">
        <f aca="false">IF(N331="nulová",J331,0)</f>
        <v>0</v>
      </c>
      <c r="BJ331" s="3" t="s">
        <v>81</v>
      </c>
      <c r="BK331" s="137" t="n">
        <f aca="false">ROUND(I331*H331,2)</f>
        <v>0</v>
      </c>
      <c r="BL331" s="3" t="s">
        <v>302</v>
      </c>
      <c r="BM331" s="258" t="s">
        <v>1906</v>
      </c>
    </row>
    <row r="332" s="30" customFormat="true" ht="10.2" hidden="false" customHeight="false" outlineLevel="0" collapsed="false">
      <c r="A332" s="26"/>
      <c r="B332" s="27"/>
      <c r="C332" s="28"/>
      <c r="D332" s="259" t="s">
        <v>256</v>
      </c>
      <c r="E332" s="28"/>
      <c r="F332" s="260" t="s">
        <v>1031</v>
      </c>
      <c r="G332" s="28"/>
      <c r="H332" s="28"/>
      <c r="I332" s="211"/>
      <c r="J332" s="28"/>
      <c r="K332" s="28"/>
      <c r="L332" s="29"/>
      <c r="M332" s="261"/>
      <c r="N332" s="262"/>
      <c r="O332" s="76"/>
      <c r="P332" s="76"/>
      <c r="Q332" s="76"/>
      <c r="R332" s="76"/>
      <c r="S332" s="76"/>
      <c r="T332" s="77"/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T332" s="3" t="s">
        <v>256</v>
      </c>
      <c r="AU332" s="3" t="s">
        <v>265</v>
      </c>
    </row>
    <row r="333" s="274" customFormat="true" ht="20.4" hidden="false" customHeight="false" outlineLevel="0" collapsed="false">
      <c r="B333" s="275"/>
      <c r="C333" s="276"/>
      <c r="D333" s="259" t="s">
        <v>327</v>
      </c>
      <c r="E333" s="276"/>
      <c r="F333" s="277" t="s">
        <v>1907</v>
      </c>
      <c r="G333" s="276"/>
      <c r="H333" s="278" t="n">
        <v>70</v>
      </c>
      <c r="I333" s="279"/>
      <c r="J333" s="276"/>
      <c r="K333" s="276"/>
      <c r="L333" s="280"/>
      <c r="M333" s="281"/>
      <c r="N333" s="282"/>
      <c r="O333" s="282"/>
      <c r="P333" s="282"/>
      <c r="Q333" s="282"/>
      <c r="R333" s="282"/>
      <c r="S333" s="282"/>
      <c r="T333" s="283"/>
      <c r="AT333" s="284" t="s">
        <v>327</v>
      </c>
      <c r="AU333" s="284" t="s">
        <v>265</v>
      </c>
      <c r="AV333" s="274" t="s">
        <v>83</v>
      </c>
      <c r="AW333" s="274" t="s">
        <v>3</v>
      </c>
      <c r="AX333" s="274" t="s">
        <v>81</v>
      </c>
      <c r="AY333" s="284" t="s">
        <v>247</v>
      </c>
    </row>
    <row r="334" s="30" customFormat="true" ht="24.15" hidden="false" customHeight="true" outlineLevel="0" collapsed="false">
      <c r="A334" s="26"/>
      <c r="B334" s="27"/>
      <c r="C334" s="246" t="s">
        <v>1908</v>
      </c>
      <c r="D334" s="246" t="s">
        <v>250</v>
      </c>
      <c r="E334" s="247" t="s">
        <v>872</v>
      </c>
      <c r="F334" s="248" t="s">
        <v>873</v>
      </c>
      <c r="G334" s="249" t="s">
        <v>332</v>
      </c>
      <c r="H334" s="250" t="n">
        <v>8</v>
      </c>
      <c r="I334" s="251"/>
      <c r="J334" s="252" t="n">
        <f aca="false">ROUND(I334*H334,2)</f>
        <v>0</v>
      </c>
      <c r="K334" s="253"/>
      <c r="L334" s="29"/>
      <c r="M334" s="254"/>
      <c r="N334" s="255" t="s">
        <v>39</v>
      </c>
      <c r="O334" s="76"/>
      <c r="P334" s="256" t="n">
        <f aca="false">O334*H334</f>
        <v>0</v>
      </c>
      <c r="Q334" s="256" t="n">
        <v>0</v>
      </c>
      <c r="R334" s="256" t="n">
        <f aca="false">Q334*H334</f>
        <v>0</v>
      </c>
      <c r="S334" s="256" t="n">
        <v>0</v>
      </c>
      <c r="T334" s="257" t="n">
        <f aca="false">S334*H334</f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258" t="s">
        <v>302</v>
      </c>
      <c r="AT334" s="258" t="s">
        <v>250</v>
      </c>
      <c r="AU334" s="258" t="s">
        <v>265</v>
      </c>
      <c r="AY334" s="3" t="s">
        <v>247</v>
      </c>
      <c r="BE334" s="137" t="n">
        <f aca="false">IF(N334="základní",J334,0)</f>
        <v>0</v>
      </c>
      <c r="BF334" s="137" t="n">
        <f aca="false">IF(N334="snížená",J334,0)</f>
        <v>0</v>
      </c>
      <c r="BG334" s="137" t="n">
        <f aca="false">IF(N334="zákl. přenesená",J334,0)</f>
        <v>0</v>
      </c>
      <c r="BH334" s="137" t="n">
        <f aca="false">IF(N334="sníž. přenesená",J334,0)</f>
        <v>0</v>
      </c>
      <c r="BI334" s="137" t="n">
        <f aca="false">IF(N334="nulová",J334,0)</f>
        <v>0</v>
      </c>
      <c r="BJ334" s="3" t="s">
        <v>81</v>
      </c>
      <c r="BK334" s="137" t="n">
        <f aca="false">ROUND(I334*H334,2)</f>
        <v>0</v>
      </c>
      <c r="BL334" s="3" t="s">
        <v>302</v>
      </c>
      <c r="BM334" s="258" t="s">
        <v>1909</v>
      </c>
    </row>
    <row r="335" s="30" customFormat="true" ht="28.8" hidden="false" customHeight="false" outlineLevel="0" collapsed="false">
      <c r="A335" s="26"/>
      <c r="B335" s="27"/>
      <c r="C335" s="28"/>
      <c r="D335" s="259" t="s">
        <v>256</v>
      </c>
      <c r="E335" s="28"/>
      <c r="F335" s="260" t="s">
        <v>875</v>
      </c>
      <c r="G335" s="28"/>
      <c r="H335" s="28"/>
      <c r="I335" s="211"/>
      <c r="J335" s="28"/>
      <c r="K335" s="28"/>
      <c r="L335" s="29"/>
      <c r="M335" s="261"/>
      <c r="N335" s="262"/>
      <c r="O335" s="76"/>
      <c r="P335" s="76"/>
      <c r="Q335" s="76"/>
      <c r="R335" s="76"/>
      <c r="S335" s="76"/>
      <c r="T335" s="77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T335" s="3" t="s">
        <v>256</v>
      </c>
      <c r="AU335" s="3" t="s">
        <v>265</v>
      </c>
    </row>
    <row r="336" s="30" customFormat="true" ht="24.15" hidden="false" customHeight="true" outlineLevel="0" collapsed="false">
      <c r="A336" s="26"/>
      <c r="B336" s="27"/>
      <c r="C336" s="263" t="s">
        <v>1910</v>
      </c>
      <c r="D336" s="263" t="s">
        <v>288</v>
      </c>
      <c r="E336" s="264" t="s">
        <v>1911</v>
      </c>
      <c r="F336" s="265" t="s">
        <v>1912</v>
      </c>
      <c r="G336" s="266" t="s">
        <v>332</v>
      </c>
      <c r="H336" s="267" t="n">
        <v>8</v>
      </c>
      <c r="I336" s="268"/>
      <c r="J336" s="269" t="n">
        <f aca="false">ROUND(I336*H336,2)</f>
        <v>0</v>
      </c>
      <c r="K336" s="270"/>
      <c r="L336" s="271"/>
      <c r="M336" s="272"/>
      <c r="N336" s="273" t="s">
        <v>39</v>
      </c>
      <c r="O336" s="76"/>
      <c r="P336" s="256" t="n">
        <f aca="false">O336*H336</f>
        <v>0</v>
      </c>
      <c r="Q336" s="256" t="n">
        <v>0.00039</v>
      </c>
      <c r="R336" s="256" t="n">
        <f aca="false">Q336*H336</f>
        <v>0.00312</v>
      </c>
      <c r="S336" s="256" t="n">
        <v>0</v>
      </c>
      <c r="T336" s="257" t="n">
        <f aca="false">S336*H336</f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258" t="s">
        <v>324</v>
      </c>
      <c r="AT336" s="258" t="s">
        <v>288</v>
      </c>
      <c r="AU336" s="258" t="s">
        <v>265</v>
      </c>
      <c r="AY336" s="3" t="s">
        <v>247</v>
      </c>
      <c r="BE336" s="137" t="n">
        <f aca="false">IF(N336="základní",J336,0)</f>
        <v>0</v>
      </c>
      <c r="BF336" s="137" t="n">
        <f aca="false">IF(N336="snížená",J336,0)</f>
        <v>0</v>
      </c>
      <c r="BG336" s="137" t="n">
        <f aca="false">IF(N336="zákl. přenesená",J336,0)</f>
        <v>0</v>
      </c>
      <c r="BH336" s="137" t="n">
        <f aca="false">IF(N336="sníž. přenesená",J336,0)</f>
        <v>0</v>
      </c>
      <c r="BI336" s="137" t="n">
        <f aca="false">IF(N336="nulová",J336,0)</f>
        <v>0</v>
      </c>
      <c r="BJ336" s="3" t="s">
        <v>81</v>
      </c>
      <c r="BK336" s="137" t="n">
        <f aca="false">ROUND(I336*H336,2)</f>
        <v>0</v>
      </c>
      <c r="BL336" s="3" t="s">
        <v>302</v>
      </c>
      <c r="BM336" s="258" t="s">
        <v>1913</v>
      </c>
    </row>
    <row r="337" s="30" customFormat="true" ht="19.2" hidden="false" customHeight="false" outlineLevel="0" collapsed="false">
      <c r="A337" s="26"/>
      <c r="B337" s="27"/>
      <c r="C337" s="28"/>
      <c r="D337" s="259" t="s">
        <v>256</v>
      </c>
      <c r="E337" s="28"/>
      <c r="F337" s="260" t="s">
        <v>1912</v>
      </c>
      <c r="G337" s="28"/>
      <c r="H337" s="28"/>
      <c r="I337" s="211"/>
      <c r="J337" s="28"/>
      <c r="K337" s="28"/>
      <c r="L337" s="29"/>
      <c r="M337" s="261"/>
      <c r="N337" s="262"/>
      <c r="O337" s="76"/>
      <c r="P337" s="76"/>
      <c r="Q337" s="76"/>
      <c r="R337" s="76"/>
      <c r="S337" s="76"/>
      <c r="T337" s="77"/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T337" s="3" t="s">
        <v>256</v>
      </c>
      <c r="AU337" s="3" t="s">
        <v>265</v>
      </c>
    </row>
    <row r="338" s="30" customFormat="true" ht="24.15" hidden="false" customHeight="true" outlineLevel="0" collapsed="false">
      <c r="A338" s="26"/>
      <c r="B338" s="27"/>
      <c r="C338" s="246" t="s">
        <v>1606</v>
      </c>
      <c r="D338" s="246" t="s">
        <v>250</v>
      </c>
      <c r="E338" s="247" t="s">
        <v>1914</v>
      </c>
      <c r="F338" s="248" t="s">
        <v>1915</v>
      </c>
      <c r="G338" s="249" t="s">
        <v>291</v>
      </c>
      <c r="H338" s="250" t="n">
        <v>2</v>
      </c>
      <c r="I338" s="251"/>
      <c r="J338" s="252" t="n">
        <f aca="false">ROUND(I338*H338,2)</f>
        <v>0</v>
      </c>
      <c r="K338" s="253"/>
      <c r="L338" s="29"/>
      <c r="M338" s="254"/>
      <c r="N338" s="255" t="s">
        <v>39</v>
      </c>
      <c r="O338" s="76"/>
      <c r="P338" s="256" t="n">
        <f aca="false">O338*H338</f>
        <v>0</v>
      </c>
      <c r="Q338" s="256" t="n">
        <v>0</v>
      </c>
      <c r="R338" s="256" t="n">
        <f aca="false">Q338*H338</f>
        <v>0</v>
      </c>
      <c r="S338" s="256" t="n">
        <v>0</v>
      </c>
      <c r="T338" s="257" t="n">
        <f aca="false">S338*H338</f>
        <v>0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258" t="s">
        <v>302</v>
      </c>
      <c r="AT338" s="258" t="s">
        <v>250</v>
      </c>
      <c r="AU338" s="258" t="s">
        <v>265</v>
      </c>
      <c r="AY338" s="3" t="s">
        <v>247</v>
      </c>
      <c r="BE338" s="137" t="n">
        <f aca="false">IF(N338="základní",J338,0)</f>
        <v>0</v>
      </c>
      <c r="BF338" s="137" t="n">
        <f aca="false">IF(N338="snížená",J338,0)</f>
        <v>0</v>
      </c>
      <c r="BG338" s="137" t="n">
        <f aca="false">IF(N338="zákl. přenesená",J338,0)</f>
        <v>0</v>
      </c>
      <c r="BH338" s="137" t="n">
        <f aca="false">IF(N338="sníž. přenesená",J338,0)</f>
        <v>0</v>
      </c>
      <c r="BI338" s="137" t="n">
        <f aca="false">IF(N338="nulová",J338,0)</f>
        <v>0</v>
      </c>
      <c r="BJ338" s="3" t="s">
        <v>81</v>
      </c>
      <c r="BK338" s="137" t="n">
        <f aca="false">ROUND(I338*H338,2)</f>
        <v>0</v>
      </c>
      <c r="BL338" s="3" t="s">
        <v>302</v>
      </c>
      <c r="BM338" s="258" t="s">
        <v>1916</v>
      </c>
    </row>
    <row r="339" s="30" customFormat="true" ht="10.2" hidden="false" customHeight="false" outlineLevel="0" collapsed="false">
      <c r="A339" s="26"/>
      <c r="B339" s="27"/>
      <c r="C339" s="28"/>
      <c r="D339" s="259" t="s">
        <v>256</v>
      </c>
      <c r="E339" s="28"/>
      <c r="F339" s="260" t="s">
        <v>1917</v>
      </c>
      <c r="G339" s="28"/>
      <c r="H339" s="28"/>
      <c r="I339" s="211"/>
      <c r="J339" s="28"/>
      <c r="K339" s="28"/>
      <c r="L339" s="29"/>
      <c r="M339" s="261"/>
      <c r="N339" s="262"/>
      <c r="O339" s="76"/>
      <c r="P339" s="76"/>
      <c r="Q339" s="76"/>
      <c r="R339" s="76"/>
      <c r="S339" s="76"/>
      <c r="T339" s="77"/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T339" s="3" t="s">
        <v>256</v>
      </c>
      <c r="AU339" s="3" t="s">
        <v>265</v>
      </c>
    </row>
    <row r="340" s="30" customFormat="true" ht="16.5" hidden="false" customHeight="true" outlineLevel="0" collapsed="false">
      <c r="A340" s="26"/>
      <c r="B340" s="27"/>
      <c r="C340" s="263" t="s">
        <v>1608</v>
      </c>
      <c r="D340" s="263" t="s">
        <v>288</v>
      </c>
      <c r="E340" s="264" t="s">
        <v>1918</v>
      </c>
      <c r="F340" s="265" t="s">
        <v>1919</v>
      </c>
      <c r="G340" s="266" t="s">
        <v>1920</v>
      </c>
      <c r="H340" s="267" t="n">
        <v>2</v>
      </c>
      <c r="I340" s="268"/>
      <c r="J340" s="269" t="n">
        <f aca="false">ROUND(I340*H340,2)</f>
        <v>0</v>
      </c>
      <c r="K340" s="270"/>
      <c r="L340" s="271"/>
      <c r="M340" s="272"/>
      <c r="N340" s="273" t="s">
        <v>39</v>
      </c>
      <c r="O340" s="76"/>
      <c r="P340" s="256" t="n">
        <f aca="false">O340*H340</f>
        <v>0</v>
      </c>
      <c r="Q340" s="256" t="n">
        <v>0.0067</v>
      </c>
      <c r="R340" s="256" t="n">
        <f aca="false">Q340*H340</f>
        <v>0.0134</v>
      </c>
      <c r="S340" s="256" t="n">
        <v>0</v>
      </c>
      <c r="T340" s="257" t="n">
        <f aca="false">S340*H340</f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258" t="s">
        <v>324</v>
      </c>
      <c r="AT340" s="258" t="s">
        <v>288</v>
      </c>
      <c r="AU340" s="258" t="s">
        <v>265</v>
      </c>
      <c r="AY340" s="3" t="s">
        <v>247</v>
      </c>
      <c r="BE340" s="137" t="n">
        <f aca="false">IF(N340="základní",J340,0)</f>
        <v>0</v>
      </c>
      <c r="BF340" s="137" t="n">
        <f aca="false">IF(N340="snížená",J340,0)</f>
        <v>0</v>
      </c>
      <c r="BG340" s="137" t="n">
        <f aca="false">IF(N340="zákl. přenesená",J340,0)</f>
        <v>0</v>
      </c>
      <c r="BH340" s="137" t="n">
        <f aca="false">IF(N340="sníž. přenesená",J340,0)</f>
        <v>0</v>
      </c>
      <c r="BI340" s="137" t="n">
        <f aca="false">IF(N340="nulová",J340,0)</f>
        <v>0</v>
      </c>
      <c r="BJ340" s="3" t="s">
        <v>81</v>
      </c>
      <c r="BK340" s="137" t="n">
        <f aca="false">ROUND(I340*H340,2)</f>
        <v>0</v>
      </c>
      <c r="BL340" s="3" t="s">
        <v>302</v>
      </c>
      <c r="BM340" s="258" t="s">
        <v>1921</v>
      </c>
    </row>
    <row r="341" s="30" customFormat="true" ht="10.2" hidden="false" customHeight="false" outlineLevel="0" collapsed="false">
      <c r="A341" s="26"/>
      <c r="B341" s="27"/>
      <c r="C341" s="28"/>
      <c r="D341" s="259" t="s">
        <v>256</v>
      </c>
      <c r="E341" s="28"/>
      <c r="F341" s="260" t="s">
        <v>1919</v>
      </c>
      <c r="G341" s="28"/>
      <c r="H341" s="28"/>
      <c r="I341" s="211"/>
      <c r="J341" s="28"/>
      <c r="K341" s="28"/>
      <c r="L341" s="29"/>
      <c r="M341" s="261"/>
      <c r="N341" s="262"/>
      <c r="O341" s="76"/>
      <c r="P341" s="76"/>
      <c r="Q341" s="76"/>
      <c r="R341" s="76"/>
      <c r="S341" s="76"/>
      <c r="T341" s="77"/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T341" s="3" t="s">
        <v>256</v>
      </c>
      <c r="AU341" s="3" t="s">
        <v>265</v>
      </c>
    </row>
    <row r="342" s="30" customFormat="true" ht="24.15" hidden="false" customHeight="true" outlineLevel="0" collapsed="false">
      <c r="A342" s="26"/>
      <c r="B342" s="27"/>
      <c r="C342" s="263" t="s">
        <v>1610</v>
      </c>
      <c r="D342" s="263" t="s">
        <v>288</v>
      </c>
      <c r="E342" s="264" t="s">
        <v>1922</v>
      </c>
      <c r="F342" s="265" t="s">
        <v>1923</v>
      </c>
      <c r="G342" s="266" t="s">
        <v>291</v>
      </c>
      <c r="H342" s="267" t="n">
        <v>2</v>
      </c>
      <c r="I342" s="268"/>
      <c r="J342" s="269" t="n">
        <f aca="false">ROUND(I342*H342,2)</f>
        <v>0</v>
      </c>
      <c r="K342" s="270"/>
      <c r="L342" s="271"/>
      <c r="M342" s="272"/>
      <c r="N342" s="273" t="s">
        <v>39</v>
      </c>
      <c r="O342" s="76"/>
      <c r="P342" s="256" t="n">
        <f aca="false">O342*H342</f>
        <v>0</v>
      </c>
      <c r="Q342" s="256" t="n">
        <v>0.00153</v>
      </c>
      <c r="R342" s="256" t="n">
        <f aca="false">Q342*H342</f>
        <v>0.00306</v>
      </c>
      <c r="S342" s="256" t="n">
        <v>0</v>
      </c>
      <c r="T342" s="257" t="n">
        <f aca="false">S342*H342</f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258" t="s">
        <v>324</v>
      </c>
      <c r="AT342" s="258" t="s">
        <v>288</v>
      </c>
      <c r="AU342" s="258" t="s">
        <v>265</v>
      </c>
      <c r="AY342" s="3" t="s">
        <v>247</v>
      </c>
      <c r="BE342" s="137" t="n">
        <f aca="false">IF(N342="základní",J342,0)</f>
        <v>0</v>
      </c>
      <c r="BF342" s="137" t="n">
        <f aca="false">IF(N342="snížená",J342,0)</f>
        <v>0</v>
      </c>
      <c r="BG342" s="137" t="n">
        <f aca="false">IF(N342="zákl. přenesená",J342,0)</f>
        <v>0</v>
      </c>
      <c r="BH342" s="137" t="n">
        <f aca="false">IF(N342="sníž. přenesená",J342,0)</f>
        <v>0</v>
      </c>
      <c r="BI342" s="137" t="n">
        <f aca="false">IF(N342="nulová",J342,0)</f>
        <v>0</v>
      </c>
      <c r="BJ342" s="3" t="s">
        <v>81</v>
      </c>
      <c r="BK342" s="137" t="n">
        <f aca="false">ROUND(I342*H342,2)</f>
        <v>0</v>
      </c>
      <c r="BL342" s="3" t="s">
        <v>302</v>
      </c>
      <c r="BM342" s="258" t="s">
        <v>1924</v>
      </c>
    </row>
    <row r="343" s="30" customFormat="true" ht="19.2" hidden="false" customHeight="false" outlineLevel="0" collapsed="false">
      <c r="A343" s="26"/>
      <c r="B343" s="27"/>
      <c r="C343" s="28"/>
      <c r="D343" s="259" t="s">
        <v>256</v>
      </c>
      <c r="E343" s="28"/>
      <c r="F343" s="260" t="s">
        <v>1923</v>
      </c>
      <c r="G343" s="28"/>
      <c r="H343" s="28"/>
      <c r="I343" s="211"/>
      <c r="J343" s="28"/>
      <c r="K343" s="28"/>
      <c r="L343" s="29"/>
      <c r="M343" s="261"/>
      <c r="N343" s="262"/>
      <c r="O343" s="76"/>
      <c r="P343" s="76"/>
      <c r="Q343" s="76"/>
      <c r="R343" s="76"/>
      <c r="S343" s="76"/>
      <c r="T343" s="77"/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T343" s="3" t="s">
        <v>256</v>
      </c>
      <c r="AU343" s="3" t="s">
        <v>265</v>
      </c>
    </row>
    <row r="344" s="30" customFormat="true" ht="24.15" hidden="false" customHeight="true" outlineLevel="0" collapsed="false">
      <c r="A344" s="26"/>
      <c r="B344" s="27"/>
      <c r="C344" s="263" t="s">
        <v>1612</v>
      </c>
      <c r="D344" s="263" t="s">
        <v>288</v>
      </c>
      <c r="E344" s="264" t="s">
        <v>1925</v>
      </c>
      <c r="F344" s="265" t="s">
        <v>1926</v>
      </c>
      <c r="G344" s="266" t="s">
        <v>291</v>
      </c>
      <c r="H344" s="267" t="n">
        <v>2</v>
      </c>
      <c r="I344" s="268"/>
      <c r="J344" s="269" t="n">
        <f aca="false">ROUND(I344*H344,2)</f>
        <v>0</v>
      </c>
      <c r="K344" s="270"/>
      <c r="L344" s="271"/>
      <c r="M344" s="272"/>
      <c r="N344" s="273" t="s">
        <v>39</v>
      </c>
      <c r="O344" s="76"/>
      <c r="P344" s="256" t="n">
        <f aca="false">O344*H344</f>
        <v>0</v>
      </c>
      <c r="Q344" s="256" t="n">
        <v>0.0035</v>
      </c>
      <c r="R344" s="256" t="n">
        <f aca="false">Q344*H344</f>
        <v>0.007</v>
      </c>
      <c r="S344" s="256" t="n">
        <v>0</v>
      </c>
      <c r="T344" s="257" t="n">
        <f aca="false">S344*H344</f>
        <v>0</v>
      </c>
      <c r="U344" s="26"/>
      <c r="V344" s="26"/>
      <c r="W344" s="26"/>
      <c r="X344" s="26"/>
      <c r="Y344" s="26"/>
      <c r="Z344" s="26"/>
      <c r="AA344" s="26"/>
      <c r="AB344" s="26"/>
      <c r="AC344" s="26"/>
      <c r="AD344" s="26"/>
      <c r="AE344" s="26"/>
      <c r="AR344" s="258" t="s">
        <v>324</v>
      </c>
      <c r="AT344" s="258" t="s">
        <v>288</v>
      </c>
      <c r="AU344" s="258" t="s">
        <v>265</v>
      </c>
      <c r="AY344" s="3" t="s">
        <v>247</v>
      </c>
      <c r="BE344" s="137" t="n">
        <f aca="false">IF(N344="základní",J344,0)</f>
        <v>0</v>
      </c>
      <c r="BF344" s="137" t="n">
        <f aca="false">IF(N344="snížená",J344,0)</f>
        <v>0</v>
      </c>
      <c r="BG344" s="137" t="n">
        <f aca="false">IF(N344="zákl. přenesená",J344,0)</f>
        <v>0</v>
      </c>
      <c r="BH344" s="137" t="n">
        <f aca="false">IF(N344="sníž. přenesená",J344,0)</f>
        <v>0</v>
      </c>
      <c r="BI344" s="137" t="n">
        <f aca="false">IF(N344="nulová",J344,0)</f>
        <v>0</v>
      </c>
      <c r="BJ344" s="3" t="s">
        <v>81</v>
      </c>
      <c r="BK344" s="137" t="n">
        <f aca="false">ROUND(I344*H344,2)</f>
        <v>0</v>
      </c>
      <c r="BL344" s="3" t="s">
        <v>302</v>
      </c>
      <c r="BM344" s="258" t="s">
        <v>1927</v>
      </c>
    </row>
    <row r="345" s="30" customFormat="true" ht="19.2" hidden="false" customHeight="false" outlineLevel="0" collapsed="false">
      <c r="A345" s="26"/>
      <c r="B345" s="27"/>
      <c r="C345" s="28"/>
      <c r="D345" s="259" t="s">
        <v>256</v>
      </c>
      <c r="E345" s="28"/>
      <c r="F345" s="260" t="s">
        <v>1926</v>
      </c>
      <c r="G345" s="28"/>
      <c r="H345" s="28"/>
      <c r="I345" s="211"/>
      <c r="J345" s="28"/>
      <c r="K345" s="28"/>
      <c r="L345" s="29"/>
      <c r="M345" s="261"/>
      <c r="N345" s="262"/>
      <c r="O345" s="76"/>
      <c r="P345" s="76"/>
      <c r="Q345" s="76"/>
      <c r="R345" s="76"/>
      <c r="S345" s="76"/>
      <c r="T345" s="77"/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T345" s="3" t="s">
        <v>256</v>
      </c>
      <c r="AU345" s="3" t="s">
        <v>265</v>
      </c>
    </row>
    <row r="346" s="30" customFormat="true" ht="24.15" hidden="false" customHeight="true" outlineLevel="0" collapsed="false">
      <c r="A346" s="26"/>
      <c r="B346" s="27"/>
      <c r="C346" s="263" t="s">
        <v>1928</v>
      </c>
      <c r="D346" s="263" t="s">
        <v>288</v>
      </c>
      <c r="E346" s="264" t="s">
        <v>1929</v>
      </c>
      <c r="F346" s="265" t="s">
        <v>1930</v>
      </c>
      <c r="G346" s="266" t="s">
        <v>1920</v>
      </c>
      <c r="H346" s="267" t="n">
        <v>2</v>
      </c>
      <c r="I346" s="268"/>
      <c r="J346" s="269" t="n">
        <f aca="false">ROUND(I346*H346,2)</f>
        <v>0</v>
      </c>
      <c r="K346" s="270"/>
      <c r="L346" s="271"/>
      <c r="M346" s="272"/>
      <c r="N346" s="273" t="s">
        <v>39</v>
      </c>
      <c r="O346" s="76"/>
      <c r="P346" s="256" t="n">
        <f aca="false">O346*H346</f>
        <v>0</v>
      </c>
      <c r="Q346" s="256" t="n">
        <v>0.0007</v>
      </c>
      <c r="R346" s="256" t="n">
        <f aca="false">Q346*H346</f>
        <v>0.0014</v>
      </c>
      <c r="S346" s="256" t="n">
        <v>0</v>
      </c>
      <c r="T346" s="257" t="n">
        <f aca="false">S346*H346</f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258" t="s">
        <v>324</v>
      </c>
      <c r="AT346" s="258" t="s">
        <v>288</v>
      </c>
      <c r="AU346" s="258" t="s">
        <v>265</v>
      </c>
      <c r="AY346" s="3" t="s">
        <v>247</v>
      </c>
      <c r="BE346" s="137" t="n">
        <f aca="false">IF(N346="základní",J346,0)</f>
        <v>0</v>
      </c>
      <c r="BF346" s="137" t="n">
        <f aca="false">IF(N346="snížená",J346,0)</f>
        <v>0</v>
      </c>
      <c r="BG346" s="137" t="n">
        <f aca="false">IF(N346="zákl. přenesená",J346,0)</f>
        <v>0</v>
      </c>
      <c r="BH346" s="137" t="n">
        <f aca="false">IF(N346="sníž. přenesená",J346,0)</f>
        <v>0</v>
      </c>
      <c r="BI346" s="137" t="n">
        <f aca="false">IF(N346="nulová",J346,0)</f>
        <v>0</v>
      </c>
      <c r="BJ346" s="3" t="s">
        <v>81</v>
      </c>
      <c r="BK346" s="137" t="n">
        <f aca="false">ROUND(I346*H346,2)</f>
        <v>0</v>
      </c>
      <c r="BL346" s="3" t="s">
        <v>302</v>
      </c>
      <c r="BM346" s="258" t="s">
        <v>1931</v>
      </c>
    </row>
    <row r="347" s="30" customFormat="true" ht="19.2" hidden="false" customHeight="false" outlineLevel="0" collapsed="false">
      <c r="A347" s="26"/>
      <c r="B347" s="27"/>
      <c r="C347" s="28"/>
      <c r="D347" s="259" t="s">
        <v>256</v>
      </c>
      <c r="E347" s="28"/>
      <c r="F347" s="260" t="s">
        <v>1930</v>
      </c>
      <c r="G347" s="28"/>
      <c r="H347" s="28"/>
      <c r="I347" s="211"/>
      <c r="J347" s="28"/>
      <c r="K347" s="28"/>
      <c r="L347" s="29"/>
      <c r="M347" s="261"/>
      <c r="N347" s="262"/>
      <c r="O347" s="76"/>
      <c r="P347" s="76"/>
      <c r="Q347" s="76"/>
      <c r="R347" s="76"/>
      <c r="S347" s="76"/>
      <c r="T347" s="77"/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T347" s="3" t="s">
        <v>256</v>
      </c>
      <c r="AU347" s="3" t="s">
        <v>265</v>
      </c>
    </row>
    <row r="348" s="30" customFormat="true" ht="24.15" hidden="false" customHeight="true" outlineLevel="0" collapsed="false">
      <c r="A348" s="26"/>
      <c r="B348" s="27"/>
      <c r="C348" s="246" t="s">
        <v>1614</v>
      </c>
      <c r="D348" s="246" t="s">
        <v>250</v>
      </c>
      <c r="E348" s="247" t="s">
        <v>1932</v>
      </c>
      <c r="F348" s="248" t="s">
        <v>1933</v>
      </c>
      <c r="G348" s="249" t="s">
        <v>291</v>
      </c>
      <c r="H348" s="250" t="n">
        <v>2</v>
      </c>
      <c r="I348" s="251"/>
      <c r="J348" s="252" t="n">
        <f aca="false">ROUND(I348*H348,2)</f>
        <v>0</v>
      </c>
      <c r="K348" s="253"/>
      <c r="L348" s="29"/>
      <c r="M348" s="254"/>
      <c r="N348" s="255" t="s">
        <v>39</v>
      </c>
      <c r="O348" s="76"/>
      <c r="P348" s="256" t="n">
        <f aca="false">O348*H348</f>
        <v>0</v>
      </c>
      <c r="Q348" s="256" t="n">
        <v>0</v>
      </c>
      <c r="R348" s="256" t="n">
        <f aca="false">Q348*H348</f>
        <v>0</v>
      </c>
      <c r="S348" s="256" t="n">
        <v>0</v>
      </c>
      <c r="T348" s="257" t="n">
        <f aca="false">S348*H348</f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258" t="s">
        <v>302</v>
      </c>
      <c r="AT348" s="258" t="s">
        <v>250</v>
      </c>
      <c r="AU348" s="258" t="s">
        <v>265</v>
      </c>
      <c r="AY348" s="3" t="s">
        <v>247</v>
      </c>
      <c r="BE348" s="137" t="n">
        <f aca="false">IF(N348="základní",J348,0)</f>
        <v>0</v>
      </c>
      <c r="BF348" s="137" t="n">
        <f aca="false">IF(N348="snížená",J348,0)</f>
        <v>0</v>
      </c>
      <c r="BG348" s="137" t="n">
        <f aca="false">IF(N348="zákl. přenesená",J348,0)</f>
        <v>0</v>
      </c>
      <c r="BH348" s="137" t="n">
        <f aca="false">IF(N348="sníž. přenesená",J348,0)</f>
        <v>0</v>
      </c>
      <c r="BI348" s="137" t="n">
        <f aca="false">IF(N348="nulová",J348,0)</f>
        <v>0</v>
      </c>
      <c r="BJ348" s="3" t="s">
        <v>81</v>
      </c>
      <c r="BK348" s="137" t="n">
        <f aca="false">ROUND(I348*H348,2)</f>
        <v>0</v>
      </c>
      <c r="BL348" s="3" t="s">
        <v>302</v>
      </c>
      <c r="BM348" s="258" t="s">
        <v>1934</v>
      </c>
    </row>
    <row r="349" s="30" customFormat="true" ht="19.2" hidden="false" customHeight="false" outlineLevel="0" collapsed="false">
      <c r="A349" s="26"/>
      <c r="B349" s="27"/>
      <c r="C349" s="28"/>
      <c r="D349" s="259" t="s">
        <v>256</v>
      </c>
      <c r="E349" s="28"/>
      <c r="F349" s="260" t="s">
        <v>1935</v>
      </c>
      <c r="G349" s="28"/>
      <c r="H349" s="28"/>
      <c r="I349" s="211"/>
      <c r="J349" s="28"/>
      <c r="K349" s="28"/>
      <c r="L349" s="29"/>
      <c r="M349" s="261"/>
      <c r="N349" s="262"/>
      <c r="O349" s="76"/>
      <c r="P349" s="76"/>
      <c r="Q349" s="76"/>
      <c r="R349" s="76"/>
      <c r="S349" s="76"/>
      <c r="T349" s="77"/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T349" s="3" t="s">
        <v>256</v>
      </c>
      <c r="AU349" s="3" t="s">
        <v>265</v>
      </c>
    </row>
    <row r="350" s="30" customFormat="true" ht="16.5" hidden="false" customHeight="true" outlineLevel="0" collapsed="false">
      <c r="A350" s="26"/>
      <c r="B350" s="27"/>
      <c r="C350" s="263" t="s">
        <v>1616</v>
      </c>
      <c r="D350" s="263" t="s">
        <v>288</v>
      </c>
      <c r="E350" s="264" t="s">
        <v>1936</v>
      </c>
      <c r="F350" s="265" t="s">
        <v>1937</v>
      </c>
      <c r="G350" s="266" t="s">
        <v>291</v>
      </c>
      <c r="H350" s="267" t="n">
        <v>2</v>
      </c>
      <c r="I350" s="268"/>
      <c r="J350" s="269" t="n">
        <f aca="false">ROUND(I350*H350,2)</f>
        <v>0</v>
      </c>
      <c r="K350" s="270"/>
      <c r="L350" s="271"/>
      <c r="M350" s="272"/>
      <c r="N350" s="273" t="s">
        <v>39</v>
      </c>
      <c r="O350" s="76"/>
      <c r="P350" s="256" t="n">
        <f aca="false">O350*H350</f>
        <v>0</v>
      </c>
      <c r="Q350" s="256" t="n">
        <v>0.00147</v>
      </c>
      <c r="R350" s="256" t="n">
        <f aca="false">Q350*H350</f>
        <v>0.00294</v>
      </c>
      <c r="S350" s="256" t="n">
        <v>0</v>
      </c>
      <c r="T350" s="257" t="n">
        <f aca="false">S350*H350</f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258" t="s">
        <v>324</v>
      </c>
      <c r="AT350" s="258" t="s">
        <v>288</v>
      </c>
      <c r="AU350" s="258" t="s">
        <v>265</v>
      </c>
      <c r="AY350" s="3" t="s">
        <v>247</v>
      </c>
      <c r="BE350" s="137" t="n">
        <f aca="false">IF(N350="základní",J350,0)</f>
        <v>0</v>
      </c>
      <c r="BF350" s="137" t="n">
        <f aca="false">IF(N350="snížená",J350,0)</f>
        <v>0</v>
      </c>
      <c r="BG350" s="137" t="n">
        <f aca="false">IF(N350="zákl. přenesená",J350,0)</f>
        <v>0</v>
      </c>
      <c r="BH350" s="137" t="n">
        <f aca="false">IF(N350="sníž. přenesená",J350,0)</f>
        <v>0</v>
      </c>
      <c r="BI350" s="137" t="n">
        <f aca="false">IF(N350="nulová",J350,0)</f>
        <v>0</v>
      </c>
      <c r="BJ350" s="3" t="s">
        <v>81</v>
      </c>
      <c r="BK350" s="137" t="n">
        <f aca="false">ROUND(I350*H350,2)</f>
        <v>0</v>
      </c>
      <c r="BL350" s="3" t="s">
        <v>302</v>
      </c>
      <c r="BM350" s="258" t="s">
        <v>1938</v>
      </c>
    </row>
    <row r="351" s="30" customFormat="true" ht="10.2" hidden="false" customHeight="false" outlineLevel="0" collapsed="false">
      <c r="A351" s="26"/>
      <c r="B351" s="27"/>
      <c r="C351" s="28"/>
      <c r="D351" s="259" t="s">
        <v>256</v>
      </c>
      <c r="E351" s="28"/>
      <c r="F351" s="260" t="s">
        <v>1937</v>
      </c>
      <c r="G351" s="28"/>
      <c r="H351" s="28"/>
      <c r="I351" s="211"/>
      <c r="J351" s="28"/>
      <c r="K351" s="28"/>
      <c r="L351" s="29"/>
      <c r="M351" s="261"/>
      <c r="N351" s="262"/>
      <c r="O351" s="76"/>
      <c r="P351" s="76"/>
      <c r="Q351" s="76"/>
      <c r="R351" s="76"/>
      <c r="S351" s="76"/>
      <c r="T351" s="77"/>
      <c r="U351" s="26"/>
      <c r="V351" s="26"/>
      <c r="W351" s="26"/>
      <c r="X351" s="26"/>
      <c r="Y351" s="26"/>
      <c r="Z351" s="26"/>
      <c r="AA351" s="26"/>
      <c r="AB351" s="26"/>
      <c r="AC351" s="26"/>
      <c r="AD351" s="26"/>
      <c r="AE351" s="26"/>
      <c r="AT351" s="3" t="s">
        <v>256</v>
      </c>
      <c r="AU351" s="3" t="s">
        <v>265</v>
      </c>
    </row>
    <row r="352" s="30" customFormat="true" ht="24.15" hidden="false" customHeight="true" outlineLevel="0" collapsed="false">
      <c r="A352" s="26"/>
      <c r="B352" s="27"/>
      <c r="C352" s="246" t="s">
        <v>822</v>
      </c>
      <c r="D352" s="246" t="s">
        <v>250</v>
      </c>
      <c r="E352" s="247" t="s">
        <v>823</v>
      </c>
      <c r="F352" s="248" t="s">
        <v>824</v>
      </c>
      <c r="G352" s="249" t="s">
        <v>291</v>
      </c>
      <c r="H352" s="250" t="n">
        <v>1</v>
      </c>
      <c r="I352" s="251"/>
      <c r="J352" s="252" t="n">
        <f aca="false">ROUND(I352*H352,2)</f>
        <v>0</v>
      </c>
      <c r="K352" s="253"/>
      <c r="L352" s="29"/>
      <c r="M352" s="254"/>
      <c r="N352" s="255" t="s">
        <v>39</v>
      </c>
      <c r="O352" s="76"/>
      <c r="P352" s="256" t="n">
        <f aca="false">O352*H352</f>
        <v>0</v>
      </c>
      <c r="Q352" s="256" t="n">
        <v>0</v>
      </c>
      <c r="R352" s="256" t="n">
        <f aca="false">Q352*H352</f>
        <v>0</v>
      </c>
      <c r="S352" s="256" t="n">
        <v>5E-005</v>
      </c>
      <c r="T352" s="257" t="n">
        <f aca="false">S352*H352</f>
        <v>5E-005</v>
      </c>
      <c r="U352" s="26"/>
      <c r="V352" s="26"/>
      <c r="W352" s="26"/>
      <c r="X352" s="26"/>
      <c r="Y352" s="26"/>
      <c r="Z352" s="26"/>
      <c r="AA352" s="26"/>
      <c r="AB352" s="26"/>
      <c r="AC352" s="26"/>
      <c r="AD352" s="26"/>
      <c r="AE352" s="26"/>
      <c r="AR352" s="258" t="s">
        <v>302</v>
      </c>
      <c r="AT352" s="258" t="s">
        <v>250</v>
      </c>
      <c r="AU352" s="258" t="s">
        <v>265</v>
      </c>
      <c r="AY352" s="3" t="s">
        <v>247</v>
      </c>
      <c r="BE352" s="137" t="n">
        <f aca="false">IF(N352="základní",J352,0)</f>
        <v>0</v>
      </c>
      <c r="BF352" s="137" t="n">
        <f aca="false">IF(N352="snížená",J352,0)</f>
        <v>0</v>
      </c>
      <c r="BG352" s="137" t="n">
        <f aca="false">IF(N352="zákl. přenesená",J352,0)</f>
        <v>0</v>
      </c>
      <c r="BH352" s="137" t="n">
        <f aca="false">IF(N352="sníž. přenesená",J352,0)</f>
        <v>0</v>
      </c>
      <c r="BI352" s="137" t="n">
        <f aca="false">IF(N352="nulová",J352,0)</f>
        <v>0</v>
      </c>
      <c r="BJ352" s="3" t="s">
        <v>81</v>
      </c>
      <c r="BK352" s="137" t="n">
        <f aca="false">ROUND(I352*H352,2)</f>
        <v>0</v>
      </c>
      <c r="BL352" s="3" t="s">
        <v>302</v>
      </c>
      <c r="BM352" s="258" t="s">
        <v>825</v>
      </c>
    </row>
    <row r="353" s="30" customFormat="true" ht="76.8" hidden="false" customHeight="false" outlineLevel="0" collapsed="false">
      <c r="A353" s="26"/>
      <c r="B353" s="27"/>
      <c r="C353" s="28"/>
      <c r="D353" s="259" t="s">
        <v>256</v>
      </c>
      <c r="E353" s="28"/>
      <c r="F353" s="260" t="s">
        <v>826</v>
      </c>
      <c r="G353" s="28"/>
      <c r="H353" s="28"/>
      <c r="I353" s="211"/>
      <c r="J353" s="28"/>
      <c r="K353" s="28"/>
      <c r="L353" s="29"/>
      <c r="M353" s="261"/>
      <c r="N353" s="262"/>
      <c r="O353" s="76"/>
      <c r="P353" s="76"/>
      <c r="Q353" s="76"/>
      <c r="R353" s="76"/>
      <c r="S353" s="76"/>
      <c r="T353" s="77"/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T353" s="3" t="s">
        <v>256</v>
      </c>
      <c r="AU353" s="3" t="s">
        <v>265</v>
      </c>
    </row>
    <row r="354" s="30" customFormat="true" ht="37.8" hidden="false" customHeight="true" outlineLevel="0" collapsed="false">
      <c r="A354" s="26"/>
      <c r="B354" s="27"/>
      <c r="C354" s="246" t="s">
        <v>827</v>
      </c>
      <c r="D354" s="246" t="s">
        <v>250</v>
      </c>
      <c r="E354" s="247" t="s">
        <v>828</v>
      </c>
      <c r="F354" s="248" t="s">
        <v>829</v>
      </c>
      <c r="G354" s="249" t="s">
        <v>291</v>
      </c>
      <c r="H354" s="250" t="n">
        <v>1</v>
      </c>
      <c r="I354" s="251"/>
      <c r="J354" s="252" t="n">
        <f aca="false">ROUND(I354*H354,2)</f>
        <v>0</v>
      </c>
      <c r="K354" s="253"/>
      <c r="L354" s="29"/>
      <c r="M354" s="254"/>
      <c r="N354" s="255" t="s">
        <v>39</v>
      </c>
      <c r="O354" s="76"/>
      <c r="P354" s="256" t="n">
        <f aca="false">O354*H354</f>
        <v>0</v>
      </c>
      <c r="Q354" s="256" t="n">
        <v>0</v>
      </c>
      <c r="R354" s="256" t="n">
        <f aca="false">Q354*H354</f>
        <v>0</v>
      </c>
      <c r="S354" s="256" t="n">
        <v>5E-005</v>
      </c>
      <c r="T354" s="257" t="n">
        <f aca="false">S354*H354</f>
        <v>5E-005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258" t="s">
        <v>302</v>
      </c>
      <c r="AT354" s="258" t="s">
        <v>250</v>
      </c>
      <c r="AU354" s="258" t="s">
        <v>265</v>
      </c>
      <c r="AY354" s="3" t="s">
        <v>247</v>
      </c>
      <c r="BE354" s="137" t="n">
        <f aca="false">IF(N354="základní",J354,0)</f>
        <v>0</v>
      </c>
      <c r="BF354" s="137" t="n">
        <f aca="false">IF(N354="snížená",J354,0)</f>
        <v>0</v>
      </c>
      <c r="BG354" s="137" t="n">
        <f aca="false">IF(N354="zákl. přenesená",J354,0)</f>
        <v>0</v>
      </c>
      <c r="BH354" s="137" t="n">
        <f aca="false">IF(N354="sníž. přenesená",J354,0)</f>
        <v>0</v>
      </c>
      <c r="BI354" s="137" t="n">
        <f aca="false">IF(N354="nulová",J354,0)</f>
        <v>0</v>
      </c>
      <c r="BJ354" s="3" t="s">
        <v>81</v>
      </c>
      <c r="BK354" s="137" t="n">
        <f aca="false">ROUND(I354*H354,2)</f>
        <v>0</v>
      </c>
      <c r="BL354" s="3" t="s">
        <v>302</v>
      </c>
      <c r="BM354" s="258" t="s">
        <v>830</v>
      </c>
    </row>
    <row r="355" s="30" customFormat="true" ht="86.4" hidden="false" customHeight="false" outlineLevel="0" collapsed="false">
      <c r="A355" s="26"/>
      <c r="B355" s="27"/>
      <c r="C355" s="28"/>
      <c r="D355" s="259" t="s">
        <v>256</v>
      </c>
      <c r="E355" s="28"/>
      <c r="F355" s="260" t="s">
        <v>831</v>
      </c>
      <c r="G355" s="28"/>
      <c r="H355" s="28"/>
      <c r="I355" s="211"/>
      <c r="J355" s="28"/>
      <c r="K355" s="28"/>
      <c r="L355" s="29"/>
      <c r="M355" s="261"/>
      <c r="N355" s="262"/>
      <c r="O355" s="76"/>
      <c r="P355" s="76"/>
      <c r="Q355" s="76"/>
      <c r="R355" s="76"/>
      <c r="S355" s="76"/>
      <c r="T355" s="77"/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T355" s="3" t="s">
        <v>256</v>
      </c>
      <c r="AU355" s="3" t="s">
        <v>265</v>
      </c>
    </row>
    <row r="356" s="30" customFormat="true" ht="21.75" hidden="false" customHeight="true" outlineLevel="0" collapsed="false">
      <c r="A356" s="26"/>
      <c r="B356" s="27"/>
      <c r="C356" s="246" t="s">
        <v>832</v>
      </c>
      <c r="D356" s="246" t="s">
        <v>250</v>
      </c>
      <c r="E356" s="247" t="s">
        <v>833</v>
      </c>
      <c r="F356" s="248" t="s">
        <v>834</v>
      </c>
      <c r="G356" s="249" t="s">
        <v>291</v>
      </c>
      <c r="H356" s="250" t="n">
        <v>0.5</v>
      </c>
      <c r="I356" s="251"/>
      <c r="J356" s="252" t="n">
        <f aca="false">ROUND(I356*H356,2)</f>
        <v>0</v>
      </c>
      <c r="K356" s="253"/>
      <c r="L356" s="29"/>
      <c r="M356" s="254"/>
      <c r="N356" s="255" t="s">
        <v>39</v>
      </c>
      <c r="O356" s="76"/>
      <c r="P356" s="256" t="n">
        <f aca="false">O356*H356</f>
        <v>0</v>
      </c>
      <c r="Q356" s="256" t="n">
        <v>0</v>
      </c>
      <c r="R356" s="256" t="n">
        <f aca="false">Q356*H356</f>
        <v>0</v>
      </c>
      <c r="S356" s="256" t="n">
        <v>5E-005</v>
      </c>
      <c r="T356" s="257" t="n">
        <f aca="false">S356*H356</f>
        <v>2.5E-005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258" t="s">
        <v>302</v>
      </c>
      <c r="AT356" s="258" t="s">
        <v>250</v>
      </c>
      <c r="AU356" s="258" t="s">
        <v>265</v>
      </c>
      <c r="AY356" s="3" t="s">
        <v>247</v>
      </c>
      <c r="BE356" s="137" t="n">
        <f aca="false">IF(N356="základní",J356,0)</f>
        <v>0</v>
      </c>
      <c r="BF356" s="137" t="n">
        <f aca="false">IF(N356="snížená",J356,0)</f>
        <v>0</v>
      </c>
      <c r="BG356" s="137" t="n">
        <f aca="false">IF(N356="zákl. přenesená",J356,0)</f>
        <v>0</v>
      </c>
      <c r="BH356" s="137" t="n">
        <f aca="false">IF(N356="sníž. přenesená",J356,0)</f>
        <v>0</v>
      </c>
      <c r="BI356" s="137" t="n">
        <f aca="false">IF(N356="nulová",J356,0)</f>
        <v>0</v>
      </c>
      <c r="BJ356" s="3" t="s">
        <v>81</v>
      </c>
      <c r="BK356" s="137" t="n">
        <f aca="false">ROUND(I356*H356,2)</f>
        <v>0</v>
      </c>
      <c r="BL356" s="3" t="s">
        <v>302</v>
      </c>
      <c r="BM356" s="258" t="s">
        <v>835</v>
      </c>
    </row>
    <row r="357" s="30" customFormat="true" ht="10.2" hidden="false" customHeight="false" outlineLevel="0" collapsed="false">
      <c r="A357" s="26"/>
      <c r="B357" s="27"/>
      <c r="C357" s="28"/>
      <c r="D357" s="259" t="s">
        <v>256</v>
      </c>
      <c r="E357" s="28"/>
      <c r="F357" s="260" t="s">
        <v>834</v>
      </c>
      <c r="G357" s="28"/>
      <c r="H357" s="28"/>
      <c r="I357" s="211"/>
      <c r="J357" s="28"/>
      <c r="K357" s="28"/>
      <c r="L357" s="29"/>
      <c r="M357" s="261"/>
      <c r="N357" s="262"/>
      <c r="O357" s="76"/>
      <c r="P357" s="76"/>
      <c r="Q357" s="76"/>
      <c r="R357" s="76"/>
      <c r="S357" s="76"/>
      <c r="T357" s="77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  <c r="AT357" s="3" t="s">
        <v>256</v>
      </c>
      <c r="AU357" s="3" t="s">
        <v>265</v>
      </c>
    </row>
    <row r="358" s="30" customFormat="true" ht="16.5" hidden="false" customHeight="true" outlineLevel="0" collapsed="false">
      <c r="A358" s="26"/>
      <c r="B358" s="27"/>
      <c r="C358" s="263" t="s">
        <v>836</v>
      </c>
      <c r="D358" s="263" t="s">
        <v>288</v>
      </c>
      <c r="E358" s="264" t="s">
        <v>837</v>
      </c>
      <c r="F358" s="265" t="s">
        <v>838</v>
      </c>
      <c r="G358" s="266" t="s">
        <v>332</v>
      </c>
      <c r="H358" s="267" t="n">
        <v>0.5</v>
      </c>
      <c r="I358" s="268"/>
      <c r="J358" s="269" t="n">
        <f aca="false">ROUND(I358*H358,2)</f>
        <v>0</v>
      </c>
      <c r="K358" s="270"/>
      <c r="L358" s="271"/>
      <c r="M358" s="272"/>
      <c r="N358" s="273" t="s">
        <v>39</v>
      </c>
      <c r="O358" s="76"/>
      <c r="P358" s="256" t="n">
        <f aca="false">O358*H358</f>
        <v>0</v>
      </c>
      <c r="Q358" s="256" t="n">
        <v>7E-005</v>
      </c>
      <c r="R358" s="256" t="n">
        <f aca="false">Q358*H358</f>
        <v>3.5E-005</v>
      </c>
      <c r="S358" s="256" t="n">
        <v>0</v>
      </c>
      <c r="T358" s="257" t="n">
        <f aca="false">S358*H358</f>
        <v>0</v>
      </c>
      <c r="U358" s="26"/>
      <c r="V358" s="26"/>
      <c r="W358" s="26"/>
      <c r="X358" s="26"/>
      <c r="Y358" s="26"/>
      <c r="Z358" s="26"/>
      <c r="AA358" s="26"/>
      <c r="AB358" s="26"/>
      <c r="AC358" s="26"/>
      <c r="AD358" s="26"/>
      <c r="AE358" s="26"/>
      <c r="AR358" s="258" t="s">
        <v>324</v>
      </c>
      <c r="AT358" s="258" t="s">
        <v>288</v>
      </c>
      <c r="AU358" s="258" t="s">
        <v>265</v>
      </c>
      <c r="AY358" s="3" t="s">
        <v>247</v>
      </c>
      <c r="BE358" s="137" t="n">
        <f aca="false">IF(N358="základní",J358,0)</f>
        <v>0</v>
      </c>
      <c r="BF358" s="137" t="n">
        <f aca="false">IF(N358="snížená",J358,0)</f>
        <v>0</v>
      </c>
      <c r="BG358" s="137" t="n">
        <f aca="false">IF(N358="zákl. přenesená",J358,0)</f>
        <v>0</v>
      </c>
      <c r="BH358" s="137" t="n">
        <f aca="false">IF(N358="sníž. přenesená",J358,0)</f>
        <v>0</v>
      </c>
      <c r="BI358" s="137" t="n">
        <f aca="false">IF(N358="nulová",J358,0)</f>
        <v>0</v>
      </c>
      <c r="BJ358" s="3" t="s">
        <v>81</v>
      </c>
      <c r="BK358" s="137" t="n">
        <f aca="false">ROUND(I358*H358,2)</f>
        <v>0</v>
      </c>
      <c r="BL358" s="3" t="s">
        <v>302</v>
      </c>
      <c r="BM358" s="258" t="s">
        <v>839</v>
      </c>
    </row>
    <row r="359" s="30" customFormat="true" ht="10.2" hidden="false" customHeight="false" outlineLevel="0" collapsed="false">
      <c r="A359" s="26"/>
      <c r="B359" s="27"/>
      <c r="C359" s="28"/>
      <c r="D359" s="259" t="s">
        <v>256</v>
      </c>
      <c r="E359" s="28"/>
      <c r="F359" s="260" t="s">
        <v>840</v>
      </c>
      <c r="G359" s="28"/>
      <c r="H359" s="28"/>
      <c r="I359" s="211"/>
      <c r="J359" s="28"/>
      <c r="K359" s="28"/>
      <c r="L359" s="29"/>
      <c r="M359" s="261"/>
      <c r="N359" s="262"/>
      <c r="O359" s="76"/>
      <c r="P359" s="76"/>
      <c r="Q359" s="76"/>
      <c r="R359" s="76"/>
      <c r="S359" s="76"/>
      <c r="T359" s="77"/>
      <c r="U359" s="26"/>
      <c r="V359" s="26"/>
      <c r="W359" s="26"/>
      <c r="X359" s="26"/>
      <c r="Y359" s="26"/>
      <c r="Z359" s="26"/>
      <c r="AA359" s="26"/>
      <c r="AB359" s="26"/>
      <c r="AC359" s="26"/>
      <c r="AD359" s="26"/>
      <c r="AE359" s="26"/>
      <c r="AT359" s="3" t="s">
        <v>256</v>
      </c>
      <c r="AU359" s="3" t="s">
        <v>265</v>
      </c>
    </row>
    <row r="360" s="229" customFormat="true" ht="20.85" hidden="false" customHeight="true" outlineLevel="0" collapsed="false">
      <c r="B360" s="230"/>
      <c r="C360" s="231"/>
      <c r="D360" s="232" t="s">
        <v>73</v>
      </c>
      <c r="E360" s="244" t="s">
        <v>841</v>
      </c>
      <c r="F360" s="244" t="s">
        <v>842</v>
      </c>
      <c r="G360" s="231"/>
      <c r="H360" s="231"/>
      <c r="I360" s="234"/>
      <c r="J360" s="245" t="n">
        <f aca="false">BK360</f>
        <v>0</v>
      </c>
      <c r="K360" s="231"/>
      <c r="L360" s="236"/>
      <c r="M360" s="237"/>
      <c r="N360" s="238"/>
      <c r="O360" s="238"/>
      <c r="P360" s="239" t="n">
        <f aca="false">SUM(P361:P378)</f>
        <v>0</v>
      </c>
      <c r="Q360" s="238"/>
      <c r="R360" s="239" t="n">
        <f aca="false">SUM(R361:R378)</f>
        <v>0.04075</v>
      </c>
      <c r="S360" s="238"/>
      <c r="T360" s="240" t="n">
        <f aca="false">SUM(T361:T378)</f>
        <v>0</v>
      </c>
      <c r="AR360" s="241" t="s">
        <v>83</v>
      </c>
      <c r="AT360" s="242" t="s">
        <v>73</v>
      </c>
      <c r="AU360" s="242" t="s">
        <v>83</v>
      </c>
      <c r="AY360" s="241" t="s">
        <v>247</v>
      </c>
      <c r="BK360" s="243" t="n">
        <f aca="false">SUM(BK361:BK378)</f>
        <v>0</v>
      </c>
    </row>
    <row r="361" s="30" customFormat="true" ht="37.8" hidden="false" customHeight="true" outlineLevel="0" collapsed="false">
      <c r="A361" s="26"/>
      <c r="B361" s="27"/>
      <c r="C361" s="246" t="s">
        <v>1939</v>
      </c>
      <c r="D361" s="246" t="s">
        <v>250</v>
      </c>
      <c r="E361" s="247" t="s">
        <v>1940</v>
      </c>
      <c r="F361" s="248" t="s">
        <v>1941</v>
      </c>
      <c r="G361" s="249" t="s">
        <v>332</v>
      </c>
      <c r="H361" s="250" t="n">
        <v>20</v>
      </c>
      <c r="I361" s="251"/>
      <c r="J361" s="252" t="n">
        <f aca="false">ROUND(I361*H361,2)</f>
        <v>0</v>
      </c>
      <c r="K361" s="253"/>
      <c r="L361" s="29"/>
      <c r="M361" s="254"/>
      <c r="N361" s="255" t="s">
        <v>39</v>
      </c>
      <c r="O361" s="76"/>
      <c r="P361" s="256" t="n">
        <f aca="false">O361*H361</f>
        <v>0</v>
      </c>
      <c r="Q361" s="256" t="n">
        <v>0</v>
      </c>
      <c r="R361" s="256" t="n">
        <f aca="false">Q361*H361</f>
        <v>0</v>
      </c>
      <c r="S361" s="256" t="n">
        <v>0</v>
      </c>
      <c r="T361" s="257" t="n">
        <f aca="false">S361*H361</f>
        <v>0</v>
      </c>
      <c r="U361" s="26"/>
      <c r="V361" s="26"/>
      <c r="W361" s="26"/>
      <c r="X361" s="26"/>
      <c r="Y361" s="26"/>
      <c r="Z361" s="26"/>
      <c r="AA361" s="26"/>
      <c r="AB361" s="26"/>
      <c r="AC361" s="26"/>
      <c r="AD361" s="26"/>
      <c r="AE361" s="26"/>
      <c r="AR361" s="258" t="s">
        <v>302</v>
      </c>
      <c r="AT361" s="258" t="s">
        <v>250</v>
      </c>
      <c r="AU361" s="258" t="s">
        <v>265</v>
      </c>
      <c r="AY361" s="3" t="s">
        <v>247</v>
      </c>
      <c r="BE361" s="137" t="n">
        <f aca="false">IF(N361="základní",J361,0)</f>
        <v>0</v>
      </c>
      <c r="BF361" s="137" t="n">
        <f aca="false">IF(N361="snížená",J361,0)</f>
        <v>0</v>
      </c>
      <c r="BG361" s="137" t="n">
        <f aca="false">IF(N361="zákl. přenesená",J361,0)</f>
        <v>0</v>
      </c>
      <c r="BH361" s="137" t="n">
        <f aca="false">IF(N361="sníž. přenesená",J361,0)</f>
        <v>0</v>
      </c>
      <c r="BI361" s="137" t="n">
        <f aca="false">IF(N361="nulová",J361,0)</f>
        <v>0</v>
      </c>
      <c r="BJ361" s="3" t="s">
        <v>81</v>
      </c>
      <c r="BK361" s="137" t="n">
        <f aca="false">ROUND(I361*H361,2)</f>
        <v>0</v>
      </c>
      <c r="BL361" s="3" t="s">
        <v>302</v>
      </c>
      <c r="BM361" s="258" t="s">
        <v>1942</v>
      </c>
    </row>
    <row r="362" s="30" customFormat="true" ht="19.2" hidden="false" customHeight="false" outlineLevel="0" collapsed="false">
      <c r="A362" s="26"/>
      <c r="B362" s="27"/>
      <c r="C362" s="28"/>
      <c r="D362" s="259" t="s">
        <v>256</v>
      </c>
      <c r="E362" s="28"/>
      <c r="F362" s="260" t="s">
        <v>1941</v>
      </c>
      <c r="G362" s="28"/>
      <c r="H362" s="28"/>
      <c r="I362" s="211"/>
      <c r="J362" s="28"/>
      <c r="K362" s="28"/>
      <c r="L362" s="29"/>
      <c r="M362" s="261"/>
      <c r="N362" s="262"/>
      <c r="O362" s="76"/>
      <c r="P362" s="76"/>
      <c r="Q362" s="76"/>
      <c r="R362" s="76"/>
      <c r="S362" s="76"/>
      <c r="T362" s="77"/>
      <c r="U362" s="26"/>
      <c r="V362" s="26"/>
      <c r="W362" s="26"/>
      <c r="X362" s="26"/>
      <c r="Y362" s="26"/>
      <c r="Z362" s="26"/>
      <c r="AA362" s="26"/>
      <c r="AB362" s="26"/>
      <c r="AC362" s="26"/>
      <c r="AD362" s="26"/>
      <c r="AE362" s="26"/>
      <c r="AT362" s="3" t="s">
        <v>256</v>
      </c>
      <c r="AU362" s="3" t="s">
        <v>265</v>
      </c>
    </row>
    <row r="363" s="30" customFormat="true" ht="24.15" hidden="false" customHeight="true" outlineLevel="0" collapsed="false">
      <c r="A363" s="26"/>
      <c r="B363" s="27"/>
      <c r="C363" s="263" t="s">
        <v>1943</v>
      </c>
      <c r="D363" s="263" t="s">
        <v>288</v>
      </c>
      <c r="E363" s="264" t="s">
        <v>1944</v>
      </c>
      <c r="F363" s="265" t="s">
        <v>1945</v>
      </c>
      <c r="G363" s="266" t="s">
        <v>332</v>
      </c>
      <c r="H363" s="267" t="n">
        <v>20</v>
      </c>
      <c r="I363" s="268"/>
      <c r="J363" s="269" t="n">
        <f aca="false">ROUND(I363*H363,2)</f>
        <v>0</v>
      </c>
      <c r="K363" s="270"/>
      <c r="L363" s="271"/>
      <c r="M363" s="272"/>
      <c r="N363" s="273" t="s">
        <v>39</v>
      </c>
      <c r="O363" s="76"/>
      <c r="P363" s="256" t="n">
        <f aca="false">O363*H363</f>
        <v>0</v>
      </c>
      <c r="Q363" s="256" t="n">
        <v>0.00183</v>
      </c>
      <c r="R363" s="256" t="n">
        <f aca="false">Q363*H363</f>
        <v>0.0366</v>
      </c>
      <c r="S363" s="256" t="n">
        <v>0</v>
      </c>
      <c r="T363" s="257" t="n">
        <f aca="false">S363*H363</f>
        <v>0</v>
      </c>
      <c r="U363" s="26"/>
      <c r="V363" s="26"/>
      <c r="W363" s="26"/>
      <c r="X363" s="26"/>
      <c r="Y363" s="26"/>
      <c r="Z363" s="26"/>
      <c r="AA363" s="26"/>
      <c r="AB363" s="26"/>
      <c r="AC363" s="26"/>
      <c r="AD363" s="26"/>
      <c r="AE363" s="26"/>
      <c r="AR363" s="258" t="s">
        <v>324</v>
      </c>
      <c r="AT363" s="258" t="s">
        <v>288</v>
      </c>
      <c r="AU363" s="258" t="s">
        <v>265</v>
      </c>
      <c r="AY363" s="3" t="s">
        <v>247</v>
      </c>
      <c r="BE363" s="137" t="n">
        <f aca="false">IF(N363="základní",J363,0)</f>
        <v>0</v>
      </c>
      <c r="BF363" s="137" t="n">
        <f aca="false">IF(N363="snížená",J363,0)</f>
        <v>0</v>
      </c>
      <c r="BG363" s="137" t="n">
        <f aca="false">IF(N363="zákl. přenesená",J363,0)</f>
        <v>0</v>
      </c>
      <c r="BH363" s="137" t="n">
        <f aca="false">IF(N363="sníž. přenesená",J363,0)</f>
        <v>0</v>
      </c>
      <c r="BI363" s="137" t="n">
        <f aca="false">IF(N363="nulová",J363,0)</f>
        <v>0</v>
      </c>
      <c r="BJ363" s="3" t="s">
        <v>81</v>
      </c>
      <c r="BK363" s="137" t="n">
        <f aca="false">ROUND(I363*H363,2)</f>
        <v>0</v>
      </c>
      <c r="BL363" s="3" t="s">
        <v>302</v>
      </c>
      <c r="BM363" s="258" t="s">
        <v>1946</v>
      </c>
    </row>
    <row r="364" s="30" customFormat="true" ht="19.2" hidden="false" customHeight="false" outlineLevel="0" collapsed="false">
      <c r="A364" s="26"/>
      <c r="B364" s="27"/>
      <c r="C364" s="28"/>
      <c r="D364" s="259" t="s">
        <v>256</v>
      </c>
      <c r="E364" s="28"/>
      <c r="F364" s="260" t="s">
        <v>1945</v>
      </c>
      <c r="G364" s="28"/>
      <c r="H364" s="28"/>
      <c r="I364" s="211"/>
      <c r="J364" s="28"/>
      <c r="K364" s="28"/>
      <c r="L364" s="29"/>
      <c r="M364" s="261"/>
      <c r="N364" s="262"/>
      <c r="O364" s="76"/>
      <c r="P364" s="76"/>
      <c r="Q364" s="76"/>
      <c r="R364" s="76"/>
      <c r="S364" s="76"/>
      <c r="T364" s="77"/>
      <c r="U364" s="26"/>
      <c r="V364" s="26"/>
      <c r="W364" s="26"/>
      <c r="X364" s="26"/>
      <c r="Y364" s="26"/>
      <c r="Z364" s="26"/>
      <c r="AA364" s="26"/>
      <c r="AB364" s="26"/>
      <c r="AC364" s="26"/>
      <c r="AD364" s="26"/>
      <c r="AE364" s="26"/>
      <c r="AT364" s="3" t="s">
        <v>256</v>
      </c>
      <c r="AU364" s="3" t="s">
        <v>265</v>
      </c>
    </row>
    <row r="365" s="274" customFormat="true" ht="20.4" hidden="false" customHeight="false" outlineLevel="0" collapsed="false">
      <c r="B365" s="275"/>
      <c r="C365" s="276"/>
      <c r="D365" s="259" t="s">
        <v>327</v>
      </c>
      <c r="E365" s="276"/>
      <c r="F365" s="277" t="s">
        <v>1947</v>
      </c>
      <c r="G365" s="276"/>
      <c r="H365" s="278" t="n">
        <v>20</v>
      </c>
      <c r="I365" s="279"/>
      <c r="J365" s="276"/>
      <c r="K365" s="276"/>
      <c r="L365" s="280"/>
      <c r="M365" s="281"/>
      <c r="N365" s="282"/>
      <c r="O365" s="282"/>
      <c r="P365" s="282"/>
      <c r="Q365" s="282"/>
      <c r="R365" s="282"/>
      <c r="S365" s="282"/>
      <c r="T365" s="283"/>
      <c r="AT365" s="284" t="s">
        <v>327</v>
      </c>
      <c r="AU365" s="284" t="s">
        <v>265</v>
      </c>
      <c r="AV365" s="274" t="s">
        <v>83</v>
      </c>
      <c r="AW365" s="274" t="s">
        <v>3</v>
      </c>
      <c r="AX365" s="274" t="s">
        <v>81</v>
      </c>
      <c r="AY365" s="284" t="s">
        <v>247</v>
      </c>
    </row>
    <row r="366" s="30" customFormat="true" ht="37.8" hidden="false" customHeight="true" outlineLevel="0" collapsed="false">
      <c r="A366" s="26"/>
      <c r="B366" s="27"/>
      <c r="C366" s="246" t="s">
        <v>1948</v>
      </c>
      <c r="D366" s="246" t="s">
        <v>250</v>
      </c>
      <c r="E366" s="247" t="s">
        <v>1949</v>
      </c>
      <c r="F366" s="248" t="s">
        <v>1950</v>
      </c>
      <c r="G366" s="249" t="s">
        <v>332</v>
      </c>
      <c r="H366" s="250" t="n">
        <v>20</v>
      </c>
      <c r="I366" s="251"/>
      <c r="J366" s="252" t="n">
        <f aca="false">ROUND(I366*H366,2)</f>
        <v>0</v>
      </c>
      <c r="K366" s="253"/>
      <c r="L366" s="29"/>
      <c r="M366" s="254"/>
      <c r="N366" s="255" t="s">
        <v>39</v>
      </c>
      <c r="O366" s="76"/>
      <c r="P366" s="256" t="n">
        <f aca="false">O366*H366</f>
        <v>0</v>
      </c>
      <c r="Q366" s="256" t="n">
        <v>0</v>
      </c>
      <c r="R366" s="256" t="n">
        <f aca="false">Q366*H366</f>
        <v>0</v>
      </c>
      <c r="S366" s="256" t="n">
        <v>0</v>
      </c>
      <c r="T366" s="257" t="n">
        <f aca="false">S366*H366</f>
        <v>0</v>
      </c>
      <c r="U366" s="26"/>
      <c r="V366" s="26"/>
      <c r="W366" s="26"/>
      <c r="X366" s="26"/>
      <c r="Y366" s="26"/>
      <c r="Z366" s="26"/>
      <c r="AA366" s="26"/>
      <c r="AB366" s="26"/>
      <c r="AC366" s="26"/>
      <c r="AD366" s="26"/>
      <c r="AE366" s="26"/>
      <c r="AR366" s="258" t="s">
        <v>302</v>
      </c>
      <c r="AT366" s="258" t="s">
        <v>250</v>
      </c>
      <c r="AU366" s="258" t="s">
        <v>265</v>
      </c>
      <c r="AY366" s="3" t="s">
        <v>247</v>
      </c>
      <c r="BE366" s="137" t="n">
        <f aca="false">IF(N366="základní",J366,0)</f>
        <v>0</v>
      </c>
      <c r="BF366" s="137" t="n">
        <f aca="false">IF(N366="snížená",J366,0)</f>
        <v>0</v>
      </c>
      <c r="BG366" s="137" t="n">
        <f aca="false">IF(N366="zákl. přenesená",J366,0)</f>
        <v>0</v>
      </c>
      <c r="BH366" s="137" t="n">
        <f aca="false">IF(N366="sníž. přenesená",J366,0)</f>
        <v>0</v>
      </c>
      <c r="BI366" s="137" t="n">
        <f aca="false">IF(N366="nulová",J366,0)</f>
        <v>0</v>
      </c>
      <c r="BJ366" s="3" t="s">
        <v>81</v>
      </c>
      <c r="BK366" s="137" t="n">
        <f aca="false">ROUND(I366*H366,2)</f>
        <v>0</v>
      </c>
      <c r="BL366" s="3" t="s">
        <v>302</v>
      </c>
      <c r="BM366" s="258" t="s">
        <v>1951</v>
      </c>
    </row>
    <row r="367" s="30" customFormat="true" ht="48" hidden="false" customHeight="false" outlineLevel="0" collapsed="false">
      <c r="A367" s="26"/>
      <c r="B367" s="27"/>
      <c r="C367" s="28"/>
      <c r="D367" s="259" t="s">
        <v>256</v>
      </c>
      <c r="E367" s="28"/>
      <c r="F367" s="260" t="s">
        <v>1952</v>
      </c>
      <c r="G367" s="28"/>
      <c r="H367" s="28"/>
      <c r="I367" s="211"/>
      <c r="J367" s="28"/>
      <c r="K367" s="28"/>
      <c r="L367" s="29"/>
      <c r="M367" s="261"/>
      <c r="N367" s="262"/>
      <c r="O367" s="76"/>
      <c r="P367" s="76"/>
      <c r="Q367" s="76"/>
      <c r="R367" s="76"/>
      <c r="S367" s="76"/>
      <c r="T367" s="77"/>
      <c r="U367" s="26"/>
      <c r="V367" s="26"/>
      <c r="W367" s="26"/>
      <c r="X367" s="26"/>
      <c r="Y367" s="26"/>
      <c r="Z367" s="26"/>
      <c r="AA367" s="26"/>
      <c r="AB367" s="26"/>
      <c r="AC367" s="26"/>
      <c r="AD367" s="26"/>
      <c r="AE367" s="26"/>
      <c r="AT367" s="3" t="s">
        <v>256</v>
      </c>
      <c r="AU367" s="3" t="s">
        <v>265</v>
      </c>
    </row>
    <row r="368" s="30" customFormat="true" ht="33" hidden="false" customHeight="true" outlineLevel="0" collapsed="false">
      <c r="A368" s="26"/>
      <c r="B368" s="27"/>
      <c r="C368" s="263" t="s">
        <v>1953</v>
      </c>
      <c r="D368" s="263" t="s">
        <v>288</v>
      </c>
      <c r="E368" s="264" t="s">
        <v>1954</v>
      </c>
      <c r="F368" s="265" t="s">
        <v>1955</v>
      </c>
      <c r="G368" s="266" t="s">
        <v>332</v>
      </c>
      <c r="H368" s="267" t="n">
        <v>20</v>
      </c>
      <c r="I368" s="268"/>
      <c r="J368" s="269" t="n">
        <f aca="false">ROUND(I368*H368,2)</f>
        <v>0</v>
      </c>
      <c r="K368" s="270"/>
      <c r="L368" s="271"/>
      <c r="M368" s="272"/>
      <c r="N368" s="273" t="s">
        <v>39</v>
      </c>
      <c r="O368" s="76"/>
      <c r="P368" s="256" t="n">
        <f aca="false">O368*H368</f>
        <v>0</v>
      </c>
      <c r="Q368" s="256" t="n">
        <v>0.00011</v>
      </c>
      <c r="R368" s="256" t="n">
        <f aca="false">Q368*H368</f>
        <v>0.0022</v>
      </c>
      <c r="S368" s="256" t="n">
        <v>0</v>
      </c>
      <c r="T368" s="257" t="n">
        <f aca="false">S368*H368</f>
        <v>0</v>
      </c>
      <c r="U368" s="26"/>
      <c r="V368" s="26"/>
      <c r="W368" s="26"/>
      <c r="X368" s="26"/>
      <c r="Y368" s="26"/>
      <c r="Z368" s="26"/>
      <c r="AA368" s="26"/>
      <c r="AB368" s="26"/>
      <c r="AC368" s="26"/>
      <c r="AD368" s="26"/>
      <c r="AE368" s="26"/>
      <c r="AR368" s="258" t="s">
        <v>324</v>
      </c>
      <c r="AT368" s="258" t="s">
        <v>288</v>
      </c>
      <c r="AU368" s="258" t="s">
        <v>265</v>
      </c>
      <c r="AY368" s="3" t="s">
        <v>247</v>
      </c>
      <c r="BE368" s="137" t="n">
        <f aca="false">IF(N368="základní",J368,0)</f>
        <v>0</v>
      </c>
      <c r="BF368" s="137" t="n">
        <f aca="false">IF(N368="snížená",J368,0)</f>
        <v>0</v>
      </c>
      <c r="BG368" s="137" t="n">
        <f aca="false">IF(N368="zákl. přenesená",J368,0)</f>
        <v>0</v>
      </c>
      <c r="BH368" s="137" t="n">
        <f aca="false">IF(N368="sníž. přenesená",J368,0)</f>
        <v>0</v>
      </c>
      <c r="BI368" s="137" t="n">
        <f aca="false">IF(N368="nulová",J368,0)</f>
        <v>0</v>
      </c>
      <c r="BJ368" s="3" t="s">
        <v>81</v>
      </c>
      <c r="BK368" s="137" t="n">
        <f aca="false">ROUND(I368*H368,2)</f>
        <v>0</v>
      </c>
      <c r="BL368" s="3" t="s">
        <v>302</v>
      </c>
      <c r="BM368" s="258" t="s">
        <v>1956</v>
      </c>
    </row>
    <row r="369" s="30" customFormat="true" ht="19.2" hidden="false" customHeight="false" outlineLevel="0" collapsed="false">
      <c r="A369" s="26"/>
      <c r="B369" s="27"/>
      <c r="C369" s="28"/>
      <c r="D369" s="259" t="s">
        <v>256</v>
      </c>
      <c r="E369" s="28"/>
      <c r="F369" s="260" t="s">
        <v>1955</v>
      </c>
      <c r="G369" s="28"/>
      <c r="H369" s="28"/>
      <c r="I369" s="211"/>
      <c r="J369" s="28"/>
      <c r="K369" s="28"/>
      <c r="L369" s="29"/>
      <c r="M369" s="261"/>
      <c r="N369" s="262"/>
      <c r="O369" s="76"/>
      <c r="P369" s="76"/>
      <c r="Q369" s="76"/>
      <c r="R369" s="76"/>
      <c r="S369" s="76"/>
      <c r="T369" s="77"/>
      <c r="U369" s="26"/>
      <c r="V369" s="26"/>
      <c r="W369" s="26"/>
      <c r="X369" s="26"/>
      <c r="Y369" s="26"/>
      <c r="Z369" s="26"/>
      <c r="AA369" s="26"/>
      <c r="AB369" s="26"/>
      <c r="AC369" s="26"/>
      <c r="AD369" s="26"/>
      <c r="AE369" s="26"/>
      <c r="AT369" s="3" t="s">
        <v>256</v>
      </c>
      <c r="AU369" s="3" t="s">
        <v>265</v>
      </c>
    </row>
    <row r="370" s="274" customFormat="true" ht="20.4" hidden="false" customHeight="false" outlineLevel="0" collapsed="false">
      <c r="B370" s="275"/>
      <c r="C370" s="276"/>
      <c r="D370" s="259" t="s">
        <v>327</v>
      </c>
      <c r="E370" s="276"/>
      <c r="F370" s="277" t="s">
        <v>1947</v>
      </c>
      <c r="G370" s="276"/>
      <c r="H370" s="278" t="n">
        <v>20</v>
      </c>
      <c r="I370" s="279"/>
      <c r="J370" s="276"/>
      <c r="K370" s="276"/>
      <c r="L370" s="280"/>
      <c r="M370" s="281"/>
      <c r="N370" s="282"/>
      <c r="O370" s="282"/>
      <c r="P370" s="282"/>
      <c r="Q370" s="282"/>
      <c r="R370" s="282"/>
      <c r="S370" s="282"/>
      <c r="T370" s="283"/>
      <c r="AT370" s="284" t="s">
        <v>327</v>
      </c>
      <c r="AU370" s="284" t="s">
        <v>265</v>
      </c>
      <c r="AV370" s="274" t="s">
        <v>83</v>
      </c>
      <c r="AW370" s="274" t="s">
        <v>3</v>
      </c>
      <c r="AX370" s="274" t="s">
        <v>81</v>
      </c>
      <c r="AY370" s="284" t="s">
        <v>247</v>
      </c>
    </row>
    <row r="371" s="30" customFormat="true" ht="24.15" hidden="false" customHeight="true" outlineLevel="0" collapsed="false">
      <c r="A371" s="26"/>
      <c r="B371" s="27"/>
      <c r="C371" s="246" t="s">
        <v>862</v>
      </c>
      <c r="D371" s="246" t="s">
        <v>250</v>
      </c>
      <c r="E371" s="247" t="s">
        <v>863</v>
      </c>
      <c r="F371" s="248" t="s">
        <v>864</v>
      </c>
      <c r="G371" s="249" t="s">
        <v>291</v>
      </c>
      <c r="H371" s="250" t="n">
        <v>1</v>
      </c>
      <c r="I371" s="251"/>
      <c r="J371" s="252" t="n">
        <f aca="false">ROUND(I371*H371,2)</f>
        <v>0</v>
      </c>
      <c r="K371" s="253"/>
      <c r="L371" s="29"/>
      <c r="M371" s="254"/>
      <c r="N371" s="255" t="s">
        <v>39</v>
      </c>
      <c r="O371" s="76"/>
      <c r="P371" s="256" t="n">
        <f aca="false">O371*H371</f>
        <v>0</v>
      </c>
      <c r="Q371" s="256" t="n">
        <v>0</v>
      </c>
      <c r="R371" s="256" t="n">
        <f aca="false">Q371*H371</f>
        <v>0</v>
      </c>
      <c r="S371" s="256" t="n">
        <v>0</v>
      </c>
      <c r="T371" s="257" t="n">
        <f aca="false">S371*H371</f>
        <v>0</v>
      </c>
      <c r="U371" s="26"/>
      <c r="V371" s="26"/>
      <c r="W371" s="26"/>
      <c r="X371" s="26"/>
      <c r="Y371" s="26"/>
      <c r="Z371" s="26"/>
      <c r="AA371" s="26"/>
      <c r="AB371" s="26"/>
      <c r="AC371" s="26"/>
      <c r="AD371" s="26"/>
      <c r="AE371" s="26"/>
      <c r="AR371" s="258" t="s">
        <v>302</v>
      </c>
      <c r="AT371" s="258" t="s">
        <v>250</v>
      </c>
      <c r="AU371" s="258" t="s">
        <v>265</v>
      </c>
      <c r="AY371" s="3" t="s">
        <v>247</v>
      </c>
      <c r="BE371" s="137" t="n">
        <f aca="false">IF(N371="základní",J371,0)</f>
        <v>0</v>
      </c>
      <c r="BF371" s="137" t="n">
        <f aca="false">IF(N371="snížená",J371,0)</f>
        <v>0</v>
      </c>
      <c r="BG371" s="137" t="n">
        <f aca="false">IF(N371="zákl. přenesená",J371,0)</f>
        <v>0</v>
      </c>
      <c r="BH371" s="137" t="n">
        <f aca="false">IF(N371="sníž. přenesená",J371,0)</f>
        <v>0</v>
      </c>
      <c r="BI371" s="137" t="n">
        <f aca="false">IF(N371="nulová",J371,0)</f>
        <v>0</v>
      </c>
      <c r="BJ371" s="3" t="s">
        <v>81</v>
      </c>
      <c r="BK371" s="137" t="n">
        <f aca="false">ROUND(I371*H371,2)</f>
        <v>0</v>
      </c>
      <c r="BL371" s="3" t="s">
        <v>302</v>
      </c>
      <c r="BM371" s="258" t="s">
        <v>865</v>
      </c>
    </row>
    <row r="372" s="30" customFormat="true" ht="19.2" hidden="false" customHeight="false" outlineLevel="0" collapsed="false">
      <c r="A372" s="26"/>
      <c r="B372" s="27"/>
      <c r="C372" s="28"/>
      <c r="D372" s="259" t="s">
        <v>256</v>
      </c>
      <c r="E372" s="28"/>
      <c r="F372" s="260" t="s">
        <v>866</v>
      </c>
      <c r="G372" s="28"/>
      <c r="H372" s="28"/>
      <c r="I372" s="211"/>
      <c r="J372" s="28"/>
      <c r="K372" s="28"/>
      <c r="L372" s="29"/>
      <c r="M372" s="261"/>
      <c r="N372" s="262"/>
      <c r="O372" s="76"/>
      <c r="P372" s="76"/>
      <c r="Q372" s="76"/>
      <c r="R372" s="76"/>
      <c r="S372" s="76"/>
      <c r="T372" s="77"/>
      <c r="U372" s="26"/>
      <c r="V372" s="26"/>
      <c r="W372" s="26"/>
      <c r="X372" s="26"/>
      <c r="Y372" s="26"/>
      <c r="Z372" s="26"/>
      <c r="AA372" s="26"/>
      <c r="AB372" s="26"/>
      <c r="AC372" s="26"/>
      <c r="AD372" s="26"/>
      <c r="AE372" s="26"/>
      <c r="AT372" s="3" t="s">
        <v>256</v>
      </c>
      <c r="AU372" s="3" t="s">
        <v>265</v>
      </c>
    </row>
    <row r="373" s="30" customFormat="true" ht="24.15" hidden="false" customHeight="true" outlineLevel="0" collapsed="false">
      <c r="A373" s="26"/>
      <c r="B373" s="27"/>
      <c r="C373" s="263" t="s">
        <v>1957</v>
      </c>
      <c r="D373" s="263" t="s">
        <v>288</v>
      </c>
      <c r="E373" s="264" t="s">
        <v>1958</v>
      </c>
      <c r="F373" s="265" t="s">
        <v>1959</v>
      </c>
      <c r="G373" s="266" t="s">
        <v>291</v>
      </c>
      <c r="H373" s="267" t="n">
        <v>1</v>
      </c>
      <c r="I373" s="268"/>
      <c r="J373" s="269" t="n">
        <f aca="false">ROUND(I373*H373,2)</f>
        <v>0</v>
      </c>
      <c r="K373" s="270"/>
      <c r="L373" s="271"/>
      <c r="M373" s="272"/>
      <c r="N373" s="273" t="s">
        <v>39</v>
      </c>
      <c r="O373" s="76"/>
      <c r="P373" s="256" t="n">
        <f aca="false">O373*H373</f>
        <v>0</v>
      </c>
      <c r="Q373" s="256" t="n">
        <v>0.00105</v>
      </c>
      <c r="R373" s="256" t="n">
        <f aca="false">Q373*H373</f>
        <v>0.00105</v>
      </c>
      <c r="S373" s="256" t="n">
        <v>0</v>
      </c>
      <c r="T373" s="257" t="n">
        <f aca="false">S373*H373</f>
        <v>0</v>
      </c>
      <c r="U373" s="26"/>
      <c r="V373" s="26"/>
      <c r="W373" s="26"/>
      <c r="X373" s="26"/>
      <c r="Y373" s="26"/>
      <c r="Z373" s="26"/>
      <c r="AA373" s="26"/>
      <c r="AB373" s="26"/>
      <c r="AC373" s="26"/>
      <c r="AD373" s="26"/>
      <c r="AE373" s="26"/>
      <c r="AR373" s="258" t="s">
        <v>324</v>
      </c>
      <c r="AT373" s="258" t="s">
        <v>288</v>
      </c>
      <c r="AU373" s="258" t="s">
        <v>265</v>
      </c>
      <c r="AY373" s="3" t="s">
        <v>247</v>
      </c>
      <c r="BE373" s="137" t="n">
        <f aca="false">IF(N373="základní",J373,0)</f>
        <v>0</v>
      </c>
      <c r="BF373" s="137" t="n">
        <f aca="false">IF(N373="snížená",J373,0)</f>
        <v>0</v>
      </c>
      <c r="BG373" s="137" t="n">
        <f aca="false">IF(N373="zákl. přenesená",J373,0)</f>
        <v>0</v>
      </c>
      <c r="BH373" s="137" t="n">
        <f aca="false">IF(N373="sníž. přenesená",J373,0)</f>
        <v>0</v>
      </c>
      <c r="BI373" s="137" t="n">
        <f aca="false">IF(N373="nulová",J373,0)</f>
        <v>0</v>
      </c>
      <c r="BJ373" s="3" t="s">
        <v>81</v>
      </c>
      <c r="BK373" s="137" t="n">
        <f aca="false">ROUND(I373*H373,2)</f>
        <v>0</v>
      </c>
      <c r="BL373" s="3" t="s">
        <v>302</v>
      </c>
      <c r="BM373" s="258" t="s">
        <v>1960</v>
      </c>
    </row>
    <row r="374" s="30" customFormat="true" ht="19.2" hidden="false" customHeight="false" outlineLevel="0" collapsed="false">
      <c r="A374" s="26"/>
      <c r="B374" s="27"/>
      <c r="C374" s="28"/>
      <c r="D374" s="259" t="s">
        <v>256</v>
      </c>
      <c r="E374" s="28"/>
      <c r="F374" s="260" t="s">
        <v>1959</v>
      </c>
      <c r="G374" s="28"/>
      <c r="H374" s="28"/>
      <c r="I374" s="211"/>
      <c r="J374" s="28"/>
      <c r="K374" s="28"/>
      <c r="L374" s="29"/>
      <c r="M374" s="261"/>
      <c r="N374" s="262"/>
      <c r="O374" s="76"/>
      <c r="P374" s="76"/>
      <c r="Q374" s="76"/>
      <c r="R374" s="76"/>
      <c r="S374" s="76"/>
      <c r="T374" s="77"/>
      <c r="U374" s="26"/>
      <c r="V374" s="26"/>
      <c r="W374" s="26"/>
      <c r="X374" s="26"/>
      <c r="Y374" s="26"/>
      <c r="Z374" s="26"/>
      <c r="AA374" s="26"/>
      <c r="AB374" s="26"/>
      <c r="AC374" s="26"/>
      <c r="AD374" s="26"/>
      <c r="AE374" s="26"/>
      <c r="AT374" s="3" t="s">
        <v>256</v>
      </c>
      <c r="AU374" s="3" t="s">
        <v>265</v>
      </c>
    </row>
    <row r="375" s="30" customFormat="true" ht="24.15" hidden="false" customHeight="true" outlineLevel="0" collapsed="false">
      <c r="A375" s="26"/>
      <c r="B375" s="27"/>
      <c r="C375" s="246" t="s">
        <v>892</v>
      </c>
      <c r="D375" s="246" t="s">
        <v>250</v>
      </c>
      <c r="E375" s="247" t="s">
        <v>893</v>
      </c>
      <c r="F375" s="248" t="s">
        <v>894</v>
      </c>
      <c r="G375" s="249" t="s">
        <v>291</v>
      </c>
      <c r="H375" s="250" t="n">
        <v>10</v>
      </c>
      <c r="I375" s="251"/>
      <c r="J375" s="252" t="n">
        <f aca="false">ROUND(I375*H375,2)</f>
        <v>0</v>
      </c>
      <c r="K375" s="253"/>
      <c r="L375" s="29"/>
      <c r="M375" s="254"/>
      <c r="N375" s="255" t="s">
        <v>39</v>
      </c>
      <c r="O375" s="76"/>
      <c r="P375" s="256" t="n">
        <f aca="false">O375*H375</f>
        <v>0</v>
      </c>
      <c r="Q375" s="256" t="n">
        <v>0</v>
      </c>
      <c r="R375" s="256" t="n">
        <f aca="false">Q375*H375</f>
        <v>0</v>
      </c>
      <c r="S375" s="256" t="n">
        <v>0</v>
      </c>
      <c r="T375" s="257" t="n">
        <f aca="false">S375*H375</f>
        <v>0</v>
      </c>
      <c r="U375" s="26"/>
      <c r="V375" s="26"/>
      <c r="W375" s="26"/>
      <c r="X375" s="26"/>
      <c r="Y375" s="26"/>
      <c r="Z375" s="26"/>
      <c r="AA375" s="26"/>
      <c r="AB375" s="26"/>
      <c r="AC375" s="26"/>
      <c r="AD375" s="26"/>
      <c r="AE375" s="26"/>
      <c r="AR375" s="258" t="s">
        <v>302</v>
      </c>
      <c r="AT375" s="258" t="s">
        <v>250</v>
      </c>
      <c r="AU375" s="258" t="s">
        <v>265</v>
      </c>
      <c r="AY375" s="3" t="s">
        <v>247</v>
      </c>
      <c r="BE375" s="137" t="n">
        <f aca="false">IF(N375="základní",J375,0)</f>
        <v>0</v>
      </c>
      <c r="BF375" s="137" t="n">
        <f aca="false">IF(N375="snížená",J375,0)</f>
        <v>0</v>
      </c>
      <c r="BG375" s="137" t="n">
        <f aca="false">IF(N375="zákl. přenesená",J375,0)</f>
        <v>0</v>
      </c>
      <c r="BH375" s="137" t="n">
        <f aca="false">IF(N375="sníž. přenesená",J375,0)</f>
        <v>0</v>
      </c>
      <c r="BI375" s="137" t="n">
        <f aca="false">IF(N375="nulová",J375,0)</f>
        <v>0</v>
      </c>
      <c r="BJ375" s="3" t="s">
        <v>81</v>
      </c>
      <c r="BK375" s="137" t="n">
        <f aca="false">ROUND(I375*H375,2)</f>
        <v>0</v>
      </c>
      <c r="BL375" s="3" t="s">
        <v>302</v>
      </c>
      <c r="BM375" s="258" t="s">
        <v>895</v>
      </c>
    </row>
    <row r="376" s="30" customFormat="true" ht="19.2" hidden="false" customHeight="false" outlineLevel="0" collapsed="false">
      <c r="A376" s="26"/>
      <c r="B376" s="27"/>
      <c r="C376" s="28"/>
      <c r="D376" s="259" t="s">
        <v>256</v>
      </c>
      <c r="E376" s="28"/>
      <c r="F376" s="260" t="s">
        <v>896</v>
      </c>
      <c r="G376" s="28"/>
      <c r="H376" s="28"/>
      <c r="I376" s="211"/>
      <c r="J376" s="28"/>
      <c r="K376" s="28"/>
      <c r="L376" s="29"/>
      <c r="M376" s="261"/>
      <c r="N376" s="262"/>
      <c r="O376" s="76"/>
      <c r="P376" s="76"/>
      <c r="Q376" s="76"/>
      <c r="R376" s="76"/>
      <c r="S376" s="76"/>
      <c r="T376" s="77"/>
      <c r="U376" s="26"/>
      <c r="V376" s="26"/>
      <c r="W376" s="26"/>
      <c r="X376" s="26"/>
      <c r="Y376" s="26"/>
      <c r="Z376" s="26"/>
      <c r="AA376" s="26"/>
      <c r="AB376" s="26"/>
      <c r="AC376" s="26"/>
      <c r="AD376" s="26"/>
      <c r="AE376" s="26"/>
      <c r="AT376" s="3" t="s">
        <v>256</v>
      </c>
      <c r="AU376" s="3" t="s">
        <v>265</v>
      </c>
    </row>
    <row r="377" s="30" customFormat="true" ht="16.5" hidden="false" customHeight="true" outlineLevel="0" collapsed="false">
      <c r="A377" s="26"/>
      <c r="B377" s="27"/>
      <c r="C377" s="263" t="s">
        <v>897</v>
      </c>
      <c r="D377" s="263" t="s">
        <v>288</v>
      </c>
      <c r="E377" s="264" t="s">
        <v>898</v>
      </c>
      <c r="F377" s="265" t="s">
        <v>899</v>
      </c>
      <c r="G377" s="266" t="s">
        <v>291</v>
      </c>
      <c r="H377" s="267" t="n">
        <v>10</v>
      </c>
      <c r="I377" s="268"/>
      <c r="J377" s="269" t="n">
        <f aca="false">ROUND(I377*H377,2)</f>
        <v>0</v>
      </c>
      <c r="K377" s="270"/>
      <c r="L377" s="271"/>
      <c r="M377" s="272"/>
      <c r="N377" s="273" t="s">
        <v>39</v>
      </c>
      <c r="O377" s="76"/>
      <c r="P377" s="256" t="n">
        <f aca="false">O377*H377</f>
        <v>0</v>
      </c>
      <c r="Q377" s="256" t="n">
        <v>9E-005</v>
      </c>
      <c r="R377" s="256" t="n">
        <f aca="false">Q377*H377</f>
        <v>0.0009</v>
      </c>
      <c r="S377" s="256" t="n">
        <v>0</v>
      </c>
      <c r="T377" s="257" t="n">
        <f aca="false">S377*H377</f>
        <v>0</v>
      </c>
      <c r="U377" s="26"/>
      <c r="V377" s="26"/>
      <c r="W377" s="26"/>
      <c r="X377" s="26"/>
      <c r="Y377" s="26"/>
      <c r="Z377" s="26"/>
      <c r="AA377" s="26"/>
      <c r="AB377" s="26"/>
      <c r="AC377" s="26"/>
      <c r="AD377" s="26"/>
      <c r="AE377" s="26"/>
      <c r="AR377" s="258" t="s">
        <v>324</v>
      </c>
      <c r="AT377" s="258" t="s">
        <v>288</v>
      </c>
      <c r="AU377" s="258" t="s">
        <v>265</v>
      </c>
      <c r="AY377" s="3" t="s">
        <v>247</v>
      </c>
      <c r="BE377" s="137" t="n">
        <f aca="false">IF(N377="základní",J377,0)</f>
        <v>0</v>
      </c>
      <c r="BF377" s="137" t="n">
        <f aca="false">IF(N377="snížená",J377,0)</f>
        <v>0</v>
      </c>
      <c r="BG377" s="137" t="n">
        <f aca="false">IF(N377="zákl. přenesená",J377,0)</f>
        <v>0</v>
      </c>
      <c r="BH377" s="137" t="n">
        <f aca="false">IF(N377="sníž. přenesená",J377,0)</f>
        <v>0</v>
      </c>
      <c r="BI377" s="137" t="n">
        <f aca="false">IF(N377="nulová",J377,0)</f>
        <v>0</v>
      </c>
      <c r="BJ377" s="3" t="s">
        <v>81</v>
      </c>
      <c r="BK377" s="137" t="n">
        <f aca="false">ROUND(I377*H377,2)</f>
        <v>0</v>
      </c>
      <c r="BL377" s="3" t="s">
        <v>302</v>
      </c>
      <c r="BM377" s="258" t="s">
        <v>900</v>
      </c>
    </row>
    <row r="378" s="30" customFormat="true" ht="10.2" hidden="false" customHeight="false" outlineLevel="0" collapsed="false">
      <c r="A378" s="26"/>
      <c r="B378" s="27"/>
      <c r="C378" s="28"/>
      <c r="D378" s="259" t="s">
        <v>256</v>
      </c>
      <c r="E378" s="28"/>
      <c r="F378" s="260" t="s">
        <v>899</v>
      </c>
      <c r="G378" s="28"/>
      <c r="H378" s="28"/>
      <c r="I378" s="211"/>
      <c r="J378" s="28"/>
      <c r="K378" s="28"/>
      <c r="L378" s="29"/>
      <c r="M378" s="261"/>
      <c r="N378" s="262"/>
      <c r="O378" s="76"/>
      <c r="P378" s="76"/>
      <c r="Q378" s="76"/>
      <c r="R378" s="76"/>
      <c r="S378" s="76"/>
      <c r="T378" s="77"/>
      <c r="U378" s="26"/>
      <c r="V378" s="26"/>
      <c r="W378" s="26"/>
      <c r="X378" s="26"/>
      <c r="Y378" s="26"/>
      <c r="Z378" s="26"/>
      <c r="AA378" s="26"/>
      <c r="AB378" s="26"/>
      <c r="AC378" s="26"/>
      <c r="AD378" s="26"/>
      <c r="AE378" s="26"/>
      <c r="AT378" s="3" t="s">
        <v>256</v>
      </c>
      <c r="AU378" s="3" t="s">
        <v>265</v>
      </c>
    </row>
    <row r="379" s="229" customFormat="true" ht="20.85" hidden="false" customHeight="true" outlineLevel="0" collapsed="false">
      <c r="B379" s="230"/>
      <c r="C379" s="231"/>
      <c r="D379" s="232" t="s">
        <v>73</v>
      </c>
      <c r="E379" s="244" t="s">
        <v>901</v>
      </c>
      <c r="F379" s="244" t="s">
        <v>1961</v>
      </c>
      <c r="G379" s="231"/>
      <c r="H379" s="231"/>
      <c r="I379" s="234"/>
      <c r="J379" s="245" t="n">
        <f aca="false">BK379</f>
        <v>0</v>
      </c>
      <c r="K379" s="231"/>
      <c r="L379" s="236"/>
      <c r="M379" s="237"/>
      <c r="N379" s="238"/>
      <c r="O379" s="238"/>
      <c r="P379" s="239" t="n">
        <f aca="false">SUM(P380:P401)</f>
        <v>0</v>
      </c>
      <c r="Q379" s="238"/>
      <c r="R379" s="239" t="n">
        <f aca="false">SUM(R380:R401)</f>
        <v>0.01059</v>
      </c>
      <c r="S379" s="238"/>
      <c r="T379" s="240" t="n">
        <f aca="false">SUM(T380:T401)</f>
        <v>0</v>
      </c>
      <c r="AR379" s="241" t="s">
        <v>83</v>
      </c>
      <c r="AT379" s="242" t="s">
        <v>73</v>
      </c>
      <c r="AU379" s="242" t="s">
        <v>83</v>
      </c>
      <c r="AY379" s="241" t="s">
        <v>247</v>
      </c>
      <c r="BK379" s="243" t="n">
        <f aca="false">SUM(BK380:BK401)</f>
        <v>0</v>
      </c>
    </row>
    <row r="380" s="30" customFormat="true" ht="33" hidden="false" customHeight="true" outlineLevel="0" collapsed="false">
      <c r="A380" s="26"/>
      <c r="B380" s="27"/>
      <c r="C380" s="246" t="s">
        <v>903</v>
      </c>
      <c r="D380" s="246" t="s">
        <v>250</v>
      </c>
      <c r="E380" s="247" t="s">
        <v>904</v>
      </c>
      <c r="F380" s="248" t="s">
        <v>905</v>
      </c>
      <c r="G380" s="249" t="s">
        <v>291</v>
      </c>
      <c r="H380" s="250" t="n">
        <v>0.5</v>
      </c>
      <c r="I380" s="251"/>
      <c r="J380" s="252" t="n">
        <f aca="false">ROUND(I380*H380,2)</f>
        <v>0</v>
      </c>
      <c r="K380" s="253"/>
      <c r="L380" s="29"/>
      <c r="M380" s="254"/>
      <c r="N380" s="255" t="s">
        <v>39</v>
      </c>
      <c r="O380" s="76"/>
      <c r="P380" s="256" t="n">
        <f aca="false">O380*H380</f>
        <v>0</v>
      </c>
      <c r="Q380" s="256" t="n">
        <v>0</v>
      </c>
      <c r="R380" s="256" t="n">
        <f aca="false">Q380*H380</f>
        <v>0</v>
      </c>
      <c r="S380" s="256" t="n">
        <v>0</v>
      </c>
      <c r="T380" s="257" t="n">
        <f aca="false">S380*H380</f>
        <v>0</v>
      </c>
      <c r="U380" s="26"/>
      <c r="V380" s="26"/>
      <c r="W380" s="26"/>
      <c r="X380" s="26"/>
      <c r="Y380" s="26"/>
      <c r="Z380" s="26"/>
      <c r="AA380" s="26"/>
      <c r="AB380" s="26"/>
      <c r="AC380" s="26"/>
      <c r="AD380" s="26"/>
      <c r="AE380" s="26"/>
      <c r="AR380" s="258" t="s">
        <v>302</v>
      </c>
      <c r="AT380" s="258" t="s">
        <v>250</v>
      </c>
      <c r="AU380" s="258" t="s">
        <v>265</v>
      </c>
      <c r="AY380" s="3" t="s">
        <v>247</v>
      </c>
      <c r="BE380" s="137" t="n">
        <f aca="false">IF(N380="základní",J380,0)</f>
        <v>0</v>
      </c>
      <c r="BF380" s="137" t="n">
        <f aca="false">IF(N380="snížená",J380,0)</f>
        <v>0</v>
      </c>
      <c r="BG380" s="137" t="n">
        <f aca="false">IF(N380="zákl. přenesená",J380,0)</f>
        <v>0</v>
      </c>
      <c r="BH380" s="137" t="n">
        <f aca="false">IF(N380="sníž. přenesená",J380,0)</f>
        <v>0</v>
      </c>
      <c r="BI380" s="137" t="n">
        <f aca="false">IF(N380="nulová",J380,0)</f>
        <v>0</v>
      </c>
      <c r="BJ380" s="3" t="s">
        <v>81</v>
      </c>
      <c r="BK380" s="137" t="n">
        <f aca="false">ROUND(I380*H380,2)</f>
        <v>0</v>
      </c>
      <c r="BL380" s="3" t="s">
        <v>302</v>
      </c>
      <c r="BM380" s="258" t="s">
        <v>906</v>
      </c>
    </row>
    <row r="381" s="30" customFormat="true" ht="28.8" hidden="false" customHeight="false" outlineLevel="0" collapsed="false">
      <c r="A381" s="26"/>
      <c r="B381" s="27"/>
      <c r="C381" s="28"/>
      <c r="D381" s="259" t="s">
        <v>256</v>
      </c>
      <c r="E381" s="28"/>
      <c r="F381" s="260" t="s">
        <v>907</v>
      </c>
      <c r="G381" s="28"/>
      <c r="H381" s="28"/>
      <c r="I381" s="211"/>
      <c r="J381" s="28"/>
      <c r="K381" s="28"/>
      <c r="L381" s="29"/>
      <c r="M381" s="261"/>
      <c r="N381" s="262"/>
      <c r="O381" s="76"/>
      <c r="P381" s="76"/>
      <c r="Q381" s="76"/>
      <c r="R381" s="76"/>
      <c r="S381" s="76"/>
      <c r="T381" s="77"/>
      <c r="U381" s="26"/>
      <c r="V381" s="26"/>
      <c r="W381" s="26"/>
      <c r="X381" s="26"/>
      <c r="Y381" s="26"/>
      <c r="Z381" s="26"/>
      <c r="AA381" s="26"/>
      <c r="AB381" s="26"/>
      <c r="AC381" s="26"/>
      <c r="AD381" s="26"/>
      <c r="AE381" s="26"/>
      <c r="AT381" s="3" t="s">
        <v>256</v>
      </c>
      <c r="AU381" s="3" t="s">
        <v>265</v>
      </c>
    </row>
    <row r="382" s="30" customFormat="true" ht="24.15" hidden="false" customHeight="true" outlineLevel="0" collapsed="false">
      <c r="A382" s="26"/>
      <c r="B382" s="27"/>
      <c r="C382" s="263" t="s">
        <v>908</v>
      </c>
      <c r="D382" s="263" t="s">
        <v>288</v>
      </c>
      <c r="E382" s="264" t="s">
        <v>909</v>
      </c>
      <c r="F382" s="265" t="s">
        <v>910</v>
      </c>
      <c r="G382" s="266" t="s">
        <v>332</v>
      </c>
      <c r="H382" s="267" t="n">
        <v>0.5</v>
      </c>
      <c r="I382" s="268"/>
      <c r="J382" s="269" t="n">
        <f aca="false">ROUND(I382*H382,2)</f>
        <v>0</v>
      </c>
      <c r="K382" s="270"/>
      <c r="L382" s="271"/>
      <c r="M382" s="272"/>
      <c r="N382" s="273" t="s">
        <v>39</v>
      </c>
      <c r="O382" s="76"/>
      <c r="P382" s="256" t="n">
        <f aca="false">O382*H382</f>
        <v>0</v>
      </c>
      <c r="Q382" s="256" t="n">
        <v>0.0006</v>
      </c>
      <c r="R382" s="256" t="n">
        <f aca="false">Q382*H382</f>
        <v>0.0003</v>
      </c>
      <c r="S382" s="256" t="n">
        <v>0</v>
      </c>
      <c r="T382" s="257" t="n">
        <f aca="false">S382*H382</f>
        <v>0</v>
      </c>
      <c r="U382" s="26"/>
      <c r="V382" s="26"/>
      <c r="W382" s="26"/>
      <c r="X382" s="26"/>
      <c r="Y382" s="26"/>
      <c r="Z382" s="26"/>
      <c r="AA382" s="26"/>
      <c r="AB382" s="26"/>
      <c r="AC382" s="26"/>
      <c r="AD382" s="26"/>
      <c r="AE382" s="26"/>
      <c r="AR382" s="258" t="s">
        <v>324</v>
      </c>
      <c r="AT382" s="258" t="s">
        <v>288</v>
      </c>
      <c r="AU382" s="258" t="s">
        <v>265</v>
      </c>
      <c r="AY382" s="3" t="s">
        <v>247</v>
      </c>
      <c r="BE382" s="137" t="n">
        <f aca="false">IF(N382="základní",J382,0)</f>
        <v>0</v>
      </c>
      <c r="BF382" s="137" t="n">
        <f aca="false">IF(N382="snížená",J382,0)</f>
        <v>0</v>
      </c>
      <c r="BG382" s="137" t="n">
        <f aca="false">IF(N382="zákl. přenesená",J382,0)</f>
        <v>0</v>
      </c>
      <c r="BH382" s="137" t="n">
        <f aca="false">IF(N382="sníž. přenesená",J382,0)</f>
        <v>0</v>
      </c>
      <c r="BI382" s="137" t="n">
        <f aca="false">IF(N382="nulová",J382,0)</f>
        <v>0</v>
      </c>
      <c r="BJ382" s="3" t="s">
        <v>81</v>
      </c>
      <c r="BK382" s="137" t="n">
        <f aca="false">ROUND(I382*H382,2)</f>
        <v>0</v>
      </c>
      <c r="BL382" s="3" t="s">
        <v>302</v>
      </c>
      <c r="BM382" s="258" t="s">
        <v>911</v>
      </c>
    </row>
    <row r="383" s="30" customFormat="true" ht="28.8" hidden="false" customHeight="false" outlineLevel="0" collapsed="false">
      <c r="A383" s="26"/>
      <c r="B383" s="27"/>
      <c r="C383" s="28"/>
      <c r="D383" s="259" t="s">
        <v>256</v>
      </c>
      <c r="E383" s="28"/>
      <c r="F383" s="260" t="s">
        <v>912</v>
      </c>
      <c r="G383" s="28"/>
      <c r="H383" s="28"/>
      <c r="I383" s="211"/>
      <c r="J383" s="28"/>
      <c r="K383" s="28"/>
      <c r="L383" s="29"/>
      <c r="M383" s="261"/>
      <c r="N383" s="262"/>
      <c r="O383" s="76"/>
      <c r="P383" s="76"/>
      <c r="Q383" s="76"/>
      <c r="R383" s="76"/>
      <c r="S383" s="76"/>
      <c r="T383" s="77"/>
      <c r="U383" s="26"/>
      <c r="V383" s="26"/>
      <c r="W383" s="26"/>
      <c r="X383" s="26"/>
      <c r="Y383" s="26"/>
      <c r="Z383" s="26"/>
      <c r="AA383" s="26"/>
      <c r="AB383" s="26"/>
      <c r="AC383" s="26"/>
      <c r="AD383" s="26"/>
      <c r="AE383" s="26"/>
      <c r="AT383" s="3" t="s">
        <v>256</v>
      </c>
      <c r="AU383" s="3" t="s">
        <v>265</v>
      </c>
    </row>
    <row r="384" s="30" customFormat="true" ht="24.15" hidden="false" customHeight="true" outlineLevel="0" collapsed="false">
      <c r="A384" s="26"/>
      <c r="B384" s="27"/>
      <c r="C384" s="246" t="s">
        <v>1962</v>
      </c>
      <c r="D384" s="246" t="s">
        <v>250</v>
      </c>
      <c r="E384" s="247" t="s">
        <v>1963</v>
      </c>
      <c r="F384" s="248" t="s">
        <v>1964</v>
      </c>
      <c r="G384" s="249" t="s">
        <v>332</v>
      </c>
      <c r="H384" s="250" t="n">
        <v>5</v>
      </c>
      <c r="I384" s="251"/>
      <c r="J384" s="252" t="n">
        <f aca="false">ROUND(I384*H384,2)</f>
        <v>0</v>
      </c>
      <c r="K384" s="253"/>
      <c r="L384" s="29"/>
      <c r="M384" s="254"/>
      <c r="N384" s="255" t="s">
        <v>39</v>
      </c>
      <c r="O384" s="76"/>
      <c r="P384" s="256" t="n">
        <f aca="false">O384*H384</f>
        <v>0</v>
      </c>
      <c r="Q384" s="256" t="n">
        <v>0</v>
      </c>
      <c r="R384" s="256" t="n">
        <f aca="false">Q384*H384</f>
        <v>0</v>
      </c>
      <c r="S384" s="256" t="n">
        <v>0</v>
      </c>
      <c r="T384" s="257" t="n">
        <f aca="false">S384*H384</f>
        <v>0</v>
      </c>
      <c r="U384" s="26"/>
      <c r="V384" s="26"/>
      <c r="W384" s="26"/>
      <c r="X384" s="26"/>
      <c r="Y384" s="26"/>
      <c r="Z384" s="26"/>
      <c r="AA384" s="26"/>
      <c r="AB384" s="26"/>
      <c r="AC384" s="26"/>
      <c r="AD384" s="26"/>
      <c r="AE384" s="26"/>
      <c r="AR384" s="258" t="s">
        <v>302</v>
      </c>
      <c r="AT384" s="258" t="s">
        <v>250</v>
      </c>
      <c r="AU384" s="258" t="s">
        <v>265</v>
      </c>
      <c r="AY384" s="3" t="s">
        <v>247</v>
      </c>
      <c r="BE384" s="137" t="n">
        <f aca="false">IF(N384="základní",J384,0)</f>
        <v>0</v>
      </c>
      <c r="BF384" s="137" t="n">
        <f aca="false">IF(N384="snížená",J384,0)</f>
        <v>0</v>
      </c>
      <c r="BG384" s="137" t="n">
        <f aca="false">IF(N384="zákl. přenesená",J384,0)</f>
        <v>0</v>
      </c>
      <c r="BH384" s="137" t="n">
        <f aca="false">IF(N384="sníž. přenesená",J384,0)</f>
        <v>0</v>
      </c>
      <c r="BI384" s="137" t="n">
        <f aca="false">IF(N384="nulová",J384,0)</f>
        <v>0</v>
      </c>
      <c r="BJ384" s="3" t="s">
        <v>81</v>
      </c>
      <c r="BK384" s="137" t="n">
        <f aca="false">ROUND(I384*H384,2)</f>
        <v>0</v>
      </c>
      <c r="BL384" s="3" t="s">
        <v>302</v>
      </c>
      <c r="BM384" s="258" t="s">
        <v>1965</v>
      </c>
    </row>
    <row r="385" s="30" customFormat="true" ht="28.8" hidden="false" customHeight="false" outlineLevel="0" collapsed="false">
      <c r="A385" s="26"/>
      <c r="B385" s="27"/>
      <c r="C385" s="28"/>
      <c r="D385" s="259" t="s">
        <v>256</v>
      </c>
      <c r="E385" s="28"/>
      <c r="F385" s="260" t="s">
        <v>1966</v>
      </c>
      <c r="G385" s="28"/>
      <c r="H385" s="28"/>
      <c r="I385" s="211"/>
      <c r="J385" s="28"/>
      <c r="K385" s="28"/>
      <c r="L385" s="29"/>
      <c r="M385" s="261"/>
      <c r="N385" s="262"/>
      <c r="O385" s="76"/>
      <c r="P385" s="76"/>
      <c r="Q385" s="76"/>
      <c r="R385" s="76"/>
      <c r="S385" s="76"/>
      <c r="T385" s="77"/>
      <c r="U385" s="26"/>
      <c r="V385" s="26"/>
      <c r="W385" s="26"/>
      <c r="X385" s="26"/>
      <c r="Y385" s="26"/>
      <c r="Z385" s="26"/>
      <c r="AA385" s="26"/>
      <c r="AB385" s="26"/>
      <c r="AC385" s="26"/>
      <c r="AD385" s="26"/>
      <c r="AE385" s="26"/>
      <c r="AT385" s="3" t="s">
        <v>256</v>
      </c>
      <c r="AU385" s="3" t="s">
        <v>265</v>
      </c>
    </row>
    <row r="386" s="30" customFormat="true" ht="24.15" hidden="false" customHeight="true" outlineLevel="0" collapsed="false">
      <c r="A386" s="26"/>
      <c r="B386" s="27"/>
      <c r="C386" s="263" t="s">
        <v>1967</v>
      </c>
      <c r="D386" s="263" t="s">
        <v>288</v>
      </c>
      <c r="E386" s="264" t="s">
        <v>1944</v>
      </c>
      <c r="F386" s="265" t="s">
        <v>1945</v>
      </c>
      <c r="G386" s="266" t="s">
        <v>332</v>
      </c>
      <c r="H386" s="267" t="n">
        <v>5</v>
      </c>
      <c r="I386" s="268"/>
      <c r="J386" s="269" t="n">
        <f aca="false">ROUND(I386*H386,2)</f>
        <v>0</v>
      </c>
      <c r="K386" s="270"/>
      <c r="L386" s="271"/>
      <c r="M386" s="272"/>
      <c r="N386" s="273" t="s">
        <v>39</v>
      </c>
      <c r="O386" s="76"/>
      <c r="P386" s="256" t="n">
        <f aca="false">O386*H386</f>
        <v>0</v>
      </c>
      <c r="Q386" s="256" t="n">
        <v>0.00183</v>
      </c>
      <c r="R386" s="256" t="n">
        <f aca="false">Q386*H386</f>
        <v>0.00915</v>
      </c>
      <c r="S386" s="256" t="n">
        <v>0</v>
      </c>
      <c r="T386" s="257" t="n">
        <f aca="false">S386*H386</f>
        <v>0</v>
      </c>
      <c r="U386" s="26"/>
      <c r="V386" s="26"/>
      <c r="W386" s="26"/>
      <c r="X386" s="26"/>
      <c r="Y386" s="26"/>
      <c r="Z386" s="26"/>
      <c r="AA386" s="26"/>
      <c r="AB386" s="26"/>
      <c r="AC386" s="26"/>
      <c r="AD386" s="26"/>
      <c r="AE386" s="26"/>
      <c r="AR386" s="258" t="s">
        <v>324</v>
      </c>
      <c r="AT386" s="258" t="s">
        <v>288</v>
      </c>
      <c r="AU386" s="258" t="s">
        <v>265</v>
      </c>
      <c r="AY386" s="3" t="s">
        <v>247</v>
      </c>
      <c r="BE386" s="137" t="n">
        <f aca="false">IF(N386="základní",J386,0)</f>
        <v>0</v>
      </c>
      <c r="BF386" s="137" t="n">
        <f aca="false">IF(N386="snížená",J386,0)</f>
        <v>0</v>
      </c>
      <c r="BG386" s="137" t="n">
        <f aca="false">IF(N386="zákl. přenesená",J386,0)</f>
        <v>0</v>
      </c>
      <c r="BH386" s="137" t="n">
        <f aca="false">IF(N386="sníž. přenesená",J386,0)</f>
        <v>0</v>
      </c>
      <c r="BI386" s="137" t="n">
        <f aca="false">IF(N386="nulová",J386,0)</f>
        <v>0</v>
      </c>
      <c r="BJ386" s="3" t="s">
        <v>81</v>
      </c>
      <c r="BK386" s="137" t="n">
        <f aca="false">ROUND(I386*H386,2)</f>
        <v>0</v>
      </c>
      <c r="BL386" s="3" t="s">
        <v>302</v>
      </c>
      <c r="BM386" s="258" t="s">
        <v>1968</v>
      </c>
    </row>
    <row r="387" s="30" customFormat="true" ht="19.2" hidden="false" customHeight="false" outlineLevel="0" collapsed="false">
      <c r="A387" s="26"/>
      <c r="B387" s="27"/>
      <c r="C387" s="28"/>
      <c r="D387" s="259" t="s">
        <v>256</v>
      </c>
      <c r="E387" s="28"/>
      <c r="F387" s="260" t="s">
        <v>1945</v>
      </c>
      <c r="G387" s="28"/>
      <c r="H387" s="28"/>
      <c r="I387" s="211"/>
      <c r="J387" s="28"/>
      <c r="K387" s="28"/>
      <c r="L387" s="29"/>
      <c r="M387" s="261"/>
      <c r="N387" s="262"/>
      <c r="O387" s="76"/>
      <c r="P387" s="76"/>
      <c r="Q387" s="76"/>
      <c r="R387" s="76"/>
      <c r="S387" s="76"/>
      <c r="T387" s="77"/>
      <c r="U387" s="26"/>
      <c r="V387" s="26"/>
      <c r="W387" s="26"/>
      <c r="X387" s="26"/>
      <c r="Y387" s="26"/>
      <c r="Z387" s="26"/>
      <c r="AA387" s="26"/>
      <c r="AB387" s="26"/>
      <c r="AC387" s="26"/>
      <c r="AD387" s="26"/>
      <c r="AE387" s="26"/>
      <c r="AT387" s="3" t="s">
        <v>256</v>
      </c>
      <c r="AU387" s="3" t="s">
        <v>265</v>
      </c>
    </row>
    <row r="388" s="30" customFormat="true" ht="33" hidden="false" customHeight="true" outlineLevel="0" collapsed="false">
      <c r="A388" s="26"/>
      <c r="B388" s="27"/>
      <c r="C388" s="246" t="s">
        <v>922</v>
      </c>
      <c r="D388" s="246" t="s">
        <v>250</v>
      </c>
      <c r="E388" s="247" t="s">
        <v>923</v>
      </c>
      <c r="F388" s="248" t="s">
        <v>924</v>
      </c>
      <c r="G388" s="249" t="s">
        <v>291</v>
      </c>
      <c r="H388" s="250" t="n">
        <v>0.5</v>
      </c>
      <c r="I388" s="251"/>
      <c r="J388" s="252" t="n">
        <f aca="false">ROUND(I388*H388,2)</f>
        <v>0</v>
      </c>
      <c r="K388" s="253"/>
      <c r="L388" s="29"/>
      <c r="M388" s="254"/>
      <c r="N388" s="255" t="s">
        <v>39</v>
      </c>
      <c r="O388" s="76"/>
      <c r="P388" s="256" t="n">
        <f aca="false">O388*H388</f>
        <v>0</v>
      </c>
      <c r="Q388" s="256" t="n">
        <v>0</v>
      </c>
      <c r="R388" s="256" t="n">
        <f aca="false">Q388*H388</f>
        <v>0</v>
      </c>
      <c r="S388" s="256" t="n">
        <v>0</v>
      </c>
      <c r="T388" s="257" t="n">
        <f aca="false">S388*H388</f>
        <v>0</v>
      </c>
      <c r="U388" s="26"/>
      <c r="V388" s="26"/>
      <c r="W388" s="26"/>
      <c r="X388" s="26"/>
      <c r="Y388" s="26"/>
      <c r="Z388" s="26"/>
      <c r="AA388" s="26"/>
      <c r="AB388" s="26"/>
      <c r="AC388" s="26"/>
      <c r="AD388" s="26"/>
      <c r="AE388" s="26"/>
      <c r="AR388" s="258" t="s">
        <v>302</v>
      </c>
      <c r="AT388" s="258" t="s">
        <v>250</v>
      </c>
      <c r="AU388" s="258" t="s">
        <v>265</v>
      </c>
      <c r="AY388" s="3" t="s">
        <v>247</v>
      </c>
      <c r="BE388" s="137" t="n">
        <f aca="false">IF(N388="základní",J388,0)</f>
        <v>0</v>
      </c>
      <c r="BF388" s="137" t="n">
        <f aca="false">IF(N388="snížená",J388,0)</f>
        <v>0</v>
      </c>
      <c r="BG388" s="137" t="n">
        <f aca="false">IF(N388="zákl. přenesená",J388,0)</f>
        <v>0</v>
      </c>
      <c r="BH388" s="137" t="n">
        <f aca="false">IF(N388="sníž. přenesená",J388,0)</f>
        <v>0</v>
      </c>
      <c r="BI388" s="137" t="n">
        <f aca="false">IF(N388="nulová",J388,0)</f>
        <v>0</v>
      </c>
      <c r="BJ388" s="3" t="s">
        <v>81</v>
      </c>
      <c r="BK388" s="137" t="n">
        <f aca="false">ROUND(I388*H388,2)</f>
        <v>0</v>
      </c>
      <c r="BL388" s="3" t="s">
        <v>302</v>
      </c>
      <c r="BM388" s="258" t="s">
        <v>925</v>
      </c>
    </row>
    <row r="389" s="30" customFormat="true" ht="28.8" hidden="false" customHeight="false" outlineLevel="0" collapsed="false">
      <c r="A389" s="26"/>
      <c r="B389" s="27"/>
      <c r="C389" s="28"/>
      <c r="D389" s="259" t="s">
        <v>256</v>
      </c>
      <c r="E389" s="28"/>
      <c r="F389" s="260" t="s">
        <v>926</v>
      </c>
      <c r="G389" s="28"/>
      <c r="H389" s="28"/>
      <c r="I389" s="211"/>
      <c r="J389" s="28"/>
      <c r="K389" s="28"/>
      <c r="L389" s="29"/>
      <c r="M389" s="261"/>
      <c r="N389" s="262"/>
      <c r="O389" s="76"/>
      <c r="P389" s="76"/>
      <c r="Q389" s="76"/>
      <c r="R389" s="76"/>
      <c r="S389" s="76"/>
      <c r="T389" s="77"/>
      <c r="U389" s="26"/>
      <c r="V389" s="26"/>
      <c r="W389" s="26"/>
      <c r="X389" s="26"/>
      <c r="Y389" s="26"/>
      <c r="Z389" s="26"/>
      <c r="AA389" s="26"/>
      <c r="AB389" s="26"/>
      <c r="AC389" s="26"/>
      <c r="AD389" s="26"/>
      <c r="AE389" s="26"/>
      <c r="AT389" s="3" t="s">
        <v>256</v>
      </c>
      <c r="AU389" s="3" t="s">
        <v>265</v>
      </c>
    </row>
    <row r="390" s="30" customFormat="true" ht="37.8" hidden="false" customHeight="true" outlineLevel="0" collapsed="false">
      <c r="A390" s="26"/>
      <c r="B390" s="27"/>
      <c r="C390" s="263" t="s">
        <v>927</v>
      </c>
      <c r="D390" s="263" t="s">
        <v>288</v>
      </c>
      <c r="E390" s="264" t="s">
        <v>928</v>
      </c>
      <c r="F390" s="265" t="s">
        <v>929</v>
      </c>
      <c r="G390" s="266" t="s">
        <v>291</v>
      </c>
      <c r="H390" s="267" t="n">
        <v>1</v>
      </c>
      <c r="I390" s="268"/>
      <c r="J390" s="269" t="n">
        <f aca="false">ROUND(I390*H390,2)</f>
        <v>0</v>
      </c>
      <c r="K390" s="270"/>
      <c r="L390" s="271"/>
      <c r="M390" s="272"/>
      <c r="N390" s="273" t="s">
        <v>39</v>
      </c>
      <c r="O390" s="76"/>
      <c r="P390" s="256" t="n">
        <f aca="false">O390*H390</f>
        <v>0</v>
      </c>
      <c r="Q390" s="256" t="n">
        <v>5E-005</v>
      </c>
      <c r="R390" s="256" t="n">
        <f aca="false">Q390*H390</f>
        <v>5E-005</v>
      </c>
      <c r="S390" s="256" t="n">
        <v>0</v>
      </c>
      <c r="T390" s="257" t="n">
        <f aca="false">S390*H390</f>
        <v>0</v>
      </c>
      <c r="U390" s="26"/>
      <c r="V390" s="26"/>
      <c r="W390" s="26"/>
      <c r="X390" s="26"/>
      <c r="Y390" s="26"/>
      <c r="Z390" s="26"/>
      <c r="AA390" s="26"/>
      <c r="AB390" s="26"/>
      <c r="AC390" s="26"/>
      <c r="AD390" s="26"/>
      <c r="AE390" s="26"/>
      <c r="AR390" s="258" t="s">
        <v>324</v>
      </c>
      <c r="AT390" s="258" t="s">
        <v>288</v>
      </c>
      <c r="AU390" s="258" t="s">
        <v>265</v>
      </c>
      <c r="AY390" s="3" t="s">
        <v>247</v>
      </c>
      <c r="BE390" s="137" t="n">
        <f aca="false">IF(N390="základní",J390,0)</f>
        <v>0</v>
      </c>
      <c r="BF390" s="137" t="n">
        <f aca="false">IF(N390="snížená",J390,0)</f>
        <v>0</v>
      </c>
      <c r="BG390" s="137" t="n">
        <f aca="false">IF(N390="zákl. přenesená",J390,0)</f>
        <v>0</v>
      </c>
      <c r="BH390" s="137" t="n">
        <f aca="false">IF(N390="sníž. přenesená",J390,0)</f>
        <v>0</v>
      </c>
      <c r="BI390" s="137" t="n">
        <f aca="false">IF(N390="nulová",J390,0)</f>
        <v>0</v>
      </c>
      <c r="BJ390" s="3" t="s">
        <v>81</v>
      </c>
      <c r="BK390" s="137" t="n">
        <f aca="false">ROUND(I390*H390,2)</f>
        <v>0</v>
      </c>
      <c r="BL390" s="3" t="s">
        <v>302</v>
      </c>
      <c r="BM390" s="258" t="s">
        <v>930</v>
      </c>
    </row>
    <row r="391" s="30" customFormat="true" ht="19.2" hidden="false" customHeight="false" outlineLevel="0" collapsed="false">
      <c r="A391" s="26"/>
      <c r="B391" s="27"/>
      <c r="C391" s="28"/>
      <c r="D391" s="259" t="s">
        <v>256</v>
      </c>
      <c r="E391" s="28"/>
      <c r="F391" s="260" t="s">
        <v>929</v>
      </c>
      <c r="G391" s="28"/>
      <c r="H391" s="28"/>
      <c r="I391" s="211"/>
      <c r="J391" s="28"/>
      <c r="K391" s="28"/>
      <c r="L391" s="29"/>
      <c r="M391" s="261"/>
      <c r="N391" s="262"/>
      <c r="O391" s="76"/>
      <c r="P391" s="76"/>
      <c r="Q391" s="76"/>
      <c r="R391" s="76"/>
      <c r="S391" s="76"/>
      <c r="T391" s="77"/>
      <c r="U391" s="26"/>
      <c r="V391" s="26"/>
      <c r="W391" s="26"/>
      <c r="X391" s="26"/>
      <c r="Y391" s="26"/>
      <c r="Z391" s="26"/>
      <c r="AA391" s="26"/>
      <c r="AB391" s="26"/>
      <c r="AC391" s="26"/>
      <c r="AD391" s="26"/>
      <c r="AE391" s="26"/>
      <c r="AT391" s="3" t="s">
        <v>256</v>
      </c>
      <c r="AU391" s="3" t="s">
        <v>265</v>
      </c>
    </row>
    <row r="392" s="30" customFormat="true" ht="24.15" hidden="false" customHeight="true" outlineLevel="0" collapsed="false">
      <c r="A392" s="26"/>
      <c r="B392" s="27"/>
      <c r="C392" s="246" t="s">
        <v>871</v>
      </c>
      <c r="D392" s="246" t="s">
        <v>250</v>
      </c>
      <c r="E392" s="247" t="s">
        <v>872</v>
      </c>
      <c r="F392" s="248" t="s">
        <v>873</v>
      </c>
      <c r="G392" s="249" t="s">
        <v>332</v>
      </c>
      <c r="H392" s="250" t="n">
        <v>2</v>
      </c>
      <c r="I392" s="251"/>
      <c r="J392" s="252" t="n">
        <f aca="false">ROUND(I392*H392,2)</f>
        <v>0</v>
      </c>
      <c r="K392" s="253"/>
      <c r="L392" s="29"/>
      <c r="M392" s="254"/>
      <c r="N392" s="255" t="s">
        <v>39</v>
      </c>
      <c r="O392" s="76"/>
      <c r="P392" s="256" t="n">
        <f aca="false">O392*H392</f>
        <v>0</v>
      </c>
      <c r="Q392" s="256" t="n">
        <v>0</v>
      </c>
      <c r="R392" s="256" t="n">
        <f aca="false">Q392*H392</f>
        <v>0</v>
      </c>
      <c r="S392" s="256" t="n">
        <v>0</v>
      </c>
      <c r="T392" s="257" t="n">
        <f aca="false">S392*H392</f>
        <v>0</v>
      </c>
      <c r="U392" s="26"/>
      <c r="V392" s="26"/>
      <c r="W392" s="26"/>
      <c r="X392" s="26"/>
      <c r="Y392" s="26"/>
      <c r="Z392" s="26"/>
      <c r="AA392" s="26"/>
      <c r="AB392" s="26"/>
      <c r="AC392" s="26"/>
      <c r="AD392" s="26"/>
      <c r="AE392" s="26"/>
      <c r="AR392" s="258" t="s">
        <v>302</v>
      </c>
      <c r="AT392" s="258" t="s">
        <v>250</v>
      </c>
      <c r="AU392" s="258" t="s">
        <v>265</v>
      </c>
      <c r="AY392" s="3" t="s">
        <v>247</v>
      </c>
      <c r="BE392" s="137" t="n">
        <f aca="false">IF(N392="základní",J392,0)</f>
        <v>0</v>
      </c>
      <c r="BF392" s="137" t="n">
        <f aca="false">IF(N392="snížená",J392,0)</f>
        <v>0</v>
      </c>
      <c r="BG392" s="137" t="n">
        <f aca="false">IF(N392="zákl. přenesená",J392,0)</f>
        <v>0</v>
      </c>
      <c r="BH392" s="137" t="n">
        <f aca="false">IF(N392="sníž. přenesená",J392,0)</f>
        <v>0</v>
      </c>
      <c r="BI392" s="137" t="n">
        <f aca="false">IF(N392="nulová",J392,0)</f>
        <v>0</v>
      </c>
      <c r="BJ392" s="3" t="s">
        <v>81</v>
      </c>
      <c r="BK392" s="137" t="n">
        <f aca="false">ROUND(I392*H392,2)</f>
        <v>0</v>
      </c>
      <c r="BL392" s="3" t="s">
        <v>302</v>
      </c>
      <c r="BM392" s="258" t="s">
        <v>874</v>
      </c>
    </row>
    <row r="393" s="30" customFormat="true" ht="28.8" hidden="false" customHeight="false" outlineLevel="0" collapsed="false">
      <c r="A393" s="26"/>
      <c r="B393" s="27"/>
      <c r="C393" s="28"/>
      <c r="D393" s="259" t="s">
        <v>256</v>
      </c>
      <c r="E393" s="28"/>
      <c r="F393" s="260" t="s">
        <v>875</v>
      </c>
      <c r="G393" s="28"/>
      <c r="H393" s="28"/>
      <c r="I393" s="211"/>
      <c r="J393" s="28"/>
      <c r="K393" s="28"/>
      <c r="L393" s="29"/>
      <c r="M393" s="261"/>
      <c r="N393" s="262"/>
      <c r="O393" s="76"/>
      <c r="P393" s="76"/>
      <c r="Q393" s="76"/>
      <c r="R393" s="76"/>
      <c r="S393" s="76"/>
      <c r="T393" s="77"/>
      <c r="U393" s="26"/>
      <c r="V393" s="26"/>
      <c r="W393" s="26"/>
      <c r="X393" s="26"/>
      <c r="Y393" s="26"/>
      <c r="Z393" s="26"/>
      <c r="AA393" s="26"/>
      <c r="AB393" s="26"/>
      <c r="AC393" s="26"/>
      <c r="AD393" s="26"/>
      <c r="AE393" s="26"/>
      <c r="AT393" s="3" t="s">
        <v>256</v>
      </c>
      <c r="AU393" s="3" t="s">
        <v>265</v>
      </c>
    </row>
    <row r="394" s="30" customFormat="true" ht="16.5" hidden="false" customHeight="true" outlineLevel="0" collapsed="false">
      <c r="A394" s="26"/>
      <c r="B394" s="27"/>
      <c r="C394" s="263" t="s">
        <v>876</v>
      </c>
      <c r="D394" s="263" t="s">
        <v>288</v>
      </c>
      <c r="E394" s="264" t="s">
        <v>877</v>
      </c>
      <c r="F394" s="265" t="s">
        <v>878</v>
      </c>
      <c r="G394" s="266" t="s">
        <v>332</v>
      </c>
      <c r="H394" s="267" t="n">
        <v>2</v>
      </c>
      <c r="I394" s="268"/>
      <c r="J394" s="269" t="n">
        <f aca="false">ROUND(I394*H394,2)</f>
        <v>0</v>
      </c>
      <c r="K394" s="270"/>
      <c r="L394" s="271"/>
      <c r="M394" s="272"/>
      <c r="N394" s="273" t="s">
        <v>39</v>
      </c>
      <c r="O394" s="76"/>
      <c r="P394" s="256" t="n">
        <f aca="false">O394*H394</f>
        <v>0</v>
      </c>
      <c r="Q394" s="256" t="n">
        <v>0.00054</v>
      </c>
      <c r="R394" s="256" t="n">
        <f aca="false">Q394*H394</f>
        <v>0.00108</v>
      </c>
      <c r="S394" s="256" t="n">
        <v>0</v>
      </c>
      <c r="T394" s="257" t="n">
        <f aca="false">S394*H394</f>
        <v>0</v>
      </c>
      <c r="U394" s="26"/>
      <c r="V394" s="26"/>
      <c r="W394" s="26"/>
      <c r="X394" s="26"/>
      <c r="Y394" s="26"/>
      <c r="Z394" s="26"/>
      <c r="AA394" s="26"/>
      <c r="AB394" s="26"/>
      <c r="AC394" s="26"/>
      <c r="AD394" s="26"/>
      <c r="AE394" s="26"/>
      <c r="AR394" s="258" t="s">
        <v>324</v>
      </c>
      <c r="AT394" s="258" t="s">
        <v>288</v>
      </c>
      <c r="AU394" s="258" t="s">
        <v>265</v>
      </c>
      <c r="AY394" s="3" t="s">
        <v>247</v>
      </c>
      <c r="BE394" s="137" t="n">
        <f aca="false">IF(N394="základní",J394,0)</f>
        <v>0</v>
      </c>
      <c r="BF394" s="137" t="n">
        <f aca="false">IF(N394="snížená",J394,0)</f>
        <v>0</v>
      </c>
      <c r="BG394" s="137" t="n">
        <f aca="false">IF(N394="zákl. přenesená",J394,0)</f>
        <v>0</v>
      </c>
      <c r="BH394" s="137" t="n">
        <f aca="false">IF(N394="sníž. přenesená",J394,0)</f>
        <v>0</v>
      </c>
      <c r="BI394" s="137" t="n">
        <f aca="false">IF(N394="nulová",J394,0)</f>
        <v>0</v>
      </c>
      <c r="BJ394" s="3" t="s">
        <v>81</v>
      </c>
      <c r="BK394" s="137" t="n">
        <f aca="false">ROUND(I394*H394,2)</f>
        <v>0</v>
      </c>
      <c r="BL394" s="3" t="s">
        <v>302</v>
      </c>
      <c r="BM394" s="258" t="s">
        <v>879</v>
      </c>
    </row>
    <row r="395" s="30" customFormat="true" ht="10.2" hidden="false" customHeight="false" outlineLevel="0" collapsed="false">
      <c r="A395" s="26"/>
      <c r="B395" s="27"/>
      <c r="C395" s="28"/>
      <c r="D395" s="259" t="s">
        <v>256</v>
      </c>
      <c r="E395" s="28"/>
      <c r="F395" s="260" t="s">
        <v>878</v>
      </c>
      <c r="G395" s="28"/>
      <c r="H395" s="28"/>
      <c r="I395" s="211"/>
      <c r="J395" s="28"/>
      <c r="K395" s="28"/>
      <c r="L395" s="29"/>
      <c r="M395" s="261"/>
      <c r="N395" s="262"/>
      <c r="O395" s="76"/>
      <c r="P395" s="76"/>
      <c r="Q395" s="76"/>
      <c r="R395" s="76"/>
      <c r="S395" s="76"/>
      <c r="T395" s="77"/>
      <c r="U395" s="26"/>
      <c r="V395" s="26"/>
      <c r="W395" s="26"/>
      <c r="X395" s="26"/>
      <c r="Y395" s="26"/>
      <c r="Z395" s="26"/>
      <c r="AA395" s="26"/>
      <c r="AB395" s="26"/>
      <c r="AC395" s="26"/>
      <c r="AD395" s="26"/>
      <c r="AE395" s="26"/>
      <c r="AT395" s="3" t="s">
        <v>256</v>
      </c>
      <c r="AU395" s="3" t="s">
        <v>265</v>
      </c>
    </row>
    <row r="396" s="30" customFormat="true" ht="24.15" hidden="false" customHeight="true" outlineLevel="0" collapsed="false">
      <c r="A396" s="26"/>
      <c r="B396" s="27"/>
      <c r="C396" s="263" t="s">
        <v>888</v>
      </c>
      <c r="D396" s="263" t="s">
        <v>288</v>
      </c>
      <c r="E396" s="264" t="s">
        <v>889</v>
      </c>
      <c r="F396" s="265" t="s">
        <v>890</v>
      </c>
      <c r="G396" s="266" t="s">
        <v>291</v>
      </c>
      <c r="H396" s="267" t="n">
        <v>1</v>
      </c>
      <c r="I396" s="268"/>
      <c r="J396" s="269" t="n">
        <f aca="false">ROUND(I396*H396,2)</f>
        <v>0</v>
      </c>
      <c r="K396" s="270"/>
      <c r="L396" s="271"/>
      <c r="M396" s="272"/>
      <c r="N396" s="273" t="s">
        <v>39</v>
      </c>
      <c r="O396" s="76"/>
      <c r="P396" s="256" t="n">
        <f aca="false">O396*H396</f>
        <v>0</v>
      </c>
      <c r="Q396" s="256" t="n">
        <v>1E-005</v>
      </c>
      <c r="R396" s="256" t="n">
        <f aca="false">Q396*H396</f>
        <v>1E-005</v>
      </c>
      <c r="S396" s="256" t="n">
        <v>0</v>
      </c>
      <c r="T396" s="257" t="n">
        <f aca="false">S396*H396</f>
        <v>0</v>
      </c>
      <c r="U396" s="26"/>
      <c r="V396" s="26"/>
      <c r="W396" s="26"/>
      <c r="X396" s="26"/>
      <c r="Y396" s="26"/>
      <c r="Z396" s="26"/>
      <c r="AA396" s="26"/>
      <c r="AB396" s="26"/>
      <c r="AC396" s="26"/>
      <c r="AD396" s="26"/>
      <c r="AE396" s="26"/>
      <c r="AR396" s="258" t="s">
        <v>324</v>
      </c>
      <c r="AT396" s="258" t="s">
        <v>288</v>
      </c>
      <c r="AU396" s="258" t="s">
        <v>265</v>
      </c>
      <c r="AY396" s="3" t="s">
        <v>247</v>
      </c>
      <c r="BE396" s="137" t="n">
        <f aca="false">IF(N396="základní",J396,0)</f>
        <v>0</v>
      </c>
      <c r="BF396" s="137" t="n">
        <f aca="false">IF(N396="snížená",J396,0)</f>
        <v>0</v>
      </c>
      <c r="BG396" s="137" t="n">
        <f aca="false">IF(N396="zákl. přenesená",J396,0)</f>
        <v>0</v>
      </c>
      <c r="BH396" s="137" t="n">
        <f aca="false">IF(N396="sníž. přenesená",J396,0)</f>
        <v>0</v>
      </c>
      <c r="BI396" s="137" t="n">
        <f aca="false">IF(N396="nulová",J396,0)</f>
        <v>0</v>
      </c>
      <c r="BJ396" s="3" t="s">
        <v>81</v>
      </c>
      <c r="BK396" s="137" t="n">
        <f aca="false">ROUND(I396*H396,2)</f>
        <v>0</v>
      </c>
      <c r="BL396" s="3" t="s">
        <v>302</v>
      </c>
      <c r="BM396" s="258" t="s">
        <v>891</v>
      </c>
    </row>
    <row r="397" s="30" customFormat="true" ht="10.2" hidden="false" customHeight="false" outlineLevel="0" collapsed="false">
      <c r="A397" s="26"/>
      <c r="B397" s="27"/>
      <c r="C397" s="28"/>
      <c r="D397" s="259" t="s">
        <v>256</v>
      </c>
      <c r="E397" s="28"/>
      <c r="F397" s="260" t="s">
        <v>890</v>
      </c>
      <c r="G397" s="28"/>
      <c r="H397" s="28"/>
      <c r="I397" s="211"/>
      <c r="J397" s="28"/>
      <c r="K397" s="28"/>
      <c r="L397" s="29"/>
      <c r="M397" s="261"/>
      <c r="N397" s="262"/>
      <c r="O397" s="76"/>
      <c r="P397" s="76"/>
      <c r="Q397" s="76"/>
      <c r="R397" s="76"/>
      <c r="S397" s="76"/>
      <c r="T397" s="77"/>
      <c r="U397" s="26"/>
      <c r="V397" s="26"/>
      <c r="W397" s="26"/>
      <c r="X397" s="26"/>
      <c r="Y397" s="26"/>
      <c r="Z397" s="26"/>
      <c r="AA397" s="26"/>
      <c r="AB397" s="26"/>
      <c r="AC397" s="26"/>
      <c r="AD397" s="26"/>
      <c r="AE397" s="26"/>
      <c r="AT397" s="3" t="s">
        <v>256</v>
      </c>
      <c r="AU397" s="3" t="s">
        <v>265</v>
      </c>
    </row>
    <row r="398" s="30" customFormat="true" ht="44.25" hidden="false" customHeight="true" outlineLevel="0" collapsed="false">
      <c r="A398" s="26"/>
      <c r="B398" s="27"/>
      <c r="C398" s="246" t="s">
        <v>1969</v>
      </c>
      <c r="D398" s="246" t="s">
        <v>250</v>
      </c>
      <c r="E398" s="247" t="s">
        <v>1970</v>
      </c>
      <c r="F398" s="248" t="s">
        <v>1971</v>
      </c>
      <c r="G398" s="249" t="s">
        <v>332</v>
      </c>
      <c r="H398" s="250" t="n">
        <v>7</v>
      </c>
      <c r="I398" s="251"/>
      <c r="J398" s="252" t="n">
        <f aca="false">ROUND(I398*H398,2)</f>
        <v>0</v>
      </c>
      <c r="K398" s="253"/>
      <c r="L398" s="29"/>
      <c r="M398" s="254"/>
      <c r="N398" s="255" t="s">
        <v>39</v>
      </c>
      <c r="O398" s="76"/>
      <c r="P398" s="256" t="n">
        <f aca="false">O398*H398</f>
        <v>0</v>
      </c>
      <c r="Q398" s="256" t="n">
        <v>0</v>
      </c>
      <c r="R398" s="256" t="n">
        <f aca="false">Q398*H398</f>
        <v>0</v>
      </c>
      <c r="S398" s="256" t="n">
        <v>0</v>
      </c>
      <c r="T398" s="257" t="n">
        <f aca="false">S398*H398</f>
        <v>0</v>
      </c>
      <c r="U398" s="26"/>
      <c r="V398" s="26"/>
      <c r="W398" s="26"/>
      <c r="X398" s="26"/>
      <c r="Y398" s="26"/>
      <c r="Z398" s="26"/>
      <c r="AA398" s="26"/>
      <c r="AB398" s="26"/>
      <c r="AC398" s="26"/>
      <c r="AD398" s="26"/>
      <c r="AE398" s="26"/>
      <c r="AR398" s="258" t="s">
        <v>302</v>
      </c>
      <c r="AT398" s="258" t="s">
        <v>250</v>
      </c>
      <c r="AU398" s="258" t="s">
        <v>265</v>
      </c>
      <c r="AY398" s="3" t="s">
        <v>247</v>
      </c>
      <c r="BE398" s="137" t="n">
        <f aca="false">IF(N398="základní",J398,0)</f>
        <v>0</v>
      </c>
      <c r="BF398" s="137" t="n">
        <f aca="false">IF(N398="snížená",J398,0)</f>
        <v>0</v>
      </c>
      <c r="BG398" s="137" t="n">
        <f aca="false">IF(N398="zákl. přenesená",J398,0)</f>
        <v>0</v>
      </c>
      <c r="BH398" s="137" t="n">
        <f aca="false">IF(N398="sníž. přenesená",J398,0)</f>
        <v>0</v>
      </c>
      <c r="BI398" s="137" t="n">
        <f aca="false">IF(N398="nulová",J398,0)</f>
        <v>0</v>
      </c>
      <c r="BJ398" s="3" t="s">
        <v>81</v>
      </c>
      <c r="BK398" s="137" t="n">
        <f aca="false">ROUND(I398*H398,2)</f>
        <v>0</v>
      </c>
      <c r="BL398" s="3" t="s">
        <v>302</v>
      </c>
      <c r="BM398" s="258" t="s">
        <v>1972</v>
      </c>
    </row>
    <row r="399" s="30" customFormat="true" ht="28.8" hidden="false" customHeight="false" outlineLevel="0" collapsed="false">
      <c r="A399" s="26"/>
      <c r="B399" s="27"/>
      <c r="C399" s="28"/>
      <c r="D399" s="259" t="s">
        <v>256</v>
      </c>
      <c r="E399" s="28"/>
      <c r="F399" s="260" t="s">
        <v>1971</v>
      </c>
      <c r="G399" s="28"/>
      <c r="H399" s="28"/>
      <c r="I399" s="211"/>
      <c r="J399" s="28"/>
      <c r="K399" s="28"/>
      <c r="L399" s="29"/>
      <c r="M399" s="261"/>
      <c r="N399" s="262"/>
      <c r="O399" s="76"/>
      <c r="P399" s="76"/>
      <c r="Q399" s="76"/>
      <c r="R399" s="76"/>
      <c r="S399" s="76"/>
      <c r="T399" s="77"/>
      <c r="U399" s="26"/>
      <c r="V399" s="26"/>
      <c r="W399" s="26"/>
      <c r="X399" s="26"/>
      <c r="Y399" s="26"/>
      <c r="Z399" s="26"/>
      <c r="AA399" s="26"/>
      <c r="AB399" s="26"/>
      <c r="AC399" s="26"/>
      <c r="AD399" s="26"/>
      <c r="AE399" s="26"/>
      <c r="AT399" s="3" t="s">
        <v>256</v>
      </c>
      <c r="AU399" s="3" t="s">
        <v>265</v>
      </c>
    </row>
    <row r="400" s="30" customFormat="true" ht="21.75" hidden="false" customHeight="true" outlineLevel="0" collapsed="false">
      <c r="A400" s="26"/>
      <c r="B400" s="27"/>
      <c r="C400" s="246" t="s">
        <v>942</v>
      </c>
      <c r="D400" s="246" t="s">
        <v>250</v>
      </c>
      <c r="E400" s="247" t="s">
        <v>943</v>
      </c>
      <c r="F400" s="248" t="s">
        <v>944</v>
      </c>
      <c r="G400" s="249" t="s">
        <v>291</v>
      </c>
      <c r="H400" s="250" t="n">
        <v>1</v>
      </c>
      <c r="I400" s="251"/>
      <c r="J400" s="252" t="n">
        <f aca="false">ROUND(I400*H400,2)</f>
        <v>0</v>
      </c>
      <c r="K400" s="253"/>
      <c r="L400" s="29"/>
      <c r="M400" s="254"/>
      <c r="N400" s="255" t="s">
        <v>39</v>
      </c>
      <c r="O400" s="76"/>
      <c r="P400" s="256" t="n">
        <f aca="false">O400*H400</f>
        <v>0</v>
      </c>
      <c r="Q400" s="256" t="n">
        <v>0</v>
      </c>
      <c r="R400" s="256" t="n">
        <f aca="false">Q400*H400</f>
        <v>0</v>
      </c>
      <c r="S400" s="256" t="n">
        <v>0</v>
      </c>
      <c r="T400" s="257" t="n">
        <f aca="false">S400*H400</f>
        <v>0</v>
      </c>
      <c r="U400" s="26"/>
      <c r="V400" s="26"/>
      <c r="W400" s="26"/>
      <c r="X400" s="26"/>
      <c r="Y400" s="26"/>
      <c r="Z400" s="26"/>
      <c r="AA400" s="26"/>
      <c r="AB400" s="26"/>
      <c r="AC400" s="26"/>
      <c r="AD400" s="26"/>
      <c r="AE400" s="26"/>
      <c r="AR400" s="258" t="s">
        <v>302</v>
      </c>
      <c r="AT400" s="258" t="s">
        <v>250</v>
      </c>
      <c r="AU400" s="258" t="s">
        <v>265</v>
      </c>
      <c r="AY400" s="3" t="s">
        <v>247</v>
      </c>
      <c r="BE400" s="137" t="n">
        <f aca="false">IF(N400="základní",J400,0)</f>
        <v>0</v>
      </c>
      <c r="BF400" s="137" t="n">
        <f aca="false">IF(N400="snížená",J400,0)</f>
        <v>0</v>
      </c>
      <c r="BG400" s="137" t="n">
        <f aca="false">IF(N400="zákl. přenesená",J400,0)</f>
        <v>0</v>
      </c>
      <c r="BH400" s="137" t="n">
        <f aca="false">IF(N400="sníž. přenesená",J400,0)</f>
        <v>0</v>
      </c>
      <c r="BI400" s="137" t="n">
        <f aca="false">IF(N400="nulová",J400,0)</f>
        <v>0</v>
      </c>
      <c r="BJ400" s="3" t="s">
        <v>81</v>
      </c>
      <c r="BK400" s="137" t="n">
        <f aca="false">ROUND(I400*H400,2)</f>
        <v>0</v>
      </c>
      <c r="BL400" s="3" t="s">
        <v>302</v>
      </c>
      <c r="BM400" s="258" t="s">
        <v>945</v>
      </c>
    </row>
    <row r="401" s="30" customFormat="true" ht="19.2" hidden="false" customHeight="false" outlineLevel="0" collapsed="false">
      <c r="A401" s="26"/>
      <c r="B401" s="27"/>
      <c r="C401" s="28"/>
      <c r="D401" s="259" t="s">
        <v>256</v>
      </c>
      <c r="E401" s="28"/>
      <c r="F401" s="260" t="s">
        <v>946</v>
      </c>
      <c r="G401" s="28"/>
      <c r="H401" s="28"/>
      <c r="I401" s="211"/>
      <c r="J401" s="28"/>
      <c r="K401" s="28"/>
      <c r="L401" s="29"/>
      <c r="M401" s="261"/>
      <c r="N401" s="262"/>
      <c r="O401" s="76"/>
      <c r="P401" s="76"/>
      <c r="Q401" s="76"/>
      <c r="R401" s="76"/>
      <c r="S401" s="76"/>
      <c r="T401" s="77"/>
      <c r="U401" s="26"/>
      <c r="V401" s="26"/>
      <c r="W401" s="26"/>
      <c r="X401" s="26"/>
      <c r="Y401" s="26"/>
      <c r="Z401" s="26"/>
      <c r="AA401" s="26"/>
      <c r="AB401" s="26"/>
      <c r="AC401" s="26"/>
      <c r="AD401" s="26"/>
      <c r="AE401" s="26"/>
      <c r="AT401" s="3" t="s">
        <v>256</v>
      </c>
      <c r="AU401" s="3" t="s">
        <v>265</v>
      </c>
    </row>
    <row r="402" s="229" customFormat="true" ht="20.85" hidden="false" customHeight="true" outlineLevel="0" collapsed="false">
      <c r="B402" s="230"/>
      <c r="C402" s="231"/>
      <c r="D402" s="232" t="s">
        <v>73</v>
      </c>
      <c r="E402" s="244" t="s">
        <v>947</v>
      </c>
      <c r="F402" s="244" t="s">
        <v>948</v>
      </c>
      <c r="G402" s="231"/>
      <c r="H402" s="231"/>
      <c r="I402" s="234"/>
      <c r="J402" s="245" t="n">
        <f aca="false">BK402</f>
        <v>0</v>
      </c>
      <c r="K402" s="231"/>
      <c r="L402" s="236"/>
      <c r="M402" s="237"/>
      <c r="N402" s="238"/>
      <c r="O402" s="238"/>
      <c r="P402" s="239" t="n">
        <f aca="false">SUM(P403:P430)</f>
        <v>0</v>
      </c>
      <c r="Q402" s="238"/>
      <c r="R402" s="239" t="n">
        <f aca="false">SUM(R403:R430)</f>
        <v>0.0496</v>
      </c>
      <c r="S402" s="238"/>
      <c r="T402" s="240" t="n">
        <f aca="false">SUM(T403:T430)</f>
        <v>0.018</v>
      </c>
      <c r="AR402" s="241" t="s">
        <v>83</v>
      </c>
      <c r="AT402" s="242" t="s">
        <v>73</v>
      </c>
      <c r="AU402" s="242" t="s">
        <v>83</v>
      </c>
      <c r="AY402" s="241" t="s">
        <v>247</v>
      </c>
      <c r="BK402" s="243" t="n">
        <f aca="false">SUM(BK403:BK430)</f>
        <v>0</v>
      </c>
    </row>
    <row r="403" s="30" customFormat="true" ht="33" hidden="false" customHeight="true" outlineLevel="0" collapsed="false">
      <c r="A403" s="26"/>
      <c r="B403" s="27"/>
      <c r="C403" s="246" t="s">
        <v>949</v>
      </c>
      <c r="D403" s="246" t="s">
        <v>250</v>
      </c>
      <c r="E403" s="247" t="s">
        <v>623</v>
      </c>
      <c r="F403" s="248" t="s">
        <v>624</v>
      </c>
      <c r="G403" s="249" t="s">
        <v>291</v>
      </c>
      <c r="H403" s="250" t="n">
        <v>1</v>
      </c>
      <c r="I403" s="251"/>
      <c r="J403" s="252" t="n">
        <f aca="false">ROUND(I403*H403,2)</f>
        <v>0</v>
      </c>
      <c r="K403" s="253"/>
      <c r="L403" s="29"/>
      <c r="M403" s="254"/>
      <c r="N403" s="255" t="s">
        <v>39</v>
      </c>
      <c r="O403" s="76"/>
      <c r="P403" s="256" t="n">
        <f aca="false">O403*H403</f>
        <v>0</v>
      </c>
      <c r="Q403" s="256" t="n">
        <v>0</v>
      </c>
      <c r="R403" s="256" t="n">
        <f aca="false">Q403*H403</f>
        <v>0</v>
      </c>
      <c r="S403" s="256" t="n">
        <v>0</v>
      </c>
      <c r="T403" s="257" t="n">
        <f aca="false">S403*H403</f>
        <v>0</v>
      </c>
      <c r="U403" s="26"/>
      <c r="V403" s="26"/>
      <c r="W403" s="26"/>
      <c r="X403" s="26"/>
      <c r="Y403" s="26"/>
      <c r="Z403" s="26"/>
      <c r="AA403" s="26"/>
      <c r="AB403" s="26"/>
      <c r="AC403" s="26"/>
      <c r="AD403" s="26"/>
      <c r="AE403" s="26"/>
      <c r="AR403" s="258" t="s">
        <v>302</v>
      </c>
      <c r="AT403" s="258" t="s">
        <v>250</v>
      </c>
      <c r="AU403" s="258" t="s">
        <v>265</v>
      </c>
      <c r="AY403" s="3" t="s">
        <v>247</v>
      </c>
      <c r="BE403" s="137" t="n">
        <f aca="false">IF(N403="základní",J403,0)</f>
        <v>0</v>
      </c>
      <c r="BF403" s="137" t="n">
        <f aca="false">IF(N403="snížená",J403,0)</f>
        <v>0</v>
      </c>
      <c r="BG403" s="137" t="n">
        <f aca="false">IF(N403="zákl. přenesená",J403,0)</f>
        <v>0</v>
      </c>
      <c r="BH403" s="137" t="n">
        <f aca="false">IF(N403="sníž. přenesená",J403,0)</f>
        <v>0</v>
      </c>
      <c r="BI403" s="137" t="n">
        <f aca="false">IF(N403="nulová",J403,0)</f>
        <v>0</v>
      </c>
      <c r="BJ403" s="3" t="s">
        <v>81</v>
      </c>
      <c r="BK403" s="137" t="n">
        <f aca="false">ROUND(I403*H403,2)</f>
        <v>0</v>
      </c>
      <c r="BL403" s="3" t="s">
        <v>302</v>
      </c>
      <c r="BM403" s="258" t="s">
        <v>950</v>
      </c>
    </row>
    <row r="404" s="30" customFormat="true" ht="19.2" hidden="false" customHeight="false" outlineLevel="0" collapsed="false">
      <c r="A404" s="26"/>
      <c r="B404" s="27"/>
      <c r="C404" s="28"/>
      <c r="D404" s="259" t="s">
        <v>256</v>
      </c>
      <c r="E404" s="28"/>
      <c r="F404" s="260" t="s">
        <v>624</v>
      </c>
      <c r="G404" s="28"/>
      <c r="H404" s="28"/>
      <c r="I404" s="211"/>
      <c r="J404" s="28"/>
      <c r="K404" s="28"/>
      <c r="L404" s="29"/>
      <c r="M404" s="261"/>
      <c r="N404" s="262"/>
      <c r="O404" s="76"/>
      <c r="P404" s="76"/>
      <c r="Q404" s="76"/>
      <c r="R404" s="76"/>
      <c r="S404" s="76"/>
      <c r="T404" s="77"/>
      <c r="U404" s="26"/>
      <c r="V404" s="26"/>
      <c r="W404" s="26"/>
      <c r="X404" s="26"/>
      <c r="Y404" s="26"/>
      <c r="Z404" s="26"/>
      <c r="AA404" s="26"/>
      <c r="AB404" s="26"/>
      <c r="AC404" s="26"/>
      <c r="AD404" s="26"/>
      <c r="AE404" s="26"/>
      <c r="AT404" s="3" t="s">
        <v>256</v>
      </c>
      <c r="AU404" s="3" t="s">
        <v>265</v>
      </c>
    </row>
    <row r="405" s="30" customFormat="true" ht="24.15" hidden="false" customHeight="true" outlineLevel="0" collapsed="false">
      <c r="A405" s="26"/>
      <c r="B405" s="27"/>
      <c r="C405" s="263" t="s">
        <v>951</v>
      </c>
      <c r="D405" s="263" t="s">
        <v>288</v>
      </c>
      <c r="E405" s="264" t="s">
        <v>952</v>
      </c>
      <c r="F405" s="265" t="s">
        <v>953</v>
      </c>
      <c r="G405" s="266" t="s">
        <v>291</v>
      </c>
      <c r="H405" s="267" t="n">
        <v>1</v>
      </c>
      <c r="I405" s="268"/>
      <c r="J405" s="269" t="n">
        <f aca="false">ROUND(I405*H405,2)</f>
        <v>0</v>
      </c>
      <c r="K405" s="270"/>
      <c r="L405" s="271"/>
      <c r="M405" s="272"/>
      <c r="N405" s="273" t="s">
        <v>39</v>
      </c>
      <c r="O405" s="76"/>
      <c r="P405" s="256" t="n">
        <f aca="false">O405*H405</f>
        <v>0</v>
      </c>
      <c r="Q405" s="256" t="n">
        <v>0</v>
      </c>
      <c r="R405" s="256" t="n">
        <f aca="false">Q405*H405</f>
        <v>0</v>
      </c>
      <c r="S405" s="256" t="n">
        <v>0</v>
      </c>
      <c r="T405" s="257" t="n">
        <f aca="false">S405*H405</f>
        <v>0</v>
      </c>
      <c r="U405" s="26"/>
      <c r="V405" s="26"/>
      <c r="W405" s="26"/>
      <c r="X405" s="26"/>
      <c r="Y405" s="26"/>
      <c r="Z405" s="26"/>
      <c r="AA405" s="26"/>
      <c r="AB405" s="26"/>
      <c r="AC405" s="26"/>
      <c r="AD405" s="26"/>
      <c r="AE405" s="26"/>
      <c r="AR405" s="258" t="s">
        <v>324</v>
      </c>
      <c r="AT405" s="258" t="s">
        <v>288</v>
      </c>
      <c r="AU405" s="258" t="s">
        <v>265</v>
      </c>
      <c r="AY405" s="3" t="s">
        <v>247</v>
      </c>
      <c r="BE405" s="137" t="n">
        <f aca="false">IF(N405="základní",J405,0)</f>
        <v>0</v>
      </c>
      <c r="BF405" s="137" t="n">
        <f aca="false">IF(N405="snížená",J405,0)</f>
        <v>0</v>
      </c>
      <c r="BG405" s="137" t="n">
        <f aca="false">IF(N405="zákl. přenesená",J405,0)</f>
        <v>0</v>
      </c>
      <c r="BH405" s="137" t="n">
        <f aca="false">IF(N405="sníž. přenesená",J405,0)</f>
        <v>0</v>
      </c>
      <c r="BI405" s="137" t="n">
        <f aca="false">IF(N405="nulová",J405,0)</f>
        <v>0</v>
      </c>
      <c r="BJ405" s="3" t="s">
        <v>81</v>
      </c>
      <c r="BK405" s="137" t="n">
        <f aca="false">ROUND(I405*H405,2)</f>
        <v>0</v>
      </c>
      <c r="BL405" s="3" t="s">
        <v>302</v>
      </c>
      <c r="BM405" s="258" t="s">
        <v>954</v>
      </c>
    </row>
    <row r="406" s="30" customFormat="true" ht="19.2" hidden="false" customHeight="false" outlineLevel="0" collapsed="false">
      <c r="A406" s="26"/>
      <c r="B406" s="27"/>
      <c r="C406" s="28"/>
      <c r="D406" s="259" t="s">
        <v>256</v>
      </c>
      <c r="E406" s="28"/>
      <c r="F406" s="260" t="s">
        <v>953</v>
      </c>
      <c r="G406" s="28"/>
      <c r="H406" s="28"/>
      <c r="I406" s="211"/>
      <c r="J406" s="28"/>
      <c r="K406" s="28"/>
      <c r="L406" s="29"/>
      <c r="M406" s="261"/>
      <c r="N406" s="262"/>
      <c r="O406" s="76"/>
      <c r="P406" s="76"/>
      <c r="Q406" s="76"/>
      <c r="R406" s="76"/>
      <c r="S406" s="76"/>
      <c r="T406" s="77"/>
      <c r="U406" s="26"/>
      <c r="V406" s="26"/>
      <c r="W406" s="26"/>
      <c r="X406" s="26"/>
      <c r="Y406" s="26"/>
      <c r="Z406" s="26"/>
      <c r="AA406" s="26"/>
      <c r="AB406" s="26"/>
      <c r="AC406" s="26"/>
      <c r="AD406" s="26"/>
      <c r="AE406" s="26"/>
      <c r="AT406" s="3" t="s">
        <v>256</v>
      </c>
      <c r="AU406" s="3" t="s">
        <v>265</v>
      </c>
    </row>
    <row r="407" s="30" customFormat="true" ht="37.8" hidden="false" customHeight="true" outlineLevel="0" collapsed="false">
      <c r="A407" s="26"/>
      <c r="B407" s="27"/>
      <c r="C407" s="246" t="s">
        <v>955</v>
      </c>
      <c r="D407" s="246" t="s">
        <v>250</v>
      </c>
      <c r="E407" s="247" t="s">
        <v>956</v>
      </c>
      <c r="F407" s="248" t="s">
        <v>957</v>
      </c>
      <c r="G407" s="249" t="s">
        <v>291</v>
      </c>
      <c r="H407" s="250" t="n">
        <v>13</v>
      </c>
      <c r="I407" s="251"/>
      <c r="J407" s="252" t="n">
        <f aca="false">ROUND(I407*H407,2)</f>
        <v>0</v>
      </c>
      <c r="K407" s="253"/>
      <c r="L407" s="29"/>
      <c r="M407" s="254"/>
      <c r="N407" s="255" t="s">
        <v>39</v>
      </c>
      <c r="O407" s="76"/>
      <c r="P407" s="256" t="n">
        <f aca="false">O407*H407</f>
        <v>0</v>
      </c>
      <c r="Q407" s="256" t="n">
        <v>0</v>
      </c>
      <c r="R407" s="256" t="n">
        <f aca="false">Q407*H407</f>
        <v>0</v>
      </c>
      <c r="S407" s="256" t="n">
        <v>0</v>
      </c>
      <c r="T407" s="257" t="n">
        <f aca="false">S407*H407</f>
        <v>0</v>
      </c>
      <c r="U407" s="26"/>
      <c r="V407" s="26"/>
      <c r="W407" s="26"/>
      <c r="X407" s="26"/>
      <c r="Y407" s="26"/>
      <c r="Z407" s="26"/>
      <c r="AA407" s="26"/>
      <c r="AB407" s="26"/>
      <c r="AC407" s="26"/>
      <c r="AD407" s="26"/>
      <c r="AE407" s="26"/>
      <c r="AR407" s="258" t="s">
        <v>302</v>
      </c>
      <c r="AT407" s="258" t="s">
        <v>250</v>
      </c>
      <c r="AU407" s="258" t="s">
        <v>265</v>
      </c>
      <c r="AY407" s="3" t="s">
        <v>247</v>
      </c>
      <c r="BE407" s="137" t="n">
        <f aca="false">IF(N407="základní",J407,0)</f>
        <v>0</v>
      </c>
      <c r="BF407" s="137" t="n">
        <f aca="false">IF(N407="snížená",J407,0)</f>
        <v>0</v>
      </c>
      <c r="BG407" s="137" t="n">
        <f aca="false">IF(N407="zákl. přenesená",J407,0)</f>
        <v>0</v>
      </c>
      <c r="BH407" s="137" t="n">
        <f aca="false">IF(N407="sníž. přenesená",J407,0)</f>
        <v>0</v>
      </c>
      <c r="BI407" s="137" t="n">
        <f aca="false">IF(N407="nulová",J407,0)</f>
        <v>0</v>
      </c>
      <c r="BJ407" s="3" t="s">
        <v>81</v>
      </c>
      <c r="BK407" s="137" t="n">
        <f aca="false">ROUND(I407*H407,2)</f>
        <v>0</v>
      </c>
      <c r="BL407" s="3" t="s">
        <v>302</v>
      </c>
      <c r="BM407" s="258" t="s">
        <v>958</v>
      </c>
    </row>
    <row r="408" s="30" customFormat="true" ht="76.8" hidden="false" customHeight="false" outlineLevel="0" collapsed="false">
      <c r="A408" s="26"/>
      <c r="B408" s="27"/>
      <c r="C408" s="28"/>
      <c r="D408" s="259" t="s">
        <v>256</v>
      </c>
      <c r="E408" s="28"/>
      <c r="F408" s="260" t="s">
        <v>959</v>
      </c>
      <c r="G408" s="28"/>
      <c r="H408" s="28"/>
      <c r="I408" s="211"/>
      <c r="J408" s="28"/>
      <c r="K408" s="28"/>
      <c r="L408" s="29"/>
      <c r="M408" s="261"/>
      <c r="N408" s="262"/>
      <c r="O408" s="76"/>
      <c r="P408" s="76"/>
      <c r="Q408" s="76"/>
      <c r="R408" s="76"/>
      <c r="S408" s="76"/>
      <c r="T408" s="77"/>
      <c r="U408" s="26"/>
      <c r="V408" s="26"/>
      <c r="W408" s="26"/>
      <c r="X408" s="26"/>
      <c r="Y408" s="26"/>
      <c r="Z408" s="26"/>
      <c r="AA408" s="26"/>
      <c r="AB408" s="26"/>
      <c r="AC408" s="26"/>
      <c r="AD408" s="26"/>
      <c r="AE408" s="26"/>
      <c r="AT408" s="3" t="s">
        <v>256</v>
      </c>
      <c r="AU408" s="3" t="s">
        <v>265</v>
      </c>
    </row>
    <row r="409" s="30" customFormat="true" ht="62.7" hidden="false" customHeight="true" outlineLevel="0" collapsed="false">
      <c r="A409" s="26"/>
      <c r="B409" s="27"/>
      <c r="C409" s="263" t="s">
        <v>1592</v>
      </c>
      <c r="D409" s="263" t="s">
        <v>288</v>
      </c>
      <c r="E409" s="264" t="s">
        <v>1593</v>
      </c>
      <c r="F409" s="265" t="s">
        <v>1594</v>
      </c>
      <c r="G409" s="266" t="s">
        <v>291</v>
      </c>
      <c r="H409" s="267" t="n">
        <v>13</v>
      </c>
      <c r="I409" s="268"/>
      <c r="J409" s="269" t="n">
        <f aca="false">ROUND(I409*H409,2)</f>
        <v>0</v>
      </c>
      <c r="K409" s="270"/>
      <c r="L409" s="271"/>
      <c r="M409" s="272"/>
      <c r="N409" s="273" t="s">
        <v>39</v>
      </c>
      <c r="O409" s="76"/>
      <c r="P409" s="256" t="n">
        <f aca="false">O409*H409</f>
        <v>0</v>
      </c>
      <c r="Q409" s="256" t="n">
        <v>0.00255</v>
      </c>
      <c r="R409" s="256" t="n">
        <f aca="false">Q409*H409</f>
        <v>0.03315</v>
      </c>
      <c r="S409" s="256" t="n">
        <v>0</v>
      </c>
      <c r="T409" s="257" t="n">
        <f aca="false">S409*H409</f>
        <v>0</v>
      </c>
      <c r="U409" s="26"/>
      <c r="V409" s="26"/>
      <c r="W409" s="26"/>
      <c r="X409" s="26"/>
      <c r="Y409" s="26"/>
      <c r="Z409" s="26"/>
      <c r="AA409" s="26"/>
      <c r="AB409" s="26"/>
      <c r="AC409" s="26"/>
      <c r="AD409" s="26"/>
      <c r="AE409" s="26"/>
      <c r="AR409" s="258" t="s">
        <v>324</v>
      </c>
      <c r="AT409" s="258" t="s">
        <v>288</v>
      </c>
      <c r="AU409" s="258" t="s">
        <v>265</v>
      </c>
      <c r="AY409" s="3" t="s">
        <v>247</v>
      </c>
      <c r="BE409" s="137" t="n">
        <f aca="false">IF(N409="základní",J409,0)</f>
        <v>0</v>
      </c>
      <c r="BF409" s="137" t="n">
        <f aca="false">IF(N409="snížená",J409,0)</f>
        <v>0</v>
      </c>
      <c r="BG409" s="137" t="n">
        <f aca="false">IF(N409="zákl. přenesená",J409,0)</f>
        <v>0</v>
      </c>
      <c r="BH409" s="137" t="n">
        <f aca="false">IF(N409="sníž. přenesená",J409,0)</f>
        <v>0</v>
      </c>
      <c r="BI409" s="137" t="n">
        <f aca="false">IF(N409="nulová",J409,0)</f>
        <v>0</v>
      </c>
      <c r="BJ409" s="3" t="s">
        <v>81</v>
      </c>
      <c r="BK409" s="137" t="n">
        <f aca="false">ROUND(I409*H409,2)</f>
        <v>0</v>
      </c>
      <c r="BL409" s="3" t="s">
        <v>302</v>
      </c>
      <c r="BM409" s="258" t="s">
        <v>1595</v>
      </c>
    </row>
    <row r="410" s="30" customFormat="true" ht="86.4" hidden="false" customHeight="false" outlineLevel="0" collapsed="false">
      <c r="A410" s="26"/>
      <c r="B410" s="27"/>
      <c r="C410" s="28"/>
      <c r="D410" s="259" t="s">
        <v>256</v>
      </c>
      <c r="E410" s="28"/>
      <c r="F410" s="260" t="s">
        <v>1596</v>
      </c>
      <c r="G410" s="28"/>
      <c r="H410" s="28"/>
      <c r="I410" s="211"/>
      <c r="J410" s="28"/>
      <c r="K410" s="28"/>
      <c r="L410" s="29"/>
      <c r="M410" s="261"/>
      <c r="N410" s="262"/>
      <c r="O410" s="76"/>
      <c r="P410" s="76"/>
      <c r="Q410" s="76"/>
      <c r="R410" s="76"/>
      <c r="S410" s="76"/>
      <c r="T410" s="77"/>
      <c r="U410" s="26"/>
      <c r="V410" s="26"/>
      <c r="W410" s="26"/>
      <c r="X410" s="26"/>
      <c r="Y410" s="26"/>
      <c r="Z410" s="26"/>
      <c r="AA410" s="26"/>
      <c r="AB410" s="26"/>
      <c r="AC410" s="26"/>
      <c r="AD410" s="26"/>
      <c r="AE410" s="26"/>
      <c r="AT410" s="3" t="s">
        <v>256</v>
      </c>
      <c r="AU410" s="3" t="s">
        <v>265</v>
      </c>
    </row>
    <row r="411" s="30" customFormat="true" ht="24.15" hidden="false" customHeight="true" outlineLevel="0" collapsed="false">
      <c r="A411" s="26"/>
      <c r="B411" s="27"/>
      <c r="C411" s="246" t="s">
        <v>960</v>
      </c>
      <c r="D411" s="246" t="s">
        <v>250</v>
      </c>
      <c r="E411" s="247" t="s">
        <v>961</v>
      </c>
      <c r="F411" s="248" t="s">
        <v>962</v>
      </c>
      <c r="G411" s="249" t="s">
        <v>291</v>
      </c>
      <c r="H411" s="250" t="n">
        <v>13</v>
      </c>
      <c r="I411" s="251"/>
      <c r="J411" s="252" t="n">
        <f aca="false">ROUND(I411*H411,2)</f>
        <v>0</v>
      </c>
      <c r="K411" s="253"/>
      <c r="L411" s="29"/>
      <c r="M411" s="254"/>
      <c r="N411" s="255" t="s">
        <v>39</v>
      </c>
      <c r="O411" s="76"/>
      <c r="P411" s="256" t="n">
        <f aca="false">O411*H411</f>
        <v>0</v>
      </c>
      <c r="Q411" s="256" t="n">
        <v>0</v>
      </c>
      <c r="R411" s="256" t="n">
        <f aca="false">Q411*H411</f>
        <v>0</v>
      </c>
      <c r="S411" s="256" t="n">
        <v>0</v>
      </c>
      <c r="T411" s="257" t="n">
        <f aca="false">S411*H411</f>
        <v>0</v>
      </c>
      <c r="U411" s="26"/>
      <c r="V411" s="26"/>
      <c r="W411" s="26"/>
      <c r="X411" s="26"/>
      <c r="Y411" s="26"/>
      <c r="Z411" s="26"/>
      <c r="AA411" s="26"/>
      <c r="AB411" s="26"/>
      <c r="AC411" s="26"/>
      <c r="AD411" s="26"/>
      <c r="AE411" s="26"/>
      <c r="AR411" s="258" t="s">
        <v>302</v>
      </c>
      <c r="AT411" s="258" t="s">
        <v>250</v>
      </c>
      <c r="AU411" s="258" t="s">
        <v>265</v>
      </c>
      <c r="AY411" s="3" t="s">
        <v>247</v>
      </c>
      <c r="BE411" s="137" t="n">
        <f aca="false">IF(N411="základní",J411,0)</f>
        <v>0</v>
      </c>
      <c r="BF411" s="137" t="n">
        <f aca="false">IF(N411="snížená",J411,0)</f>
        <v>0</v>
      </c>
      <c r="BG411" s="137" t="n">
        <f aca="false">IF(N411="zákl. přenesená",J411,0)</f>
        <v>0</v>
      </c>
      <c r="BH411" s="137" t="n">
        <f aca="false">IF(N411="sníž. přenesená",J411,0)</f>
        <v>0</v>
      </c>
      <c r="BI411" s="137" t="n">
        <f aca="false">IF(N411="nulová",J411,0)</f>
        <v>0</v>
      </c>
      <c r="BJ411" s="3" t="s">
        <v>81</v>
      </c>
      <c r="BK411" s="137" t="n">
        <f aca="false">ROUND(I411*H411,2)</f>
        <v>0</v>
      </c>
      <c r="BL411" s="3" t="s">
        <v>302</v>
      </c>
      <c r="BM411" s="258" t="s">
        <v>963</v>
      </c>
    </row>
    <row r="412" s="30" customFormat="true" ht="38.4" hidden="false" customHeight="false" outlineLevel="0" collapsed="false">
      <c r="A412" s="26"/>
      <c r="B412" s="27"/>
      <c r="C412" s="28"/>
      <c r="D412" s="259" t="s">
        <v>256</v>
      </c>
      <c r="E412" s="28"/>
      <c r="F412" s="260" t="s">
        <v>964</v>
      </c>
      <c r="G412" s="28"/>
      <c r="H412" s="28"/>
      <c r="I412" s="211"/>
      <c r="J412" s="28"/>
      <c r="K412" s="28"/>
      <c r="L412" s="29"/>
      <c r="M412" s="261"/>
      <c r="N412" s="262"/>
      <c r="O412" s="76"/>
      <c r="P412" s="76"/>
      <c r="Q412" s="76"/>
      <c r="R412" s="76"/>
      <c r="S412" s="76"/>
      <c r="T412" s="77"/>
      <c r="U412" s="26"/>
      <c r="V412" s="26"/>
      <c r="W412" s="26"/>
      <c r="X412" s="26"/>
      <c r="Y412" s="26"/>
      <c r="Z412" s="26"/>
      <c r="AA412" s="26"/>
      <c r="AB412" s="26"/>
      <c r="AC412" s="26"/>
      <c r="AD412" s="26"/>
      <c r="AE412" s="26"/>
      <c r="AT412" s="3" t="s">
        <v>256</v>
      </c>
      <c r="AU412" s="3" t="s">
        <v>265</v>
      </c>
    </row>
    <row r="413" s="30" customFormat="true" ht="24.15" hidden="false" customHeight="true" outlineLevel="0" collapsed="false">
      <c r="A413" s="26"/>
      <c r="B413" s="27"/>
      <c r="C413" s="263" t="s">
        <v>965</v>
      </c>
      <c r="D413" s="263" t="s">
        <v>288</v>
      </c>
      <c r="E413" s="264" t="s">
        <v>966</v>
      </c>
      <c r="F413" s="265" t="s">
        <v>967</v>
      </c>
      <c r="G413" s="266" t="s">
        <v>291</v>
      </c>
      <c r="H413" s="267" t="n">
        <v>13</v>
      </c>
      <c r="I413" s="268"/>
      <c r="J413" s="269" t="n">
        <f aca="false">ROUND(I413*H413,2)</f>
        <v>0</v>
      </c>
      <c r="K413" s="270"/>
      <c r="L413" s="271"/>
      <c r="M413" s="272"/>
      <c r="N413" s="273" t="s">
        <v>39</v>
      </c>
      <c r="O413" s="76"/>
      <c r="P413" s="256" t="n">
        <f aca="false">O413*H413</f>
        <v>0</v>
      </c>
      <c r="Q413" s="256" t="n">
        <v>0.00015</v>
      </c>
      <c r="R413" s="256" t="n">
        <f aca="false">Q413*H413</f>
        <v>0.00195</v>
      </c>
      <c r="S413" s="256" t="n">
        <v>0</v>
      </c>
      <c r="T413" s="257" t="n">
        <f aca="false">S413*H413</f>
        <v>0</v>
      </c>
      <c r="U413" s="26"/>
      <c r="V413" s="26"/>
      <c r="W413" s="26"/>
      <c r="X413" s="26"/>
      <c r="Y413" s="26"/>
      <c r="Z413" s="26"/>
      <c r="AA413" s="26"/>
      <c r="AB413" s="26"/>
      <c r="AC413" s="26"/>
      <c r="AD413" s="26"/>
      <c r="AE413" s="26"/>
      <c r="AR413" s="258" t="s">
        <v>324</v>
      </c>
      <c r="AT413" s="258" t="s">
        <v>288</v>
      </c>
      <c r="AU413" s="258" t="s">
        <v>265</v>
      </c>
      <c r="AY413" s="3" t="s">
        <v>247</v>
      </c>
      <c r="BE413" s="137" t="n">
        <f aca="false">IF(N413="základní",J413,0)</f>
        <v>0</v>
      </c>
      <c r="BF413" s="137" t="n">
        <f aca="false">IF(N413="snížená",J413,0)</f>
        <v>0</v>
      </c>
      <c r="BG413" s="137" t="n">
        <f aca="false">IF(N413="zákl. přenesená",J413,0)</f>
        <v>0</v>
      </c>
      <c r="BH413" s="137" t="n">
        <f aca="false">IF(N413="sníž. přenesená",J413,0)</f>
        <v>0</v>
      </c>
      <c r="BI413" s="137" t="n">
        <f aca="false">IF(N413="nulová",J413,0)</f>
        <v>0</v>
      </c>
      <c r="BJ413" s="3" t="s">
        <v>81</v>
      </c>
      <c r="BK413" s="137" t="n">
        <f aca="false">ROUND(I413*H413,2)</f>
        <v>0</v>
      </c>
      <c r="BL413" s="3" t="s">
        <v>302</v>
      </c>
      <c r="BM413" s="258" t="s">
        <v>968</v>
      </c>
    </row>
    <row r="414" s="30" customFormat="true" ht="19.2" hidden="false" customHeight="false" outlineLevel="0" collapsed="false">
      <c r="A414" s="26"/>
      <c r="B414" s="27"/>
      <c r="C414" s="28"/>
      <c r="D414" s="259" t="s">
        <v>256</v>
      </c>
      <c r="E414" s="28"/>
      <c r="F414" s="260" t="s">
        <v>967</v>
      </c>
      <c r="G414" s="28"/>
      <c r="H414" s="28"/>
      <c r="I414" s="211"/>
      <c r="J414" s="28"/>
      <c r="K414" s="28"/>
      <c r="L414" s="29"/>
      <c r="M414" s="261"/>
      <c r="N414" s="262"/>
      <c r="O414" s="76"/>
      <c r="P414" s="76"/>
      <c r="Q414" s="76"/>
      <c r="R414" s="76"/>
      <c r="S414" s="76"/>
      <c r="T414" s="77"/>
      <c r="U414" s="26"/>
      <c r="V414" s="26"/>
      <c r="W414" s="26"/>
      <c r="X414" s="26"/>
      <c r="Y414" s="26"/>
      <c r="Z414" s="26"/>
      <c r="AA414" s="26"/>
      <c r="AB414" s="26"/>
      <c r="AC414" s="26"/>
      <c r="AD414" s="26"/>
      <c r="AE414" s="26"/>
      <c r="AT414" s="3" t="s">
        <v>256</v>
      </c>
      <c r="AU414" s="3" t="s">
        <v>265</v>
      </c>
    </row>
    <row r="415" s="30" customFormat="true" ht="24.15" hidden="false" customHeight="true" outlineLevel="0" collapsed="false">
      <c r="A415" s="26"/>
      <c r="B415" s="27"/>
      <c r="C415" s="246" t="s">
        <v>1973</v>
      </c>
      <c r="D415" s="246" t="s">
        <v>250</v>
      </c>
      <c r="E415" s="247" t="s">
        <v>975</v>
      </c>
      <c r="F415" s="248" t="s">
        <v>976</v>
      </c>
      <c r="G415" s="249" t="s">
        <v>291</v>
      </c>
      <c r="H415" s="250" t="n">
        <v>1</v>
      </c>
      <c r="I415" s="251"/>
      <c r="J415" s="252" t="n">
        <f aca="false">ROUND(I415*H415,2)</f>
        <v>0</v>
      </c>
      <c r="K415" s="253"/>
      <c r="L415" s="29"/>
      <c r="M415" s="254"/>
      <c r="N415" s="255" t="s">
        <v>39</v>
      </c>
      <c r="O415" s="76"/>
      <c r="P415" s="256" t="n">
        <f aca="false">O415*H415</f>
        <v>0</v>
      </c>
      <c r="Q415" s="256" t="n">
        <v>0</v>
      </c>
      <c r="R415" s="256" t="n">
        <f aca="false">Q415*H415</f>
        <v>0</v>
      </c>
      <c r="S415" s="256" t="n">
        <v>0</v>
      </c>
      <c r="T415" s="257" t="n">
        <f aca="false">S415*H415</f>
        <v>0</v>
      </c>
      <c r="U415" s="26"/>
      <c r="V415" s="26"/>
      <c r="W415" s="26"/>
      <c r="X415" s="26"/>
      <c r="Y415" s="26"/>
      <c r="Z415" s="26"/>
      <c r="AA415" s="26"/>
      <c r="AB415" s="26"/>
      <c r="AC415" s="26"/>
      <c r="AD415" s="26"/>
      <c r="AE415" s="26"/>
      <c r="AR415" s="258" t="s">
        <v>302</v>
      </c>
      <c r="AT415" s="258" t="s">
        <v>250</v>
      </c>
      <c r="AU415" s="258" t="s">
        <v>265</v>
      </c>
      <c r="AY415" s="3" t="s">
        <v>247</v>
      </c>
      <c r="BE415" s="137" t="n">
        <f aca="false">IF(N415="základní",J415,0)</f>
        <v>0</v>
      </c>
      <c r="BF415" s="137" t="n">
        <f aca="false">IF(N415="snížená",J415,0)</f>
        <v>0</v>
      </c>
      <c r="BG415" s="137" t="n">
        <f aca="false">IF(N415="zákl. přenesená",J415,0)</f>
        <v>0</v>
      </c>
      <c r="BH415" s="137" t="n">
        <f aca="false">IF(N415="sníž. přenesená",J415,0)</f>
        <v>0</v>
      </c>
      <c r="BI415" s="137" t="n">
        <f aca="false">IF(N415="nulová",J415,0)</f>
        <v>0</v>
      </c>
      <c r="BJ415" s="3" t="s">
        <v>81</v>
      </c>
      <c r="BK415" s="137" t="n">
        <f aca="false">ROUND(I415*H415,2)</f>
        <v>0</v>
      </c>
      <c r="BL415" s="3" t="s">
        <v>302</v>
      </c>
      <c r="BM415" s="258" t="s">
        <v>1974</v>
      </c>
    </row>
    <row r="416" s="30" customFormat="true" ht="28.8" hidden="false" customHeight="false" outlineLevel="0" collapsed="false">
      <c r="A416" s="26"/>
      <c r="B416" s="27"/>
      <c r="C416" s="28"/>
      <c r="D416" s="259" t="s">
        <v>256</v>
      </c>
      <c r="E416" s="28"/>
      <c r="F416" s="260" t="s">
        <v>978</v>
      </c>
      <c r="G416" s="28"/>
      <c r="H416" s="28"/>
      <c r="I416" s="211"/>
      <c r="J416" s="28"/>
      <c r="K416" s="28"/>
      <c r="L416" s="29"/>
      <c r="M416" s="261"/>
      <c r="N416" s="262"/>
      <c r="O416" s="76"/>
      <c r="P416" s="76"/>
      <c r="Q416" s="76"/>
      <c r="R416" s="76"/>
      <c r="S416" s="76"/>
      <c r="T416" s="77"/>
      <c r="U416" s="26"/>
      <c r="V416" s="26"/>
      <c r="W416" s="26"/>
      <c r="X416" s="26"/>
      <c r="Y416" s="26"/>
      <c r="Z416" s="26"/>
      <c r="AA416" s="26"/>
      <c r="AB416" s="26"/>
      <c r="AC416" s="26"/>
      <c r="AD416" s="26"/>
      <c r="AE416" s="26"/>
      <c r="AT416" s="3" t="s">
        <v>256</v>
      </c>
      <c r="AU416" s="3" t="s">
        <v>265</v>
      </c>
    </row>
    <row r="417" s="30" customFormat="true" ht="24.15" hidden="false" customHeight="true" outlineLevel="0" collapsed="false">
      <c r="A417" s="26"/>
      <c r="B417" s="27"/>
      <c r="C417" s="263" t="s">
        <v>1975</v>
      </c>
      <c r="D417" s="263" t="s">
        <v>288</v>
      </c>
      <c r="E417" s="264" t="s">
        <v>980</v>
      </c>
      <c r="F417" s="265" t="s">
        <v>981</v>
      </c>
      <c r="G417" s="266" t="s">
        <v>291</v>
      </c>
      <c r="H417" s="267" t="n">
        <v>1</v>
      </c>
      <c r="I417" s="268"/>
      <c r="J417" s="269" t="n">
        <f aca="false">ROUND(I417*H417,2)</f>
        <v>0</v>
      </c>
      <c r="K417" s="270"/>
      <c r="L417" s="271"/>
      <c r="M417" s="272"/>
      <c r="N417" s="273" t="s">
        <v>39</v>
      </c>
      <c r="O417" s="76"/>
      <c r="P417" s="256" t="n">
        <f aca="false">O417*H417</f>
        <v>0</v>
      </c>
      <c r="Q417" s="256" t="n">
        <v>4E-005</v>
      </c>
      <c r="R417" s="256" t="n">
        <f aca="false">Q417*H417</f>
        <v>4E-005</v>
      </c>
      <c r="S417" s="256" t="n">
        <v>0</v>
      </c>
      <c r="T417" s="257" t="n">
        <f aca="false">S417*H417</f>
        <v>0</v>
      </c>
      <c r="U417" s="26"/>
      <c r="V417" s="26"/>
      <c r="W417" s="26"/>
      <c r="X417" s="26"/>
      <c r="Y417" s="26"/>
      <c r="Z417" s="26"/>
      <c r="AA417" s="26"/>
      <c r="AB417" s="26"/>
      <c r="AC417" s="26"/>
      <c r="AD417" s="26"/>
      <c r="AE417" s="26"/>
      <c r="AR417" s="258" t="s">
        <v>324</v>
      </c>
      <c r="AT417" s="258" t="s">
        <v>288</v>
      </c>
      <c r="AU417" s="258" t="s">
        <v>265</v>
      </c>
      <c r="AY417" s="3" t="s">
        <v>247</v>
      </c>
      <c r="BE417" s="137" t="n">
        <f aca="false">IF(N417="základní",J417,0)</f>
        <v>0</v>
      </c>
      <c r="BF417" s="137" t="n">
        <f aca="false">IF(N417="snížená",J417,0)</f>
        <v>0</v>
      </c>
      <c r="BG417" s="137" t="n">
        <f aca="false">IF(N417="zákl. přenesená",J417,0)</f>
        <v>0</v>
      </c>
      <c r="BH417" s="137" t="n">
        <f aca="false">IF(N417="sníž. přenesená",J417,0)</f>
        <v>0</v>
      </c>
      <c r="BI417" s="137" t="n">
        <f aca="false">IF(N417="nulová",J417,0)</f>
        <v>0</v>
      </c>
      <c r="BJ417" s="3" t="s">
        <v>81</v>
      </c>
      <c r="BK417" s="137" t="n">
        <f aca="false">ROUND(I417*H417,2)</f>
        <v>0</v>
      </c>
      <c r="BL417" s="3" t="s">
        <v>302</v>
      </c>
      <c r="BM417" s="258" t="s">
        <v>1976</v>
      </c>
    </row>
    <row r="418" s="30" customFormat="true" ht="10.2" hidden="false" customHeight="false" outlineLevel="0" collapsed="false">
      <c r="A418" s="26"/>
      <c r="B418" s="27"/>
      <c r="C418" s="28"/>
      <c r="D418" s="259" t="s">
        <v>256</v>
      </c>
      <c r="E418" s="28"/>
      <c r="F418" s="260" t="s">
        <v>981</v>
      </c>
      <c r="G418" s="28"/>
      <c r="H418" s="28"/>
      <c r="I418" s="211"/>
      <c r="J418" s="28"/>
      <c r="K418" s="28"/>
      <c r="L418" s="29"/>
      <c r="M418" s="261"/>
      <c r="N418" s="262"/>
      <c r="O418" s="76"/>
      <c r="P418" s="76"/>
      <c r="Q418" s="76"/>
      <c r="R418" s="76"/>
      <c r="S418" s="76"/>
      <c r="T418" s="77"/>
      <c r="U418" s="26"/>
      <c r="V418" s="26"/>
      <c r="W418" s="26"/>
      <c r="X418" s="26"/>
      <c r="Y418" s="26"/>
      <c r="Z418" s="26"/>
      <c r="AA418" s="26"/>
      <c r="AB418" s="26"/>
      <c r="AC418" s="26"/>
      <c r="AD418" s="26"/>
      <c r="AE418" s="26"/>
      <c r="AT418" s="3" t="s">
        <v>256</v>
      </c>
      <c r="AU418" s="3" t="s">
        <v>265</v>
      </c>
    </row>
    <row r="419" s="30" customFormat="true" ht="24.15" hidden="false" customHeight="true" outlineLevel="0" collapsed="false">
      <c r="A419" s="26"/>
      <c r="B419" s="27"/>
      <c r="C419" s="246" t="s">
        <v>983</v>
      </c>
      <c r="D419" s="246" t="s">
        <v>250</v>
      </c>
      <c r="E419" s="247" t="s">
        <v>984</v>
      </c>
      <c r="F419" s="248" t="s">
        <v>985</v>
      </c>
      <c r="G419" s="249" t="s">
        <v>291</v>
      </c>
      <c r="H419" s="250" t="n">
        <v>1</v>
      </c>
      <c r="I419" s="251"/>
      <c r="J419" s="252" t="n">
        <f aca="false">ROUND(I419*H419,2)</f>
        <v>0</v>
      </c>
      <c r="K419" s="253"/>
      <c r="L419" s="29"/>
      <c r="M419" s="254"/>
      <c r="N419" s="255" t="s">
        <v>39</v>
      </c>
      <c r="O419" s="76"/>
      <c r="P419" s="256" t="n">
        <f aca="false">O419*H419</f>
        <v>0</v>
      </c>
      <c r="Q419" s="256" t="n">
        <v>0</v>
      </c>
      <c r="R419" s="256" t="n">
        <f aca="false">Q419*H419</f>
        <v>0</v>
      </c>
      <c r="S419" s="256" t="n">
        <v>0</v>
      </c>
      <c r="T419" s="257" t="n">
        <f aca="false">S419*H419</f>
        <v>0</v>
      </c>
      <c r="U419" s="26"/>
      <c r="V419" s="26"/>
      <c r="W419" s="26"/>
      <c r="X419" s="26"/>
      <c r="Y419" s="26"/>
      <c r="Z419" s="26"/>
      <c r="AA419" s="26"/>
      <c r="AB419" s="26"/>
      <c r="AC419" s="26"/>
      <c r="AD419" s="26"/>
      <c r="AE419" s="26"/>
      <c r="AR419" s="258" t="s">
        <v>302</v>
      </c>
      <c r="AT419" s="258" t="s">
        <v>250</v>
      </c>
      <c r="AU419" s="258" t="s">
        <v>265</v>
      </c>
      <c r="AY419" s="3" t="s">
        <v>247</v>
      </c>
      <c r="BE419" s="137" t="n">
        <f aca="false">IF(N419="základní",J419,0)</f>
        <v>0</v>
      </c>
      <c r="BF419" s="137" t="n">
        <f aca="false">IF(N419="snížená",J419,0)</f>
        <v>0</v>
      </c>
      <c r="BG419" s="137" t="n">
        <f aca="false">IF(N419="zákl. přenesená",J419,0)</f>
        <v>0</v>
      </c>
      <c r="BH419" s="137" t="n">
        <f aca="false">IF(N419="sníž. přenesená",J419,0)</f>
        <v>0</v>
      </c>
      <c r="BI419" s="137" t="n">
        <f aca="false">IF(N419="nulová",J419,0)</f>
        <v>0</v>
      </c>
      <c r="BJ419" s="3" t="s">
        <v>81</v>
      </c>
      <c r="BK419" s="137" t="n">
        <f aca="false">ROUND(I419*H419,2)</f>
        <v>0</v>
      </c>
      <c r="BL419" s="3" t="s">
        <v>302</v>
      </c>
      <c r="BM419" s="258" t="s">
        <v>986</v>
      </c>
    </row>
    <row r="420" s="30" customFormat="true" ht="28.8" hidden="false" customHeight="false" outlineLevel="0" collapsed="false">
      <c r="A420" s="26"/>
      <c r="B420" s="27"/>
      <c r="C420" s="28"/>
      <c r="D420" s="259" t="s">
        <v>256</v>
      </c>
      <c r="E420" s="28"/>
      <c r="F420" s="260" t="s">
        <v>987</v>
      </c>
      <c r="G420" s="28"/>
      <c r="H420" s="28"/>
      <c r="I420" s="211"/>
      <c r="J420" s="28"/>
      <c r="K420" s="28"/>
      <c r="L420" s="29"/>
      <c r="M420" s="261"/>
      <c r="N420" s="262"/>
      <c r="O420" s="76"/>
      <c r="P420" s="76"/>
      <c r="Q420" s="76"/>
      <c r="R420" s="76"/>
      <c r="S420" s="76"/>
      <c r="T420" s="77"/>
      <c r="U420" s="26"/>
      <c r="V420" s="26"/>
      <c r="W420" s="26"/>
      <c r="X420" s="26"/>
      <c r="Y420" s="26"/>
      <c r="Z420" s="26"/>
      <c r="AA420" s="26"/>
      <c r="AB420" s="26"/>
      <c r="AC420" s="26"/>
      <c r="AD420" s="26"/>
      <c r="AE420" s="26"/>
      <c r="AT420" s="3" t="s">
        <v>256</v>
      </c>
      <c r="AU420" s="3" t="s">
        <v>265</v>
      </c>
    </row>
    <row r="421" s="30" customFormat="true" ht="21.75" hidden="false" customHeight="true" outlineLevel="0" collapsed="false">
      <c r="A421" s="26"/>
      <c r="B421" s="27"/>
      <c r="C421" s="263" t="s">
        <v>988</v>
      </c>
      <c r="D421" s="263" t="s">
        <v>288</v>
      </c>
      <c r="E421" s="264" t="s">
        <v>989</v>
      </c>
      <c r="F421" s="265" t="s">
        <v>990</v>
      </c>
      <c r="G421" s="266" t="s">
        <v>291</v>
      </c>
      <c r="H421" s="267" t="n">
        <v>1</v>
      </c>
      <c r="I421" s="268"/>
      <c r="J421" s="269" t="n">
        <f aca="false">ROUND(I421*H421,2)</f>
        <v>0</v>
      </c>
      <c r="K421" s="270"/>
      <c r="L421" s="271"/>
      <c r="M421" s="272"/>
      <c r="N421" s="273" t="s">
        <v>39</v>
      </c>
      <c r="O421" s="76"/>
      <c r="P421" s="256" t="n">
        <f aca="false">O421*H421</f>
        <v>0</v>
      </c>
      <c r="Q421" s="256" t="n">
        <v>4E-005</v>
      </c>
      <c r="R421" s="256" t="n">
        <f aca="false">Q421*H421</f>
        <v>4E-005</v>
      </c>
      <c r="S421" s="256" t="n">
        <v>0</v>
      </c>
      <c r="T421" s="257" t="n">
        <f aca="false">S421*H421</f>
        <v>0</v>
      </c>
      <c r="U421" s="26"/>
      <c r="V421" s="26"/>
      <c r="W421" s="26"/>
      <c r="X421" s="26"/>
      <c r="Y421" s="26"/>
      <c r="Z421" s="26"/>
      <c r="AA421" s="26"/>
      <c r="AB421" s="26"/>
      <c r="AC421" s="26"/>
      <c r="AD421" s="26"/>
      <c r="AE421" s="26"/>
      <c r="AR421" s="258" t="s">
        <v>324</v>
      </c>
      <c r="AT421" s="258" t="s">
        <v>288</v>
      </c>
      <c r="AU421" s="258" t="s">
        <v>265</v>
      </c>
      <c r="AY421" s="3" t="s">
        <v>247</v>
      </c>
      <c r="BE421" s="137" t="n">
        <f aca="false">IF(N421="základní",J421,0)</f>
        <v>0</v>
      </c>
      <c r="BF421" s="137" t="n">
        <f aca="false">IF(N421="snížená",J421,0)</f>
        <v>0</v>
      </c>
      <c r="BG421" s="137" t="n">
        <f aca="false">IF(N421="zákl. přenesená",J421,0)</f>
        <v>0</v>
      </c>
      <c r="BH421" s="137" t="n">
        <f aca="false">IF(N421="sníž. přenesená",J421,0)</f>
        <v>0</v>
      </c>
      <c r="BI421" s="137" t="n">
        <f aca="false">IF(N421="nulová",J421,0)</f>
        <v>0</v>
      </c>
      <c r="BJ421" s="3" t="s">
        <v>81</v>
      </c>
      <c r="BK421" s="137" t="n">
        <f aca="false">ROUND(I421*H421,2)</f>
        <v>0</v>
      </c>
      <c r="BL421" s="3" t="s">
        <v>302</v>
      </c>
      <c r="BM421" s="258" t="s">
        <v>991</v>
      </c>
    </row>
    <row r="422" s="30" customFormat="true" ht="10.2" hidden="false" customHeight="false" outlineLevel="0" collapsed="false">
      <c r="A422" s="26"/>
      <c r="B422" s="27"/>
      <c r="C422" s="28"/>
      <c r="D422" s="259" t="s">
        <v>256</v>
      </c>
      <c r="E422" s="28"/>
      <c r="F422" s="260" t="s">
        <v>990</v>
      </c>
      <c r="G422" s="28"/>
      <c r="H422" s="28"/>
      <c r="I422" s="211"/>
      <c r="J422" s="28"/>
      <c r="K422" s="28"/>
      <c r="L422" s="29"/>
      <c r="M422" s="261"/>
      <c r="N422" s="262"/>
      <c r="O422" s="76"/>
      <c r="P422" s="76"/>
      <c r="Q422" s="76"/>
      <c r="R422" s="76"/>
      <c r="S422" s="76"/>
      <c r="T422" s="77"/>
      <c r="U422" s="26"/>
      <c r="V422" s="26"/>
      <c r="W422" s="26"/>
      <c r="X422" s="26"/>
      <c r="Y422" s="26"/>
      <c r="Z422" s="26"/>
      <c r="AA422" s="26"/>
      <c r="AB422" s="26"/>
      <c r="AC422" s="26"/>
      <c r="AD422" s="26"/>
      <c r="AE422" s="26"/>
      <c r="AT422" s="3" t="s">
        <v>256</v>
      </c>
      <c r="AU422" s="3" t="s">
        <v>265</v>
      </c>
    </row>
    <row r="423" s="30" customFormat="true" ht="24.15" hidden="false" customHeight="true" outlineLevel="0" collapsed="false">
      <c r="A423" s="26"/>
      <c r="B423" s="27"/>
      <c r="C423" s="263" t="s">
        <v>992</v>
      </c>
      <c r="D423" s="263" t="s">
        <v>288</v>
      </c>
      <c r="E423" s="264" t="s">
        <v>993</v>
      </c>
      <c r="F423" s="265" t="s">
        <v>994</v>
      </c>
      <c r="G423" s="266" t="s">
        <v>291</v>
      </c>
      <c r="H423" s="267" t="n">
        <v>1</v>
      </c>
      <c r="I423" s="268"/>
      <c r="J423" s="269" t="n">
        <f aca="false">ROUND(I423*H423,2)</f>
        <v>0</v>
      </c>
      <c r="K423" s="270"/>
      <c r="L423" s="271"/>
      <c r="M423" s="272"/>
      <c r="N423" s="273" t="s">
        <v>39</v>
      </c>
      <c r="O423" s="76"/>
      <c r="P423" s="256" t="n">
        <f aca="false">O423*H423</f>
        <v>0</v>
      </c>
      <c r="Q423" s="256" t="n">
        <v>2E-005</v>
      </c>
      <c r="R423" s="256" t="n">
        <f aca="false">Q423*H423</f>
        <v>2E-005</v>
      </c>
      <c r="S423" s="256" t="n">
        <v>0</v>
      </c>
      <c r="T423" s="257" t="n">
        <f aca="false">S423*H423</f>
        <v>0</v>
      </c>
      <c r="U423" s="26"/>
      <c r="V423" s="26"/>
      <c r="W423" s="26"/>
      <c r="X423" s="26"/>
      <c r="Y423" s="26"/>
      <c r="Z423" s="26"/>
      <c r="AA423" s="26"/>
      <c r="AB423" s="26"/>
      <c r="AC423" s="26"/>
      <c r="AD423" s="26"/>
      <c r="AE423" s="26"/>
      <c r="AR423" s="258" t="s">
        <v>324</v>
      </c>
      <c r="AT423" s="258" t="s">
        <v>288</v>
      </c>
      <c r="AU423" s="258" t="s">
        <v>265</v>
      </c>
      <c r="AY423" s="3" t="s">
        <v>247</v>
      </c>
      <c r="BE423" s="137" t="n">
        <f aca="false">IF(N423="základní",J423,0)</f>
        <v>0</v>
      </c>
      <c r="BF423" s="137" t="n">
        <f aca="false">IF(N423="snížená",J423,0)</f>
        <v>0</v>
      </c>
      <c r="BG423" s="137" t="n">
        <f aca="false">IF(N423="zákl. přenesená",J423,0)</f>
        <v>0</v>
      </c>
      <c r="BH423" s="137" t="n">
        <f aca="false">IF(N423="sníž. přenesená",J423,0)</f>
        <v>0</v>
      </c>
      <c r="BI423" s="137" t="n">
        <f aca="false">IF(N423="nulová",J423,0)</f>
        <v>0</v>
      </c>
      <c r="BJ423" s="3" t="s">
        <v>81</v>
      </c>
      <c r="BK423" s="137" t="n">
        <f aca="false">ROUND(I423*H423,2)</f>
        <v>0</v>
      </c>
      <c r="BL423" s="3" t="s">
        <v>302</v>
      </c>
      <c r="BM423" s="258" t="s">
        <v>995</v>
      </c>
    </row>
    <row r="424" s="30" customFormat="true" ht="10.2" hidden="false" customHeight="false" outlineLevel="0" collapsed="false">
      <c r="A424" s="26"/>
      <c r="B424" s="27"/>
      <c r="C424" s="28"/>
      <c r="D424" s="259" t="s">
        <v>256</v>
      </c>
      <c r="E424" s="28"/>
      <c r="F424" s="260" t="s">
        <v>994</v>
      </c>
      <c r="G424" s="28"/>
      <c r="H424" s="28"/>
      <c r="I424" s="211"/>
      <c r="J424" s="28"/>
      <c r="K424" s="28"/>
      <c r="L424" s="29"/>
      <c r="M424" s="261"/>
      <c r="N424" s="262"/>
      <c r="O424" s="76"/>
      <c r="P424" s="76"/>
      <c r="Q424" s="76"/>
      <c r="R424" s="76"/>
      <c r="S424" s="76"/>
      <c r="T424" s="77"/>
      <c r="U424" s="26"/>
      <c r="V424" s="26"/>
      <c r="W424" s="26"/>
      <c r="X424" s="26"/>
      <c r="Y424" s="26"/>
      <c r="Z424" s="26"/>
      <c r="AA424" s="26"/>
      <c r="AB424" s="26"/>
      <c r="AC424" s="26"/>
      <c r="AD424" s="26"/>
      <c r="AE424" s="26"/>
      <c r="AT424" s="3" t="s">
        <v>256</v>
      </c>
      <c r="AU424" s="3" t="s">
        <v>265</v>
      </c>
    </row>
    <row r="425" s="30" customFormat="true" ht="24.15" hidden="false" customHeight="true" outlineLevel="0" collapsed="false">
      <c r="A425" s="26"/>
      <c r="B425" s="27"/>
      <c r="C425" s="246" t="s">
        <v>996</v>
      </c>
      <c r="D425" s="246" t="s">
        <v>250</v>
      </c>
      <c r="E425" s="247" t="s">
        <v>997</v>
      </c>
      <c r="F425" s="248" t="s">
        <v>998</v>
      </c>
      <c r="G425" s="249" t="s">
        <v>332</v>
      </c>
      <c r="H425" s="250" t="n">
        <v>120</v>
      </c>
      <c r="I425" s="251"/>
      <c r="J425" s="252" t="n">
        <f aca="false">ROUND(I425*H425,2)</f>
        <v>0</v>
      </c>
      <c r="K425" s="253"/>
      <c r="L425" s="29"/>
      <c r="M425" s="254"/>
      <c r="N425" s="255" t="s">
        <v>39</v>
      </c>
      <c r="O425" s="76"/>
      <c r="P425" s="256" t="n">
        <f aca="false">O425*H425</f>
        <v>0</v>
      </c>
      <c r="Q425" s="256" t="n">
        <v>0</v>
      </c>
      <c r="R425" s="256" t="n">
        <f aca="false">Q425*H425</f>
        <v>0</v>
      </c>
      <c r="S425" s="256" t="n">
        <v>0</v>
      </c>
      <c r="T425" s="257" t="n">
        <f aca="false">S425*H425</f>
        <v>0</v>
      </c>
      <c r="U425" s="26"/>
      <c r="V425" s="26"/>
      <c r="W425" s="26"/>
      <c r="X425" s="26"/>
      <c r="Y425" s="26"/>
      <c r="Z425" s="26"/>
      <c r="AA425" s="26"/>
      <c r="AB425" s="26"/>
      <c r="AC425" s="26"/>
      <c r="AD425" s="26"/>
      <c r="AE425" s="26"/>
      <c r="AR425" s="258" t="s">
        <v>302</v>
      </c>
      <c r="AT425" s="258" t="s">
        <v>250</v>
      </c>
      <c r="AU425" s="258" t="s">
        <v>265</v>
      </c>
      <c r="AY425" s="3" t="s">
        <v>247</v>
      </c>
      <c r="BE425" s="137" t="n">
        <f aca="false">IF(N425="základní",J425,0)</f>
        <v>0</v>
      </c>
      <c r="BF425" s="137" t="n">
        <f aca="false">IF(N425="snížená",J425,0)</f>
        <v>0</v>
      </c>
      <c r="BG425" s="137" t="n">
        <f aca="false">IF(N425="zákl. přenesená",J425,0)</f>
        <v>0</v>
      </c>
      <c r="BH425" s="137" t="n">
        <f aca="false">IF(N425="sníž. přenesená",J425,0)</f>
        <v>0</v>
      </c>
      <c r="BI425" s="137" t="n">
        <f aca="false">IF(N425="nulová",J425,0)</f>
        <v>0</v>
      </c>
      <c r="BJ425" s="3" t="s">
        <v>81</v>
      </c>
      <c r="BK425" s="137" t="n">
        <f aca="false">ROUND(I425*H425,2)</f>
        <v>0</v>
      </c>
      <c r="BL425" s="3" t="s">
        <v>302</v>
      </c>
      <c r="BM425" s="258" t="s">
        <v>999</v>
      </c>
    </row>
    <row r="426" s="30" customFormat="true" ht="28.8" hidden="false" customHeight="false" outlineLevel="0" collapsed="false">
      <c r="A426" s="26"/>
      <c r="B426" s="27"/>
      <c r="C426" s="28"/>
      <c r="D426" s="259" t="s">
        <v>256</v>
      </c>
      <c r="E426" s="28"/>
      <c r="F426" s="260" t="s">
        <v>1000</v>
      </c>
      <c r="G426" s="28"/>
      <c r="H426" s="28"/>
      <c r="I426" s="211"/>
      <c r="J426" s="28"/>
      <c r="K426" s="28"/>
      <c r="L426" s="29"/>
      <c r="M426" s="261"/>
      <c r="N426" s="262"/>
      <c r="O426" s="76"/>
      <c r="P426" s="76"/>
      <c r="Q426" s="76"/>
      <c r="R426" s="76"/>
      <c r="S426" s="76"/>
      <c r="T426" s="77"/>
      <c r="U426" s="26"/>
      <c r="V426" s="26"/>
      <c r="W426" s="26"/>
      <c r="X426" s="26"/>
      <c r="Y426" s="26"/>
      <c r="Z426" s="26"/>
      <c r="AA426" s="26"/>
      <c r="AB426" s="26"/>
      <c r="AC426" s="26"/>
      <c r="AD426" s="26"/>
      <c r="AE426" s="26"/>
      <c r="AT426" s="3" t="s">
        <v>256</v>
      </c>
      <c r="AU426" s="3" t="s">
        <v>265</v>
      </c>
    </row>
    <row r="427" s="30" customFormat="true" ht="24.15" hidden="false" customHeight="true" outlineLevel="0" collapsed="false">
      <c r="A427" s="26"/>
      <c r="B427" s="27"/>
      <c r="C427" s="263" t="s">
        <v>1001</v>
      </c>
      <c r="D427" s="263" t="s">
        <v>288</v>
      </c>
      <c r="E427" s="264" t="s">
        <v>1002</v>
      </c>
      <c r="F427" s="265" t="s">
        <v>1003</v>
      </c>
      <c r="G427" s="266" t="s">
        <v>332</v>
      </c>
      <c r="H427" s="267" t="n">
        <v>120</v>
      </c>
      <c r="I427" s="268"/>
      <c r="J427" s="269" t="n">
        <f aca="false">ROUND(I427*H427,2)</f>
        <v>0</v>
      </c>
      <c r="K427" s="270"/>
      <c r="L427" s="271"/>
      <c r="M427" s="272"/>
      <c r="N427" s="273" t="s">
        <v>39</v>
      </c>
      <c r="O427" s="76"/>
      <c r="P427" s="256" t="n">
        <f aca="false">O427*H427</f>
        <v>0</v>
      </c>
      <c r="Q427" s="256" t="n">
        <v>0.00012</v>
      </c>
      <c r="R427" s="256" t="n">
        <f aca="false">Q427*H427</f>
        <v>0.0144</v>
      </c>
      <c r="S427" s="256" t="n">
        <v>0</v>
      </c>
      <c r="T427" s="257" t="n">
        <f aca="false">S427*H427</f>
        <v>0</v>
      </c>
      <c r="U427" s="26"/>
      <c r="V427" s="26"/>
      <c r="W427" s="26"/>
      <c r="X427" s="26"/>
      <c r="Y427" s="26"/>
      <c r="Z427" s="26"/>
      <c r="AA427" s="26"/>
      <c r="AB427" s="26"/>
      <c r="AC427" s="26"/>
      <c r="AD427" s="26"/>
      <c r="AE427" s="26"/>
      <c r="AR427" s="258" t="s">
        <v>324</v>
      </c>
      <c r="AT427" s="258" t="s">
        <v>288</v>
      </c>
      <c r="AU427" s="258" t="s">
        <v>265</v>
      </c>
      <c r="AY427" s="3" t="s">
        <v>247</v>
      </c>
      <c r="BE427" s="137" t="n">
        <f aca="false">IF(N427="základní",J427,0)</f>
        <v>0</v>
      </c>
      <c r="BF427" s="137" t="n">
        <f aca="false">IF(N427="snížená",J427,0)</f>
        <v>0</v>
      </c>
      <c r="BG427" s="137" t="n">
        <f aca="false">IF(N427="zákl. přenesená",J427,0)</f>
        <v>0</v>
      </c>
      <c r="BH427" s="137" t="n">
        <f aca="false">IF(N427="sníž. přenesená",J427,0)</f>
        <v>0</v>
      </c>
      <c r="BI427" s="137" t="n">
        <f aca="false">IF(N427="nulová",J427,0)</f>
        <v>0</v>
      </c>
      <c r="BJ427" s="3" t="s">
        <v>81</v>
      </c>
      <c r="BK427" s="137" t="n">
        <f aca="false">ROUND(I427*H427,2)</f>
        <v>0</v>
      </c>
      <c r="BL427" s="3" t="s">
        <v>302</v>
      </c>
      <c r="BM427" s="258" t="s">
        <v>1004</v>
      </c>
    </row>
    <row r="428" s="30" customFormat="true" ht="19.2" hidden="false" customHeight="false" outlineLevel="0" collapsed="false">
      <c r="A428" s="26"/>
      <c r="B428" s="27"/>
      <c r="C428" s="28"/>
      <c r="D428" s="259" t="s">
        <v>256</v>
      </c>
      <c r="E428" s="28"/>
      <c r="F428" s="260" t="s">
        <v>1003</v>
      </c>
      <c r="G428" s="28"/>
      <c r="H428" s="28"/>
      <c r="I428" s="211"/>
      <c r="J428" s="28"/>
      <c r="K428" s="28"/>
      <c r="L428" s="29"/>
      <c r="M428" s="261"/>
      <c r="N428" s="262"/>
      <c r="O428" s="76"/>
      <c r="P428" s="76"/>
      <c r="Q428" s="76"/>
      <c r="R428" s="76"/>
      <c r="S428" s="76"/>
      <c r="T428" s="77"/>
      <c r="U428" s="26"/>
      <c r="V428" s="26"/>
      <c r="W428" s="26"/>
      <c r="X428" s="26"/>
      <c r="Y428" s="26"/>
      <c r="Z428" s="26"/>
      <c r="AA428" s="26"/>
      <c r="AB428" s="26"/>
      <c r="AC428" s="26"/>
      <c r="AD428" s="26"/>
      <c r="AE428" s="26"/>
      <c r="AT428" s="3" t="s">
        <v>256</v>
      </c>
      <c r="AU428" s="3" t="s">
        <v>265</v>
      </c>
    </row>
    <row r="429" s="30" customFormat="true" ht="24.15" hidden="false" customHeight="true" outlineLevel="0" collapsed="false">
      <c r="A429" s="26"/>
      <c r="B429" s="27"/>
      <c r="C429" s="246" t="s">
        <v>1005</v>
      </c>
      <c r="D429" s="246" t="s">
        <v>250</v>
      </c>
      <c r="E429" s="247" t="s">
        <v>1006</v>
      </c>
      <c r="F429" s="248" t="s">
        <v>1007</v>
      </c>
      <c r="G429" s="249" t="s">
        <v>291</v>
      </c>
      <c r="H429" s="250" t="n">
        <v>6</v>
      </c>
      <c r="I429" s="251"/>
      <c r="J429" s="252" t="n">
        <f aca="false">ROUND(I429*H429,2)</f>
        <v>0</v>
      </c>
      <c r="K429" s="253"/>
      <c r="L429" s="29"/>
      <c r="M429" s="254"/>
      <c r="N429" s="255" t="s">
        <v>39</v>
      </c>
      <c r="O429" s="76"/>
      <c r="P429" s="256" t="n">
        <f aca="false">O429*H429</f>
        <v>0</v>
      </c>
      <c r="Q429" s="256" t="n">
        <v>0</v>
      </c>
      <c r="R429" s="256" t="n">
        <f aca="false">Q429*H429</f>
        <v>0</v>
      </c>
      <c r="S429" s="256" t="n">
        <v>0.003</v>
      </c>
      <c r="T429" s="257" t="n">
        <f aca="false">S429*H429</f>
        <v>0.018</v>
      </c>
      <c r="U429" s="26"/>
      <c r="V429" s="26"/>
      <c r="W429" s="26"/>
      <c r="X429" s="26"/>
      <c r="Y429" s="26"/>
      <c r="Z429" s="26"/>
      <c r="AA429" s="26"/>
      <c r="AB429" s="26"/>
      <c r="AC429" s="26"/>
      <c r="AD429" s="26"/>
      <c r="AE429" s="26"/>
      <c r="AR429" s="258" t="s">
        <v>302</v>
      </c>
      <c r="AT429" s="258" t="s">
        <v>250</v>
      </c>
      <c r="AU429" s="258" t="s">
        <v>265</v>
      </c>
      <c r="AY429" s="3" t="s">
        <v>247</v>
      </c>
      <c r="BE429" s="137" t="n">
        <f aca="false">IF(N429="základní",J429,0)</f>
        <v>0</v>
      </c>
      <c r="BF429" s="137" t="n">
        <f aca="false">IF(N429="snížená",J429,0)</f>
        <v>0</v>
      </c>
      <c r="BG429" s="137" t="n">
        <f aca="false">IF(N429="zákl. přenesená",J429,0)</f>
        <v>0</v>
      </c>
      <c r="BH429" s="137" t="n">
        <f aca="false">IF(N429="sníž. přenesená",J429,0)</f>
        <v>0</v>
      </c>
      <c r="BI429" s="137" t="n">
        <f aca="false">IF(N429="nulová",J429,0)</f>
        <v>0</v>
      </c>
      <c r="BJ429" s="3" t="s">
        <v>81</v>
      </c>
      <c r="BK429" s="137" t="n">
        <f aca="false">ROUND(I429*H429,2)</f>
        <v>0</v>
      </c>
      <c r="BL429" s="3" t="s">
        <v>302</v>
      </c>
      <c r="BM429" s="258" t="s">
        <v>1008</v>
      </c>
    </row>
    <row r="430" s="30" customFormat="true" ht="48" hidden="false" customHeight="false" outlineLevel="0" collapsed="false">
      <c r="A430" s="26"/>
      <c r="B430" s="27"/>
      <c r="C430" s="28"/>
      <c r="D430" s="259" t="s">
        <v>256</v>
      </c>
      <c r="E430" s="28"/>
      <c r="F430" s="260" t="s">
        <v>1009</v>
      </c>
      <c r="G430" s="28"/>
      <c r="H430" s="28"/>
      <c r="I430" s="211"/>
      <c r="J430" s="28"/>
      <c r="K430" s="28"/>
      <c r="L430" s="29"/>
      <c r="M430" s="261"/>
      <c r="N430" s="262"/>
      <c r="O430" s="76"/>
      <c r="P430" s="76"/>
      <c r="Q430" s="76"/>
      <c r="R430" s="76"/>
      <c r="S430" s="76"/>
      <c r="T430" s="77"/>
      <c r="U430" s="26"/>
      <c r="V430" s="26"/>
      <c r="W430" s="26"/>
      <c r="X430" s="26"/>
      <c r="Y430" s="26"/>
      <c r="Z430" s="26"/>
      <c r="AA430" s="26"/>
      <c r="AB430" s="26"/>
      <c r="AC430" s="26"/>
      <c r="AD430" s="26"/>
      <c r="AE430" s="26"/>
      <c r="AT430" s="3" t="s">
        <v>256</v>
      </c>
      <c r="AU430" s="3" t="s">
        <v>265</v>
      </c>
    </row>
    <row r="431" s="229" customFormat="true" ht="22.8" hidden="false" customHeight="true" outlineLevel="0" collapsed="false">
      <c r="B431" s="230"/>
      <c r="C431" s="231"/>
      <c r="D431" s="232" t="s">
        <v>73</v>
      </c>
      <c r="E431" s="244" t="s">
        <v>1010</v>
      </c>
      <c r="F431" s="244" t="s">
        <v>1011</v>
      </c>
      <c r="G431" s="231"/>
      <c r="H431" s="231"/>
      <c r="I431" s="234"/>
      <c r="J431" s="245" t="n">
        <f aca="false">BK431</f>
        <v>0</v>
      </c>
      <c r="K431" s="231"/>
      <c r="L431" s="236"/>
      <c r="M431" s="237"/>
      <c r="N431" s="238"/>
      <c r="O431" s="238"/>
      <c r="P431" s="239" t="n">
        <f aca="false">P432</f>
        <v>0</v>
      </c>
      <c r="Q431" s="238"/>
      <c r="R431" s="239" t="n">
        <f aca="false">R432</f>
        <v>0.00103</v>
      </c>
      <c r="S431" s="238"/>
      <c r="T431" s="240" t="n">
        <f aca="false">T432</f>
        <v>5E-005</v>
      </c>
      <c r="AR431" s="241" t="s">
        <v>83</v>
      </c>
      <c r="AT431" s="242" t="s">
        <v>73</v>
      </c>
      <c r="AU431" s="242" t="s">
        <v>81</v>
      </c>
      <c r="AY431" s="241" t="s">
        <v>247</v>
      </c>
      <c r="BK431" s="243" t="n">
        <f aca="false">BK432</f>
        <v>0</v>
      </c>
    </row>
    <row r="432" s="229" customFormat="true" ht="20.85" hidden="false" customHeight="true" outlineLevel="0" collapsed="false">
      <c r="B432" s="230"/>
      <c r="C432" s="231"/>
      <c r="D432" s="232" t="s">
        <v>73</v>
      </c>
      <c r="E432" s="244" t="s">
        <v>1012</v>
      </c>
      <c r="F432" s="244" t="s">
        <v>1013</v>
      </c>
      <c r="G432" s="231"/>
      <c r="H432" s="231"/>
      <c r="I432" s="234"/>
      <c r="J432" s="245" t="n">
        <f aca="false">BK432</f>
        <v>0</v>
      </c>
      <c r="K432" s="231"/>
      <c r="L432" s="236"/>
      <c r="M432" s="237"/>
      <c r="N432" s="238"/>
      <c r="O432" s="238"/>
      <c r="P432" s="239" t="n">
        <f aca="false">SUM(P433:P473)</f>
        <v>0</v>
      </c>
      <c r="Q432" s="238"/>
      <c r="R432" s="239" t="n">
        <f aca="false">SUM(R433:R473)</f>
        <v>0.00103</v>
      </c>
      <c r="S432" s="238"/>
      <c r="T432" s="240" t="n">
        <f aca="false">SUM(T433:T473)</f>
        <v>5E-005</v>
      </c>
      <c r="AR432" s="241" t="s">
        <v>83</v>
      </c>
      <c r="AT432" s="242" t="s">
        <v>73</v>
      </c>
      <c r="AU432" s="242" t="s">
        <v>83</v>
      </c>
      <c r="AY432" s="241" t="s">
        <v>247</v>
      </c>
      <c r="BK432" s="243" t="n">
        <f aca="false">SUM(BK433:BK473)</f>
        <v>0</v>
      </c>
    </row>
    <row r="433" s="30" customFormat="true" ht="24.15" hidden="false" customHeight="true" outlineLevel="0" collapsed="false">
      <c r="A433" s="26"/>
      <c r="B433" s="27"/>
      <c r="C433" s="246" t="s">
        <v>1977</v>
      </c>
      <c r="D433" s="246" t="s">
        <v>250</v>
      </c>
      <c r="E433" s="247" t="s">
        <v>1978</v>
      </c>
      <c r="F433" s="248" t="s">
        <v>1979</v>
      </c>
      <c r="G433" s="249" t="s">
        <v>332</v>
      </c>
      <c r="H433" s="250" t="n">
        <v>6</v>
      </c>
      <c r="I433" s="251"/>
      <c r="J433" s="252" t="n">
        <f aca="false">ROUND(I433*H433,2)</f>
        <v>0</v>
      </c>
      <c r="K433" s="253"/>
      <c r="L433" s="29"/>
      <c r="M433" s="254"/>
      <c r="N433" s="255" t="s">
        <v>39</v>
      </c>
      <c r="O433" s="76"/>
      <c r="P433" s="256" t="n">
        <f aca="false">O433*H433</f>
        <v>0</v>
      </c>
      <c r="Q433" s="256" t="n">
        <v>0</v>
      </c>
      <c r="R433" s="256" t="n">
        <f aca="false">Q433*H433</f>
        <v>0</v>
      </c>
      <c r="S433" s="256" t="n">
        <v>0</v>
      </c>
      <c r="T433" s="257" t="n">
        <f aca="false">S433*H433</f>
        <v>0</v>
      </c>
      <c r="U433" s="26"/>
      <c r="V433" s="26"/>
      <c r="W433" s="26"/>
      <c r="X433" s="26"/>
      <c r="Y433" s="26"/>
      <c r="Z433" s="26"/>
      <c r="AA433" s="26"/>
      <c r="AB433" s="26"/>
      <c r="AC433" s="26"/>
      <c r="AD433" s="26"/>
      <c r="AE433" s="26"/>
      <c r="AR433" s="258" t="s">
        <v>302</v>
      </c>
      <c r="AT433" s="258" t="s">
        <v>250</v>
      </c>
      <c r="AU433" s="258" t="s">
        <v>265</v>
      </c>
      <c r="AY433" s="3" t="s">
        <v>247</v>
      </c>
      <c r="BE433" s="137" t="n">
        <f aca="false">IF(N433="základní",J433,0)</f>
        <v>0</v>
      </c>
      <c r="BF433" s="137" t="n">
        <f aca="false">IF(N433="snížená",J433,0)</f>
        <v>0</v>
      </c>
      <c r="BG433" s="137" t="n">
        <f aca="false">IF(N433="zákl. přenesená",J433,0)</f>
        <v>0</v>
      </c>
      <c r="BH433" s="137" t="n">
        <f aca="false">IF(N433="sníž. přenesená",J433,0)</f>
        <v>0</v>
      </c>
      <c r="BI433" s="137" t="n">
        <f aca="false">IF(N433="nulová",J433,0)</f>
        <v>0</v>
      </c>
      <c r="BJ433" s="3" t="s">
        <v>81</v>
      </c>
      <c r="BK433" s="137" t="n">
        <f aca="false">ROUND(I433*H433,2)</f>
        <v>0</v>
      </c>
      <c r="BL433" s="3" t="s">
        <v>302</v>
      </c>
      <c r="BM433" s="258" t="s">
        <v>1980</v>
      </c>
    </row>
    <row r="434" s="30" customFormat="true" ht="19.2" hidden="false" customHeight="false" outlineLevel="0" collapsed="false">
      <c r="A434" s="26"/>
      <c r="B434" s="27"/>
      <c r="C434" s="28"/>
      <c r="D434" s="259" t="s">
        <v>256</v>
      </c>
      <c r="E434" s="28"/>
      <c r="F434" s="260" t="s">
        <v>1981</v>
      </c>
      <c r="G434" s="28"/>
      <c r="H434" s="28"/>
      <c r="I434" s="211"/>
      <c r="J434" s="28"/>
      <c r="K434" s="28"/>
      <c r="L434" s="29"/>
      <c r="M434" s="261"/>
      <c r="N434" s="262"/>
      <c r="O434" s="76"/>
      <c r="P434" s="76"/>
      <c r="Q434" s="76"/>
      <c r="R434" s="76"/>
      <c r="S434" s="76"/>
      <c r="T434" s="77"/>
      <c r="U434" s="26"/>
      <c r="V434" s="26"/>
      <c r="W434" s="26"/>
      <c r="X434" s="26"/>
      <c r="Y434" s="26"/>
      <c r="Z434" s="26"/>
      <c r="AA434" s="26"/>
      <c r="AB434" s="26"/>
      <c r="AC434" s="26"/>
      <c r="AD434" s="26"/>
      <c r="AE434" s="26"/>
      <c r="AT434" s="3" t="s">
        <v>256</v>
      </c>
      <c r="AU434" s="3" t="s">
        <v>265</v>
      </c>
    </row>
    <row r="435" s="30" customFormat="true" ht="24.15" hidden="false" customHeight="true" outlineLevel="0" collapsed="false">
      <c r="A435" s="26"/>
      <c r="B435" s="27"/>
      <c r="C435" s="263" t="s">
        <v>1025</v>
      </c>
      <c r="D435" s="263" t="s">
        <v>288</v>
      </c>
      <c r="E435" s="264" t="s">
        <v>1026</v>
      </c>
      <c r="F435" s="265" t="s">
        <v>1027</v>
      </c>
      <c r="G435" s="266" t="s">
        <v>332</v>
      </c>
      <c r="H435" s="267" t="n">
        <v>6</v>
      </c>
      <c r="I435" s="268"/>
      <c r="J435" s="269" t="n">
        <f aca="false">ROUND(I435*H435,2)</f>
        <v>0</v>
      </c>
      <c r="K435" s="270"/>
      <c r="L435" s="271"/>
      <c r="M435" s="272"/>
      <c r="N435" s="273" t="s">
        <v>39</v>
      </c>
      <c r="O435" s="76"/>
      <c r="P435" s="256" t="n">
        <f aca="false">O435*H435</f>
        <v>0</v>
      </c>
      <c r="Q435" s="256" t="n">
        <v>7E-005</v>
      </c>
      <c r="R435" s="256" t="n">
        <f aca="false">Q435*H435</f>
        <v>0.00042</v>
      </c>
      <c r="S435" s="256" t="n">
        <v>0</v>
      </c>
      <c r="T435" s="257" t="n">
        <f aca="false">S435*H435</f>
        <v>0</v>
      </c>
      <c r="U435" s="26"/>
      <c r="V435" s="26"/>
      <c r="W435" s="26"/>
      <c r="X435" s="26"/>
      <c r="Y435" s="26"/>
      <c r="Z435" s="26"/>
      <c r="AA435" s="26"/>
      <c r="AB435" s="26"/>
      <c r="AC435" s="26"/>
      <c r="AD435" s="26"/>
      <c r="AE435" s="26"/>
      <c r="AR435" s="258" t="s">
        <v>324</v>
      </c>
      <c r="AT435" s="258" t="s">
        <v>288</v>
      </c>
      <c r="AU435" s="258" t="s">
        <v>265</v>
      </c>
      <c r="AY435" s="3" t="s">
        <v>247</v>
      </c>
      <c r="BE435" s="137" t="n">
        <f aca="false">IF(N435="základní",J435,0)</f>
        <v>0</v>
      </c>
      <c r="BF435" s="137" t="n">
        <f aca="false">IF(N435="snížená",J435,0)</f>
        <v>0</v>
      </c>
      <c r="BG435" s="137" t="n">
        <f aca="false">IF(N435="zákl. přenesená",J435,0)</f>
        <v>0</v>
      </c>
      <c r="BH435" s="137" t="n">
        <f aca="false">IF(N435="sníž. přenesená",J435,0)</f>
        <v>0</v>
      </c>
      <c r="BI435" s="137" t="n">
        <f aca="false">IF(N435="nulová",J435,0)</f>
        <v>0</v>
      </c>
      <c r="BJ435" s="3" t="s">
        <v>81</v>
      </c>
      <c r="BK435" s="137" t="n">
        <f aca="false">ROUND(I435*H435,2)</f>
        <v>0</v>
      </c>
      <c r="BL435" s="3" t="s">
        <v>302</v>
      </c>
      <c r="BM435" s="258" t="s">
        <v>1028</v>
      </c>
    </row>
    <row r="436" s="30" customFormat="true" ht="10.2" hidden="false" customHeight="false" outlineLevel="0" collapsed="false">
      <c r="A436" s="26"/>
      <c r="B436" s="27"/>
      <c r="C436" s="28"/>
      <c r="D436" s="259" t="s">
        <v>256</v>
      </c>
      <c r="E436" s="28"/>
      <c r="F436" s="260" t="s">
        <v>1027</v>
      </c>
      <c r="G436" s="28"/>
      <c r="H436" s="28"/>
      <c r="I436" s="211"/>
      <c r="J436" s="28"/>
      <c r="K436" s="28"/>
      <c r="L436" s="29"/>
      <c r="M436" s="261"/>
      <c r="N436" s="262"/>
      <c r="O436" s="76"/>
      <c r="P436" s="76"/>
      <c r="Q436" s="76"/>
      <c r="R436" s="76"/>
      <c r="S436" s="76"/>
      <c r="T436" s="77"/>
      <c r="U436" s="26"/>
      <c r="V436" s="26"/>
      <c r="W436" s="26"/>
      <c r="X436" s="26"/>
      <c r="Y436" s="26"/>
      <c r="Z436" s="26"/>
      <c r="AA436" s="26"/>
      <c r="AB436" s="26"/>
      <c r="AC436" s="26"/>
      <c r="AD436" s="26"/>
      <c r="AE436" s="26"/>
      <c r="AT436" s="3" t="s">
        <v>256</v>
      </c>
      <c r="AU436" s="3" t="s">
        <v>265</v>
      </c>
    </row>
    <row r="437" s="274" customFormat="true" ht="20.4" hidden="false" customHeight="false" outlineLevel="0" collapsed="false">
      <c r="B437" s="275"/>
      <c r="C437" s="276"/>
      <c r="D437" s="259" t="s">
        <v>327</v>
      </c>
      <c r="E437" s="276"/>
      <c r="F437" s="277" t="s">
        <v>1982</v>
      </c>
      <c r="G437" s="276"/>
      <c r="H437" s="278" t="n">
        <v>6</v>
      </c>
      <c r="I437" s="279"/>
      <c r="J437" s="276"/>
      <c r="K437" s="276"/>
      <c r="L437" s="280"/>
      <c r="M437" s="281"/>
      <c r="N437" s="282"/>
      <c r="O437" s="282"/>
      <c r="P437" s="282"/>
      <c r="Q437" s="282"/>
      <c r="R437" s="282"/>
      <c r="S437" s="282"/>
      <c r="T437" s="283"/>
      <c r="AT437" s="284" t="s">
        <v>327</v>
      </c>
      <c r="AU437" s="284" t="s">
        <v>265</v>
      </c>
      <c r="AV437" s="274" t="s">
        <v>83</v>
      </c>
      <c r="AW437" s="274" t="s">
        <v>3</v>
      </c>
      <c r="AX437" s="274" t="s">
        <v>81</v>
      </c>
      <c r="AY437" s="284" t="s">
        <v>247</v>
      </c>
    </row>
    <row r="438" s="30" customFormat="true" ht="24.15" hidden="false" customHeight="true" outlineLevel="0" collapsed="false">
      <c r="A438" s="26"/>
      <c r="B438" s="27"/>
      <c r="C438" s="246" t="s">
        <v>258</v>
      </c>
      <c r="D438" s="246" t="s">
        <v>250</v>
      </c>
      <c r="E438" s="247" t="s">
        <v>1061</v>
      </c>
      <c r="F438" s="248" t="s">
        <v>1062</v>
      </c>
      <c r="G438" s="249" t="s">
        <v>291</v>
      </c>
      <c r="H438" s="250" t="n">
        <v>3</v>
      </c>
      <c r="I438" s="251"/>
      <c r="J438" s="252" t="n">
        <f aca="false">ROUND(I438*H438,2)</f>
        <v>0</v>
      </c>
      <c r="K438" s="253"/>
      <c r="L438" s="29"/>
      <c r="M438" s="254"/>
      <c r="N438" s="255" t="s">
        <v>39</v>
      </c>
      <c r="O438" s="76"/>
      <c r="P438" s="256" t="n">
        <f aca="false">O438*H438</f>
        <v>0</v>
      </c>
      <c r="Q438" s="256" t="n">
        <v>0</v>
      </c>
      <c r="R438" s="256" t="n">
        <f aca="false">Q438*H438</f>
        <v>0</v>
      </c>
      <c r="S438" s="256" t="n">
        <v>0</v>
      </c>
      <c r="T438" s="257" t="n">
        <f aca="false">S438*H438</f>
        <v>0</v>
      </c>
      <c r="U438" s="26"/>
      <c r="V438" s="26"/>
      <c r="W438" s="26"/>
      <c r="X438" s="26"/>
      <c r="Y438" s="26"/>
      <c r="Z438" s="26"/>
      <c r="AA438" s="26"/>
      <c r="AB438" s="26"/>
      <c r="AC438" s="26"/>
      <c r="AD438" s="26"/>
      <c r="AE438" s="26"/>
      <c r="AR438" s="258" t="s">
        <v>302</v>
      </c>
      <c r="AT438" s="258" t="s">
        <v>250</v>
      </c>
      <c r="AU438" s="258" t="s">
        <v>265</v>
      </c>
      <c r="AY438" s="3" t="s">
        <v>247</v>
      </c>
      <c r="BE438" s="137" t="n">
        <f aca="false">IF(N438="základní",J438,0)</f>
        <v>0</v>
      </c>
      <c r="BF438" s="137" t="n">
        <f aca="false">IF(N438="snížená",J438,0)</f>
        <v>0</v>
      </c>
      <c r="BG438" s="137" t="n">
        <f aca="false">IF(N438="zákl. přenesená",J438,0)</f>
        <v>0</v>
      </c>
      <c r="BH438" s="137" t="n">
        <f aca="false">IF(N438="sníž. přenesená",J438,0)</f>
        <v>0</v>
      </c>
      <c r="BI438" s="137" t="n">
        <f aca="false">IF(N438="nulová",J438,0)</f>
        <v>0</v>
      </c>
      <c r="BJ438" s="3" t="s">
        <v>81</v>
      </c>
      <c r="BK438" s="137" t="n">
        <f aca="false">ROUND(I438*H438,2)</f>
        <v>0</v>
      </c>
      <c r="BL438" s="3" t="s">
        <v>302</v>
      </c>
      <c r="BM438" s="258" t="s">
        <v>1063</v>
      </c>
    </row>
    <row r="439" s="30" customFormat="true" ht="19.2" hidden="false" customHeight="false" outlineLevel="0" collapsed="false">
      <c r="A439" s="26"/>
      <c r="B439" s="27"/>
      <c r="C439" s="28"/>
      <c r="D439" s="259" t="s">
        <v>256</v>
      </c>
      <c r="E439" s="28"/>
      <c r="F439" s="260" t="s">
        <v>1062</v>
      </c>
      <c r="G439" s="28"/>
      <c r="H439" s="28"/>
      <c r="I439" s="211"/>
      <c r="J439" s="28"/>
      <c r="K439" s="28"/>
      <c r="L439" s="29"/>
      <c r="M439" s="261"/>
      <c r="N439" s="262"/>
      <c r="O439" s="76"/>
      <c r="P439" s="76"/>
      <c r="Q439" s="76"/>
      <c r="R439" s="76"/>
      <c r="S439" s="76"/>
      <c r="T439" s="77"/>
      <c r="U439" s="26"/>
      <c r="V439" s="26"/>
      <c r="W439" s="26"/>
      <c r="X439" s="26"/>
      <c r="Y439" s="26"/>
      <c r="Z439" s="26"/>
      <c r="AA439" s="26"/>
      <c r="AB439" s="26"/>
      <c r="AC439" s="26"/>
      <c r="AD439" s="26"/>
      <c r="AE439" s="26"/>
      <c r="AT439" s="3" t="s">
        <v>256</v>
      </c>
      <c r="AU439" s="3" t="s">
        <v>265</v>
      </c>
    </row>
    <row r="440" s="30" customFormat="true" ht="24.15" hidden="false" customHeight="true" outlineLevel="0" collapsed="false">
      <c r="A440" s="26"/>
      <c r="B440" s="27"/>
      <c r="C440" s="263" t="s">
        <v>310</v>
      </c>
      <c r="D440" s="263" t="s">
        <v>288</v>
      </c>
      <c r="E440" s="264" t="s">
        <v>1064</v>
      </c>
      <c r="F440" s="265" t="s">
        <v>1065</v>
      </c>
      <c r="G440" s="266" t="s">
        <v>291</v>
      </c>
      <c r="H440" s="267" t="n">
        <v>3</v>
      </c>
      <c r="I440" s="268"/>
      <c r="J440" s="269" t="n">
        <f aca="false">ROUND(I440*H440,2)</f>
        <v>0</v>
      </c>
      <c r="K440" s="270"/>
      <c r="L440" s="271"/>
      <c r="M440" s="272"/>
      <c r="N440" s="273" t="s">
        <v>39</v>
      </c>
      <c r="O440" s="76"/>
      <c r="P440" s="256" t="n">
        <f aca="false">O440*H440</f>
        <v>0</v>
      </c>
      <c r="Q440" s="256" t="n">
        <v>2E-005</v>
      </c>
      <c r="R440" s="256" t="n">
        <f aca="false">Q440*H440</f>
        <v>6E-005</v>
      </c>
      <c r="S440" s="256" t="n">
        <v>0</v>
      </c>
      <c r="T440" s="257" t="n">
        <f aca="false">S440*H440</f>
        <v>0</v>
      </c>
      <c r="U440" s="26"/>
      <c r="V440" s="26"/>
      <c r="W440" s="26"/>
      <c r="X440" s="26"/>
      <c r="Y440" s="26"/>
      <c r="Z440" s="26"/>
      <c r="AA440" s="26"/>
      <c r="AB440" s="26"/>
      <c r="AC440" s="26"/>
      <c r="AD440" s="26"/>
      <c r="AE440" s="26"/>
      <c r="AR440" s="258" t="s">
        <v>324</v>
      </c>
      <c r="AT440" s="258" t="s">
        <v>288</v>
      </c>
      <c r="AU440" s="258" t="s">
        <v>265</v>
      </c>
      <c r="AY440" s="3" t="s">
        <v>247</v>
      </c>
      <c r="BE440" s="137" t="n">
        <f aca="false">IF(N440="základní",J440,0)</f>
        <v>0</v>
      </c>
      <c r="BF440" s="137" t="n">
        <f aca="false">IF(N440="snížená",J440,0)</f>
        <v>0</v>
      </c>
      <c r="BG440" s="137" t="n">
        <f aca="false">IF(N440="zákl. přenesená",J440,0)</f>
        <v>0</v>
      </c>
      <c r="BH440" s="137" t="n">
        <f aca="false">IF(N440="sníž. přenesená",J440,0)</f>
        <v>0</v>
      </c>
      <c r="BI440" s="137" t="n">
        <f aca="false">IF(N440="nulová",J440,0)</f>
        <v>0</v>
      </c>
      <c r="BJ440" s="3" t="s">
        <v>81</v>
      </c>
      <c r="BK440" s="137" t="n">
        <f aca="false">ROUND(I440*H440,2)</f>
        <v>0</v>
      </c>
      <c r="BL440" s="3" t="s">
        <v>302</v>
      </c>
      <c r="BM440" s="258" t="s">
        <v>1066</v>
      </c>
    </row>
    <row r="441" s="30" customFormat="true" ht="19.2" hidden="false" customHeight="false" outlineLevel="0" collapsed="false">
      <c r="A441" s="26"/>
      <c r="B441" s="27"/>
      <c r="C441" s="28"/>
      <c r="D441" s="259" t="s">
        <v>256</v>
      </c>
      <c r="E441" s="28"/>
      <c r="F441" s="260" t="s">
        <v>1065</v>
      </c>
      <c r="G441" s="28"/>
      <c r="H441" s="28"/>
      <c r="I441" s="211"/>
      <c r="J441" s="28"/>
      <c r="K441" s="28"/>
      <c r="L441" s="29"/>
      <c r="M441" s="261"/>
      <c r="N441" s="262"/>
      <c r="O441" s="76"/>
      <c r="P441" s="76"/>
      <c r="Q441" s="76"/>
      <c r="R441" s="76"/>
      <c r="S441" s="76"/>
      <c r="T441" s="77"/>
      <c r="U441" s="26"/>
      <c r="V441" s="26"/>
      <c r="W441" s="26"/>
      <c r="X441" s="26"/>
      <c r="Y441" s="26"/>
      <c r="Z441" s="26"/>
      <c r="AA441" s="26"/>
      <c r="AB441" s="26"/>
      <c r="AC441" s="26"/>
      <c r="AD441" s="26"/>
      <c r="AE441" s="26"/>
      <c r="AT441" s="3" t="s">
        <v>256</v>
      </c>
      <c r="AU441" s="3" t="s">
        <v>265</v>
      </c>
    </row>
    <row r="442" s="30" customFormat="true" ht="24.15" hidden="false" customHeight="true" outlineLevel="0" collapsed="false">
      <c r="A442" s="26"/>
      <c r="B442" s="27"/>
      <c r="C442" s="246" t="s">
        <v>365</v>
      </c>
      <c r="D442" s="246" t="s">
        <v>250</v>
      </c>
      <c r="E442" s="247" t="s">
        <v>1067</v>
      </c>
      <c r="F442" s="248" t="s">
        <v>1068</v>
      </c>
      <c r="G442" s="249" t="s">
        <v>291</v>
      </c>
      <c r="H442" s="250" t="n">
        <v>3</v>
      </c>
      <c r="I442" s="251"/>
      <c r="J442" s="252" t="n">
        <f aca="false">ROUND(I442*H442,2)</f>
        <v>0</v>
      </c>
      <c r="K442" s="253"/>
      <c r="L442" s="29"/>
      <c r="M442" s="254"/>
      <c r="N442" s="255" t="s">
        <v>39</v>
      </c>
      <c r="O442" s="76"/>
      <c r="P442" s="256" t="n">
        <f aca="false">O442*H442</f>
        <v>0</v>
      </c>
      <c r="Q442" s="256" t="n">
        <v>0</v>
      </c>
      <c r="R442" s="256" t="n">
        <f aca="false">Q442*H442</f>
        <v>0</v>
      </c>
      <c r="S442" s="256" t="n">
        <v>0</v>
      </c>
      <c r="T442" s="257" t="n">
        <f aca="false">S442*H442</f>
        <v>0</v>
      </c>
      <c r="U442" s="26"/>
      <c r="V442" s="26"/>
      <c r="W442" s="26"/>
      <c r="X442" s="26"/>
      <c r="Y442" s="26"/>
      <c r="Z442" s="26"/>
      <c r="AA442" s="26"/>
      <c r="AB442" s="26"/>
      <c r="AC442" s="26"/>
      <c r="AD442" s="26"/>
      <c r="AE442" s="26"/>
      <c r="AR442" s="258" t="s">
        <v>302</v>
      </c>
      <c r="AT442" s="258" t="s">
        <v>250</v>
      </c>
      <c r="AU442" s="258" t="s">
        <v>265</v>
      </c>
      <c r="AY442" s="3" t="s">
        <v>247</v>
      </c>
      <c r="BE442" s="137" t="n">
        <f aca="false">IF(N442="základní",J442,0)</f>
        <v>0</v>
      </c>
      <c r="BF442" s="137" t="n">
        <f aca="false">IF(N442="snížená",J442,0)</f>
        <v>0</v>
      </c>
      <c r="BG442" s="137" t="n">
        <f aca="false">IF(N442="zákl. přenesená",J442,0)</f>
        <v>0</v>
      </c>
      <c r="BH442" s="137" t="n">
        <f aca="false">IF(N442="sníž. přenesená",J442,0)</f>
        <v>0</v>
      </c>
      <c r="BI442" s="137" t="n">
        <f aca="false">IF(N442="nulová",J442,0)</f>
        <v>0</v>
      </c>
      <c r="BJ442" s="3" t="s">
        <v>81</v>
      </c>
      <c r="BK442" s="137" t="n">
        <f aca="false">ROUND(I442*H442,2)</f>
        <v>0</v>
      </c>
      <c r="BL442" s="3" t="s">
        <v>302</v>
      </c>
      <c r="BM442" s="258" t="s">
        <v>1069</v>
      </c>
    </row>
    <row r="443" s="30" customFormat="true" ht="19.2" hidden="false" customHeight="false" outlineLevel="0" collapsed="false">
      <c r="A443" s="26"/>
      <c r="B443" s="27"/>
      <c r="C443" s="28"/>
      <c r="D443" s="259" t="s">
        <v>256</v>
      </c>
      <c r="E443" s="28"/>
      <c r="F443" s="260" t="s">
        <v>1068</v>
      </c>
      <c r="G443" s="28"/>
      <c r="H443" s="28"/>
      <c r="I443" s="211"/>
      <c r="J443" s="28"/>
      <c r="K443" s="28"/>
      <c r="L443" s="29"/>
      <c r="M443" s="261"/>
      <c r="N443" s="262"/>
      <c r="O443" s="76"/>
      <c r="P443" s="76"/>
      <c r="Q443" s="76"/>
      <c r="R443" s="76"/>
      <c r="S443" s="76"/>
      <c r="T443" s="77"/>
      <c r="U443" s="26"/>
      <c r="V443" s="26"/>
      <c r="W443" s="26"/>
      <c r="X443" s="26"/>
      <c r="Y443" s="26"/>
      <c r="Z443" s="26"/>
      <c r="AA443" s="26"/>
      <c r="AB443" s="26"/>
      <c r="AC443" s="26"/>
      <c r="AD443" s="26"/>
      <c r="AE443" s="26"/>
      <c r="AT443" s="3" t="s">
        <v>256</v>
      </c>
      <c r="AU443" s="3" t="s">
        <v>265</v>
      </c>
    </row>
    <row r="444" s="30" customFormat="true" ht="24.15" hidden="false" customHeight="true" outlineLevel="0" collapsed="false">
      <c r="A444" s="26"/>
      <c r="B444" s="27"/>
      <c r="C444" s="246" t="s">
        <v>1597</v>
      </c>
      <c r="D444" s="246" t="s">
        <v>250</v>
      </c>
      <c r="E444" s="247" t="s">
        <v>1598</v>
      </c>
      <c r="F444" s="248" t="s">
        <v>1599</v>
      </c>
      <c r="G444" s="249" t="s">
        <v>291</v>
      </c>
      <c r="H444" s="250" t="n">
        <v>2</v>
      </c>
      <c r="I444" s="251"/>
      <c r="J444" s="252" t="n">
        <f aca="false">ROUND(I444*H444,2)</f>
        <v>0</v>
      </c>
      <c r="K444" s="253"/>
      <c r="L444" s="29"/>
      <c r="M444" s="254"/>
      <c r="N444" s="255" t="s">
        <v>39</v>
      </c>
      <c r="O444" s="76"/>
      <c r="P444" s="256" t="n">
        <f aca="false">O444*H444</f>
        <v>0</v>
      </c>
      <c r="Q444" s="256" t="n">
        <v>0</v>
      </c>
      <c r="R444" s="256" t="n">
        <f aca="false">Q444*H444</f>
        <v>0</v>
      </c>
      <c r="S444" s="256" t="n">
        <v>0</v>
      </c>
      <c r="T444" s="257" t="n">
        <f aca="false">S444*H444</f>
        <v>0</v>
      </c>
      <c r="U444" s="26"/>
      <c r="V444" s="26"/>
      <c r="W444" s="26"/>
      <c r="X444" s="26"/>
      <c r="Y444" s="26"/>
      <c r="Z444" s="26"/>
      <c r="AA444" s="26"/>
      <c r="AB444" s="26"/>
      <c r="AC444" s="26"/>
      <c r="AD444" s="26"/>
      <c r="AE444" s="26"/>
      <c r="AR444" s="258" t="s">
        <v>302</v>
      </c>
      <c r="AT444" s="258" t="s">
        <v>250</v>
      </c>
      <c r="AU444" s="258" t="s">
        <v>265</v>
      </c>
      <c r="AY444" s="3" t="s">
        <v>247</v>
      </c>
      <c r="BE444" s="137" t="n">
        <f aca="false">IF(N444="základní",J444,0)</f>
        <v>0</v>
      </c>
      <c r="BF444" s="137" t="n">
        <f aca="false">IF(N444="snížená",J444,0)</f>
        <v>0</v>
      </c>
      <c r="BG444" s="137" t="n">
        <f aca="false">IF(N444="zákl. přenesená",J444,0)</f>
        <v>0</v>
      </c>
      <c r="BH444" s="137" t="n">
        <f aca="false">IF(N444="sníž. přenesená",J444,0)</f>
        <v>0</v>
      </c>
      <c r="BI444" s="137" t="n">
        <f aca="false">IF(N444="nulová",J444,0)</f>
        <v>0</v>
      </c>
      <c r="BJ444" s="3" t="s">
        <v>81</v>
      </c>
      <c r="BK444" s="137" t="n">
        <f aca="false">ROUND(I444*H444,2)</f>
        <v>0</v>
      </c>
      <c r="BL444" s="3" t="s">
        <v>302</v>
      </c>
      <c r="BM444" s="258" t="s">
        <v>1600</v>
      </c>
    </row>
    <row r="445" s="30" customFormat="true" ht="19.2" hidden="false" customHeight="false" outlineLevel="0" collapsed="false">
      <c r="A445" s="26"/>
      <c r="B445" s="27"/>
      <c r="C445" s="28"/>
      <c r="D445" s="259" t="s">
        <v>256</v>
      </c>
      <c r="E445" s="28"/>
      <c r="F445" s="260" t="s">
        <v>1599</v>
      </c>
      <c r="G445" s="28"/>
      <c r="H445" s="28"/>
      <c r="I445" s="211"/>
      <c r="J445" s="28"/>
      <c r="K445" s="28"/>
      <c r="L445" s="29"/>
      <c r="M445" s="261"/>
      <c r="N445" s="262"/>
      <c r="O445" s="76"/>
      <c r="P445" s="76"/>
      <c r="Q445" s="76"/>
      <c r="R445" s="76"/>
      <c r="S445" s="76"/>
      <c r="T445" s="77"/>
      <c r="U445" s="26"/>
      <c r="V445" s="26"/>
      <c r="W445" s="26"/>
      <c r="X445" s="26"/>
      <c r="Y445" s="26"/>
      <c r="Z445" s="26"/>
      <c r="AA445" s="26"/>
      <c r="AB445" s="26"/>
      <c r="AC445" s="26"/>
      <c r="AD445" s="26"/>
      <c r="AE445" s="26"/>
      <c r="AT445" s="3" t="s">
        <v>256</v>
      </c>
      <c r="AU445" s="3" t="s">
        <v>265</v>
      </c>
    </row>
    <row r="446" s="30" customFormat="true" ht="33" hidden="false" customHeight="true" outlineLevel="0" collapsed="false">
      <c r="A446" s="26"/>
      <c r="B446" s="27"/>
      <c r="C446" s="263" t="s">
        <v>1601</v>
      </c>
      <c r="D446" s="263" t="s">
        <v>288</v>
      </c>
      <c r="E446" s="264" t="s">
        <v>1602</v>
      </c>
      <c r="F446" s="265" t="s">
        <v>1091</v>
      </c>
      <c r="G446" s="266" t="s">
        <v>291</v>
      </c>
      <c r="H446" s="267" t="n">
        <v>2</v>
      </c>
      <c r="I446" s="268"/>
      <c r="J446" s="269" t="n">
        <f aca="false">ROUND(I446*H446,2)</f>
        <v>0</v>
      </c>
      <c r="K446" s="270"/>
      <c r="L446" s="271"/>
      <c r="M446" s="272"/>
      <c r="N446" s="273" t="s">
        <v>39</v>
      </c>
      <c r="O446" s="76"/>
      <c r="P446" s="256" t="n">
        <f aca="false">O446*H446</f>
        <v>0</v>
      </c>
      <c r="Q446" s="256" t="n">
        <v>0.0001</v>
      </c>
      <c r="R446" s="256" t="n">
        <f aca="false">Q446*H446</f>
        <v>0.0002</v>
      </c>
      <c r="S446" s="256" t="n">
        <v>0</v>
      </c>
      <c r="T446" s="257" t="n">
        <f aca="false">S446*H446</f>
        <v>0</v>
      </c>
      <c r="U446" s="26"/>
      <c r="V446" s="26"/>
      <c r="W446" s="26"/>
      <c r="X446" s="26"/>
      <c r="Y446" s="26"/>
      <c r="Z446" s="26"/>
      <c r="AA446" s="26"/>
      <c r="AB446" s="26"/>
      <c r="AC446" s="26"/>
      <c r="AD446" s="26"/>
      <c r="AE446" s="26"/>
      <c r="AR446" s="258" t="s">
        <v>324</v>
      </c>
      <c r="AT446" s="258" t="s">
        <v>288</v>
      </c>
      <c r="AU446" s="258" t="s">
        <v>265</v>
      </c>
      <c r="AY446" s="3" t="s">
        <v>247</v>
      </c>
      <c r="BE446" s="137" t="n">
        <f aca="false">IF(N446="základní",J446,0)</f>
        <v>0</v>
      </c>
      <c r="BF446" s="137" t="n">
        <f aca="false">IF(N446="snížená",J446,0)</f>
        <v>0</v>
      </c>
      <c r="BG446" s="137" t="n">
        <f aca="false">IF(N446="zákl. přenesená",J446,0)</f>
        <v>0</v>
      </c>
      <c r="BH446" s="137" t="n">
        <f aca="false">IF(N446="sníž. přenesená",J446,0)</f>
        <v>0</v>
      </c>
      <c r="BI446" s="137" t="n">
        <f aca="false">IF(N446="nulová",J446,0)</f>
        <v>0</v>
      </c>
      <c r="BJ446" s="3" t="s">
        <v>81</v>
      </c>
      <c r="BK446" s="137" t="n">
        <f aca="false">ROUND(I446*H446,2)</f>
        <v>0</v>
      </c>
      <c r="BL446" s="3" t="s">
        <v>302</v>
      </c>
      <c r="BM446" s="258" t="s">
        <v>1603</v>
      </c>
    </row>
    <row r="447" s="30" customFormat="true" ht="19.2" hidden="false" customHeight="false" outlineLevel="0" collapsed="false">
      <c r="A447" s="26"/>
      <c r="B447" s="27"/>
      <c r="C447" s="28"/>
      <c r="D447" s="259" t="s">
        <v>256</v>
      </c>
      <c r="E447" s="28"/>
      <c r="F447" s="260" t="s">
        <v>1091</v>
      </c>
      <c r="G447" s="28"/>
      <c r="H447" s="28"/>
      <c r="I447" s="211"/>
      <c r="J447" s="28"/>
      <c r="K447" s="28"/>
      <c r="L447" s="29"/>
      <c r="M447" s="261"/>
      <c r="N447" s="262"/>
      <c r="O447" s="76"/>
      <c r="P447" s="76"/>
      <c r="Q447" s="76"/>
      <c r="R447" s="76"/>
      <c r="S447" s="76"/>
      <c r="T447" s="77"/>
      <c r="U447" s="26"/>
      <c r="V447" s="26"/>
      <c r="W447" s="26"/>
      <c r="X447" s="26"/>
      <c r="Y447" s="26"/>
      <c r="Z447" s="26"/>
      <c r="AA447" s="26"/>
      <c r="AB447" s="26"/>
      <c r="AC447" s="26"/>
      <c r="AD447" s="26"/>
      <c r="AE447" s="26"/>
      <c r="AT447" s="3" t="s">
        <v>256</v>
      </c>
      <c r="AU447" s="3" t="s">
        <v>265</v>
      </c>
    </row>
    <row r="448" s="30" customFormat="true" ht="24.15" hidden="false" customHeight="true" outlineLevel="0" collapsed="false">
      <c r="A448" s="26"/>
      <c r="B448" s="27"/>
      <c r="C448" s="263" t="s">
        <v>1690</v>
      </c>
      <c r="D448" s="263" t="s">
        <v>288</v>
      </c>
      <c r="E448" s="264" t="s">
        <v>1542</v>
      </c>
      <c r="F448" s="265" t="s">
        <v>1543</v>
      </c>
      <c r="G448" s="266" t="s">
        <v>291</v>
      </c>
      <c r="H448" s="267" t="n">
        <v>2</v>
      </c>
      <c r="I448" s="268"/>
      <c r="J448" s="269" t="n">
        <f aca="false">ROUND(I448*H448,2)</f>
        <v>0</v>
      </c>
      <c r="K448" s="270"/>
      <c r="L448" s="271"/>
      <c r="M448" s="272"/>
      <c r="N448" s="273" t="s">
        <v>39</v>
      </c>
      <c r="O448" s="76"/>
      <c r="P448" s="256" t="n">
        <f aca="false">O448*H448</f>
        <v>0</v>
      </c>
      <c r="Q448" s="256" t="n">
        <v>1E-005</v>
      </c>
      <c r="R448" s="256" t="n">
        <f aca="false">Q448*H448</f>
        <v>2E-005</v>
      </c>
      <c r="S448" s="256" t="n">
        <v>0</v>
      </c>
      <c r="T448" s="257" t="n">
        <f aca="false">S448*H448</f>
        <v>0</v>
      </c>
      <c r="U448" s="26"/>
      <c r="V448" s="26"/>
      <c r="W448" s="26"/>
      <c r="X448" s="26"/>
      <c r="Y448" s="26"/>
      <c r="Z448" s="26"/>
      <c r="AA448" s="26"/>
      <c r="AB448" s="26"/>
      <c r="AC448" s="26"/>
      <c r="AD448" s="26"/>
      <c r="AE448" s="26"/>
      <c r="AR448" s="258" t="s">
        <v>324</v>
      </c>
      <c r="AT448" s="258" t="s">
        <v>288</v>
      </c>
      <c r="AU448" s="258" t="s">
        <v>265</v>
      </c>
      <c r="AY448" s="3" t="s">
        <v>247</v>
      </c>
      <c r="BE448" s="137" t="n">
        <f aca="false">IF(N448="základní",J448,0)</f>
        <v>0</v>
      </c>
      <c r="BF448" s="137" t="n">
        <f aca="false">IF(N448="snížená",J448,0)</f>
        <v>0</v>
      </c>
      <c r="BG448" s="137" t="n">
        <f aca="false">IF(N448="zákl. přenesená",J448,0)</f>
        <v>0</v>
      </c>
      <c r="BH448" s="137" t="n">
        <f aca="false">IF(N448="sníž. přenesená",J448,0)</f>
        <v>0</v>
      </c>
      <c r="BI448" s="137" t="n">
        <f aca="false">IF(N448="nulová",J448,0)</f>
        <v>0</v>
      </c>
      <c r="BJ448" s="3" t="s">
        <v>81</v>
      </c>
      <c r="BK448" s="137" t="n">
        <f aca="false">ROUND(I448*H448,2)</f>
        <v>0</v>
      </c>
      <c r="BL448" s="3" t="s">
        <v>302</v>
      </c>
      <c r="BM448" s="258" t="s">
        <v>1691</v>
      </c>
    </row>
    <row r="449" s="30" customFormat="true" ht="10.2" hidden="false" customHeight="false" outlineLevel="0" collapsed="false">
      <c r="A449" s="26"/>
      <c r="B449" s="27"/>
      <c r="C449" s="28"/>
      <c r="D449" s="259" t="s">
        <v>256</v>
      </c>
      <c r="E449" s="28"/>
      <c r="F449" s="260" t="s">
        <v>1543</v>
      </c>
      <c r="G449" s="28"/>
      <c r="H449" s="28"/>
      <c r="I449" s="211"/>
      <c r="J449" s="28"/>
      <c r="K449" s="28"/>
      <c r="L449" s="29"/>
      <c r="M449" s="261"/>
      <c r="N449" s="262"/>
      <c r="O449" s="76"/>
      <c r="P449" s="76"/>
      <c r="Q449" s="76"/>
      <c r="R449" s="76"/>
      <c r="S449" s="76"/>
      <c r="T449" s="77"/>
      <c r="U449" s="26"/>
      <c r="V449" s="26"/>
      <c r="W449" s="26"/>
      <c r="X449" s="26"/>
      <c r="Y449" s="26"/>
      <c r="Z449" s="26"/>
      <c r="AA449" s="26"/>
      <c r="AB449" s="26"/>
      <c r="AC449" s="26"/>
      <c r="AD449" s="26"/>
      <c r="AE449" s="26"/>
      <c r="AT449" s="3" t="s">
        <v>256</v>
      </c>
      <c r="AU449" s="3" t="s">
        <v>265</v>
      </c>
    </row>
    <row r="450" s="30" customFormat="true" ht="21.75" hidden="false" customHeight="true" outlineLevel="0" collapsed="false">
      <c r="A450" s="26"/>
      <c r="B450" s="27"/>
      <c r="C450" s="246" t="s">
        <v>379</v>
      </c>
      <c r="D450" s="246" t="s">
        <v>250</v>
      </c>
      <c r="E450" s="247" t="s">
        <v>1098</v>
      </c>
      <c r="F450" s="248" t="s">
        <v>1099</v>
      </c>
      <c r="G450" s="249" t="s">
        <v>291</v>
      </c>
      <c r="H450" s="250" t="n">
        <v>3</v>
      </c>
      <c r="I450" s="251"/>
      <c r="J450" s="252" t="n">
        <f aca="false">ROUND(I450*H450,2)</f>
        <v>0</v>
      </c>
      <c r="K450" s="253"/>
      <c r="L450" s="29"/>
      <c r="M450" s="254"/>
      <c r="N450" s="255" t="s">
        <v>39</v>
      </c>
      <c r="O450" s="76"/>
      <c r="P450" s="256" t="n">
        <f aca="false">O450*H450</f>
        <v>0</v>
      </c>
      <c r="Q450" s="256" t="n">
        <v>0</v>
      </c>
      <c r="R450" s="256" t="n">
        <f aca="false">Q450*H450</f>
        <v>0</v>
      </c>
      <c r="S450" s="256" t="n">
        <v>0</v>
      </c>
      <c r="T450" s="257" t="n">
        <f aca="false">S450*H450</f>
        <v>0</v>
      </c>
      <c r="U450" s="26"/>
      <c r="V450" s="26"/>
      <c r="W450" s="26"/>
      <c r="X450" s="26"/>
      <c r="Y450" s="26"/>
      <c r="Z450" s="26"/>
      <c r="AA450" s="26"/>
      <c r="AB450" s="26"/>
      <c r="AC450" s="26"/>
      <c r="AD450" s="26"/>
      <c r="AE450" s="26"/>
      <c r="AR450" s="258" t="s">
        <v>302</v>
      </c>
      <c r="AT450" s="258" t="s">
        <v>250</v>
      </c>
      <c r="AU450" s="258" t="s">
        <v>265</v>
      </c>
      <c r="AY450" s="3" t="s">
        <v>247</v>
      </c>
      <c r="BE450" s="137" t="n">
        <f aca="false">IF(N450="základní",J450,0)</f>
        <v>0</v>
      </c>
      <c r="BF450" s="137" t="n">
        <f aca="false">IF(N450="snížená",J450,0)</f>
        <v>0</v>
      </c>
      <c r="BG450" s="137" t="n">
        <f aca="false">IF(N450="zákl. přenesená",J450,0)</f>
        <v>0</v>
      </c>
      <c r="BH450" s="137" t="n">
        <f aca="false">IF(N450="sníž. přenesená",J450,0)</f>
        <v>0</v>
      </c>
      <c r="BI450" s="137" t="n">
        <f aca="false">IF(N450="nulová",J450,0)</f>
        <v>0</v>
      </c>
      <c r="BJ450" s="3" t="s">
        <v>81</v>
      </c>
      <c r="BK450" s="137" t="n">
        <f aca="false">ROUND(I450*H450,2)</f>
        <v>0</v>
      </c>
      <c r="BL450" s="3" t="s">
        <v>302</v>
      </c>
      <c r="BM450" s="258" t="s">
        <v>1100</v>
      </c>
    </row>
    <row r="451" s="30" customFormat="true" ht="19.2" hidden="false" customHeight="false" outlineLevel="0" collapsed="false">
      <c r="A451" s="26"/>
      <c r="B451" s="27"/>
      <c r="C451" s="28"/>
      <c r="D451" s="259" t="s">
        <v>256</v>
      </c>
      <c r="E451" s="28"/>
      <c r="F451" s="260" t="s">
        <v>1101</v>
      </c>
      <c r="G451" s="28"/>
      <c r="H451" s="28"/>
      <c r="I451" s="211"/>
      <c r="J451" s="28"/>
      <c r="K451" s="28"/>
      <c r="L451" s="29"/>
      <c r="M451" s="261"/>
      <c r="N451" s="262"/>
      <c r="O451" s="76"/>
      <c r="P451" s="76"/>
      <c r="Q451" s="76"/>
      <c r="R451" s="76"/>
      <c r="S451" s="76"/>
      <c r="T451" s="77"/>
      <c r="U451" s="26"/>
      <c r="V451" s="26"/>
      <c r="W451" s="26"/>
      <c r="X451" s="26"/>
      <c r="Y451" s="26"/>
      <c r="Z451" s="26"/>
      <c r="AA451" s="26"/>
      <c r="AB451" s="26"/>
      <c r="AC451" s="26"/>
      <c r="AD451" s="26"/>
      <c r="AE451" s="26"/>
      <c r="AT451" s="3" t="s">
        <v>256</v>
      </c>
      <c r="AU451" s="3" t="s">
        <v>265</v>
      </c>
    </row>
    <row r="452" s="30" customFormat="true" ht="37.8" hidden="false" customHeight="true" outlineLevel="0" collapsed="false">
      <c r="A452" s="26"/>
      <c r="B452" s="27"/>
      <c r="C452" s="246" t="s">
        <v>1983</v>
      </c>
      <c r="D452" s="246" t="s">
        <v>250</v>
      </c>
      <c r="E452" s="247" t="s">
        <v>1984</v>
      </c>
      <c r="F452" s="248" t="s">
        <v>1985</v>
      </c>
      <c r="G452" s="249" t="s">
        <v>291</v>
      </c>
      <c r="H452" s="250" t="n">
        <v>1</v>
      </c>
      <c r="I452" s="251"/>
      <c r="J452" s="252" t="n">
        <f aca="false">ROUND(I452*H452,2)</f>
        <v>0</v>
      </c>
      <c r="K452" s="253"/>
      <c r="L452" s="29"/>
      <c r="M452" s="254"/>
      <c r="N452" s="255" t="s">
        <v>39</v>
      </c>
      <c r="O452" s="76"/>
      <c r="P452" s="256" t="n">
        <f aca="false">O452*H452</f>
        <v>0</v>
      </c>
      <c r="Q452" s="256" t="n">
        <v>0</v>
      </c>
      <c r="R452" s="256" t="n">
        <f aca="false">Q452*H452</f>
        <v>0</v>
      </c>
      <c r="S452" s="256" t="n">
        <v>0</v>
      </c>
      <c r="T452" s="257" t="n">
        <f aca="false">S452*H452</f>
        <v>0</v>
      </c>
      <c r="U452" s="26"/>
      <c r="V452" s="26"/>
      <c r="W452" s="26"/>
      <c r="X452" s="26"/>
      <c r="Y452" s="26"/>
      <c r="Z452" s="26"/>
      <c r="AA452" s="26"/>
      <c r="AB452" s="26"/>
      <c r="AC452" s="26"/>
      <c r="AD452" s="26"/>
      <c r="AE452" s="26"/>
      <c r="AR452" s="258" t="s">
        <v>302</v>
      </c>
      <c r="AT452" s="258" t="s">
        <v>250</v>
      </c>
      <c r="AU452" s="258" t="s">
        <v>265</v>
      </c>
      <c r="AY452" s="3" t="s">
        <v>247</v>
      </c>
      <c r="BE452" s="137" t="n">
        <f aca="false">IF(N452="základní",J452,0)</f>
        <v>0</v>
      </c>
      <c r="BF452" s="137" t="n">
        <f aca="false">IF(N452="snížená",J452,0)</f>
        <v>0</v>
      </c>
      <c r="BG452" s="137" t="n">
        <f aca="false">IF(N452="zákl. přenesená",J452,0)</f>
        <v>0</v>
      </c>
      <c r="BH452" s="137" t="n">
        <f aca="false">IF(N452="sníž. přenesená",J452,0)</f>
        <v>0</v>
      </c>
      <c r="BI452" s="137" t="n">
        <f aca="false">IF(N452="nulová",J452,0)</f>
        <v>0</v>
      </c>
      <c r="BJ452" s="3" t="s">
        <v>81</v>
      </c>
      <c r="BK452" s="137" t="n">
        <f aca="false">ROUND(I452*H452,2)</f>
        <v>0</v>
      </c>
      <c r="BL452" s="3" t="s">
        <v>302</v>
      </c>
      <c r="BM452" s="258" t="s">
        <v>1986</v>
      </c>
    </row>
    <row r="453" s="30" customFormat="true" ht="19.2" hidden="false" customHeight="false" outlineLevel="0" collapsed="false">
      <c r="A453" s="26"/>
      <c r="B453" s="27"/>
      <c r="C453" s="28"/>
      <c r="D453" s="259" t="s">
        <v>256</v>
      </c>
      <c r="E453" s="28"/>
      <c r="F453" s="260" t="s">
        <v>1985</v>
      </c>
      <c r="G453" s="28"/>
      <c r="H453" s="28"/>
      <c r="I453" s="211"/>
      <c r="J453" s="28"/>
      <c r="K453" s="28"/>
      <c r="L453" s="29"/>
      <c r="M453" s="261"/>
      <c r="N453" s="262"/>
      <c r="O453" s="76"/>
      <c r="P453" s="76"/>
      <c r="Q453" s="76"/>
      <c r="R453" s="76"/>
      <c r="S453" s="76"/>
      <c r="T453" s="77"/>
      <c r="U453" s="26"/>
      <c r="V453" s="26"/>
      <c r="W453" s="26"/>
      <c r="X453" s="26"/>
      <c r="Y453" s="26"/>
      <c r="Z453" s="26"/>
      <c r="AA453" s="26"/>
      <c r="AB453" s="26"/>
      <c r="AC453" s="26"/>
      <c r="AD453" s="26"/>
      <c r="AE453" s="26"/>
      <c r="AT453" s="3" t="s">
        <v>256</v>
      </c>
      <c r="AU453" s="3" t="s">
        <v>265</v>
      </c>
    </row>
    <row r="454" s="30" customFormat="true" ht="24.15" hidden="false" customHeight="true" outlineLevel="0" collapsed="false">
      <c r="A454" s="26"/>
      <c r="B454" s="27"/>
      <c r="C454" s="246" t="s">
        <v>1102</v>
      </c>
      <c r="D454" s="246" t="s">
        <v>250</v>
      </c>
      <c r="E454" s="247" t="s">
        <v>1103</v>
      </c>
      <c r="F454" s="248" t="s">
        <v>1104</v>
      </c>
      <c r="G454" s="249" t="s">
        <v>291</v>
      </c>
      <c r="H454" s="250" t="n">
        <v>1</v>
      </c>
      <c r="I454" s="251"/>
      <c r="J454" s="252" t="n">
        <f aca="false">ROUND(I454*H454,2)</f>
        <v>0</v>
      </c>
      <c r="K454" s="253"/>
      <c r="L454" s="29"/>
      <c r="M454" s="254"/>
      <c r="N454" s="255" t="s">
        <v>39</v>
      </c>
      <c r="O454" s="76"/>
      <c r="P454" s="256" t="n">
        <f aca="false">O454*H454</f>
        <v>0</v>
      </c>
      <c r="Q454" s="256" t="n">
        <v>0</v>
      </c>
      <c r="R454" s="256" t="n">
        <f aca="false">Q454*H454</f>
        <v>0</v>
      </c>
      <c r="S454" s="256" t="n">
        <v>0</v>
      </c>
      <c r="T454" s="257" t="n">
        <f aca="false">S454*H454</f>
        <v>0</v>
      </c>
      <c r="U454" s="26"/>
      <c r="V454" s="26"/>
      <c r="W454" s="26"/>
      <c r="X454" s="26"/>
      <c r="Y454" s="26"/>
      <c r="Z454" s="26"/>
      <c r="AA454" s="26"/>
      <c r="AB454" s="26"/>
      <c r="AC454" s="26"/>
      <c r="AD454" s="26"/>
      <c r="AE454" s="26"/>
      <c r="AR454" s="258" t="s">
        <v>302</v>
      </c>
      <c r="AT454" s="258" t="s">
        <v>250</v>
      </c>
      <c r="AU454" s="258" t="s">
        <v>265</v>
      </c>
      <c r="AY454" s="3" t="s">
        <v>247</v>
      </c>
      <c r="BE454" s="137" t="n">
        <f aca="false">IF(N454="základní",J454,0)</f>
        <v>0</v>
      </c>
      <c r="BF454" s="137" t="n">
        <f aca="false">IF(N454="snížená",J454,0)</f>
        <v>0</v>
      </c>
      <c r="BG454" s="137" t="n">
        <f aca="false">IF(N454="zákl. přenesená",J454,0)</f>
        <v>0</v>
      </c>
      <c r="BH454" s="137" t="n">
        <f aca="false">IF(N454="sníž. přenesená",J454,0)</f>
        <v>0</v>
      </c>
      <c r="BI454" s="137" t="n">
        <f aca="false">IF(N454="nulová",J454,0)</f>
        <v>0</v>
      </c>
      <c r="BJ454" s="3" t="s">
        <v>81</v>
      </c>
      <c r="BK454" s="137" t="n">
        <f aca="false">ROUND(I454*H454,2)</f>
        <v>0</v>
      </c>
      <c r="BL454" s="3" t="s">
        <v>302</v>
      </c>
      <c r="BM454" s="258" t="s">
        <v>1105</v>
      </c>
    </row>
    <row r="455" s="30" customFormat="true" ht="19.2" hidden="false" customHeight="false" outlineLevel="0" collapsed="false">
      <c r="A455" s="26"/>
      <c r="B455" s="27"/>
      <c r="C455" s="28"/>
      <c r="D455" s="259" t="s">
        <v>256</v>
      </c>
      <c r="E455" s="28"/>
      <c r="F455" s="260" t="s">
        <v>1104</v>
      </c>
      <c r="G455" s="28"/>
      <c r="H455" s="28"/>
      <c r="I455" s="211"/>
      <c r="J455" s="28"/>
      <c r="K455" s="28"/>
      <c r="L455" s="29"/>
      <c r="M455" s="261"/>
      <c r="N455" s="262"/>
      <c r="O455" s="76"/>
      <c r="P455" s="76"/>
      <c r="Q455" s="76"/>
      <c r="R455" s="76"/>
      <c r="S455" s="76"/>
      <c r="T455" s="77"/>
      <c r="U455" s="26"/>
      <c r="V455" s="26"/>
      <c r="W455" s="26"/>
      <c r="X455" s="26"/>
      <c r="Y455" s="26"/>
      <c r="Z455" s="26"/>
      <c r="AA455" s="26"/>
      <c r="AB455" s="26"/>
      <c r="AC455" s="26"/>
      <c r="AD455" s="26"/>
      <c r="AE455" s="26"/>
      <c r="AT455" s="3" t="s">
        <v>256</v>
      </c>
      <c r="AU455" s="3" t="s">
        <v>265</v>
      </c>
    </row>
    <row r="456" s="30" customFormat="true" ht="24.15" hidden="false" customHeight="true" outlineLevel="0" collapsed="false">
      <c r="A456" s="26"/>
      <c r="B456" s="27"/>
      <c r="C456" s="246" t="s">
        <v>1987</v>
      </c>
      <c r="D456" s="246" t="s">
        <v>250</v>
      </c>
      <c r="E456" s="247" t="s">
        <v>1038</v>
      </c>
      <c r="F456" s="248" t="s">
        <v>1039</v>
      </c>
      <c r="G456" s="249" t="s">
        <v>291</v>
      </c>
      <c r="H456" s="250" t="n">
        <v>3</v>
      </c>
      <c r="I456" s="251"/>
      <c r="J456" s="252" t="n">
        <f aca="false">ROUND(I456*H456,2)</f>
        <v>0</v>
      </c>
      <c r="K456" s="253"/>
      <c r="L456" s="29"/>
      <c r="M456" s="254"/>
      <c r="N456" s="255" t="s">
        <v>39</v>
      </c>
      <c r="O456" s="76"/>
      <c r="P456" s="256" t="n">
        <f aca="false">O456*H456</f>
        <v>0</v>
      </c>
      <c r="Q456" s="256" t="n">
        <v>0</v>
      </c>
      <c r="R456" s="256" t="n">
        <f aca="false">Q456*H456</f>
        <v>0</v>
      </c>
      <c r="S456" s="256" t="n">
        <v>0</v>
      </c>
      <c r="T456" s="257" t="n">
        <f aca="false">S456*H456</f>
        <v>0</v>
      </c>
      <c r="U456" s="26"/>
      <c r="V456" s="26"/>
      <c r="W456" s="26"/>
      <c r="X456" s="26"/>
      <c r="Y456" s="26"/>
      <c r="Z456" s="26"/>
      <c r="AA456" s="26"/>
      <c r="AB456" s="26"/>
      <c r="AC456" s="26"/>
      <c r="AD456" s="26"/>
      <c r="AE456" s="26"/>
      <c r="AR456" s="258" t="s">
        <v>302</v>
      </c>
      <c r="AT456" s="258" t="s">
        <v>250</v>
      </c>
      <c r="AU456" s="258" t="s">
        <v>265</v>
      </c>
      <c r="AY456" s="3" t="s">
        <v>247</v>
      </c>
      <c r="BE456" s="137" t="n">
        <f aca="false">IF(N456="základní",J456,0)</f>
        <v>0</v>
      </c>
      <c r="BF456" s="137" t="n">
        <f aca="false">IF(N456="snížená",J456,0)</f>
        <v>0</v>
      </c>
      <c r="BG456" s="137" t="n">
        <f aca="false">IF(N456="zákl. přenesená",J456,0)</f>
        <v>0</v>
      </c>
      <c r="BH456" s="137" t="n">
        <f aca="false">IF(N456="sníž. přenesená",J456,0)</f>
        <v>0</v>
      </c>
      <c r="BI456" s="137" t="n">
        <f aca="false">IF(N456="nulová",J456,0)</f>
        <v>0</v>
      </c>
      <c r="BJ456" s="3" t="s">
        <v>81</v>
      </c>
      <c r="BK456" s="137" t="n">
        <f aca="false">ROUND(I456*H456,2)</f>
        <v>0</v>
      </c>
      <c r="BL456" s="3" t="s">
        <v>302</v>
      </c>
      <c r="BM456" s="258" t="s">
        <v>1988</v>
      </c>
    </row>
    <row r="457" s="30" customFormat="true" ht="19.2" hidden="false" customHeight="false" outlineLevel="0" collapsed="false">
      <c r="A457" s="26"/>
      <c r="B457" s="27"/>
      <c r="C457" s="28"/>
      <c r="D457" s="259" t="s">
        <v>256</v>
      </c>
      <c r="E457" s="28"/>
      <c r="F457" s="260" t="s">
        <v>1039</v>
      </c>
      <c r="G457" s="28"/>
      <c r="H457" s="28"/>
      <c r="I457" s="211"/>
      <c r="J457" s="28"/>
      <c r="K457" s="28"/>
      <c r="L457" s="29"/>
      <c r="M457" s="261"/>
      <c r="N457" s="262"/>
      <c r="O457" s="76"/>
      <c r="P457" s="76"/>
      <c r="Q457" s="76"/>
      <c r="R457" s="76"/>
      <c r="S457" s="76"/>
      <c r="T457" s="77"/>
      <c r="U457" s="26"/>
      <c r="V457" s="26"/>
      <c r="W457" s="26"/>
      <c r="X457" s="26"/>
      <c r="Y457" s="26"/>
      <c r="Z457" s="26"/>
      <c r="AA457" s="26"/>
      <c r="AB457" s="26"/>
      <c r="AC457" s="26"/>
      <c r="AD457" s="26"/>
      <c r="AE457" s="26"/>
      <c r="AT457" s="3" t="s">
        <v>256</v>
      </c>
      <c r="AU457" s="3" t="s">
        <v>265</v>
      </c>
    </row>
    <row r="458" s="30" customFormat="true" ht="33" hidden="false" customHeight="true" outlineLevel="0" collapsed="false">
      <c r="A458" s="26"/>
      <c r="B458" s="27"/>
      <c r="C458" s="263" t="s">
        <v>1106</v>
      </c>
      <c r="D458" s="263" t="s">
        <v>288</v>
      </c>
      <c r="E458" s="264" t="s">
        <v>1107</v>
      </c>
      <c r="F458" s="265" t="s">
        <v>1108</v>
      </c>
      <c r="G458" s="266" t="s">
        <v>291</v>
      </c>
      <c r="H458" s="267" t="n">
        <v>3</v>
      </c>
      <c r="I458" s="268"/>
      <c r="J458" s="269" t="n">
        <f aca="false">ROUND(I458*H458,2)</f>
        <v>0</v>
      </c>
      <c r="K458" s="270"/>
      <c r="L458" s="271"/>
      <c r="M458" s="272"/>
      <c r="N458" s="273" t="s">
        <v>39</v>
      </c>
      <c r="O458" s="76"/>
      <c r="P458" s="256" t="n">
        <f aca="false">O458*H458</f>
        <v>0</v>
      </c>
      <c r="Q458" s="256" t="n">
        <v>5E-005</v>
      </c>
      <c r="R458" s="256" t="n">
        <f aca="false">Q458*H458</f>
        <v>0.00015</v>
      </c>
      <c r="S458" s="256" t="n">
        <v>0</v>
      </c>
      <c r="T458" s="257" t="n">
        <f aca="false">S458*H458</f>
        <v>0</v>
      </c>
      <c r="U458" s="26"/>
      <c r="V458" s="26"/>
      <c r="W458" s="26"/>
      <c r="X458" s="26"/>
      <c r="Y458" s="26"/>
      <c r="Z458" s="26"/>
      <c r="AA458" s="26"/>
      <c r="AB458" s="26"/>
      <c r="AC458" s="26"/>
      <c r="AD458" s="26"/>
      <c r="AE458" s="26"/>
      <c r="AR458" s="258" t="s">
        <v>324</v>
      </c>
      <c r="AT458" s="258" t="s">
        <v>288</v>
      </c>
      <c r="AU458" s="258" t="s">
        <v>265</v>
      </c>
      <c r="AY458" s="3" t="s">
        <v>247</v>
      </c>
      <c r="BE458" s="137" t="n">
        <f aca="false">IF(N458="základní",J458,0)</f>
        <v>0</v>
      </c>
      <c r="BF458" s="137" t="n">
        <f aca="false">IF(N458="snížená",J458,0)</f>
        <v>0</v>
      </c>
      <c r="BG458" s="137" t="n">
        <f aca="false">IF(N458="zákl. přenesená",J458,0)</f>
        <v>0</v>
      </c>
      <c r="BH458" s="137" t="n">
        <f aca="false">IF(N458="sníž. přenesená",J458,0)</f>
        <v>0</v>
      </c>
      <c r="BI458" s="137" t="n">
        <f aca="false">IF(N458="nulová",J458,0)</f>
        <v>0</v>
      </c>
      <c r="BJ458" s="3" t="s">
        <v>81</v>
      </c>
      <c r="BK458" s="137" t="n">
        <f aca="false">ROUND(I458*H458,2)</f>
        <v>0</v>
      </c>
      <c r="BL458" s="3" t="s">
        <v>302</v>
      </c>
      <c r="BM458" s="258" t="s">
        <v>1109</v>
      </c>
    </row>
    <row r="459" s="30" customFormat="true" ht="19.2" hidden="false" customHeight="false" outlineLevel="0" collapsed="false">
      <c r="A459" s="26"/>
      <c r="B459" s="27"/>
      <c r="C459" s="28"/>
      <c r="D459" s="259" t="s">
        <v>256</v>
      </c>
      <c r="E459" s="28"/>
      <c r="F459" s="260" t="s">
        <v>1108</v>
      </c>
      <c r="G459" s="28"/>
      <c r="H459" s="28"/>
      <c r="I459" s="211"/>
      <c r="J459" s="28"/>
      <c r="K459" s="28"/>
      <c r="L459" s="29"/>
      <c r="M459" s="261"/>
      <c r="N459" s="262"/>
      <c r="O459" s="76"/>
      <c r="P459" s="76"/>
      <c r="Q459" s="76"/>
      <c r="R459" s="76"/>
      <c r="S459" s="76"/>
      <c r="T459" s="77"/>
      <c r="U459" s="26"/>
      <c r="V459" s="26"/>
      <c r="W459" s="26"/>
      <c r="X459" s="26"/>
      <c r="Y459" s="26"/>
      <c r="Z459" s="26"/>
      <c r="AA459" s="26"/>
      <c r="AB459" s="26"/>
      <c r="AC459" s="26"/>
      <c r="AD459" s="26"/>
      <c r="AE459" s="26"/>
      <c r="AT459" s="3" t="s">
        <v>256</v>
      </c>
      <c r="AU459" s="3" t="s">
        <v>265</v>
      </c>
    </row>
    <row r="460" s="30" customFormat="true" ht="16.5" hidden="false" customHeight="true" outlineLevel="0" collapsed="false">
      <c r="A460" s="26"/>
      <c r="B460" s="27"/>
      <c r="C460" s="246" t="s">
        <v>1692</v>
      </c>
      <c r="D460" s="246" t="s">
        <v>250</v>
      </c>
      <c r="E460" s="247" t="s">
        <v>1693</v>
      </c>
      <c r="F460" s="248" t="s">
        <v>1694</v>
      </c>
      <c r="G460" s="249" t="s">
        <v>291</v>
      </c>
      <c r="H460" s="250" t="n">
        <v>1</v>
      </c>
      <c r="I460" s="251"/>
      <c r="J460" s="252" t="n">
        <f aca="false">ROUND(I460*H460,2)</f>
        <v>0</v>
      </c>
      <c r="K460" s="253"/>
      <c r="L460" s="29"/>
      <c r="M460" s="254"/>
      <c r="N460" s="255" t="s">
        <v>39</v>
      </c>
      <c r="O460" s="76"/>
      <c r="P460" s="256" t="n">
        <f aca="false">O460*H460</f>
        <v>0</v>
      </c>
      <c r="Q460" s="256" t="n">
        <v>0</v>
      </c>
      <c r="R460" s="256" t="n">
        <f aca="false">Q460*H460</f>
        <v>0</v>
      </c>
      <c r="S460" s="256" t="n">
        <v>0</v>
      </c>
      <c r="T460" s="257" t="n">
        <f aca="false">S460*H460</f>
        <v>0</v>
      </c>
      <c r="U460" s="26"/>
      <c r="V460" s="26"/>
      <c r="W460" s="26"/>
      <c r="X460" s="26"/>
      <c r="Y460" s="26"/>
      <c r="Z460" s="26"/>
      <c r="AA460" s="26"/>
      <c r="AB460" s="26"/>
      <c r="AC460" s="26"/>
      <c r="AD460" s="26"/>
      <c r="AE460" s="26"/>
      <c r="AR460" s="258" t="s">
        <v>302</v>
      </c>
      <c r="AT460" s="258" t="s">
        <v>250</v>
      </c>
      <c r="AU460" s="258" t="s">
        <v>265</v>
      </c>
      <c r="AY460" s="3" t="s">
        <v>247</v>
      </c>
      <c r="BE460" s="137" t="n">
        <f aca="false">IF(N460="základní",J460,0)</f>
        <v>0</v>
      </c>
      <c r="BF460" s="137" t="n">
        <f aca="false">IF(N460="snížená",J460,0)</f>
        <v>0</v>
      </c>
      <c r="BG460" s="137" t="n">
        <f aca="false">IF(N460="zákl. přenesená",J460,0)</f>
        <v>0</v>
      </c>
      <c r="BH460" s="137" t="n">
        <f aca="false">IF(N460="sníž. přenesená",J460,0)</f>
        <v>0</v>
      </c>
      <c r="BI460" s="137" t="n">
        <f aca="false">IF(N460="nulová",J460,0)</f>
        <v>0</v>
      </c>
      <c r="BJ460" s="3" t="s">
        <v>81</v>
      </c>
      <c r="BK460" s="137" t="n">
        <f aca="false">ROUND(I460*H460,2)</f>
        <v>0</v>
      </c>
      <c r="BL460" s="3" t="s">
        <v>302</v>
      </c>
      <c r="BM460" s="258" t="s">
        <v>1695</v>
      </c>
    </row>
    <row r="461" s="30" customFormat="true" ht="10.2" hidden="false" customHeight="false" outlineLevel="0" collapsed="false">
      <c r="A461" s="26"/>
      <c r="B461" s="27"/>
      <c r="C461" s="28"/>
      <c r="D461" s="259" t="s">
        <v>256</v>
      </c>
      <c r="E461" s="28"/>
      <c r="F461" s="260" t="s">
        <v>1694</v>
      </c>
      <c r="G461" s="28"/>
      <c r="H461" s="28"/>
      <c r="I461" s="211"/>
      <c r="J461" s="28"/>
      <c r="K461" s="28"/>
      <c r="L461" s="29"/>
      <c r="M461" s="261"/>
      <c r="N461" s="262"/>
      <c r="O461" s="76"/>
      <c r="P461" s="76"/>
      <c r="Q461" s="76"/>
      <c r="R461" s="76"/>
      <c r="S461" s="76"/>
      <c r="T461" s="77"/>
      <c r="U461" s="26"/>
      <c r="V461" s="26"/>
      <c r="W461" s="26"/>
      <c r="X461" s="26"/>
      <c r="Y461" s="26"/>
      <c r="Z461" s="26"/>
      <c r="AA461" s="26"/>
      <c r="AB461" s="26"/>
      <c r="AC461" s="26"/>
      <c r="AD461" s="26"/>
      <c r="AE461" s="26"/>
      <c r="AT461" s="3" t="s">
        <v>256</v>
      </c>
      <c r="AU461" s="3" t="s">
        <v>265</v>
      </c>
    </row>
    <row r="462" s="30" customFormat="true" ht="16.5" hidden="false" customHeight="true" outlineLevel="0" collapsed="false">
      <c r="A462" s="26"/>
      <c r="B462" s="27"/>
      <c r="C462" s="246" t="s">
        <v>1696</v>
      </c>
      <c r="D462" s="246" t="s">
        <v>250</v>
      </c>
      <c r="E462" s="247" t="s">
        <v>1697</v>
      </c>
      <c r="F462" s="248" t="s">
        <v>1698</v>
      </c>
      <c r="G462" s="249" t="s">
        <v>291</v>
      </c>
      <c r="H462" s="250" t="n">
        <v>1</v>
      </c>
      <c r="I462" s="251"/>
      <c r="J462" s="252" t="n">
        <f aca="false">ROUND(I462*H462,2)</f>
        <v>0</v>
      </c>
      <c r="K462" s="253"/>
      <c r="L462" s="29"/>
      <c r="M462" s="254"/>
      <c r="N462" s="255" t="s">
        <v>39</v>
      </c>
      <c r="O462" s="76"/>
      <c r="P462" s="256" t="n">
        <f aca="false">O462*H462</f>
        <v>0</v>
      </c>
      <c r="Q462" s="256" t="n">
        <v>0</v>
      </c>
      <c r="R462" s="256" t="n">
        <f aca="false">Q462*H462</f>
        <v>0</v>
      </c>
      <c r="S462" s="256" t="n">
        <v>0</v>
      </c>
      <c r="T462" s="257" t="n">
        <f aca="false">S462*H462</f>
        <v>0</v>
      </c>
      <c r="U462" s="26"/>
      <c r="V462" s="26"/>
      <c r="W462" s="26"/>
      <c r="X462" s="26"/>
      <c r="Y462" s="26"/>
      <c r="Z462" s="26"/>
      <c r="AA462" s="26"/>
      <c r="AB462" s="26"/>
      <c r="AC462" s="26"/>
      <c r="AD462" s="26"/>
      <c r="AE462" s="26"/>
      <c r="AR462" s="258" t="s">
        <v>302</v>
      </c>
      <c r="AT462" s="258" t="s">
        <v>250</v>
      </c>
      <c r="AU462" s="258" t="s">
        <v>265</v>
      </c>
      <c r="AY462" s="3" t="s">
        <v>247</v>
      </c>
      <c r="BE462" s="137" t="n">
        <f aca="false">IF(N462="základní",J462,0)</f>
        <v>0</v>
      </c>
      <c r="BF462" s="137" t="n">
        <f aca="false">IF(N462="snížená",J462,0)</f>
        <v>0</v>
      </c>
      <c r="BG462" s="137" t="n">
        <f aca="false">IF(N462="zákl. přenesená",J462,0)</f>
        <v>0</v>
      </c>
      <c r="BH462" s="137" t="n">
        <f aca="false">IF(N462="sníž. přenesená",J462,0)</f>
        <v>0</v>
      </c>
      <c r="BI462" s="137" t="n">
        <f aca="false">IF(N462="nulová",J462,0)</f>
        <v>0</v>
      </c>
      <c r="BJ462" s="3" t="s">
        <v>81</v>
      </c>
      <c r="BK462" s="137" t="n">
        <f aca="false">ROUND(I462*H462,2)</f>
        <v>0</v>
      </c>
      <c r="BL462" s="3" t="s">
        <v>302</v>
      </c>
      <c r="BM462" s="258" t="s">
        <v>1699</v>
      </c>
    </row>
    <row r="463" s="30" customFormat="true" ht="19.2" hidden="false" customHeight="false" outlineLevel="0" collapsed="false">
      <c r="A463" s="26"/>
      <c r="B463" s="27"/>
      <c r="C463" s="28"/>
      <c r="D463" s="259" t="s">
        <v>256</v>
      </c>
      <c r="E463" s="28"/>
      <c r="F463" s="260" t="s">
        <v>1700</v>
      </c>
      <c r="G463" s="28"/>
      <c r="H463" s="28"/>
      <c r="I463" s="211"/>
      <c r="J463" s="28"/>
      <c r="K463" s="28"/>
      <c r="L463" s="29"/>
      <c r="M463" s="261"/>
      <c r="N463" s="262"/>
      <c r="O463" s="76"/>
      <c r="P463" s="76"/>
      <c r="Q463" s="76"/>
      <c r="R463" s="76"/>
      <c r="S463" s="76"/>
      <c r="T463" s="77"/>
      <c r="U463" s="26"/>
      <c r="V463" s="26"/>
      <c r="W463" s="26"/>
      <c r="X463" s="26"/>
      <c r="Y463" s="26"/>
      <c r="Z463" s="26"/>
      <c r="AA463" s="26"/>
      <c r="AB463" s="26"/>
      <c r="AC463" s="26"/>
      <c r="AD463" s="26"/>
      <c r="AE463" s="26"/>
      <c r="AT463" s="3" t="s">
        <v>256</v>
      </c>
      <c r="AU463" s="3" t="s">
        <v>265</v>
      </c>
    </row>
    <row r="464" s="30" customFormat="true" ht="16.5" hidden="false" customHeight="true" outlineLevel="0" collapsed="false">
      <c r="A464" s="26"/>
      <c r="B464" s="27"/>
      <c r="C464" s="263" t="s">
        <v>1701</v>
      </c>
      <c r="D464" s="263" t="s">
        <v>288</v>
      </c>
      <c r="E464" s="264" t="s">
        <v>1702</v>
      </c>
      <c r="F464" s="265" t="s">
        <v>1703</v>
      </c>
      <c r="G464" s="266" t="s">
        <v>291</v>
      </c>
      <c r="H464" s="267" t="n">
        <v>1</v>
      </c>
      <c r="I464" s="268"/>
      <c r="J464" s="269" t="n">
        <f aca="false">ROUND(I464*H464,2)</f>
        <v>0</v>
      </c>
      <c r="K464" s="270"/>
      <c r="L464" s="271"/>
      <c r="M464" s="272"/>
      <c r="N464" s="273" t="s">
        <v>39</v>
      </c>
      <c r="O464" s="76"/>
      <c r="P464" s="256" t="n">
        <f aca="false">O464*H464</f>
        <v>0</v>
      </c>
      <c r="Q464" s="256" t="n">
        <v>9E-005</v>
      </c>
      <c r="R464" s="256" t="n">
        <f aca="false">Q464*H464</f>
        <v>9E-005</v>
      </c>
      <c r="S464" s="256" t="n">
        <v>0</v>
      </c>
      <c r="T464" s="257" t="n">
        <f aca="false">S464*H464</f>
        <v>0</v>
      </c>
      <c r="U464" s="26"/>
      <c r="V464" s="26"/>
      <c r="W464" s="26"/>
      <c r="X464" s="26"/>
      <c r="Y464" s="26"/>
      <c r="Z464" s="26"/>
      <c r="AA464" s="26"/>
      <c r="AB464" s="26"/>
      <c r="AC464" s="26"/>
      <c r="AD464" s="26"/>
      <c r="AE464" s="26"/>
      <c r="AR464" s="258" t="s">
        <v>324</v>
      </c>
      <c r="AT464" s="258" t="s">
        <v>288</v>
      </c>
      <c r="AU464" s="258" t="s">
        <v>265</v>
      </c>
      <c r="AY464" s="3" t="s">
        <v>247</v>
      </c>
      <c r="BE464" s="137" t="n">
        <f aca="false">IF(N464="základní",J464,0)</f>
        <v>0</v>
      </c>
      <c r="BF464" s="137" t="n">
        <f aca="false">IF(N464="snížená",J464,0)</f>
        <v>0</v>
      </c>
      <c r="BG464" s="137" t="n">
        <f aca="false">IF(N464="zákl. přenesená",J464,0)</f>
        <v>0</v>
      </c>
      <c r="BH464" s="137" t="n">
        <f aca="false">IF(N464="sníž. přenesená",J464,0)</f>
        <v>0</v>
      </c>
      <c r="BI464" s="137" t="n">
        <f aca="false">IF(N464="nulová",J464,0)</f>
        <v>0</v>
      </c>
      <c r="BJ464" s="3" t="s">
        <v>81</v>
      </c>
      <c r="BK464" s="137" t="n">
        <f aca="false">ROUND(I464*H464,2)</f>
        <v>0</v>
      </c>
      <c r="BL464" s="3" t="s">
        <v>302</v>
      </c>
      <c r="BM464" s="258" t="s">
        <v>1704</v>
      </c>
    </row>
    <row r="465" s="30" customFormat="true" ht="10.2" hidden="false" customHeight="false" outlineLevel="0" collapsed="false">
      <c r="A465" s="26"/>
      <c r="B465" s="27"/>
      <c r="C465" s="28"/>
      <c r="D465" s="259" t="s">
        <v>256</v>
      </c>
      <c r="E465" s="28"/>
      <c r="F465" s="260" t="s">
        <v>1705</v>
      </c>
      <c r="G465" s="28"/>
      <c r="H465" s="28"/>
      <c r="I465" s="211"/>
      <c r="J465" s="28"/>
      <c r="K465" s="28"/>
      <c r="L465" s="29"/>
      <c r="M465" s="261"/>
      <c r="N465" s="262"/>
      <c r="O465" s="76"/>
      <c r="P465" s="76"/>
      <c r="Q465" s="76"/>
      <c r="R465" s="76"/>
      <c r="S465" s="76"/>
      <c r="T465" s="77"/>
      <c r="U465" s="26"/>
      <c r="V465" s="26"/>
      <c r="W465" s="26"/>
      <c r="X465" s="26"/>
      <c r="Y465" s="26"/>
      <c r="Z465" s="26"/>
      <c r="AA465" s="26"/>
      <c r="AB465" s="26"/>
      <c r="AC465" s="26"/>
      <c r="AD465" s="26"/>
      <c r="AE465" s="26"/>
      <c r="AT465" s="3" t="s">
        <v>256</v>
      </c>
      <c r="AU465" s="3" t="s">
        <v>265</v>
      </c>
    </row>
    <row r="466" s="30" customFormat="true" ht="21.75" hidden="false" customHeight="true" outlineLevel="0" collapsed="false">
      <c r="A466" s="26"/>
      <c r="B466" s="27"/>
      <c r="C466" s="246" t="s">
        <v>1706</v>
      </c>
      <c r="D466" s="246" t="s">
        <v>250</v>
      </c>
      <c r="E466" s="247" t="s">
        <v>1707</v>
      </c>
      <c r="F466" s="248" t="s">
        <v>1708</v>
      </c>
      <c r="G466" s="249" t="s">
        <v>291</v>
      </c>
      <c r="H466" s="250" t="n">
        <v>1</v>
      </c>
      <c r="I466" s="251"/>
      <c r="J466" s="252" t="n">
        <f aca="false">ROUND(I466*H466,2)</f>
        <v>0</v>
      </c>
      <c r="K466" s="253"/>
      <c r="L466" s="29"/>
      <c r="M466" s="254"/>
      <c r="N466" s="255" t="s">
        <v>39</v>
      </c>
      <c r="O466" s="76"/>
      <c r="P466" s="256" t="n">
        <f aca="false">O466*H466</f>
        <v>0</v>
      </c>
      <c r="Q466" s="256" t="n">
        <v>0</v>
      </c>
      <c r="R466" s="256" t="n">
        <f aca="false">Q466*H466</f>
        <v>0</v>
      </c>
      <c r="S466" s="256" t="n">
        <v>0</v>
      </c>
      <c r="T466" s="257" t="n">
        <f aca="false">S466*H466</f>
        <v>0</v>
      </c>
      <c r="U466" s="26"/>
      <c r="V466" s="26"/>
      <c r="W466" s="26"/>
      <c r="X466" s="26"/>
      <c r="Y466" s="26"/>
      <c r="Z466" s="26"/>
      <c r="AA466" s="26"/>
      <c r="AB466" s="26"/>
      <c r="AC466" s="26"/>
      <c r="AD466" s="26"/>
      <c r="AE466" s="26"/>
      <c r="AR466" s="258" t="s">
        <v>302</v>
      </c>
      <c r="AT466" s="258" t="s">
        <v>250</v>
      </c>
      <c r="AU466" s="258" t="s">
        <v>265</v>
      </c>
      <c r="AY466" s="3" t="s">
        <v>247</v>
      </c>
      <c r="BE466" s="137" t="n">
        <f aca="false">IF(N466="základní",J466,0)</f>
        <v>0</v>
      </c>
      <c r="BF466" s="137" t="n">
        <f aca="false">IF(N466="snížená",J466,0)</f>
        <v>0</v>
      </c>
      <c r="BG466" s="137" t="n">
        <f aca="false">IF(N466="zákl. přenesená",J466,0)</f>
        <v>0</v>
      </c>
      <c r="BH466" s="137" t="n">
        <f aca="false">IF(N466="sníž. přenesená",J466,0)</f>
        <v>0</v>
      </c>
      <c r="BI466" s="137" t="n">
        <f aca="false">IF(N466="nulová",J466,0)</f>
        <v>0</v>
      </c>
      <c r="BJ466" s="3" t="s">
        <v>81</v>
      </c>
      <c r="BK466" s="137" t="n">
        <f aca="false">ROUND(I466*H466,2)</f>
        <v>0</v>
      </c>
      <c r="BL466" s="3" t="s">
        <v>302</v>
      </c>
      <c r="BM466" s="258" t="s">
        <v>1709</v>
      </c>
    </row>
    <row r="467" s="30" customFormat="true" ht="10.2" hidden="false" customHeight="false" outlineLevel="0" collapsed="false">
      <c r="A467" s="26"/>
      <c r="B467" s="27"/>
      <c r="C467" s="28"/>
      <c r="D467" s="259" t="s">
        <v>256</v>
      </c>
      <c r="E467" s="28"/>
      <c r="F467" s="260" t="s">
        <v>1708</v>
      </c>
      <c r="G467" s="28"/>
      <c r="H467" s="28"/>
      <c r="I467" s="211"/>
      <c r="J467" s="28"/>
      <c r="K467" s="28"/>
      <c r="L467" s="29"/>
      <c r="M467" s="261"/>
      <c r="N467" s="262"/>
      <c r="O467" s="76"/>
      <c r="P467" s="76"/>
      <c r="Q467" s="76"/>
      <c r="R467" s="76"/>
      <c r="S467" s="76"/>
      <c r="T467" s="77"/>
      <c r="U467" s="26"/>
      <c r="V467" s="26"/>
      <c r="W467" s="26"/>
      <c r="X467" s="26"/>
      <c r="Y467" s="26"/>
      <c r="Z467" s="26"/>
      <c r="AA467" s="26"/>
      <c r="AB467" s="26"/>
      <c r="AC467" s="26"/>
      <c r="AD467" s="26"/>
      <c r="AE467" s="26"/>
      <c r="AT467" s="3" t="s">
        <v>256</v>
      </c>
      <c r="AU467" s="3" t="s">
        <v>265</v>
      </c>
    </row>
    <row r="468" s="30" customFormat="true" ht="16.5" hidden="false" customHeight="true" outlineLevel="0" collapsed="false">
      <c r="A468" s="26"/>
      <c r="B468" s="27"/>
      <c r="C468" s="246" t="s">
        <v>1710</v>
      </c>
      <c r="D468" s="246" t="s">
        <v>250</v>
      </c>
      <c r="E468" s="247" t="s">
        <v>1697</v>
      </c>
      <c r="F468" s="248" t="s">
        <v>1698</v>
      </c>
      <c r="G468" s="249" t="s">
        <v>291</v>
      </c>
      <c r="H468" s="250" t="n">
        <v>1</v>
      </c>
      <c r="I468" s="251"/>
      <c r="J468" s="252" t="n">
        <f aca="false">ROUND(I468*H468,2)</f>
        <v>0</v>
      </c>
      <c r="K468" s="253"/>
      <c r="L468" s="29"/>
      <c r="M468" s="254"/>
      <c r="N468" s="255" t="s">
        <v>39</v>
      </c>
      <c r="O468" s="76"/>
      <c r="P468" s="256" t="n">
        <f aca="false">O468*H468</f>
        <v>0</v>
      </c>
      <c r="Q468" s="256" t="n">
        <v>0</v>
      </c>
      <c r="R468" s="256" t="n">
        <f aca="false">Q468*H468</f>
        <v>0</v>
      </c>
      <c r="S468" s="256" t="n">
        <v>0</v>
      </c>
      <c r="T468" s="257" t="n">
        <f aca="false">S468*H468</f>
        <v>0</v>
      </c>
      <c r="U468" s="26"/>
      <c r="V468" s="26"/>
      <c r="W468" s="26"/>
      <c r="X468" s="26"/>
      <c r="Y468" s="26"/>
      <c r="Z468" s="26"/>
      <c r="AA468" s="26"/>
      <c r="AB468" s="26"/>
      <c r="AC468" s="26"/>
      <c r="AD468" s="26"/>
      <c r="AE468" s="26"/>
      <c r="AR468" s="258" t="s">
        <v>302</v>
      </c>
      <c r="AT468" s="258" t="s">
        <v>250</v>
      </c>
      <c r="AU468" s="258" t="s">
        <v>265</v>
      </c>
      <c r="AY468" s="3" t="s">
        <v>247</v>
      </c>
      <c r="BE468" s="137" t="n">
        <f aca="false">IF(N468="základní",J468,0)</f>
        <v>0</v>
      </c>
      <c r="BF468" s="137" t="n">
        <f aca="false">IF(N468="snížená",J468,0)</f>
        <v>0</v>
      </c>
      <c r="BG468" s="137" t="n">
        <f aca="false">IF(N468="zákl. přenesená",J468,0)</f>
        <v>0</v>
      </c>
      <c r="BH468" s="137" t="n">
        <f aca="false">IF(N468="sníž. přenesená",J468,0)</f>
        <v>0</v>
      </c>
      <c r="BI468" s="137" t="n">
        <f aca="false">IF(N468="nulová",J468,0)</f>
        <v>0</v>
      </c>
      <c r="BJ468" s="3" t="s">
        <v>81</v>
      </c>
      <c r="BK468" s="137" t="n">
        <f aca="false">ROUND(I468*H468,2)</f>
        <v>0</v>
      </c>
      <c r="BL468" s="3" t="s">
        <v>302</v>
      </c>
      <c r="BM468" s="258" t="s">
        <v>1711</v>
      </c>
    </row>
    <row r="469" s="30" customFormat="true" ht="19.2" hidden="false" customHeight="false" outlineLevel="0" collapsed="false">
      <c r="A469" s="26"/>
      <c r="B469" s="27"/>
      <c r="C469" s="28"/>
      <c r="D469" s="259" t="s">
        <v>256</v>
      </c>
      <c r="E469" s="28"/>
      <c r="F469" s="260" t="s">
        <v>1700</v>
      </c>
      <c r="G469" s="28"/>
      <c r="H469" s="28"/>
      <c r="I469" s="211"/>
      <c r="J469" s="28"/>
      <c r="K469" s="28"/>
      <c r="L469" s="29"/>
      <c r="M469" s="261"/>
      <c r="N469" s="262"/>
      <c r="O469" s="76"/>
      <c r="P469" s="76"/>
      <c r="Q469" s="76"/>
      <c r="R469" s="76"/>
      <c r="S469" s="76"/>
      <c r="T469" s="77"/>
      <c r="U469" s="26"/>
      <c r="V469" s="26"/>
      <c r="W469" s="26"/>
      <c r="X469" s="26"/>
      <c r="Y469" s="26"/>
      <c r="Z469" s="26"/>
      <c r="AA469" s="26"/>
      <c r="AB469" s="26"/>
      <c r="AC469" s="26"/>
      <c r="AD469" s="26"/>
      <c r="AE469" s="26"/>
      <c r="AT469" s="3" t="s">
        <v>256</v>
      </c>
      <c r="AU469" s="3" t="s">
        <v>265</v>
      </c>
    </row>
    <row r="470" s="30" customFormat="true" ht="16.5" hidden="false" customHeight="true" outlineLevel="0" collapsed="false">
      <c r="A470" s="26"/>
      <c r="B470" s="27"/>
      <c r="C470" s="263" t="s">
        <v>1712</v>
      </c>
      <c r="D470" s="263" t="s">
        <v>288</v>
      </c>
      <c r="E470" s="264" t="s">
        <v>1713</v>
      </c>
      <c r="F470" s="265" t="s">
        <v>1714</v>
      </c>
      <c r="G470" s="266" t="s">
        <v>291</v>
      </c>
      <c r="H470" s="267" t="n">
        <v>1</v>
      </c>
      <c r="I470" s="268"/>
      <c r="J470" s="269" t="n">
        <f aca="false">ROUND(I470*H470,2)</f>
        <v>0</v>
      </c>
      <c r="K470" s="270"/>
      <c r="L470" s="271"/>
      <c r="M470" s="272"/>
      <c r="N470" s="273" t="s">
        <v>39</v>
      </c>
      <c r="O470" s="76"/>
      <c r="P470" s="256" t="n">
        <f aca="false">O470*H470</f>
        <v>0</v>
      </c>
      <c r="Q470" s="256" t="n">
        <v>9E-005</v>
      </c>
      <c r="R470" s="256" t="n">
        <f aca="false">Q470*H470</f>
        <v>9E-005</v>
      </c>
      <c r="S470" s="256" t="n">
        <v>0</v>
      </c>
      <c r="T470" s="257" t="n">
        <f aca="false">S470*H470</f>
        <v>0</v>
      </c>
      <c r="U470" s="26"/>
      <c r="V470" s="26"/>
      <c r="W470" s="26"/>
      <c r="X470" s="26"/>
      <c r="Y470" s="26"/>
      <c r="Z470" s="26"/>
      <c r="AA470" s="26"/>
      <c r="AB470" s="26"/>
      <c r="AC470" s="26"/>
      <c r="AD470" s="26"/>
      <c r="AE470" s="26"/>
      <c r="AR470" s="258" t="s">
        <v>324</v>
      </c>
      <c r="AT470" s="258" t="s">
        <v>288</v>
      </c>
      <c r="AU470" s="258" t="s">
        <v>265</v>
      </c>
      <c r="AY470" s="3" t="s">
        <v>247</v>
      </c>
      <c r="BE470" s="137" t="n">
        <f aca="false">IF(N470="základní",J470,0)</f>
        <v>0</v>
      </c>
      <c r="BF470" s="137" t="n">
        <f aca="false">IF(N470="snížená",J470,0)</f>
        <v>0</v>
      </c>
      <c r="BG470" s="137" t="n">
        <f aca="false">IF(N470="zákl. přenesená",J470,0)</f>
        <v>0</v>
      </c>
      <c r="BH470" s="137" t="n">
        <f aca="false">IF(N470="sníž. přenesená",J470,0)</f>
        <v>0</v>
      </c>
      <c r="BI470" s="137" t="n">
        <f aca="false">IF(N470="nulová",J470,0)</f>
        <v>0</v>
      </c>
      <c r="BJ470" s="3" t="s">
        <v>81</v>
      </c>
      <c r="BK470" s="137" t="n">
        <f aca="false">ROUND(I470*H470,2)</f>
        <v>0</v>
      </c>
      <c r="BL470" s="3" t="s">
        <v>302</v>
      </c>
      <c r="BM470" s="258" t="s">
        <v>1715</v>
      </c>
    </row>
    <row r="471" s="30" customFormat="true" ht="10.2" hidden="false" customHeight="false" outlineLevel="0" collapsed="false">
      <c r="A471" s="26"/>
      <c r="B471" s="27"/>
      <c r="C471" s="28"/>
      <c r="D471" s="259" t="s">
        <v>256</v>
      </c>
      <c r="E471" s="28"/>
      <c r="F471" s="260" t="s">
        <v>1705</v>
      </c>
      <c r="G471" s="28"/>
      <c r="H471" s="28"/>
      <c r="I471" s="211"/>
      <c r="J471" s="28"/>
      <c r="K471" s="28"/>
      <c r="L471" s="29"/>
      <c r="M471" s="261"/>
      <c r="N471" s="262"/>
      <c r="O471" s="76"/>
      <c r="P471" s="76"/>
      <c r="Q471" s="76"/>
      <c r="R471" s="76"/>
      <c r="S471" s="76"/>
      <c r="T471" s="77"/>
      <c r="U471" s="26"/>
      <c r="V471" s="26"/>
      <c r="W471" s="26"/>
      <c r="X471" s="26"/>
      <c r="Y471" s="26"/>
      <c r="Z471" s="26"/>
      <c r="AA471" s="26"/>
      <c r="AB471" s="26"/>
      <c r="AC471" s="26"/>
      <c r="AD471" s="26"/>
      <c r="AE471" s="26"/>
      <c r="AT471" s="3" t="s">
        <v>256</v>
      </c>
      <c r="AU471" s="3" t="s">
        <v>265</v>
      </c>
    </row>
    <row r="472" s="30" customFormat="true" ht="37.8" hidden="false" customHeight="true" outlineLevel="0" collapsed="false">
      <c r="A472" s="26"/>
      <c r="B472" s="27"/>
      <c r="C472" s="246" t="s">
        <v>1110</v>
      </c>
      <c r="D472" s="246" t="s">
        <v>250</v>
      </c>
      <c r="E472" s="247" t="s">
        <v>1111</v>
      </c>
      <c r="F472" s="248" t="s">
        <v>1112</v>
      </c>
      <c r="G472" s="249" t="s">
        <v>291</v>
      </c>
      <c r="H472" s="250" t="n">
        <v>1</v>
      </c>
      <c r="I472" s="251"/>
      <c r="J472" s="252" t="n">
        <f aca="false">ROUND(I472*H472,2)</f>
        <v>0</v>
      </c>
      <c r="K472" s="253"/>
      <c r="L472" s="29"/>
      <c r="M472" s="254"/>
      <c r="N472" s="255" t="s">
        <v>39</v>
      </c>
      <c r="O472" s="76"/>
      <c r="P472" s="256" t="n">
        <f aca="false">O472*H472</f>
        <v>0</v>
      </c>
      <c r="Q472" s="256" t="n">
        <v>0</v>
      </c>
      <c r="R472" s="256" t="n">
        <f aca="false">Q472*H472</f>
        <v>0</v>
      </c>
      <c r="S472" s="256" t="n">
        <v>5E-005</v>
      </c>
      <c r="T472" s="257" t="n">
        <f aca="false">S472*H472</f>
        <v>5E-005</v>
      </c>
      <c r="U472" s="26"/>
      <c r="V472" s="26"/>
      <c r="W472" s="26"/>
      <c r="X472" s="26"/>
      <c r="Y472" s="26"/>
      <c r="Z472" s="26"/>
      <c r="AA472" s="26"/>
      <c r="AB472" s="26"/>
      <c r="AC472" s="26"/>
      <c r="AD472" s="26"/>
      <c r="AE472" s="26"/>
      <c r="AR472" s="258" t="s">
        <v>302</v>
      </c>
      <c r="AT472" s="258" t="s">
        <v>250</v>
      </c>
      <c r="AU472" s="258" t="s">
        <v>265</v>
      </c>
      <c r="AY472" s="3" t="s">
        <v>247</v>
      </c>
      <c r="BE472" s="137" t="n">
        <f aca="false">IF(N472="základní",J472,0)</f>
        <v>0</v>
      </c>
      <c r="BF472" s="137" t="n">
        <f aca="false">IF(N472="snížená",J472,0)</f>
        <v>0</v>
      </c>
      <c r="BG472" s="137" t="n">
        <f aca="false">IF(N472="zákl. přenesená",J472,0)</f>
        <v>0</v>
      </c>
      <c r="BH472" s="137" t="n">
        <f aca="false">IF(N472="sníž. přenesená",J472,0)</f>
        <v>0</v>
      </c>
      <c r="BI472" s="137" t="n">
        <f aca="false">IF(N472="nulová",J472,0)</f>
        <v>0</v>
      </c>
      <c r="BJ472" s="3" t="s">
        <v>81</v>
      </c>
      <c r="BK472" s="137" t="n">
        <f aca="false">ROUND(I472*H472,2)</f>
        <v>0</v>
      </c>
      <c r="BL472" s="3" t="s">
        <v>302</v>
      </c>
      <c r="BM472" s="258" t="s">
        <v>1113</v>
      </c>
    </row>
    <row r="473" s="30" customFormat="true" ht="76.8" hidden="false" customHeight="false" outlineLevel="0" collapsed="false">
      <c r="A473" s="26"/>
      <c r="B473" s="27"/>
      <c r="C473" s="28"/>
      <c r="D473" s="259" t="s">
        <v>256</v>
      </c>
      <c r="E473" s="28"/>
      <c r="F473" s="260" t="s">
        <v>1114</v>
      </c>
      <c r="G473" s="28"/>
      <c r="H473" s="28"/>
      <c r="I473" s="211"/>
      <c r="J473" s="28"/>
      <c r="K473" s="28"/>
      <c r="L473" s="29"/>
      <c r="M473" s="261"/>
      <c r="N473" s="262"/>
      <c r="O473" s="76"/>
      <c r="P473" s="76"/>
      <c r="Q473" s="76"/>
      <c r="R473" s="76"/>
      <c r="S473" s="76"/>
      <c r="T473" s="77"/>
      <c r="U473" s="26"/>
      <c r="V473" s="26"/>
      <c r="W473" s="26"/>
      <c r="X473" s="26"/>
      <c r="Y473" s="26"/>
      <c r="Z473" s="26"/>
      <c r="AA473" s="26"/>
      <c r="AB473" s="26"/>
      <c r="AC473" s="26"/>
      <c r="AD473" s="26"/>
      <c r="AE473" s="26"/>
      <c r="AT473" s="3" t="s">
        <v>256</v>
      </c>
      <c r="AU473" s="3" t="s">
        <v>265</v>
      </c>
    </row>
    <row r="474" s="229" customFormat="true" ht="22.8" hidden="false" customHeight="true" outlineLevel="0" collapsed="false">
      <c r="B474" s="230"/>
      <c r="C474" s="231"/>
      <c r="D474" s="232" t="s">
        <v>73</v>
      </c>
      <c r="E474" s="244" t="s">
        <v>1126</v>
      </c>
      <c r="F474" s="244" t="s">
        <v>506</v>
      </c>
      <c r="G474" s="231"/>
      <c r="H474" s="231"/>
      <c r="I474" s="234"/>
      <c r="J474" s="245" t="n">
        <f aca="false">BK474</f>
        <v>0</v>
      </c>
      <c r="K474" s="231"/>
      <c r="L474" s="236"/>
      <c r="M474" s="237"/>
      <c r="N474" s="238"/>
      <c r="O474" s="238"/>
      <c r="P474" s="239" t="n">
        <f aca="false">SUM(P475:P494)</f>
        <v>0</v>
      </c>
      <c r="Q474" s="238"/>
      <c r="R474" s="239" t="n">
        <f aca="false">SUM(R475:R494)</f>
        <v>0</v>
      </c>
      <c r="S474" s="238"/>
      <c r="T474" s="240" t="n">
        <f aca="false">SUM(T475:T494)</f>
        <v>0</v>
      </c>
      <c r="AR474" s="241" t="s">
        <v>83</v>
      </c>
      <c r="AT474" s="242" t="s">
        <v>73</v>
      </c>
      <c r="AU474" s="242" t="s">
        <v>81</v>
      </c>
      <c r="AY474" s="241" t="s">
        <v>247</v>
      </c>
      <c r="BK474" s="243" t="n">
        <f aca="false">SUM(BK475:BK494)</f>
        <v>0</v>
      </c>
    </row>
    <row r="475" s="30" customFormat="true" ht="44.25" hidden="false" customHeight="true" outlineLevel="0" collapsed="false">
      <c r="A475" s="26"/>
      <c r="B475" s="27"/>
      <c r="C475" s="246" t="s">
        <v>1470</v>
      </c>
      <c r="D475" s="246" t="s">
        <v>250</v>
      </c>
      <c r="E475" s="247" t="s">
        <v>1118</v>
      </c>
      <c r="F475" s="248" t="s">
        <v>1119</v>
      </c>
      <c r="G475" s="249" t="s">
        <v>1120</v>
      </c>
      <c r="H475" s="250" t="n">
        <v>1</v>
      </c>
      <c r="I475" s="251"/>
      <c r="J475" s="252" t="n">
        <f aca="false">ROUND(I475*H475,2)</f>
        <v>0</v>
      </c>
      <c r="K475" s="253"/>
      <c r="L475" s="29"/>
      <c r="M475" s="254"/>
      <c r="N475" s="255" t="s">
        <v>39</v>
      </c>
      <c r="O475" s="76"/>
      <c r="P475" s="256" t="n">
        <f aca="false">O475*H475</f>
        <v>0</v>
      </c>
      <c r="Q475" s="256" t="n">
        <v>0</v>
      </c>
      <c r="R475" s="256" t="n">
        <f aca="false">Q475*H475</f>
        <v>0</v>
      </c>
      <c r="S475" s="256" t="n">
        <v>0</v>
      </c>
      <c r="T475" s="257" t="n">
        <f aca="false">S475*H475</f>
        <v>0</v>
      </c>
      <c r="U475" s="26"/>
      <c r="V475" s="26"/>
      <c r="W475" s="26"/>
      <c r="X475" s="26"/>
      <c r="Y475" s="26"/>
      <c r="Z475" s="26"/>
      <c r="AA475" s="26"/>
      <c r="AB475" s="26"/>
      <c r="AC475" s="26"/>
      <c r="AD475" s="26"/>
      <c r="AE475" s="26"/>
      <c r="AR475" s="258" t="s">
        <v>302</v>
      </c>
      <c r="AT475" s="258" t="s">
        <v>250</v>
      </c>
      <c r="AU475" s="258" t="s">
        <v>83</v>
      </c>
      <c r="AY475" s="3" t="s">
        <v>247</v>
      </c>
      <c r="BE475" s="137" t="n">
        <f aca="false">IF(N475="základní",J475,0)</f>
        <v>0</v>
      </c>
      <c r="BF475" s="137" t="n">
        <f aca="false">IF(N475="snížená",J475,0)</f>
        <v>0</v>
      </c>
      <c r="BG475" s="137" t="n">
        <f aca="false">IF(N475="zákl. přenesená",J475,0)</f>
        <v>0</v>
      </c>
      <c r="BH475" s="137" t="n">
        <f aca="false">IF(N475="sníž. přenesená",J475,0)</f>
        <v>0</v>
      </c>
      <c r="BI475" s="137" t="n">
        <f aca="false">IF(N475="nulová",J475,0)</f>
        <v>0</v>
      </c>
      <c r="BJ475" s="3" t="s">
        <v>81</v>
      </c>
      <c r="BK475" s="137" t="n">
        <f aca="false">ROUND(I475*H475,2)</f>
        <v>0</v>
      </c>
      <c r="BL475" s="3" t="s">
        <v>302</v>
      </c>
      <c r="BM475" s="258" t="s">
        <v>1471</v>
      </c>
    </row>
    <row r="476" s="30" customFormat="true" ht="28.8" hidden="false" customHeight="false" outlineLevel="0" collapsed="false">
      <c r="A476" s="26"/>
      <c r="B476" s="27"/>
      <c r="C476" s="28"/>
      <c r="D476" s="259" t="s">
        <v>256</v>
      </c>
      <c r="E476" s="28"/>
      <c r="F476" s="260" t="s">
        <v>1119</v>
      </c>
      <c r="G476" s="28"/>
      <c r="H476" s="28"/>
      <c r="I476" s="211"/>
      <c r="J476" s="28"/>
      <c r="K476" s="28"/>
      <c r="L476" s="29"/>
      <c r="M476" s="261"/>
      <c r="N476" s="262"/>
      <c r="O476" s="76"/>
      <c r="P476" s="76"/>
      <c r="Q476" s="76"/>
      <c r="R476" s="76"/>
      <c r="S476" s="76"/>
      <c r="T476" s="77"/>
      <c r="U476" s="26"/>
      <c r="V476" s="26"/>
      <c r="W476" s="26"/>
      <c r="X476" s="26"/>
      <c r="Y476" s="26"/>
      <c r="Z476" s="26"/>
      <c r="AA476" s="26"/>
      <c r="AB476" s="26"/>
      <c r="AC476" s="26"/>
      <c r="AD476" s="26"/>
      <c r="AE476" s="26"/>
      <c r="AT476" s="3" t="s">
        <v>256</v>
      </c>
      <c r="AU476" s="3" t="s">
        <v>83</v>
      </c>
    </row>
    <row r="477" s="30" customFormat="true" ht="44.25" hidden="false" customHeight="true" outlineLevel="0" collapsed="false">
      <c r="A477" s="26"/>
      <c r="B477" s="27"/>
      <c r="C477" s="246" t="s">
        <v>1472</v>
      </c>
      <c r="D477" s="246" t="s">
        <v>250</v>
      </c>
      <c r="E477" s="247" t="s">
        <v>1123</v>
      </c>
      <c r="F477" s="248" t="s">
        <v>1124</v>
      </c>
      <c r="G477" s="249" t="s">
        <v>1120</v>
      </c>
      <c r="H477" s="250" t="n">
        <v>1</v>
      </c>
      <c r="I477" s="251"/>
      <c r="J477" s="252" t="n">
        <f aca="false">ROUND(I477*H477,2)</f>
        <v>0</v>
      </c>
      <c r="K477" s="253"/>
      <c r="L477" s="29"/>
      <c r="M477" s="254"/>
      <c r="N477" s="255" t="s">
        <v>39</v>
      </c>
      <c r="O477" s="76"/>
      <c r="P477" s="256" t="n">
        <f aca="false">O477*H477</f>
        <v>0</v>
      </c>
      <c r="Q477" s="256" t="n">
        <v>0</v>
      </c>
      <c r="R477" s="256" t="n">
        <f aca="false">Q477*H477</f>
        <v>0</v>
      </c>
      <c r="S477" s="256" t="n">
        <v>0</v>
      </c>
      <c r="T477" s="257" t="n">
        <f aca="false">S477*H477</f>
        <v>0</v>
      </c>
      <c r="U477" s="26"/>
      <c r="V477" s="26"/>
      <c r="W477" s="26"/>
      <c r="X477" s="26"/>
      <c r="Y477" s="26"/>
      <c r="Z477" s="26"/>
      <c r="AA477" s="26"/>
      <c r="AB477" s="26"/>
      <c r="AC477" s="26"/>
      <c r="AD477" s="26"/>
      <c r="AE477" s="26"/>
      <c r="AR477" s="258" t="s">
        <v>302</v>
      </c>
      <c r="AT477" s="258" t="s">
        <v>250</v>
      </c>
      <c r="AU477" s="258" t="s">
        <v>83</v>
      </c>
      <c r="AY477" s="3" t="s">
        <v>247</v>
      </c>
      <c r="BE477" s="137" t="n">
        <f aca="false">IF(N477="základní",J477,0)</f>
        <v>0</v>
      </c>
      <c r="BF477" s="137" t="n">
        <f aca="false">IF(N477="snížená",J477,0)</f>
        <v>0</v>
      </c>
      <c r="BG477" s="137" t="n">
        <f aca="false">IF(N477="zákl. přenesená",J477,0)</f>
        <v>0</v>
      </c>
      <c r="BH477" s="137" t="n">
        <f aca="false">IF(N477="sníž. přenesená",J477,0)</f>
        <v>0</v>
      </c>
      <c r="BI477" s="137" t="n">
        <f aca="false">IF(N477="nulová",J477,0)</f>
        <v>0</v>
      </c>
      <c r="BJ477" s="3" t="s">
        <v>81</v>
      </c>
      <c r="BK477" s="137" t="n">
        <f aca="false">ROUND(I477*H477,2)</f>
        <v>0</v>
      </c>
      <c r="BL477" s="3" t="s">
        <v>302</v>
      </c>
      <c r="BM477" s="258" t="s">
        <v>1473</v>
      </c>
    </row>
    <row r="478" s="30" customFormat="true" ht="28.8" hidden="false" customHeight="false" outlineLevel="0" collapsed="false">
      <c r="A478" s="26"/>
      <c r="B478" s="27"/>
      <c r="C478" s="28"/>
      <c r="D478" s="259" t="s">
        <v>256</v>
      </c>
      <c r="E478" s="28"/>
      <c r="F478" s="260" t="s">
        <v>1124</v>
      </c>
      <c r="G478" s="28"/>
      <c r="H478" s="28"/>
      <c r="I478" s="211"/>
      <c r="J478" s="28"/>
      <c r="K478" s="28"/>
      <c r="L478" s="29"/>
      <c r="M478" s="261"/>
      <c r="N478" s="262"/>
      <c r="O478" s="76"/>
      <c r="P478" s="76"/>
      <c r="Q478" s="76"/>
      <c r="R478" s="76"/>
      <c r="S478" s="76"/>
      <c r="T478" s="77"/>
      <c r="U478" s="26"/>
      <c r="V478" s="26"/>
      <c r="W478" s="26"/>
      <c r="X478" s="26"/>
      <c r="Y478" s="26"/>
      <c r="Z478" s="26"/>
      <c r="AA478" s="26"/>
      <c r="AB478" s="26"/>
      <c r="AC478" s="26"/>
      <c r="AD478" s="26"/>
      <c r="AE478" s="26"/>
      <c r="AT478" s="3" t="s">
        <v>256</v>
      </c>
      <c r="AU478" s="3" t="s">
        <v>83</v>
      </c>
    </row>
    <row r="479" s="30" customFormat="true" ht="33" hidden="false" customHeight="true" outlineLevel="0" collapsed="false">
      <c r="A479" s="26"/>
      <c r="B479" s="27"/>
      <c r="C479" s="246" t="s">
        <v>1136</v>
      </c>
      <c r="D479" s="246" t="s">
        <v>250</v>
      </c>
      <c r="E479" s="247" t="s">
        <v>1137</v>
      </c>
      <c r="F479" s="248" t="s">
        <v>1138</v>
      </c>
      <c r="G479" s="249" t="s">
        <v>1120</v>
      </c>
      <c r="H479" s="250" t="n">
        <v>0.5</v>
      </c>
      <c r="I479" s="251"/>
      <c r="J479" s="252" t="n">
        <f aca="false">ROUND(I479*H479,2)</f>
        <v>0</v>
      </c>
      <c r="K479" s="253"/>
      <c r="L479" s="29"/>
      <c r="M479" s="254"/>
      <c r="N479" s="255" t="s">
        <v>39</v>
      </c>
      <c r="O479" s="76"/>
      <c r="P479" s="256" t="n">
        <f aca="false">O479*H479</f>
        <v>0</v>
      </c>
      <c r="Q479" s="256" t="n">
        <v>0</v>
      </c>
      <c r="R479" s="256" t="n">
        <f aca="false">Q479*H479</f>
        <v>0</v>
      </c>
      <c r="S479" s="256" t="n">
        <v>0</v>
      </c>
      <c r="T479" s="257" t="n">
        <f aca="false">S479*H479</f>
        <v>0</v>
      </c>
      <c r="U479" s="26"/>
      <c r="V479" s="26"/>
      <c r="W479" s="26"/>
      <c r="X479" s="26"/>
      <c r="Y479" s="26"/>
      <c r="Z479" s="26"/>
      <c r="AA479" s="26"/>
      <c r="AB479" s="26"/>
      <c r="AC479" s="26"/>
      <c r="AD479" s="26"/>
      <c r="AE479" s="26"/>
      <c r="AR479" s="258" t="s">
        <v>302</v>
      </c>
      <c r="AT479" s="258" t="s">
        <v>250</v>
      </c>
      <c r="AU479" s="258" t="s">
        <v>83</v>
      </c>
      <c r="AY479" s="3" t="s">
        <v>247</v>
      </c>
      <c r="BE479" s="137" t="n">
        <f aca="false">IF(N479="základní",J479,0)</f>
        <v>0</v>
      </c>
      <c r="BF479" s="137" t="n">
        <f aca="false">IF(N479="snížená",J479,0)</f>
        <v>0</v>
      </c>
      <c r="BG479" s="137" t="n">
        <f aca="false">IF(N479="zákl. přenesená",J479,0)</f>
        <v>0</v>
      </c>
      <c r="BH479" s="137" t="n">
        <f aca="false">IF(N479="sníž. přenesená",J479,0)</f>
        <v>0</v>
      </c>
      <c r="BI479" s="137" t="n">
        <f aca="false">IF(N479="nulová",J479,0)</f>
        <v>0</v>
      </c>
      <c r="BJ479" s="3" t="s">
        <v>81</v>
      </c>
      <c r="BK479" s="137" t="n">
        <f aca="false">ROUND(I479*H479,2)</f>
        <v>0</v>
      </c>
      <c r="BL479" s="3" t="s">
        <v>302</v>
      </c>
      <c r="BM479" s="258" t="s">
        <v>1139</v>
      </c>
    </row>
    <row r="480" s="30" customFormat="true" ht="28.8" hidden="false" customHeight="false" outlineLevel="0" collapsed="false">
      <c r="A480" s="26"/>
      <c r="B480" s="27"/>
      <c r="C480" s="28"/>
      <c r="D480" s="259" t="s">
        <v>256</v>
      </c>
      <c r="E480" s="28"/>
      <c r="F480" s="260" t="s">
        <v>1140</v>
      </c>
      <c r="G480" s="28"/>
      <c r="H480" s="28"/>
      <c r="I480" s="211"/>
      <c r="J480" s="28"/>
      <c r="K480" s="28"/>
      <c r="L480" s="29"/>
      <c r="M480" s="261"/>
      <c r="N480" s="262"/>
      <c r="O480" s="76"/>
      <c r="P480" s="76"/>
      <c r="Q480" s="76"/>
      <c r="R480" s="76"/>
      <c r="S480" s="76"/>
      <c r="T480" s="77"/>
      <c r="U480" s="26"/>
      <c r="V480" s="26"/>
      <c r="W480" s="26"/>
      <c r="X480" s="26"/>
      <c r="Y480" s="26"/>
      <c r="Z480" s="26"/>
      <c r="AA480" s="26"/>
      <c r="AB480" s="26"/>
      <c r="AC480" s="26"/>
      <c r="AD480" s="26"/>
      <c r="AE480" s="26"/>
      <c r="AT480" s="3" t="s">
        <v>256</v>
      </c>
      <c r="AU480" s="3" t="s">
        <v>83</v>
      </c>
    </row>
    <row r="481" s="30" customFormat="true" ht="37.8" hidden="false" customHeight="true" outlineLevel="0" collapsed="false">
      <c r="A481" s="26"/>
      <c r="B481" s="27"/>
      <c r="C481" s="246" t="s">
        <v>1989</v>
      </c>
      <c r="D481" s="246" t="s">
        <v>250</v>
      </c>
      <c r="E481" s="247" t="s">
        <v>1990</v>
      </c>
      <c r="F481" s="248" t="s">
        <v>1991</v>
      </c>
      <c r="G481" s="249" t="s">
        <v>1120</v>
      </c>
      <c r="H481" s="250" t="n">
        <v>1</v>
      </c>
      <c r="I481" s="251"/>
      <c r="J481" s="252" t="n">
        <f aca="false">ROUND(I481*H481,2)</f>
        <v>0</v>
      </c>
      <c r="K481" s="253"/>
      <c r="L481" s="29"/>
      <c r="M481" s="254"/>
      <c r="N481" s="255" t="s">
        <v>39</v>
      </c>
      <c r="O481" s="76"/>
      <c r="P481" s="256" t="n">
        <f aca="false">O481*H481</f>
        <v>0</v>
      </c>
      <c r="Q481" s="256" t="n">
        <v>0</v>
      </c>
      <c r="R481" s="256" t="n">
        <f aca="false">Q481*H481</f>
        <v>0</v>
      </c>
      <c r="S481" s="256" t="n">
        <v>0</v>
      </c>
      <c r="T481" s="257" t="n">
        <f aca="false">S481*H481</f>
        <v>0</v>
      </c>
      <c r="U481" s="26"/>
      <c r="V481" s="26"/>
      <c r="W481" s="26"/>
      <c r="X481" s="26"/>
      <c r="Y481" s="26"/>
      <c r="Z481" s="26"/>
      <c r="AA481" s="26"/>
      <c r="AB481" s="26"/>
      <c r="AC481" s="26"/>
      <c r="AD481" s="26"/>
      <c r="AE481" s="26"/>
      <c r="AR481" s="258" t="s">
        <v>302</v>
      </c>
      <c r="AT481" s="258" t="s">
        <v>250</v>
      </c>
      <c r="AU481" s="258" t="s">
        <v>83</v>
      </c>
      <c r="AY481" s="3" t="s">
        <v>247</v>
      </c>
      <c r="BE481" s="137" t="n">
        <f aca="false">IF(N481="základní",J481,0)</f>
        <v>0</v>
      </c>
      <c r="BF481" s="137" t="n">
        <f aca="false">IF(N481="snížená",J481,0)</f>
        <v>0</v>
      </c>
      <c r="BG481" s="137" t="n">
        <f aca="false">IF(N481="zákl. přenesená",J481,0)</f>
        <v>0</v>
      </c>
      <c r="BH481" s="137" t="n">
        <f aca="false">IF(N481="sníž. přenesená",J481,0)</f>
        <v>0</v>
      </c>
      <c r="BI481" s="137" t="n">
        <f aca="false">IF(N481="nulová",J481,0)</f>
        <v>0</v>
      </c>
      <c r="BJ481" s="3" t="s">
        <v>81</v>
      </c>
      <c r="BK481" s="137" t="n">
        <f aca="false">ROUND(I481*H481,2)</f>
        <v>0</v>
      </c>
      <c r="BL481" s="3" t="s">
        <v>302</v>
      </c>
      <c r="BM481" s="258" t="s">
        <v>1992</v>
      </c>
    </row>
    <row r="482" s="30" customFormat="true" ht="28.8" hidden="false" customHeight="false" outlineLevel="0" collapsed="false">
      <c r="A482" s="26"/>
      <c r="B482" s="27"/>
      <c r="C482" s="28"/>
      <c r="D482" s="259" t="s">
        <v>256</v>
      </c>
      <c r="E482" s="28"/>
      <c r="F482" s="260" t="s">
        <v>1991</v>
      </c>
      <c r="G482" s="28"/>
      <c r="H482" s="28"/>
      <c r="I482" s="211"/>
      <c r="J482" s="28"/>
      <c r="K482" s="28"/>
      <c r="L482" s="29"/>
      <c r="M482" s="261"/>
      <c r="N482" s="262"/>
      <c r="O482" s="76"/>
      <c r="P482" s="76"/>
      <c r="Q482" s="76"/>
      <c r="R482" s="76"/>
      <c r="S482" s="76"/>
      <c r="T482" s="77"/>
      <c r="U482" s="26"/>
      <c r="V482" s="26"/>
      <c r="W482" s="26"/>
      <c r="X482" s="26"/>
      <c r="Y482" s="26"/>
      <c r="Z482" s="26"/>
      <c r="AA482" s="26"/>
      <c r="AB482" s="26"/>
      <c r="AC482" s="26"/>
      <c r="AD482" s="26"/>
      <c r="AE482" s="26"/>
      <c r="AT482" s="3" t="s">
        <v>256</v>
      </c>
      <c r="AU482" s="3" t="s">
        <v>83</v>
      </c>
    </row>
    <row r="483" s="30" customFormat="true" ht="24.15" hidden="false" customHeight="true" outlineLevel="0" collapsed="false">
      <c r="A483" s="26"/>
      <c r="B483" s="27"/>
      <c r="C483" s="246" t="s">
        <v>1141</v>
      </c>
      <c r="D483" s="246" t="s">
        <v>250</v>
      </c>
      <c r="E483" s="247" t="s">
        <v>1142</v>
      </c>
      <c r="F483" s="248" t="s">
        <v>1143</v>
      </c>
      <c r="G483" s="249" t="s">
        <v>291</v>
      </c>
      <c r="H483" s="250" t="n">
        <v>1</v>
      </c>
      <c r="I483" s="251"/>
      <c r="J483" s="252" t="n">
        <f aca="false">ROUND(I483*H483,2)</f>
        <v>0</v>
      </c>
      <c r="K483" s="253"/>
      <c r="L483" s="29"/>
      <c r="M483" s="254"/>
      <c r="N483" s="255" t="s">
        <v>39</v>
      </c>
      <c r="O483" s="76"/>
      <c r="P483" s="256" t="n">
        <f aca="false">O483*H483</f>
        <v>0</v>
      </c>
      <c r="Q483" s="256" t="n">
        <v>0</v>
      </c>
      <c r="R483" s="256" t="n">
        <f aca="false">Q483*H483</f>
        <v>0</v>
      </c>
      <c r="S483" s="256" t="n">
        <v>0</v>
      </c>
      <c r="T483" s="257" t="n">
        <f aca="false">S483*H483</f>
        <v>0</v>
      </c>
      <c r="U483" s="26"/>
      <c r="V483" s="26"/>
      <c r="W483" s="26"/>
      <c r="X483" s="26"/>
      <c r="Y483" s="26"/>
      <c r="Z483" s="26"/>
      <c r="AA483" s="26"/>
      <c r="AB483" s="26"/>
      <c r="AC483" s="26"/>
      <c r="AD483" s="26"/>
      <c r="AE483" s="26"/>
      <c r="AR483" s="258" t="s">
        <v>302</v>
      </c>
      <c r="AT483" s="258" t="s">
        <v>250</v>
      </c>
      <c r="AU483" s="258" t="s">
        <v>83</v>
      </c>
      <c r="AY483" s="3" t="s">
        <v>247</v>
      </c>
      <c r="BE483" s="137" t="n">
        <f aca="false">IF(N483="základní",J483,0)</f>
        <v>0</v>
      </c>
      <c r="BF483" s="137" t="n">
        <f aca="false">IF(N483="snížená",J483,0)</f>
        <v>0</v>
      </c>
      <c r="BG483" s="137" t="n">
        <f aca="false">IF(N483="zákl. přenesená",J483,0)</f>
        <v>0</v>
      </c>
      <c r="BH483" s="137" t="n">
        <f aca="false">IF(N483="sníž. přenesená",J483,0)</f>
        <v>0</v>
      </c>
      <c r="BI483" s="137" t="n">
        <f aca="false">IF(N483="nulová",J483,0)</f>
        <v>0</v>
      </c>
      <c r="BJ483" s="3" t="s">
        <v>81</v>
      </c>
      <c r="BK483" s="137" t="n">
        <f aca="false">ROUND(I483*H483,2)</f>
        <v>0</v>
      </c>
      <c r="BL483" s="3" t="s">
        <v>302</v>
      </c>
      <c r="BM483" s="258" t="s">
        <v>1144</v>
      </c>
    </row>
    <row r="484" s="30" customFormat="true" ht="38.4" hidden="false" customHeight="false" outlineLevel="0" collapsed="false">
      <c r="A484" s="26"/>
      <c r="B484" s="27"/>
      <c r="C484" s="28"/>
      <c r="D484" s="259" t="s">
        <v>256</v>
      </c>
      <c r="E484" s="28"/>
      <c r="F484" s="260" t="s">
        <v>1145</v>
      </c>
      <c r="G484" s="28"/>
      <c r="H484" s="28"/>
      <c r="I484" s="211"/>
      <c r="J484" s="28"/>
      <c r="K484" s="28"/>
      <c r="L484" s="29"/>
      <c r="M484" s="261"/>
      <c r="N484" s="262"/>
      <c r="O484" s="76"/>
      <c r="P484" s="76"/>
      <c r="Q484" s="76"/>
      <c r="R484" s="76"/>
      <c r="S484" s="76"/>
      <c r="T484" s="77"/>
      <c r="U484" s="26"/>
      <c r="V484" s="26"/>
      <c r="W484" s="26"/>
      <c r="X484" s="26"/>
      <c r="Y484" s="26"/>
      <c r="Z484" s="26"/>
      <c r="AA484" s="26"/>
      <c r="AB484" s="26"/>
      <c r="AC484" s="26"/>
      <c r="AD484" s="26"/>
      <c r="AE484" s="26"/>
      <c r="AT484" s="3" t="s">
        <v>256</v>
      </c>
      <c r="AU484" s="3" t="s">
        <v>83</v>
      </c>
    </row>
    <row r="485" s="30" customFormat="true" ht="16.5" hidden="false" customHeight="true" outlineLevel="0" collapsed="false">
      <c r="A485" s="26"/>
      <c r="B485" s="27"/>
      <c r="C485" s="246" t="s">
        <v>1146</v>
      </c>
      <c r="D485" s="246" t="s">
        <v>250</v>
      </c>
      <c r="E485" s="247" t="s">
        <v>1147</v>
      </c>
      <c r="F485" s="248" t="s">
        <v>1148</v>
      </c>
      <c r="G485" s="249" t="s">
        <v>1120</v>
      </c>
      <c r="H485" s="250" t="n">
        <v>0.7</v>
      </c>
      <c r="I485" s="251"/>
      <c r="J485" s="252" t="n">
        <f aca="false">ROUND(I485*H485,2)</f>
        <v>0</v>
      </c>
      <c r="K485" s="253"/>
      <c r="L485" s="29"/>
      <c r="M485" s="254"/>
      <c r="N485" s="255" t="s">
        <v>39</v>
      </c>
      <c r="O485" s="76"/>
      <c r="P485" s="256" t="n">
        <f aca="false">O485*H485</f>
        <v>0</v>
      </c>
      <c r="Q485" s="256" t="n">
        <v>0</v>
      </c>
      <c r="R485" s="256" t="n">
        <f aca="false">Q485*H485</f>
        <v>0</v>
      </c>
      <c r="S485" s="256" t="n">
        <v>0</v>
      </c>
      <c r="T485" s="257" t="n">
        <f aca="false">S485*H485</f>
        <v>0</v>
      </c>
      <c r="U485" s="26"/>
      <c r="V485" s="26"/>
      <c r="W485" s="26"/>
      <c r="X485" s="26"/>
      <c r="Y485" s="26"/>
      <c r="Z485" s="26"/>
      <c r="AA485" s="26"/>
      <c r="AB485" s="26"/>
      <c r="AC485" s="26"/>
      <c r="AD485" s="26"/>
      <c r="AE485" s="26"/>
      <c r="AR485" s="258" t="s">
        <v>302</v>
      </c>
      <c r="AT485" s="258" t="s">
        <v>250</v>
      </c>
      <c r="AU485" s="258" t="s">
        <v>83</v>
      </c>
      <c r="AY485" s="3" t="s">
        <v>247</v>
      </c>
      <c r="BE485" s="137" t="n">
        <f aca="false">IF(N485="základní",J485,0)</f>
        <v>0</v>
      </c>
      <c r="BF485" s="137" t="n">
        <f aca="false">IF(N485="snížená",J485,0)</f>
        <v>0</v>
      </c>
      <c r="BG485" s="137" t="n">
        <f aca="false">IF(N485="zákl. přenesená",J485,0)</f>
        <v>0</v>
      </c>
      <c r="BH485" s="137" t="n">
        <f aca="false">IF(N485="sníž. přenesená",J485,0)</f>
        <v>0</v>
      </c>
      <c r="BI485" s="137" t="n">
        <f aca="false">IF(N485="nulová",J485,0)</f>
        <v>0</v>
      </c>
      <c r="BJ485" s="3" t="s">
        <v>81</v>
      </c>
      <c r="BK485" s="137" t="n">
        <f aca="false">ROUND(I485*H485,2)</f>
        <v>0</v>
      </c>
      <c r="BL485" s="3" t="s">
        <v>302</v>
      </c>
      <c r="BM485" s="258" t="s">
        <v>1149</v>
      </c>
    </row>
    <row r="486" s="30" customFormat="true" ht="10.2" hidden="false" customHeight="false" outlineLevel="0" collapsed="false">
      <c r="A486" s="26"/>
      <c r="B486" s="27"/>
      <c r="C486" s="28"/>
      <c r="D486" s="259" t="s">
        <v>256</v>
      </c>
      <c r="E486" s="28"/>
      <c r="F486" s="260" t="s">
        <v>1148</v>
      </c>
      <c r="G486" s="28"/>
      <c r="H486" s="28"/>
      <c r="I486" s="211"/>
      <c r="J486" s="28"/>
      <c r="K486" s="28"/>
      <c r="L486" s="29"/>
      <c r="M486" s="261"/>
      <c r="N486" s="262"/>
      <c r="O486" s="76"/>
      <c r="P486" s="76"/>
      <c r="Q486" s="76"/>
      <c r="R486" s="76"/>
      <c r="S486" s="76"/>
      <c r="T486" s="77"/>
      <c r="U486" s="26"/>
      <c r="V486" s="26"/>
      <c r="W486" s="26"/>
      <c r="X486" s="26"/>
      <c r="Y486" s="26"/>
      <c r="Z486" s="26"/>
      <c r="AA486" s="26"/>
      <c r="AB486" s="26"/>
      <c r="AC486" s="26"/>
      <c r="AD486" s="26"/>
      <c r="AE486" s="26"/>
      <c r="AT486" s="3" t="s">
        <v>256</v>
      </c>
      <c r="AU486" s="3" t="s">
        <v>83</v>
      </c>
    </row>
    <row r="487" s="30" customFormat="true" ht="24.15" hidden="false" customHeight="true" outlineLevel="0" collapsed="false">
      <c r="A487" s="26"/>
      <c r="B487" s="27"/>
      <c r="C487" s="246" t="s">
        <v>1150</v>
      </c>
      <c r="D487" s="246" t="s">
        <v>250</v>
      </c>
      <c r="E487" s="247" t="s">
        <v>1151</v>
      </c>
      <c r="F487" s="248" t="s">
        <v>1152</v>
      </c>
      <c r="G487" s="249" t="s">
        <v>1120</v>
      </c>
      <c r="H487" s="250" t="n">
        <v>1</v>
      </c>
      <c r="I487" s="251"/>
      <c r="J487" s="252" t="n">
        <f aca="false">ROUND(I487*H487,2)</f>
        <v>0</v>
      </c>
      <c r="K487" s="253"/>
      <c r="L487" s="29"/>
      <c r="M487" s="254"/>
      <c r="N487" s="255" t="s">
        <v>39</v>
      </c>
      <c r="O487" s="76"/>
      <c r="P487" s="256" t="n">
        <f aca="false">O487*H487</f>
        <v>0</v>
      </c>
      <c r="Q487" s="256" t="n">
        <v>0</v>
      </c>
      <c r="R487" s="256" t="n">
        <f aca="false">Q487*H487</f>
        <v>0</v>
      </c>
      <c r="S487" s="256" t="n">
        <v>0</v>
      </c>
      <c r="T487" s="257" t="n">
        <f aca="false">S487*H487</f>
        <v>0</v>
      </c>
      <c r="U487" s="26"/>
      <c r="V487" s="26"/>
      <c r="W487" s="26"/>
      <c r="X487" s="26"/>
      <c r="Y487" s="26"/>
      <c r="Z487" s="26"/>
      <c r="AA487" s="26"/>
      <c r="AB487" s="26"/>
      <c r="AC487" s="26"/>
      <c r="AD487" s="26"/>
      <c r="AE487" s="26"/>
      <c r="AR487" s="258" t="s">
        <v>302</v>
      </c>
      <c r="AT487" s="258" t="s">
        <v>250</v>
      </c>
      <c r="AU487" s="258" t="s">
        <v>83</v>
      </c>
      <c r="AY487" s="3" t="s">
        <v>247</v>
      </c>
      <c r="BE487" s="137" t="n">
        <f aca="false">IF(N487="základní",J487,0)</f>
        <v>0</v>
      </c>
      <c r="BF487" s="137" t="n">
        <f aca="false">IF(N487="snížená",J487,0)</f>
        <v>0</v>
      </c>
      <c r="BG487" s="137" t="n">
        <f aca="false">IF(N487="zákl. přenesená",J487,0)</f>
        <v>0</v>
      </c>
      <c r="BH487" s="137" t="n">
        <f aca="false">IF(N487="sníž. přenesená",J487,0)</f>
        <v>0</v>
      </c>
      <c r="BI487" s="137" t="n">
        <f aca="false">IF(N487="nulová",J487,0)</f>
        <v>0</v>
      </c>
      <c r="BJ487" s="3" t="s">
        <v>81</v>
      </c>
      <c r="BK487" s="137" t="n">
        <f aca="false">ROUND(I487*H487,2)</f>
        <v>0</v>
      </c>
      <c r="BL487" s="3" t="s">
        <v>302</v>
      </c>
      <c r="BM487" s="258" t="s">
        <v>1153</v>
      </c>
    </row>
    <row r="488" s="30" customFormat="true" ht="10.2" hidden="false" customHeight="false" outlineLevel="0" collapsed="false">
      <c r="A488" s="26"/>
      <c r="B488" s="27"/>
      <c r="C488" s="28"/>
      <c r="D488" s="259" t="s">
        <v>256</v>
      </c>
      <c r="E488" s="28"/>
      <c r="F488" s="260" t="s">
        <v>1154</v>
      </c>
      <c r="G488" s="28"/>
      <c r="H488" s="28"/>
      <c r="I488" s="211"/>
      <c r="J488" s="28"/>
      <c r="K488" s="28"/>
      <c r="L488" s="29"/>
      <c r="M488" s="261"/>
      <c r="N488" s="262"/>
      <c r="O488" s="76"/>
      <c r="P488" s="76"/>
      <c r="Q488" s="76"/>
      <c r="R488" s="76"/>
      <c r="S488" s="76"/>
      <c r="T488" s="77"/>
      <c r="U488" s="26"/>
      <c r="V488" s="26"/>
      <c r="W488" s="26"/>
      <c r="X488" s="26"/>
      <c r="Y488" s="26"/>
      <c r="Z488" s="26"/>
      <c r="AA488" s="26"/>
      <c r="AB488" s="26"/>
      <c r="AC488" s="26"/>
      <c r="AD488" s="26"/>
      <c r="AE488" s="26"/>
      <c r="AT488" s="3" t="s">
        <v>256</v>
      </c>
      <c r="AU488" s="3" t="s">
        <v>83</v>
      </c>
    </row>
    <row r="489" s="30" customFormat="true" ht="16.5" hidden="false" customHeight="true" outlineLevel="0" collapsed="false">
      <c r="A489" s="26"/>
      <c r="B489" s="27"/>
      <c r="C489" s="246" t="s">
        <v>1155</v>
      </c>
      <c r="D489" s="246" t="s">
        <v>250</v>
      </c>
      <c r="E489" s="247" t="s">
        <v>1156</v>
      </c>
      <c r="F489" s="248" t="s">
        <v>1157</v>
      </c>
      <c r="G489" s="249" t="s">
        <v>1120</v>
      </c>
      <c r="H489" s="250" t="n">
        <v>1</v>
      </c>
      <c r="I489" s="251"/>
      <c r="J489" s="252" t="n">
        <f aca="false">ROUND(I489*H489,2)</f>
        <v>0</v>
      </c>
      <c r="K489" s="253"/>
      <c r="L489" s="29"/>
      <c r="M489" s="254"/>
      <c r="N489" s="255" t="s">
        <v>39</v>
      </c>
      <c r="O489" s="76"/>
      <c r="P489" s="256" t="n">
        <f aca="false">O489*H489</f>
        <v>0</v>
      </c>
      <c r="Q489" s="256" t="n">
        <v>0</v>
      </c>
      <c r="R489" s="256" t="n">
        <f aca="false">Q489*H489</f>
        <v>0</v>
      </c>
      <c r="S489" s="256" t="n">
        <v>0</v>
      </c>
      <c r="T489" s="257" t="n">
        <f aca="false">S489*H489</f>
        <v>0</v>
      </c>
      <c r="U489" s="26"/>
      <c r="V489" s="26"/>
      <c r="W489" s="26"/>
      <c r="X489" s="26"/>
      <c r="Y489" s="26"/>
      <c r="Z489" s="26"/>
      <c r="AA489" s="26"/>
      <c r="AB489" s="26"/>
      <c r="AC489" s="26"/>
      <c r="AD489" s="26"/>
      <c r="AE489" s="26"/>
      <c r="AR489" s="258" t="s">
        <v>302</v>
      </c>
      <c r="AT489" s="258" t="s">
        <v>250</v>
      </c>
      <c r="AU489" s="258" t="s">
        <v>83</v>
      </c>
      <c r="AY489" s="3" t="s">
        <v>247</v>
      </c>
      <c r="BE489" s="137" t="n">
        <f aca="false">IF(N489="základní",J489,0)</f>
        <v>0</v>
      </c>
      <c r="BF489" s="137" t="n">
        <f aca="false">IF(N489="snížená",J489,0)</f>
        <v>0</v>
      </c>
      <c r="BG489" s="137" t="n">
        <f aca="false">IF(N489="zákl. přenesená",J489,0)</f>
        <v>0</v>
      </c>
      <c r="BH489" s="137" t="n">
        <f aca="false">IF(N489="sníž. přenesená",J489,0)</f>
        <v>0</v>
      </c>
      <c r="BI489" s="137" t="n">
        <f aca="false">IF(N489="nulová",J489,0)</f>
        <v>0</v>
      </c>
      <c r="BJ489" s="3" t="s">
        <v>81</v>
      </c>
      <c r="BK489" s="137" t="n">
        <f aca="false">ROUND(I489*H489,2)</f>
        <v>0</v>
      </c>
      <c r="BL489" s="3" t="s">
        <v>302</v>
      </c>
      <c r="BM489" s="258" t="s">
        <v>1158</v>
      </c>
    </row>
    <row r="490" s="30" customFormat="true" ht="10.2" hidden="false" customHeight="false" outlineLevel="0" collapsed="false">
      <c r="A490" s="26"/>
      <c r="B490" s="27"/>
      <c r="C490" s="28"/>
      <c r="D490" s="259" t="s">
        <v>256</v>
      </c>
      <c r="E490" s="28"/>
      <c r="F490" s="260" t="s">
        <v>1157</v>
      </c>
      <c r="G490" s="28"/>
      <c r="H490" s="28"/>
      <c r="I490" s="211"/>
      <c r="J490" s="28"/>
      <c r="K490" s="28"/>
      <c r="L490" s="29"/>
      <c r="M490" s="261"/>
      <c r="N490" s="262"/>
      <c r="O490" s="76"/>
      <c r="P490" s="76"/>
      <c r="Q490" s="76"/>
      <c r="R490" s="76"/>
      <c r="S490" s="76"/>
      <c r="T490" s="77"/>
      <c r="U490" s="26"/>
      <c r="V490" s="26"/>
      <c r="W490" s="26"/>
      <c r="X490" s="26"/>
      <c r="Y490" s="26"/>
      <c r="Z490" s="26"/>
      <c r="AA490" s="26"/>
      <c r="AB490" s="26"/>
      <c r="AC490" s="26"/>
      <c r="AD490" s="26"/>
      <c r="AE490" s="26"/>
      <c r="AT490" s="3" t="s">
        <v>256</v>
      </c>
      <c r="AU490" s="3" t="s">
        <v>83</v>
      </c>
    </row>
    <row r="491" s="30" customFormat="true" ht="24.15" hidden="false" customHeight="true" outlineLevel="0" collapsed="false">
      <c r="A491" s="26"/>
      <c r="B491" s="27"/>
      <c r="C491" s="246" t="s">
        <v>1159</v>
      </c>
      <c r="D491" s="246" t="s">
        <v>250</v>
      </c>
      <c r="E491" s="247" t="s">
        <v>1160</v>
      </c>
      <c r="F491" s="248" t="s">
        <v>1161</v>
      </c>
      <c r="G491" s="249" t="s">
        <v>1120</v>
      </c>
      <c r="H491" s="250" t="n">
        <v>1</v>
      </c>
      <c r="I491" s="251"/>
      <c r="J491" s="252" t="n">
        <f aca="false">ROUND(I491*H491,2)</f>
        <v>0</v>
      </c>
      <c r="K491" s="253"/>
      <c r="L491" s="29"/>
      <c r="M491" s="254"/>
      <c r="N491" s="255" t="s">
        <v>39</v>
      </c>
      <c r="O491" s="76"/>
      <c r="P491" s="256" t="n">
        <f aca="false">O491*H491</f>
        <v>0</v>
      </c>
      <c r="Q491" s="256" t="n">
        <v>0</v>
      </c>
      <c r="R491" s="256" t="n">
        <f aca="false">Q491*H491</f>
        <v>0</v>
      </c>
      <c r="S491" s="256" t="n">
        <v>0</v>
      </c>
      <c r="T491" s="257" t="n">
        <f aca="false">S491*H491</f>
        <v>0</v>
      </c>
      <c r="U491" s="26"/>
      <c r="V491" s="26"/>
      <c r="W491" s="26"/>
      <c r="X491" s="26"/>
      <c r="Y491" s="26"/>
      <c r="Z491" s="26"/>
      <c r="AA491" s="26"/>
      <c r="AB491" s="26"/>
      <c r="AC491" s="26"/>
      <c r="AD491" s="26"/>
      <c r="AE491" s="26"/>
      <c r="AR491" s="258" t="s">
        <v>302</v>
      </c>
      <c r="AT491" s="258" t="s">
        <v>250</v>
      </c>
      <c r="AU491" s="258" t="s">
        <v>83</v>
      </c>
      <c r="AY491" s="3" t="s">
        <v>247</v>
      </c>
      <c r="BE491" s="137" t="n">
        <f aca="false">IF(N491="základní",J491,0)</f>
        <v>0</v>
      </c>
      <c r="BF491" s="137" t="n">
        <f aca="false">IF(N491="snížená",J491,0)</f>
        <v>0</v>
      </c>
      <c r="BG491" s="137" t="n">
        <f aca="false">IF(N491="zákl. přenesená",J491,0)</f>
        <v>0</v>
      </c>
      <c r="BH491" s="137" t="n">
        <f aca="false">IF(N491="sníž. přenesená",J491,0)</f>
        <v>0</v>
      </c>
      <c r="BI491" s="137" t="n">
        <f aca="false">IF(N491="nulová",J491,0)</f>
        <v>0</v>
      </c>
      <c r="BJ491" s="3" t="s">
        <v>81</v>
      </c>
      <c r="BK491" s="137" t="n">
        <f aca="false">ROUND(I491*H491,2)</f>
        <v>0</v>
      </c>
      <c r="BL491" s="3" t="s">
        <v>302</v>
      </c>
      <c r="BM491" s="258" t="s">
        <v>1162</v>
      </c>
    </row>
    <row r="492" s="30" customFormat="true" ht="10.2" hidden="false" customHeight="false" outlineLevel="0" collapsed="false">
      <c r="A492" s="26"/>
      <c r="B492" s="27"/>
      <c r="C492" s="28"/>
      <c r="D492" s="259" t="s">
        <v>256</v>
      </c>
      <c r="E492" s="28"/>
      <c r="F492" s="260" t="s">
        <v>1163</v>
      </c>
      <c r="G492" s="28"/>
      <c r="H492" s="28"/>
      <c r="I492" s="211"/>
      <c r="J492" s="28"/>
      <c r="K492" s="28"/>
      <c r="L492" s="29"/>
      <c r="M492" s="261"/>
      <c r="N492" s="262"/>
      <c r="O492" s="76"/>
      <c r="P492" s="76"/>
      <c r="Q492" s="76"/>
      <c r="R492" s="76"/>
      <c r="S492" s="76"/>
      <c r="T492" s="77"/>
      <c r="U492" s="26"/>
      <c r="V492" s="26"/>
      <c r="W492" s="26"/>
      <c r="X492" s="26"/>
      <c r="Y492" s="26"/>
      <c r="Z492" s="26"/>
      <c r="AA492" s="26"/>
      <c r="AB492" s="26"/>
      <c r="AC492" s="26"/>
      <c r="AD492" s="26"/>
      <c r="AE492" s="26"/>
      <c r="AT492" s="3" t="s">
        <v>256</v>
      </c>
      <c r="AU492" s="3" t="s">
        <v>83</v>
      </c>
    </row>
    <row r="493" s="30" customFormat="true" ht="55.5" hidden="false" customHeight="true" outlineLevel="0" collapsed="false">
      <c r="A493" s="26"/>
      <c r="B493" s="27"/>
      <c r="C493" s="246" t="s">
        <v>1164</v>
      </c>
      <c r="D493" s="246" t="s">
        <v>250</v>
      </c>
      <c r="E493" s="247" t="s">
        <v>1165</v>
      </c>
      <c r="F493" s="248" t="s">
        <v>1166</v>
      </c>
      <c r="G493" s="249" t="s">
        <v>1120</v>
      </c>
      <c r="H493" s="250" t="n">
        <v>1</v>
      </c>
      <c r="I493" s="251"/>
      <c r="J493" s="252" t="n">
        <f aca="false">ROUND(I493*H493,2)</f>
        <v>0</v>
      </c>
      <c r="K493" s="253"/>
      <c r="L493" s="29"/>
      <c r="M493" s="254"/>
      <c r="N493" s="255" t="s">
        <v>39</v>
      </c>
      <c r="O493" s="76"/>
      <c r="P493" s="256" t="n">
        <f aca="false">O493*H493</f>
        <v>0</v>
      </c>
      <c r="Q493" s="256" t="n">
        <v>0</v>
      </c>
      <c r="R493" s="256" t="n">
        <f aca="false">Q493*H493</f>
        <v>0</v>
      </c>
      <c r="S493" s="256" t="n">
        <v>0</v>
      </c>
      <c r="T493" s="257" t="n">
        <f aca="false">S493*H493</f>
        <v>0</v>
      </c>
      <c r="U493" s="26"/>
      <c r="V493" s="26"/>
      <c r="W493" s="26"/>
      <c r="X493" s="26"/>
      <c r="Y493" s="26"/>
      <c r="Z493" s="26"/>
      <c r="AA493" s="26"/>
      <c r="AB493" s="26"/>
      <c r="AC493" s="26"/>
      <c r="AD493" s="26"/>
      <c r="AE493" s="26"/>
      <c r="AR493" s="258" t="s">
        <v>302</v>
      </c>
      <c r="AT493" s="258" t="s">
        <v>250</v>
      </c>
      <c r="AU493" s="258" t="s">
        <v>83</v>
      </c>
      <c r="AY493" s="3" t="s">
        <v>247</v>
      </c>
      <c r="BE493" s="137" t="n">
        <f aca="false">IF(N493="základní",J493,0)</f>
        <v>0</v>
      </c>
      <c r="BF493" s="137" t="n">
        <f aca="false">IF(N493="snížená",J493,0)</f>
        <v>0</v>
      </c>
      <c r="BG493" s="137" t="n">
        <f aca="false">IF(N493="zákl. přenesená",J493,0)</f>
        <v>0</v>
      </c>
      <c r="BH493" s="137" t="n">
        <f aca="false">IF(N493="sníž. přenesená",J493,0)</f>
        <v>0</v>
      </c>
      <c r="BI493" s="137" t="n">
        <f aca="false">IF(N493="nulová",J493,0)</f>
        <v>0</v>
      </c>
      <c r="BJ493" s="3" t="s">
        <v>81</v>
      </c>
      <c r="BK493" s="137" t="n">
        <f aca="false">ROUND(I493*H493,2)</f>
        <v>0</v>
      </c>
      <c r="BL493" s="3" t="s">
        <v>302</v>
      </c>
      <c r="BM493" s="258" t="s">
        <v>1167</v>
      </c>
    </row>
    <row r="494" s="30" customFormat="true" ht="38.4" hidden="false" customHeight="false" outlineLevel="0" collapsed="false">
      <c r="A494" s="26"/>
      <c r="B494" s="27"/>
      <c r="C494" s="28"/>
      <c r="D494" s="259" t="s">
        <v>256</v>
      </c>
      <c r="E494" s="28"/>
      <c r="F494" s="260" t="s">
        <v>1168</v>
      </c>
      <c r="G494" s="28"/>
      <c r="H494" s="28"/>
      <c r="I494" s="211"/>
      <c r="J494" s="28"/>
      <c r="K494" s="28"/>
      <c r="L494" s="29"/>
      <c r="M494" s="285"/>
      <c r="N494" s="286"/>
      <c r="O494" s="287"/>
      <c r="P494" s="287"/>
      <c r="Q494" s="287"/>
      <c r="R494" s="287"/>
      <c r="S494" s="287"/>
      <c r="T494" s="288"/>
      <c r="U494" s="26"/>
      <c r="V494" s="26"/>
      <c r="W494" s="26"/>
      <c r="X494" s="26"/>
      <c r="Y494" s="26"/>
      <c r="Z494" s="26"/>
      <c r="AA494" s="26"/>
      <c r="AB494" s="26"/>
      <c r="AC494" s="26"/>
      <c r="AD494" s="26"/>
      <c r="AE494" s="26"/>
      <c r="AT494" s="3" t="s">
        <v>256</v>
      </c>
      <c r="AU494" s="3" t="s">
        <v>83</v>
      </c>
    </row>
    <row r="495" s="30" customFormat="true" ht="6.9" hidden="false" customHeight="true" outlineLevel="0" collapsed="false">
      <c r="A495" s="26"/>
      <c r="B495" s="54"/>
      <c r="C495" s="55"/>
      <c r="D495" s="55"/>
      <c r="E495" s="55"/>
      <c r="F495" s="55"/>
      <c r="G495" s="55"/>
      <c r="H495" s="55"/>
      <c r="I495" s="55"/>
      <c r="J495" s="55"/>
      <c r="K495" s="55"/>
      <c r="L495" s="29"/>
      <c r="M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  <c r="AA495" s="26"/>
      <c r="AB495" s="26"/>
      <c r="AC495" s="26"/>
      <c r="AD495" s="26"/>
      <c r="AE495" s="26"/>
    </row>
  </sheetData>
  <autoFilter ref="C142:K494"/>
  <mergeCells count="17">
    <mergeCell ref="L2:V2"/>
    <mergeCell ref="E7:H7"/>
    <mergeCell ref="E9:H9"/>
    <mergeCell ref="E11:H11"/>
    <mergeCell ref="E20:H20"/>
    <mergeCell ref="E29:H29"/>
    <mergeCell ref="E85:H85"/>
    <mergeCell ref="E87:H87"/>
    <mergeCell ref="E89:H89"/>
    <mergeCell ref="D115:F115"/>
    <mergeCell ref="D116:F116"/>
    <mergeCell ref="D117:F117"/>
    <mergeCell ref="D118:F118"/>
    <mergeCell ref="D119:F119"/>
    <mergeCell ref="E131:H131"/>
    <mergeCell ref="E133:H133"/>
    <mergeCell ref="E135:H135"/>
  </mergeCells>
  <printOptions headings="false" gridLines="false" gridLinesSet="true" horizontalCentered="false" verticalCentered="false"/>
  <pageMargins left="0.39375" right="0.39375" top="0.39375" bottom="0.39375" header="0.511811023622047" footer="0"/>
  <pageSetup paperSize="9" scale="100" fitToWidth="1" fitToHeight="100" pageOrder="downThenOver" orientation="portrait" blackAndWhite="false" draft="false" cellComments="none" horizontalDpi="300" verticalDpi="300" copies="1"/>
  <headerFooter differentFirst="false" differentOddEven="false">
    <oddHeader/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2023-08-14T08:51:19Z</dcterms:created>
  <dc:creator/>
  <dc:description/>
  <dc:language>cs-CZ</dc:language>
  <cp:lastModifiedBy/>
  <dcterms:modified xsi:type="dcterms:W3CDTF">2023-08-14T16:07:15Z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