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Bučovice\2021\Jazyky\PR3_odevzdaná revize 1 VŘ\Výkazy pro agenturu\"/>
    </mc:Choice>
  </mc:AlternateContent>
  <xr:revisionPtr revIDLastSave="0" documentId="13_ncr:1_{195E4EE2-0430-47D0-816B-D2643E6066B2}" xr6:coauthVersionLast="47" xr6:coauthVersionMax="47" xr10:uidLastSave="{00000000-0000-0000-0000-000000000000}"/>
  <bookViews>
    <workbookView xWindow="-28920" yWindow="-5235" windowWidth="29040" windowHeight="15840" xr2:uid="{00000000-000D-0000-FFFF-FFFF00000000}"/>
  </bookViews>
  <sheets>
    <sheet name="Krycí list" sheetId="1" r:id="rId1"/>
    <sheet name="Rekapitulace" sheetId="2" r:id="rId2"/>
    <sheet name="soupis neoceněný" sheetId="5" r:id="rId3"/>
    <sheet name="#Figury" sheetId="4" state="hidden" r:id="rId4"/>
  </sheets>
  <definedNames>
    <definedName name="_xlnm.Print_Titles" localSheetId="1">Rekapitulace!$11:$13</definedName>
    <definedName name="_xlnm.Print_Titles" localSheetId="2">'soupis neoceněný'!$11:$13</definedName>
    <definedName name="_xlnm.Print_Area" localSheetId="2">'soupis neoceněný'!$A$1:$K$33</definedName>
    <definedName name="Z_65E3123D_ED26_44E3_A414_09EEEF825484_.wvu.Cols" localSheetId="1" hidden="1">Rekapitulace!#REF!</definedName>
    <definedName name="Z_65E3123D_ED26_44E3_A414_09EEEF825484_.wvu.Cols" localSheetId="2" hidden="1">'soupis neoceněný'!#REF!,'soupis neoceněný'!#REF!,'soupis neoceněný'!#REF!</definedName>
    <definedName name="Z_65E3123D_ED26_44E3_A414_09EEEF825484_.wvu.PrintArea" localSheetId="2" hidden="1">'soupis neoceněný'!$A$1:$J$33</definedName>
    <definedName name="Z_65E3123D_ED26_44E3_A414_09EEEF825484_.wvu.PrintTitles" localSheetId="1" hidden="1">Rekapitulace!$11:$13</definedName>
    <definedName name="Z_65E3123D_ED26_44E3_A414_09EEEF825484_.wvu.PrintTitles" localSheetId="2" hidden="1">'soupis neoceněný'!$11:$13</definedName>
    <definedName name="Z_65E3123D_ED26_44E3_A414_09EEEF825484_.wvu.Rows" localSheetId="0" hidden="1">'Krycí list'!$1:$1,'Krycí list'!$3:$3,'Krycí list'!$6:$6,'Krycí list'!$8:$8,'Krycí list'!$10:$24</definedName>
    <definedName name="Z_65E3123D_ED26_44E3_A414_09EEEF825484_.wvu.Rows" localSheetId="2" hidden="1">'soupis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definedName>
    <definedName name="Z_82B4F4D9_5370_4303_A97E_2A49E01AF629_.wvu.Cols" localSheetId="1" hidden="1">Rekapitulace!#REF!</definedName>
    <definedName name="Z_82B4F4D9_5370_4303_A97E_2A49E01AF629_.wvu.Cols" localSheetId="2" hidden="1">'soupis neoceněný'!#REF!,'soupis neoceněný'!#REF!,'soupis neoceněný'!#REF!</definedName>
    <definedName name="Z_82B4F4D9_5370_4303_A97E_2A49E01AF629_.wvu.PrintArea" localSheetId="2" hidden="1">'soupis neoceněný'!$A$1:$J$33</definedName>
    <definedName name="Z_82B4F4D9_5370_4303_A97E_2A49E01AF629_.wvu.PrintTitles" localSheetId="1" hidden="1">Rekapitulace!$11:$13</definedName>
    <definedName name="Z_82B4F4D9_5370_4303_A97E_2A49E01AF629_.wvu.PrintTitles" localSheetId="2" hidden="1">'soupis neoceněný'!$11:$13</definedName>
    <definedName name="Z_82B4F4D9_5370_4303_A97E_2A49E01AF629_.wvu.Rows" localSheetId="0" hidden="1">'Krycí list'!$1:$1,'Krycí list'!$3:$3,'Krycí list'!$6:$6,'Krycí list'!$8:$8,'Krycí list'!$10:$24</definedName>
    <definedName name="Z_82B4F4D9_5370_4303_A97E_2A49E01AF629_.wvu.Rows" localSheetId="2" hidden="1">'soupis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definedName>
    <definedName name="Z_D6CFA044_0C8C_4ECE_96A2_AFF3DD5E0425_.wvu.Cols" localSheetId="1" hidden="1">Rekapitulace!#REF!</definedName>
    <definedName name="Z_D6CFA044_0C8C_4ECE_96A2_AFF3DD5E0425_.wvu.Cols" localSheetId="2" hidden="1">'soupis neoceněný'!#REF!,'soupis neoceněný'!#REF!,'soupis neoceněný'!#REF!</definedName>
    <definedName name="Z_D6CFA044_0C8C_4ECE_96A2_AFF3DD5E0425_.wvu.PrintArea" localSheetId="2" hidden="1">'soupis neoceněný'!$A$1:$J$33</definedName>
    <definedName name="Z_D6CFA044_0C8C_4ECE_96A2_AFF3DD5E0425_.wvu.PrintTitles" localSheetId="1" hidden="1">Rekapitulace!$11:$13</definedName>
    <definedName name="Z_D6CFA044_0C8C_4ECE_96A2_AFF3DD5E0425_.wvu.PrintTitles" localSheetId="2" hidden="1">'soupis neoceněný'!$11:$13</definedName>
    <definedName name="Z_D6CFA044_0C8C_4ECE_96A2_AFF3DD5E0425_.wvu.Rows" localSheetId="0" hidden="1">'Krycí list'!$1:$1,'Krycí list'!$3:$3,'Krycí list'!$6:$6,'Krycí list'!$8:$8,'Krycí list'!$10:$24</definedName>
    <definedName name="Z_D6CFA044_0C8C_4ECE_96A2_AFF3DD5E0425_.wvu.Rows" localSheetId="2" hidden="1">'soupis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neoceněný'!#REF!,'soupis neoceněný'!#REF!</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5" l="1"/>
  <c r="K21" i="5"/>
  <c r="K22" i="5"/>
  <c r="K23" i="5"/>
  <c r="I17" i="5"/>
  <c r="K17" i="5" s="1"/>
  <c r="I18" i="5"/>
  <c r="K18" i="5" s="1"/>
  <c r="I19" i="5"/>
  <c r="K19" i="5" s="1"/>
  <c r="I20" i="5"/>
  <c r="I21" i="5"/>
  <c r="I22" i="5"/>
  <c r="I23" i="5"/>
  <c r="I24" i="5"/>
  <c r="K24" i="5" s="1"/>
  <c r="I25" i="5"/>
  <c r="K25" i="5" s="1"/>
  <c r="K28" i="5"/>
  <c r="I28" i="5"/>
  <c r="I29" i="5"/>
  <c r="K29" i="5" s="1"/>
  <c r="I30" i="5"/>
  <c r="K30" i="5" s="1"/>
  <c r="I31" i="5"/>
  <c r="K31" i="5" s="1"/>
  <c r="I32" i="5"/>
  <c r="K32" i="5" s="1"/>
  <c r="B14" i="2" l="1"/>
  <c r="B16" i="2" l="1"/>
  <c r="B15" i="2"/>
  <c r="I27" i="5"/>
  <c r="K27" i="5" s="1"/>
  <c r="I16" i="5"/>
  <c r="K16" i="5" s="1"/>
  <c r="C9" i="5"/>
  <c r="C8" i="5"/>
  <c r="C7" i="5"/>
  <c r="C5" i="5"/>
  <c r="C4" i="5"/>
  <c r="C3" i="5"/>
  <c r="C2" i="5"/>
  <c r="I15" i="5" l="1"/>
  <c r="I26" i="5"/>
  <c r="C16" i="2" s="1"/>
  <c r="C15" i="2" l="1"/>
  <c r="I14" i="5"/>
  <c r="C14" i="2" s="1"/>
  <c r="B2" i="2"/>
  <c r="B3" i="2"/>
  <c r="B4" i="2"/>
  <c r="B5" i="2"/>
  <c r="B7" i="2"/>
  <c r="B8" i="2"/>
  <c r="B9" i="2"/>
  <c r="E35" i="1"/>
  <c r="J35" i="1"/>
  <c r="R35" i="1"/>
  <c r="P38" i="1"/>
  <c r="P39" i="1"/>
  <c r="P40" i="1"/>
  <c r="P41" i="1"/>
  <c r="P42" i="1"/>
  <c r="J46" i="1"/>
  <c r="K47" i="1"/>
  <c r="I33" i="5" l="1"/>
  <c r="E42" i="1"/>
  <c r="C17" i="2" l="1"/>
  <c r="E44" i="1" l="1"/>
  <c r="E46" i="1" s="1"/>
  <c r="R46" i="1" l="1"/>
  <c r="R49" i="1" s="1"/>
  <c r="O51" i="1" s="1"/>
  <c r="S49" i="1" l="1"/>
  <c r="S51" i="1"/>
  <c r="R51" i="1"/>
  <c r="O50" i="1"/>
  <c r="S50" i="1" l="1"/>
  <c r="R50" i="1"/>
  <c r="R52" i="1" s="1"/>
</calcChain>
</file>

<file path=xl/sharedStrings.xml><?xml version="1.0" encoding="utf-8"?>
<sst xmlns="http://schemas.openxmlformats.org/spreadsheetml/2006/main" count="220" uniqueCount="140">
  <si>
    <t>Název stavby</t>
  </si>
  <si>
    <t>Učebna pro výuku cizích jazyků</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</si>
  <si>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</si>
  <si>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</si>
  <si>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</si>
  <si>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</si>
  <si>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</si>
  <si>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</si>
  <si>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</si>
  <si>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</si>
  <si>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</si>
  <si>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</si>
  <si>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</si>
  <si>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</si>
  <si>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</si>
  <si>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</si>
  <si>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</si>
  <si>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</si>
  <si>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</si>
  <si>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</si>
  <si>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</si>
  <si>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</si>
  <si>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</si>
  <si>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</si>
  <si>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</si>
  <si>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</si>
  <si>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</si>
  <si>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</si>
  <si>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</si>
  <si>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</si>
  <si>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</si>
  <si>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</si>
  <si>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</si>
  <si>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</si>
  <si>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</si>
  <si>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</si>
  <si>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</si>
  <si>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</si>
  <si>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</si>
  <si>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</si>
  <si>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</si>
  <si>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</si>
  <si>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</si>
  <si>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</si>
  <si>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</si>
  <si>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</si>
  <si>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</si>
  <si>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</si>
  <si>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</si>
  <si>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</si>
  <si>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</si>
  <si>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</si>
  <si>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</si>
  <si>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</si>
  <si>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</si>
  <si>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</si>
  <si>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</si>
  <si>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</si>
  <si>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</si>
  <si>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</si>
  <si>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</si>
  <si>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</si>
  <si>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</si>
  <si>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</si>
  <si>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</si>
  <si>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</si>
  <si>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</si>
  <si>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</si>
  <si>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</si>
  <si>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</si>
  <si>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</si>
  <si>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</si>
  <si>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</si>
  <si>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</si>
  <si>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</si>
  <si>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</si>
  <si>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</si>
  <si>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</si>
  <si>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</si>
  <si>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</si>
  <si>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</si>
  <si>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 xml:space="preserve">REKAPITULACE </t>
  </si>
  <si>
    <t>KRYCÍ LIST SOUPISU</t>
  </si>
  <si>
    <t>AVT</t>
  </si>
  <si>
    <t>"AVT"</t>
  </si>
  <si>
    <t>ZRN (ř. 1-8)</t>
  </si>
  <si>
    <t>DN (ř. 10-12)</t>
  </si>
  <si>
    <t>VRN (ř. 14-19)</t>
  </si>
  <si>
    <t>Součet 9, 13, 20-23</t>
  </si>
  <si>
    <t>"EL"</t>
  </si>
  <si>
    <t>Projektové práce (DSPS)</t>
  </si>
  <si>
    <t>Cena s DPH (ř. 25-26)</t>
  </si>
  <si>
    <t>Popis / minimální technické parametry</t>
  </si>
  <si>
    <t>Cena celkem s DPH</t>
  </si>
  <si>
    <t>Cena jednotková bez DPH</t>
  </si>
  <si>
    <t>Cena celkem bez DPH</t>
  </si>
  <si>
    <t>Kód položky / název</t>
  </si>
  <si>
    <t>Celkem bez DPH</t>
  </si>
  <si>
    <t>vlastní</t>
  </si>
  <si>
    <t>SOUPIS PRACÍ A DODÁVEK A SLUŽEB vč VÝKAZU VÝMĚR</t>
  </si>
  <si>
    <t>Sebastian Fenyk</t>
  </si>
  <si>
    <t>Nábytek učebna</t>
  </si>
  <si>
    <t>ks</t>
  </si>
  <si>
    <t>Nábytek kabinet</t>
  </si>
  <si>
    <t>Základní škola Bučovice 710, příspěvková organizace</t>
  </si>
  <si>
    <t xml:space="preserve">	Základní škola Bučovice 710, příspěvková organizace</t>
  </si>
  <si>
    <t>4/2023</t>
  </si>
  <si>
    <t>Katedra učitele s přípravou pro el. výsuvný systém (2 monitory)</t>
  </si>
  <si>
    <t>Žákovská židle</t>
  </si>
  <si>
    <t>Učitelská židle</t>
  </si>
  <si>
    <t>Skříň otevřená</t>
  </si>
  <si>
    <t>Skříň kombinovaná</t>
  </si>
  <si>
    <t>Žebřík</t>
  </si>
  <si>
    <t>Dvoumístný žákovský stůl s elektrickým výsuvem</t>
  </si>
  <si>
    <t>Skříň kombinovaná na datový rozvaděč</t>
  </si>
  <si>
    <t>Akustická nástěnka</t>
  </si>
  <si>
    <t>Kancelářský stůl</t>
  </si>
  <si>
    <t>Mobilní kontejner</t>
  </si>
  <si>
    <t>Skříň kombinovaná s dveřmi 3oh</t>
  </si>
  <si>
    <t>Skříň s dveřmi 3oh</t>
  </si>
  <si>
    <t>Skříň 5oh šatní</t>
  </si>
  <si>
    <t>Kancelářská židle</t>
  </si>
  <si>
    <t>Nábytek</t>
  </si>
  <si>
    <t xml:space="preserve">Kancelářská židle na kolečkách s T-synchronní mechanikou: horizontální posuv sedáku,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síťovaný opěrák s mechanickým zámkem. Samostatně výškově stavitelná bederní opěrka. Loop nylonový černý kříž s Ø 640 mm s kolečky Ø 65 mm. Nosnost židle min. 110 kg.  Výškově stavitelné područky. Sedák možný v potahovině, která musí splňovat min. 150 000 martindale - sedacích cyklů(odolnost vůči prodření). Gramáž dané látky 250 g/m2 ± 2 %, 350 g/bm ± 2 %. Látka musí splňovat odolnost vůči ohni: BS EN 1021–1,2:2006, CRIB 5, BS 7176:1995, AM 18 NF D 60013. Látka musí splňovat stálost pši světle: 6 (ISO 105 – B02:1999). Výběr sedáku z 16 barev. Orientační rozměry: výška: 104-120mm, šířka sedáku  -min. 500 mm, hloubka žilde- 640 mm. Hmotnost 18 kg. 
Uchazeč doloží podrobnou technickou specifikaci výrobku, kterým hodlá zakázku plnit. </t>
  </si>
  <si>
    <t xml:space="preserve">Židle na kluzácích,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11 odstínů (konečná barva bude upřesněna zadavatelem). Ergonomicky tvarovaná skořepina. Opěradlo odpružené. Velikost skořepin min. ve 4 velikostech dle níže uvedené normy. Prvek musí splňovat normu ČSN EN 1729:1 a ČSN EN 1729:2 pro tento druh nábytku. Uchazeč je povinen certifikát na vyžádání předložit. Cena vč. dopravy a instalace. 
Uchazeč doloží podrobnou technickou specifikaci výrobku, kterým hodlá zakázku plnit.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</si>
  <si>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11 odstínů (konečná barva bude upřesněna zadavatelem). Ergonomicky tvarovaná skořepina. Opěradlo odpružené. Velikost skořepin min. ve 4 velikostech dle níže uvedené normy. Prvek musí splňovat normu ČSN EN 1729:1 a ČSN EN 1729:2 pro tento druh nábytku. Uchazeč je povinen certifikát na vyžádání předložit. Cena vč. dopravy a instalace. 
Uchazeč doloží podrobnou technickou specifikaci výrobku, kterým hodlá zakázku plnit. 
</t>
  </si>
  <si>
    <t xml:space="preserve">Skříň otevřená. Korpus skříně,  police  z LTD  tl. 18 mm, záda ve stejném dekoru jako korpus skříně, tl. min 18 mm, korpus lepený, všechny plochy olepeny ABS hranou min. tl. 0,8 mm. Půda, dno je naloženy na boky skříně. Police musí být výškově stavitelné, počet 4ks - podpěry polic zabraňující jejich vysunutí.  
Kovová rektifikace ve dně skříně pro vyrovnání nerovností podlahy.
Mezikus pro upevnění kolejnice žebříku. Nástavec  - 2x přestavitelná police.
Sestava skříní sešroubována a kotvena ke zdi.
Možnost výběru barevného provedení alespoň ze čtyř základních typů dekorů/barev. 
Popis doplňuje schéma a dispozice. Rozměry celkové: 2940xmin.880x430 mm. Skříně je nutné na místě přesně zaměřit! Cena vč. dopravy a instalace. 
Uchazeč doloží podrobnou technickou specifikaci výrobku, kterým hodlá zakázku plnit. </t>
  </si>
  <si>
    <t xml:space="preserve">Skříň otevřená. Korpus skříně, police  z LTD  tl. 18 mm, záda ve stejném dekoru jako korpus skříně, tl. min 18 mm, korpus lepený, všechny plochy olepeny ABS hranou min. tl. 0,8 mm. Půda, dno je naloženy na boky skříně. Police musí být výškově stavitelné - podpěry polic zabraňující jejich vysunutí.  
Kovová rektifikace ve dně skříně pro vyrovnání nerovností podlahy.
Mezikus pro upevnění kolejnice žebříku. Nástavec  - 2x přestavitelná police.
Sestava skříní sešroubována a kotvena ke zdi.
Možnost výběru barevného provedení alespoň ze čtyř základních typů dekorů/barev. 
Popis doplňuje schéma a dispozice. Rozměry celkové: 2940xmin.808x430 mm. Skříně je nutné na místě přesně zaměřit. Cena vč. dopravy a instalace. 
Uchazeč doloží podrobnou technickou specifikaci výrobku, kterým hodlá zakázku plnit. </t>
  </si>
  <si>
    <t xml:space="preserve">Skříň kombinovaná v dolní části dveře z LTD tl 18 mm. Korpus skříně, police z LTD  tl. 18 mm, záda ve stejném dekoru jako korpus skříně, tl. min 18 mm, korpus lepený, všechny plochy olepeny ABS hranou min. tl. 0,8 mm. Půda, dno je naloženy na boky skříně. Police musí být výškově stavitelné - v dolní části 3x police, podpěry polic zabraňující jejich vysunutí. Seřiditelné panty, tlumené dovírání dveří. Dveře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dveře uzamykatelné stejným klíčem , vyměnitelné vložky.
Kovová rektifikace ve dně skříně pro vyrovnání nerovností podlahy.
Mezikus pro upevnění kolejnice žebříku. Nástavec - 2x přestavitelná police, bez dveří.
Sestava skříní sešroubována a kotvena ke zdi.
Možnost výběru barevného provedení alespoň ze čtyř základních typů dekorů/barev. 
Popis doplňuje schéma a dispozice.Rozměry celkové: 2940x min.808x430 mm. Skříně je nutné na místě přesně zaměřit. Cena vč. dopravy a instalace. 
Uchazeč doloží podrobnou technickou specifikaci výrobku, kterým hodlá zakázku plnit. </t>
  </si>
  <si>
    <t xml:space="preserve">Hliníkový žebřík, zavěšený na pojezdové kolejnici ve výšce 1850 mm (+/- 50mm), včetně kotvícího materiálu a připevnění ke skříním B01, B02 a B03.  Žebřík má 2 úchyty pro manipulační a skladovou polohu. Cena vč. dopravy a instalace. 
Uchazeč doloží podrobnou technickou specifikaci výrobku, kterým hodlá zakázku plnit. 
</t>
  </si>
  <si>
    <t xml:space="preserve">Skříň kombinovaná v dolní části dveře z LTD tl 18 mm. Korpus skříně, police z LTD  tl. 18 mm, záda ve stejném dekoru jako korpus skříně, tl. min 18 mm, korpus lepený, všechny plochy olepeny ABS hranou min. tl. 0,8 mm. Půda, dno jsou naloženy na boky skříně. Police musí být výškově stavitelné - v dolní části 1x police, podpěry polic zabraňující jejich vysunutí. Seřiditelné panty, tlumené dovírání dveří. Dveře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všechny dveře uzamykatelné stejným klíčem , vyměnitelné vložky.
Kovová rektifikace ve dně skříně pro vyrovnání nerovností podlahy.
Mezikus pro upevnění kolejnice žebříku. Nástavec - 1x přestavitelná police, vč. dveří. Nástavec musí mít alespoň 4 hliníkové větrací mřížky, z nichž dvě jsou umístěny ve dvířkách. Min. rozměr mřížek je 60x500 mm.
Sestava skříní sešroubována a kotvena ke zdi.
Možnost výběru barevného provedení alespoň ze čtyř základních typů dekorů/barev. 
Popis doplňuje schéma a dispozice.Rozměry celkové: 2940x620x570 mm  Cena vč. dopravy a instalace. 
Uchazeč doloží podrobnou technickou specifikaci výrobku, kterým hodlá zakázku plnit. </t>
  </si>
  <si>
    <t xml:space="preserve">Systém velké akustické nástěnky. Akustický panel v rámu v povrchové úpravě z vypalované práškové barvy. Jádro panelu nehořlavé, plně recyklovatelné. Sklovláknitá tkanina s vysokou odolností
proti mechanickým nárazům. Instalace na stěnu. Orientační rozměr (nutno zaměřit na místě) : 2700x1200x40 mm. Cena vč. dopravy a instalace. 
Uchazeč doloží podrobnou technickou specifikaci výrobku, kterým hodlá zakázku plnit. 
</t>
  </si>
  <si>
    <t xml:space="preserve">Kovová podnož stolu  bude ve tvaru "A" opatřená plastovými rektifikacemi, které umožňují výškovou stavitelnost stolu v rozmezí 675-800 mm. Rektifikace bude z tvrzeného plastu, stolová noha kulatá. Podnož bude spojena teleskopickým kabelovým mostem, umožňující skryté vedení kabeláže pod stolovou deskou. Stolová deska z LTD min. tl. 25 mm. Součástí stolové desky bude kabelová průchodka o průměru 70mm pro svod kabeláže. Kovové prvky v provedení RAL9006 stříbrná. Rozměr: 675-800x1600x800 mm. Možnost výběru barevného provedení alespoň ze čtyř základních typů dekorů/barev. 
Uchazeč doloží podrobnou technickou specifikaci výrobku, kterým hodlá zakázku plnit. 
</t>
  </si>
  <si>
    <t xml:space="preserve">Kontejner je vyroben z LTD tl. 18mm, čela zásuvek LTD tl. 18mm, vnitřní zásuvky celokovové. Dělení 4 zásuvky.  Úchytka hliníková s roztečí vrtání 96mm, "L" profil".Centrální uzamykání, zámková vložka se sklopným klíčem. Kontejner mobilní na kolečkách. Rozměr: 585x397x550 mm.  Možnost výběru barevného provedení alespoň ze čtyř základních typů dekorů/barev. 
Uchazeč doloží podrobnou technickou specifikaci výrobku, kterým hodlá zakázku plnit. </t>
  </si>
  <si>
    <t xml:space="preserve">Korpus i police LTD tl. 18mm, pohledová záda LTD tl. 18mm. Police a půda naložena na bocích skříně. Hrany ABS tl. 0,7mm. Dveře LDT tl. 18mm naloženy na korpusu. . Dveře mají miskové závěsy s úhlem otvírání od 95° do 110°. Přestavitelné police po 32mm, podpěry polic kovové válečky pr. 5mm. Úchytka hliníková " L" profil s roztečí 96 mm.
Možnost výběru barevného provedení alespoň ze čtyř základních typů dekorů/barev. 
Popis doplňuje schéma a dispozice.
 2x police , skryté rektifikace. Rozměry skříně: 1096x800x419 mm. 
Uchazeč doloží podrobnou technickou specifikaci výrobku, kterým hodlá zakázku plnit. </t>
  </si>
  <si>
    <t xml:space="preserve">Korpus i police LTD tl. 18mm, pohledová záda LTD tl. 18mm. Police a půda naložena na bocích skříně. Hrany ABS tl. 0,7mm. Dveře LDT tl. 18mm naloženy na korpusu. . Dveře mají miskové závěsy s úhlem otvírání od 95° do 110°. Přestavitelné police po 32mm, podpěry polic kovové válečky pr. 5mm. Úchytka hliníková " L" profil s roztečí 96 mm.  
Možnost výběru barevného provedení alespoň ze čtyř základních typů dekorů/barev. 
Popis doplňuje schéma a dispozice.
 2x police , skryté rektifikace. Rozměry skříně: 1096x800x419 mm. 
Uchazeč doloží podrobnou technickou specifikaci výrobku, kterým hodlá zakázku plnit. </t>
  </si>
  <si>
    <t xml:space="preserve">Korpus i police LTD tl. 18mm, pohledová záda LTD tl. 18mm. Police a půda naložena na bocích skříně. Hrany ABS tl. 0,7mm. Dveře LDT tl. 18mm naloženy na korpusu.  Dveře mají miskové závěsy s úhlem otvírání od 95° do 110°. Přestavitelné police po 32mm, podpěry polic kovové válečky pr. 5mm. Úchytka hliníková " L" profil s roztečí 96 mm.
Možnost výběru barevného provedení alespoň ze čtyř základních typů dekorů/barev. 
Popis doplňuje schéma a dispozice.
 3x police půlené, 1 x police na pevno, výsuv pro šaty, skryté rektifikace. Rozměry skříně: 1800x800x419 mm. 
Uchazeč doloží podrobnou technickou specifikaci výrobku, kterým hodlá zakázku plnit. </t>
  </si>
  <si>
    <t xml:space="preserve">Multimediální katedra učitele s výsuvným systémem Rozměr : 760x1600 x 680 mm. Stolová deska LTD tl. 25 mm opatřená ABS hranou tl. 2 mm, hrana lepena PUR lepidlem. V pravé části katedry uzamykatelná skříňka, ve které je umístěno ovládání zvedacích sloupků - 1x tlačítko pro výsuv monitorů v katedře, 3x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barev min. z 5 odstínů).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Uchazeč doloží podrobnou technickou specifikaci výrobku, kterým hodlá zakázku plnit. </t>
  </si>
  <si>
    <t xml:space="preserve">Dvoumístný žákovský stůl s výsuvným systémem.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Možnost výběru barevného provedení alespoň ze čtyř základních typů dekorů/barev. Cena vč. dopravy a instalace. 
Uchazeč doloží podrobnou technickou specifikaci výrobku, kterým hodlá zakázku plnit. 
</t>
  </si>
  <si>
    <t>NEOCENĚNÝ SOUPIS PRACÍ A DODÁVEK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</si>
</sst>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00"/>
    <numFmt numFmtId="166" formatCode="#,##0\_x0000_"/>
    <numFmt numFmtId="167" formatCode="#,##0.0"/>
    <numFmt numFmtId="168" formatCode="#,##0.0000"/>
  </numFmts>
  <fonts count="26"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sz val="10"/>
      <color rgb="FF7030A0"/>
      <name val="Arial"/>
      <family val="2"/>
      <charset val="238"/>
    </font>
    <font>
      <b/>
      <sz val="8"/>
      <color rgb="FFFF0000"/>
      <name val="Arial"/>
      <family val="2"/>
      <charset val="238"/>
    </font>
    <font>
      <sz val="10"/>
      <color rgb="FFFF0000"/>
      <name val="Arial"/>
      <family val="2"/>
      <charset val="238"/>
    </font>
    <font>
      <b/>
      <u/>
      <sz val="8"/>
      <color rgb="FFFF0000"/>
      <name val="Arial"/>
      <family val="2"/>
      <charset val="238"/>
    </font>
    <font>
      <b/>
      <sz val="10"/>
      <color rgb="FF0000FF"/>
      <name val="Arial"/>
      <family val="2"/>
      <charset val="238"/>
    </font>
    <font>
      <b/>
      <sz val="10"/>
      <color rgb="FF7030A0"/>
      <name val="Arial"/>
      <family val="2"/>
      <charset val="238"/>
    </font>
    <font>
      <sz val="10"/>
      <color theme="1"/>
      <name val="Arial"/>
      <family val="2"/>
      <charset val="238"/>
    </font>
    <font>
      <b/>
      <u/>
      <sz val="10"/>
      <color rgb="FFFA0000"/>
      <name val="Arial"/>
      <family val="2"/>
      <charset val="238"/>
    </font>
    <font>
      <sz val="11"/>
      <name val="Calibri"/>
      <family val="2"/>
      <scheme val="minor"/>
    </font>
    <font>
      <b/>
      <sz val="8"/>
      <color indexed="12"/>
      <name val="Arial"/>
      <family val="2"/>
      <charset val="238"/>
    </font>
    <font>
      <b/>
      <u/>
      <sz val="8"/>
      <color indexed="10"/>
      <name val="Arial"/>
      <family val="2"/>
      <charset val="238"/>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4">
    <xf numFmtId="0" fontId="0" fillId="0" borderId="0"/>
    <xf numFmtId="0" fontId="12" fillId="0" borderId="0"/>
    <xf numFmtId="0" fontId="12" fillId="0" borderId="0"/>
    <xf numFmtId="0" fontId="23" fillId="0" borderId="0"/>
  </cellStyleXfs>
  <cellXfs count="2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9"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166" fontId="13" fillId="0" borderId="0" xfId="0" applyNumberFormat="1" applyFont="1" applyAlignment="1">
      <alignment horizontal="center" vertical="center"/>
    </xf>
    <xf numFmtId="4" fontId="13" fillId="0" borderId="0" xfId="0" applyNumberFormat="1" applyFont="1" applyAlignment="1">
      <alignment horizontal="right" vertical="center"/>
    </xf>
    <xf numFmtId="4" fontId="14" fillId="0" borderId="0" xfId="0" applyNumberFormat="1"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166" fontId="14" fillId="0" borderId="0" xfId="0" applyNumberFormat="1" applyFont="1" applyAlignment="1">
      <alignment horizontal="center" vertical="center"/>
    </xf>
    <xf numFmtId="0" fontId="15" fillId="0" borderId="0" xfId="0" applyFont="1" applyProtection="1">
      <protection locked="0"/>
    </xf>
    <xf numFmtId="2" fontId="15" fillId="0" borderId="0" xfId="0" applyNumberFormat="1" applyFont="1" applyProtection="1">
      <protection locked="0"/>
    </xf>
    <xf numFmtId="166" fontId="16" fillId="0" borderId="0" xfId="0" applyNumberFormat="1" applyFont="1" applyAlignment="1">
      <alignment horizontal="center" vertical="center"/>
    </xf>
    <xf numFmtId="0" fontId="17" fillId="0" borderId="0" xfId="0" applyFont="1" applyProtection="1">
      <protection locked="0"/>
    </xf>
    <xf numFmtId="2" fontId="17" fillId="0" borderId="0" xfId="0" applyNumberFormat="1" applyFont="1" applyProtection="1">
      <protection locked="0"/>
    </xf>
    <xf numFmtId="0" fontId="18" fillId="0" borderId="0" xfId="0" applyFont="1" applyAlignment="1">
      <alignment vertical="center"/>
    </xf>
    <xf numFmtId="4" fontId="18" fillId="0" borderId="0" xfId="0" applyNumberFormat="1" applyFont="1" applyAlignment="1">
      <alignment horizontal="right" vertical="center"/>
    </xf>
    <xf numFmtId="0" fontId="1" fillId="0" borderId="0" xfId="0" applyFont="1" applyAlignment="1">
      <alignment vertical="center"/>
    </xf>
    <xf numFmtId="49" fontId="4" fillId="2" borderId="0" xfId="0" applyNumberFormat="1" applyFont="1" applyFill="1" applyAlignment="1">
      <alignment vertical="center"/>
    </xf>
    <xf numFmtId="49" fontId="1" fillId="2" borderId="0" xfId="0" applyNumberFormat="1" applyFont="1" applyFill="1" applyAlignment="1">
      <alignment vertical="center"/>
    </xf>
    <xf numFmtId="0" fontId="1" fillId="4" borderId="0" xfId="0" applyFont="1" applyFill="1" applyAlignment="1">
      <alignment horizontal="left" vertical="center"/>
    </xf>
    <xf numFmtId="49" fontId="1" fillId="4" borderId="0" xfId="0" applyNumberFormat="1" applyFont="1" applyFill="1" applyAlignment="1">
      <alignment vertical="center" wrapText="1"/>
    </xf>
    <xf numFmtId="49" fontId="1" fillId="3" borderId="49" xfId="0" applyNumberFormat="1" applyFont="1" applyFill="1" applyBorder="1" applyAlignment="1">
      <alignment horizontal="center" vertical="center" wrapText="1"/>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9" fillId="0" borderId="0" xfId="0" applyFont="1" applyAlignment="1">
      <alignment vertical="center"/>
    </xf>
    <xf numFmtId="166" fontId="1" fillId="0" borderId="0" xfId="0" applyNumberFormat="1" applyFont="1" applyAlignment="1">
      <alignment horizontal="center" vertical="center"/>
    </xf>
    <xf numFmtId="49" fontId="1" fillId="0" borderId="0" xfId="0" applyNumberFormat="1" applyFont="1" applyAlignment="1">
      <alignment vertical="top" wrapText="1"/>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0" fontId="4" fillId="0" borderId="0" xfId="0" applyFont="1" applyAlignment="1">
      <alignment vertical="center"/>
    </xf>
    <xf numFmtId="166" fontId="19" fillId="0" borderId="0" xfId="0" applyNumberFormat="1" applyFont="1" applyAlignment="1">
      <alignment horizontal="center" vertical="center"/>
    </xf>
    <xf numFmtId="0" fontId="19" fillId="0" borderId="0" xfId="0" applyFont="1" applyAlignment="1">
      <alignment vertical="center" wrapText="1"/>
    </xf>
    <xf numFmtId="4" fontId="19" fillId="0" borderId="0" xfId="0" applyNumberFormat="1" applyFont="1" applyAlignment="1">
      <alignment horizontal="right" vertical="center"/>
    </xf>
    <xf numFmtId="0" fontId="20" fillId="0" borderId="0" xfId="0" applyFont="1" applyAlignment="1">
      <alignment vertical="center" wrapText="1"/>
    </xf>
    <xf numFmtId="4" fontId="20" fillId="0" borderId="0" xfId="0" applyNumberFormat="1" applyFont="1" applyAlignment="1">
      <alignment horizontal="right" vertical="center"/>
    </xf>
    <xf numFmtId="4" fontId="21" fillId="0" borderId="0" xfId="0" applyNumberFormat="1" applyFont="1" applyAlignment="1">
      <alignment horizontal="right" vertical="center"/>
    </xf>
    <xf numFmtId="0" fontId="11" fillId="0" borderId="0" xfId="0" applyFont="1" applyAlignment="1">
      <alignment vertical="center"/>
    </xf>
    <xf numFmtId="0" fontId="22" fillId="0" borderId="0" xfId="0" applyFont="1" applyAlignment="1">
      <alignment vertical="center"/>
    </xf>
    <xf numFmtId="0" fontId="22" fillId="0" borderId="0" xfId="0" applyFont="1" applyAlignment="1">
      <alignment vertical="center" wrapText="1"/>
    </xf>
    <xf numFmtId="4" fontId="22" fillId="0" borderId="0" xfId="0" applyNumberFormat="1" applyFont="1" applyAlignment="1">
      <alignment horizontal="right" vertical="center"/>
    </xf>
    <xf numFmtId="0" fontId="1" fillId="0" borderId="0" xfId="0" applyFont="1" applyAlignment="1" applyProtection="1">
      <alignment wrapText="1"/>
      <protection locked="0"/>
    </xf>
    <xf numFmtId="0" fontId="1" fillId="0" borderId="4" xfId="0" applyFont="1" applyBorder="1" applyAlignment="1" applyProtection="1">
      <alignment wrapText="1"/>
      <protection locked="0"/>
    </xf>
    <xf numFmtId="49" fontId="1" fillId="2" borderId="0" xfId="0" applyNumberFormat="1" applyFont="1" applyFill="1"/>
    <xf numFmtId="0" fontId="1" fillId="0" borderId="4" xfId="0" applyFont="1" applyBorder="1" applyProtection="1">
      <protection locked="0"/>
    </xf>
    <xf numFmtId="1" fontId="1" fillId="3" borderId="32" xfId="0" applyNumberFormat="1" applyFont="1" applyFill="1" applyBorder="1" applyAlignment="1">
      <alignment horizontal="center" vertical="center"/>
    </xf>
    <xf numFmtId="1" fontId="1" fillId="3" borderId="48" xfId="0" applyNumberFormat="1" applyFont="1" applyFill="1" applyBorder="1" applyAlignment="1">
      <alignment horizontal="center" vertical="center"/>
    </xf>
    <xf numFmtId="49" fontId="10" fillId="2" borderId="0" xfId="0" applyNumberFormat="1" applyFont="1" applyFill="1"/>
    <xf numFmtId="49" fontId="1" fillId="2" borderId="0" xfId="0" applyNumberFormat="1" applyFont="1" applyFill="1" applyAlignment="1">
      <alignment vertical="top" wrapText="1"/>
    </xf>
    <xf numFmtId="49" fontId="1" fillId="4" borderId="0" xfId="0" applyNumberFormat="1" applyFont="1" applyFill="1" applyAlignment="1">
      <alignment vertical="top" wrapText="1"/>
    </xf>
    <xf numFmtId="49" fontId="1" fillId="3" borderId="47" xfId="0" applyNumberFormat="1" applyFont="1" applyFill="1" applyBorder="1" applyAlignment="1">
      <alignment horizontal="center" vertical="top" wrapText="1"/>
    </xf>
    <xf numFmtId="1" fontId="1" fillId="3" borderId="48" xfId="0" applyNumberFormat="1" applyFont="1" applyFill="1" applyBorder="1" applyAlignment="1">
      <alignment horizontal="center" vertical="top" wrapText="1"/>
    </xf>
    <xf numFmtId="49" fontId="10" fillId="2" borderId="0" xfId="0" applyNumberFormat="1" applyFont="1" applyFill="1" applyAlignment="1">
      <alignment vertical="top" wrapText="1"/>
    </xf>
    <xf numFmtId="0" fontId="19" fillId="0" borderId="0" xfId="0" applyFont="1" applyAlignment="1">
      <alignment vertical="top" wrapText="1"/>
    </xf>
    <xf numFmtId="0" fontId="22" fillId="0" borderId="0" xfId="0" applyFont="1" applyAlignment="1">
      <alignment vertical="top" wrapText="1"/>
    </xf>
    <xf numFmtId="0" fontId="1" fillId="0" borderId="0" xfId="0" applyFont="1" applyAlignment="1" applyProtection="1">
      <alignment vertical="top" wrapText="1"/>
      <protection locked="0"/>
    </xf>
    <xf numFmtId="49" fontId="1" fillId="2" borderId="0" xfId="0" applyNumberFormat="1" applyFont="1" applyFill="1" applyAlignment="1">
      <alignment vertical="center" wrapText="1"/>
    </xf>
    <xf numFmtId="0" fontId="1" fillId="0" borderId="0" xfId="0" applyFont="1" applyAlignment="1" applyProtection="1">
      <alignment vertical="center" wrapText="1"/>
      <protection locked="0"/>
    </xf>
    <xf numFmtId="166" fontId="1" fillId="0" borderId="0" xfId="0" applyNumberFormat="1" applyFont="1" applyAlignment="1">
      <alignment horizontal="left" vertical="center" wrapText="1"/>
    </xf>
    <xf numFmtId="166" fontId="24" fillId="0" borderId="0" xfId="0" applyNumberFormat="1" applyFont="1" applyAlignment="1">
      <alignment horizontal="center" vertical="center"/>
    </xf>
    <xf numFmtId="0" fontId="24" fillId="0" borderId="0" xfId="0" applyFont="1" applyAlignment="1">
      <alignment vertical="center"/>
    </xf>
    <xf numFmtId="4" fontId="24" fillId="0" borderId="0" xfId="0" applyNumberFormat="1" applyFont="1" applyAlignment="1">
      <alignment horizontal="right" vertical="center"/>
    </xf>
    <xf numFmtId="0" fontId="25" fillId="0" borderId="0" xfId="0" applyFont="1" applyAlignment="1">
      <alignment vertical="center"/>
    </xf>
    <xf numFmtId="4" fontId="25" fillId="0" borderId="0" xfId="0" applyNumberFormat="1" applyFont="1" applyAlignment="1">
      <alignment horizontal="right" vertical="center"/>
    </xf>
    <xf numFmtId="166" fontId="1" fillId="5" borderId="0" xfId="0" applyNumberFormat="1" applyFont="1" applyFill="1" applyAlignment="1">
      <alignment horizontal="left" vertical="top" wrapText="1"/>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4" borderId="0" xfId="0" applyFont="1" applyFill="1" applyAlignment="1">
      <alignment horizontal="left" vertical="center"/>
    </xf>
    <xf numFmtId="0" fontId="1" fillId="0" borderId="0" xfId="0" applyFont="1" applyAlignment="1">
      <alignment vertical="center"/>
    </xf>
    <xf numFmtId="49" fontId="1" fillId="4" borderId="0" xfId="0" applyNumberFormat="1" applyFont="1" applyFill="1" applyAlignment="1">
      <alignment horizontal="left" vertical="center"/>
    </xf>
  </cellXfs>
  <cellStyles count="4">
    <cellStyle name="Normální" xfId="0" builtinId="0"/>
    <cellStyle name="Normální 14" xfId="1" xr:uid="{00000000-0005-0000-0000-000001000000}"/>
    <cellStyle name="Normální 16" xfId="2" xr:uid="{00000000-0005-0000-0000-000002000000}"/>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abSelected="1" topLeftCell="A2" zoomScaleNormal="100" workbookViewId="0">
      <selection activeCell="J42" sqref="J42"/>
    </sheetView>
  </sheetViews>
  <sheetFormatPr defaultColWidth="9.109375" defaultRowHeight="13.2" x14ac:dyDescent="0.25"/>
  <cols>
    <col min="1" max="1" width="2.44140625" style="86" customWidth="1"/>
    <col min="2" max="2" width="3.109375" style="86" customWidth="1"/>
    <col min="3" max="3" width="2.6640625" style="86" customWidth="1"/>
    <col min="4" max="4" width="6.88671875" style="86" customWidth="1"/>
    <col min="5" max="5" width="13.5546875" style="86" customWidth="1"/>
    <col min="6" max="6" width="0.5546875" style="86" customWidth="1"/>
    <col min="7" max="7" width="2.5546875" style="86" customWidth="1"/>
    <col min="8" max="8" width="2.6640625" style="86" customWidth="1"/>
    <col min="9" max="9" width="9.6640625" style="86" customWidth="1"/>
    <col min="10" max="10" width="13.5546875" style="86" customWidth="1"/>
    <col min="11" max="11" width="0.6640625" style="86" customWidth="1"/>
    <col min="12" max="12" width="2.44140625" style="86" customWidth="1"/>
    <col min="13" max="13" width="2.88671875" style="86" customWidth="1"/>
    <col min="14" max="14" width="2" style="86" customWidth="1"/>
    <col min="15" max="15" width="12.6640625" style="86" customWidth="1"/>
    <col min="16" max="16" width="2.88671875" style="86" customWidth="1"/>
    <col min="17" max="17" width="2" style="86" customWidth="1"/>
    <col min="18" max="18" width="13.5546875" style="86" customWidth="1"/>
    <col min="19" max="19" width="0.5546875" style="86" customWidth="1"/>
    <col min="20" max="16384" width="9.109375" style="86"/>
  </cols>
  <sheetData>
    <row r="1" spans="1:19" ht="12.75" hidden="1" customHeight="1" x14ac:dyDescent="0.25">
      <c r="A1" s="94"/>
      <c r="B1" s="95"/>
      <c r="C1" s="95"/>
      <c r="D1" s="95"/>
      <c r="E1" s="95"/>
      <c r="F1" s="95"/>
      <c r="G1" s="95"/>
      <c r="H1" s="95"/>
      <c r="I1" s="95"/>
      <c r="J1" s="95"/>
      <c r="K1" s="95"/>
      <c r="L1" s="95"/>
      <c r="M1" s="95"/>
      <c r="N1" s="95"/>
      <c r="O1" s="95"/>
      <c r="P1" s="95"/>
      <c r="Q1" s="95"/>
      <c r="R1" s="95"/>
      <c r="S1" s="96"/>
    </row>
    <row r="2" spans="1:19" ht="23.25" customHeight="1" x14ac:dyDescent="0.4">
      <c r="A2" s="94"/>
      <c r="B2" s="95"/>
      <c r="C2" s="95"/>
      <c r="D2" s="95"/>
      <c r="E2" s="95"/>
      <c r="F2" s="95"/>
      <c r="G2" s="97" t="s">
        <v>82</v>
      </c>
      <c r="H2" s="95"/>
      <c r="I2" s="95"/>
      <c r="J2" s="95"/>
      <c r="K2" s="95"/>
      <c r="L2" s="95"/>
      <c r="M2" s="95"/>
      <c r="N2" s="95"/>
      <c r="O2" s="95"/>
      <c r="P2" s="95"/>
      <c r="Q2" s="95"/>
      <c r="R2" s="95"/>
      <c r="S2" s="96"/>
    </row>
    <row r="3" spans="1:19" ht="12" hidden="1" customHeight="1" x14ac:dyDescent="0.25">
      <c r="A3" s="98"/>
      <c r="B3" s="99"/>
      <c r="C3" s="99"/>
      <c r="D3" s="99"/>
      <c r="E3" s="99"/>
      <c r="F3" s="99"/>
      <c r="G3" s="99"/>
      <c r="H3" s="99"/>
      <c r="I3" s="99"/>
      <c r="J3" s="99"/>
      <c r="K3" s="99"/>
      <c r="L3" s="99"/>
      <c r="M3" s="99"/>
      <c r="N3" s="99"/>
      <c r="O3" s="99"/>
      <c r="P3" s="99"/>
      <c r="Q3" s="99"/>
      <c r="R3" s="99"/>
      <c r="S3" s="100"/>
    </row>
    <row r="4" spans="1:19" ht="8.25" customHeight="1" x14ac:dyDescent="0.25">
      <c r="A4" s="2"/>
      <c r="B4" s="3"/>
      <c r="C4" s="3"/>
      <c r="D4" s="3"/>
      <c r="E4" s="3"/>
      <c r="F4" s="3"/>
      <c r="G4" s="3"/>
      <c r="H4" s="3"/>
      <c r="I4" s="3"/>
      <c r="J4" s="3"/>
      <c r="K4" s="3"/>
      <c r="L4" s="3"/>
      <c r="M4" s="3"/>
      <c r="N4" s="3"/>
      <c r="O4" s="3"/>
      <c r="P4" s="3"/>
      <c r="Q4" s="3"/>
      <c r="R4" s="3"/>
      <c r="S4" s="4"/>
    </row>
    <row r="5" spans="1:19" ht="24" customHeight="1" x14ac:dyDescent="0.25">
      <c r="A5" s="5"/>
      <c r="B5" s="1" t="s">
        <v>0</v>
      </c>
      <c r="C5" s="1"/>
      <c r="D5" s="1"/>
      <c r="E5" s="196" t="s">
        <v>1</v>
      </c>
      <c r="F5" s="197"/>
      <c r="G5" s="197"/>
      <c r="H5" s="197"/>
      <c r="I5" s="197"/>
      <c r="J5" s="198"/>
      <c r="K5" s="1"/>
      <c r="L5" s="1"/>
      <c r="M5" s="1"/>
      <c r="N5" s="1"/>
      <c r="O5" s="1" t="s">
        <v>2</v>
      </c>
      <c r="P5" s="101" t="s">
        <v>3</v>
      </c>
      <c r="Q5" s="102"/>
      <c r="R5" s="6"/>
      <c r="S5" s="7"/>
    </row>
    <row r="6" spans="1:19" ht="17.25" hidden="1" customHeight="1" x14ac:dyDescent="0.25">
      <c r="A6" s="5"/>
      <c r="B6" s="1" t="s">
        <v>4</v>
      </c>
      <c r="C6" s="1"/>
      <c r="D6" s="1"/>
      <c r="E6" s="103" t="s">
        <v>5</v>
      </c>
      <c r="F6" s="1"/>
      <c r="G6" s="1"/>
      <c r="H6" s="1"/>
      <c r="I6" s="1"/>
      <c r="J6" s="8"/>
      <c r="K6" s="1"/>
      <c r="L6" s="1"/>
      <c r="M6" s="1"/>
      <c r="N6" s="1"/>
      <c r="O6" s="1"/>
      <c r="P6" s="103"/>
      <c r="Q6" s="104"/>
      <c r="R6" s="8"/>
      <c r="S6" s="7"/>
    </row>
    <row r="7" spans="1:19" ht="24" customHeight="1" x14ac:dyDescent="0.25">
      <c r="A7" s="5"/>
      <c r="B7" s="1" t="s">
        <v>6</v>
      </c>
      <c r="C7" s="1"/>
      <c r="D7" s="1"/>
      <c r="E7" s="199" t="s">
        <v>104</v>
      </c>
      <c r="F7" s="200"/>
      <c r="G7" s="200"/>
      <c r="H7" s="200"/>
      <c r="I7" s="200"/>
      <c r="J7" s="201"/>
      <c r="K7" s="1"/>
      <c r="L7" s="1"/>
      <c r="M7" s="1"/>
      <c r="N7" s="1"/>
      <c r="O7" s="1" t="s">
        <v>7</v>
      </c>
      <c r="P7" s="103" t="s">
        <v>8</v>
      </c>
      <c r="Q7" s="104"/>
      <c r="R7" s="8"/>
      <c r="S7" s="7"/>
    </row>
    <row r="8" spans="1:19" ht="17.25" hidden="1" customHeight="1" x14ac:dyDescent="0.25">
      <c r="A8" s="5"/>
      <c r="B8" s="1" t="s">
        <v>9</v>
      </c>
      <c r="C8" s="1"/>
      <c r="D8" s="1"/>
      <c r="E8" s="103" t="s">
        <v>3</v>
      </c>
      <c r="F8" s="1"/>
      <c r="G8" s="1"/>
      <c r="H8" s="1"/>
      <c r="I8" s="1"/>
      <c r="J8" s="8"/>
      <c r="K8" s="1"/>
      <c r="L8" s="1"/>
      <c r="M8" s="1"/>
      <c r="N8" s="1"/>
      <c r="O8" s="1"/>
      <c r="P8" s="103"/>
      <c r="Q8" s="104"/>
      <c r="R8" s="8"/>
      <c r="S8" s="7"/>
    </row>
    <row r="9" spans="1:19" ht="24" customHeight="1" x14ac:dyDescent="0.25">
      <c r="A9" s="5"/>
      <c r="B9" s="1" t="s">
        <v>10</v>
      </c>
      <c r="C9" s="1"/>
      <c r="D9" s="1"/>
      <c r="E9" s="202" t="s">
        <v>139</v>
      </c>
      <c r="F9" s="203"/>
      <c r="G9" s="203"/>
      <c r="H9" s="203"/>
      <c r="I9" s="203"/>
      <c r="J9" s="204"/>
      <c r="K9" s="1"/>
      <c r="L9" s="1"/>
      <c r="M9" s="1"/>
      <c r="N9" s="1"/>
      <c r="O9" s="1" t="s">
        <v>11</v>
      </c>
      <c r="P9" s="205" t="s">
        <v>8</v>
      </c>
      <c r="Q9" s="206"/>
      <c r="R9" s="207"/>
      <c r="S9" s="7"/>
    </row>
    <row r="10" spans="1:19" ht="17.25" hidden="1" customHeight="1" x14ac:dyDescent="0.25">
      <c r="A10" s="5"/>
      <c r="B10" s="1" t="s">
        <v>12</v>
      </c>
      <c r="C10" s="1"/>
      <c r="D10" s="1"/>
      <c r="E10" s="1" t="s">
        <v>3</v>
      </c>
      <c r="F10" s="1"/>
      <c r="G10" s="1"/>
      <c r="H10" s="1"/>
      <c r="I10" s="1"/>
      <c r="J10" s="1"/>
      <c r="K10" s="1"/>
      <c r="L10" s="1"/>
      <c r="M10" s="1"/>
      <c r="N10" s="1"/>
      <c r="O10" s="1"/>
      <c r="P10" s="104"/>
      <c r="Q10" s="104"/>
      <c r="R10" s="1"/>
      <c r="S10" s="7"/>
    </row>
    <row r="11" spans="1:19" ht="17.25" hidden="1" customHeight="1" x14ac:dyDescent="0.25">
      <c r="A11" s="5"/>
      <c r="B11" s="1" t="s">
        <v>13</v>
      </c>
      <c r="C11" s="1"/>
      <c r="D11" s="1"/>
      <c r="E11" s="1" t="s">
        <v>3</v>
      </c>
      <c r="F11" s="1"/>
      <c r="G11" s="1"/>
      <c r="H11" s="1"/>
      <c r="I11" s="1"/>
      <c r="J11" s="1"/>
      <c r="K11" s="1"/>
      <c r="L11" s="1"/>
      <c r="M11" s="1"/>
      <c r="N11" s="1"/>
      <c r="O11" s="1"/>
      <c r="P11" s="104"/>
      <c r="Q11" s="104"/>
      <c r="R11" s="1"/>
      <c r="S11" s="7"/>
    </row>
    <row r="12" spans="1:19" ht="17.25" hidden="1" customHeight="1" x14ac:dyDescent="0.25">
      <c r="A12" s="5"/>
      <c r="B12" s="1" t="s">
        <v>14</v>
      </c>
      <c r="C12" s="1"/>
      <c r="D12" s="1"/>
      <c r="E12" s="1" t="s">
        <v>3</v>
      </c>
      <c r="F12" s="1"/>
      <c r="G12" s="1"/>
      <c r="H12" s="1"/>
      <c r="I12" s="1"/>
      <c r="J12" s="1"/>
      <c r="K12" s="1"/>
      <c r="L12" s="1"/>
      <c r="M12" s="1"/>
      <c r="N12" s="1"/>
      <c r="O12" s="1"/>
      <c r="P12" s="104"/>
      <c r="Q12" s="104"/>
      <c r="R12" s="1"/>
      <c r="S12" s="7"/>
    </row>
    <row r="13" spans="1:19" ht="17.25" hidden="1" customHeight="1" x14ac:dyDescent="0.25">
      <c r="A13" s="5"/>
      <c r="B13" s="1"/>
      <c r="C13" s="1"/>
      <c r="D13" s="1"/>
      <c r="E13" s="1" t="s">
        <v>3</v>
      </c>
      <c r="F13" s="1"/>
      <c r="G13" s="1"/>
      <c r="H13" s="1"/>
      <c r="I13" s="1"/>
      <c r="J13" s="1"/>
      <c r="K13" s="1"/>
      <c r="L13" s="1"/>
      <c r="M13" s="1"/>
      <c r="N13" s="1"/>
      <c r="O13" s="1"/>
      <c r="P13" s="104"/>
      <c r="Q13" s="104"/>
      <c r="R13" s="1"/>
      <c r="S13" s="7"/>
    </row>
    <row r="14" spans="1:19" ht="17.25" hidden="1" customHeight="1" x14ac:dyDescent="0.25">
      <c r="A14" s="5"/>
      <c r="B14" s="1"/>
      <c r="C14" s="1"/>
      <c r="D14" s="1"/>
      <c r="E14" s="1" t="s">
        <v>3</v>
      </c>
      <c r="F14" s="1"/>
      <c r="G14" s="1"/>
      <c r="H14" s="1"/>
      <c r="I14" s="1"/>
      <c r="J14" s="1"/>
      <c r="K14" s="1"/>
      <c r="L14" s="1"/>
      <c r="M14" s="1"/>
      <c r="N14" s="1"/>
      <c r="O14" s="1"/>
      <c r="P14" s="104"/>
      <c r="Q14" s="104"/>
      <c r="R14" s="1"/>
      <c r="S14" s="7"/>
    </row>
    <row r="15" spans="1:19" ht="17.25" hidden="1" customHeight="1" x14ac:dyDescent="0.25">
      <c r="A15" s="5"/>
      <c r="B15" s="1"/>
      <c r="C15" s="1"/>
      <c r="D15" s="1"/>
      <c r="E15" s="1" t="s">
        <v>3</v>
      </c>
      <c r="F15" s="1"/>
      <c r="G15" s="1"/>
      <c r="H15" s="1"/>
      <c r="I15" s="1"/>
      <c r="J15" s="1"/>
      <c r="K15" s="1"/>
      <c r="L15" s="1"/>
      <c r="M15" s="1"/>
      <c r="N15" s="1"/>
      <c r="O15" s="1"/>
      <c r="P15" s="104"/>
      <c r="Q15" s="104"/>
      <c r="R15" s="1"/>
      <c r="S15" s="7"/>
    </row>
    <row r="16" spans="1:19" ht="17.25" hidden="1" customHeight="1" x14ac:dyDescent="0.25">
      <c r="A16" s="5"/>
      <c r="B16" s="1"/>
      <c r="C16" s="1"/>
      <c r="D16" s="1"/>
      <c r="E16" s="1" t="s">
        <v>3</v>
      </c>
      <c r="F16" s="1"/>
      <c r="G16" s="1"/>
      <c r="H16" s="1"/>
      <c r="I16" s="1"/>
      <c r="J16" s="1"/>
      <c r="K16" s="1"/>
      <c r="L16" s="1"/>
      <c r="M16" s="1"/>
      <c r="N16" s="1"/>
      <c r="O16" s="1"/>
      <c r="P16" s="104"/>
      <c r="Q16" s="104"/>
      <c r="R16" s="1"/>
      <c r="S16" s="7"/>
    </row>
    <row r="17" spans="1:19" ht="17.25" hidden="1" customHeight="1" x14ac:dyDescent="0.25">
      <c r="A17" s="5"/>
      <c r="B17" s="1"/>
      <c r="C17" s="1"/>
      <c r="D17" s="1"/>
      <c r="E17" s="1" t="s">
        <v>3</v>
      </c>
      <c r="F17" s="1"/>
      <c r="G17" s="1"/>
      <c r="H17" s="1"/>
      <c r="I17" s="1"/>
      <c r="J17" s="1"/>
      <c r="K17" s="1"/>
      <c r="L17" s="1"/>
      <c r="M17" s="1"/>
      <c r="N17" s="1"/>
      <c r="O17" s="1"/>
      <c r="P17" s="104"/>
      <c r="Q17" s="104"/>
      <c r="R17" s="1"/>
      <c r="S17" s="7"/>
    </row>
    <row r="18" spans="1:19" ht="17.25" hidden="1" customHeight="1" x14ac:dyDescent="0.25">
      <c r="A18" s="5"/>
      <c r="B18" s="1"/>
      <c r="C18" s="1"/>
      <c r="D18" s="1"/>
      <c r="E18" s="1" t="s">
        <v>3</v>
      </c>
      <c r="F18" s="1"/>
      <c r="G18" s="1"/>
      <c r="H18" s="1"/>
      <c r="I18" s="1"/>
      <c r="J18" s="1"/>
      <c r="K18" s="1"/>
      <c r="L18" s="1"/>
      <c r="M18" s="1"/>
      <c r="N18" s="1"/>
      <c r="O18" s="1"/>
      <c r="P18" s="104"/>
      <c r="Q18" s="104"/>
      <c r="R18" s="1"/>
      <c r="S18" s="7"/>
    </row>
    <row r="19" spans="1:19" ht="17.25" hidden="1" customHeight="1" x14ac:dyDescent="0.25">
      <c r="A19" s="5"/>
      <c r="B19" s="1"/>
      <c r="C19" s="1"/>
      <c r="D19" s="1"/>
      <c r="E19" s="1" t="s">
        <v>3</v>
      </c>
      <c r="F19" s="1"/>
      <c r="G19" s="1"/>
      <c r="H19" s="1"/>
      <c r="I19" s="1"/>
      <c r="J19" s="1"/>
      <c r="K19" s="1"/>
      <c r="L19" s="1"/>
      <c r="M19" s="1"/>
      <c r="N19" s="1"/>
      <c r="O19" s="1"/>
      <c r="P19" s="104"/>
      <c r="Q19" s="104"/>
      <c r="R19" s="1"/>
      <c r="S19" s="7"/>
    </row>
    <row r="20" spans="1:19" ht="17.25" hidden="1" customHeight="1" x14ac:dyDescent="0.25">
      <c r="A20" s="5"/>
      <c r="B20" s="1"/>
      <c r="C20" s="1"/>
      <c r="D20" s="1"/>
      <c r="E20" s="1" t="s">
        <v>3</v>
      </c>
      <c r="F20" s="1"/>
      <c r="G20" s="1"/>
      <c r="H20" s="1"/>
      <c r="I20" s="1"/>
      <c r="J20" s="1"/>
      <c r="K20" s="1"/>
      <c r="L20" s="1"/>
      <c r="M20" s="1"/>
      <c r="N20" s="1"/>
      <c r="O20" s="1"/>
      <c r="P20" s="104"/>
      <c r="Q20" s="104"/>
      <c r="R20" s="1"/>
      <c r="S20" s="7"/>
    </row>
    <row r="21" spans="1:19" ht="17.25" hidden="1" customHeight="1" x14ac:dyDescent="0.25">
      <c r="A21" s="5"/>
      <c r="B21" s="1"/>
      <c r="C21" s="1"/>
      <c r="D21" s="1"/>
      <c r="E21" s="1" t="s">
        <v>3</v>
      </c>
      <c r="F21" s="1"/>
      <c r="G21" s="1"/>
      <c r="H21" s="1"/>
      <c r="I21" s="1"/>
      <c r="J21" s="1"/>
      <c r="K21" s="1"/>
      <c r="L21" s="1"/>
      <c r="M21" s="1"/>
      <c r="N21" s="1"/>
      <c r="O21" s="1"/>
      <c r="P21" s="104"/>
      <c r="Q21" s="104"/>
      <c r="R21" s="1"/>
      <c r="S21" s="7"/>
    </row>
    <row r="22" spans="1:19" ht="17.25" hidden="1" customHeight="1" x14ac:dyDescent="0.25">
      <c r="A22" s="5"/>
      <c r="B22" s="1"/>
      <c r="C22" s="1"/>
      <c r="D22" s="1"/>
      <c r="E22" s="1" t="s">
        <v>3</v>
      </c>
      <c r="F22" s="1"/>
      <c r="G22" s="1"/>
      <c r="H22" s="1"/>
      <c r="I22" s="1"/>
      <c r="J22" s="1"/>
      <c r="K22" s="1"/>
      <c r="L22" s="1"/>
      <c r="M22" s="1"/>
      <c r="N22" s="1"/>
      <c r="O22" s="1"/>
      <c r="P22" s="104"/>
      <c r="Q22" s="104"/>
      <c r="R22" s="1"/>
      <c r="S22" s="7"/>
    </row>
    <row r="23" spans="1:19" ht="17.25" hidden="1" customHeight="1" x14ac:dyDescent="0.25">
      <c r="A23" s="5"/>
      <c r="B23" s="1"/>
      <c r="C23" s="1"/>
      <c r="D23" s="1"/>
      <c r="E23" s="1" t="s">
        <v>3</v>
      </c>
      <c r="F23" s="1"/>
      <c r="G23" s="1"/>
      <c r="H23" s="1"/>
      <c r="I23" s="1"/>
      <c r="J23" s="1"/>
      <c r="K23" s="1"/>
      <c r="L23" s="1"/>
      <c r="M23" s="1"/>
      <c r="N23" s="1"/>
      <c r="O23" s="1"/>
      <c r="P23" s="104"/>
      <c r="Q23" s="104"/>
      <c r="R23" s="1"/>
      <c r="S23" s="7"/>
    </row>
    <row r="24" spans="1:19" ht="17.25" hidden="1" customHeight="1" x14ac:dyDescent="0.25">
      <c r="A24" s="5"/>
      <c r="B24" s="1"/>
      <c r="C24" s="1"/>
      <c r="D24" s="1"/>
      <c r="E24" s="1" t="s">
        <v>3</v>
      </c>
      <c r="F24" s="1"/>
      <c r="G24" s="1"/>
      <c r="H24" s="1"/>
      <c r="I24" s="1"/>
      <c r="J24" s="1"/>
      <c r="K24" s="1"/>
      <c r="L24" s="1"/>
      <c r="M24" s="1"/>
      <c r="N24" s="1"/>
      <c r="O24" s="1"/>
      <c r="P24" s="104"/>
      <c r="Q24" s="104"/>
      <c r="R24" s="1"/>
      <c r="S24" s="7"/>
    </row>
    <row r="25" spans="1:19" ht="17.850000000000001" customHeight="1" x14ac:dyDescent="0.25">
      <c r="A25" s="5"/>
      <c r="B25" s="1"/>
      <c r="C25" s="1"/>
      <c r="D25" s="1"/>
      <c r="E25" s="1"/>
      <c r="F25" s="1"/>
      <c r="G25" s="1"/>
      <c r="H25" s="1"/>
      <c r="I25" s="1"/>
      <c r="J25" s="1"/>
      <c r="K25" s="1"/>
      <c r="L25" s="1"/>
      <c r="M25" s="1"/>
      <c r="N25" s="1"/>
      <c r="O25" s="1" t="s">
        <v>15</v>
      </c>
      <c r="P25" s="1" t="s">
        <v>16</v>
      </c>
      <c r="Q25" s="1"/>
      <c r="R25" s="1"/>
      <c r="S25" s="7"/>
    </row>
    <row r="26" spans="1:19" ht="17.850000000000001" customHeight="1" x14ac:dyDescent="0.25">
      <c r="A26" s="5"/>
      <c r="B26" s="1" t="s">
        <v>17</v>
      </c>
      <c r="C26" s="1"/>
      <c r="D26" s="1"/>
      <c r="E26" s="101" t="s">
        <v>105</v>
      </c>
      <c r="F26" s="9"/>
      <c r="G26" s="9"/>
      <c r="H26" s="9"/>
      <c r="I26" s="9"/>
      <c r="J26" s="6"/>
      <c r="K26" s="1"/>
      <c r="L26" s="1"/>
      <c r="M26" s="1"/>
      <c r="N26" s="1"/>
      <c r="O26" s="105" t="s">
        <v>8</v>
      </c>
      <c r="P26" s="106" t="s">
        <v>8</v>
      </c>
      <c r="Q26" s="107"/>
      <c r="R26" s="10"/>
      <c r="S26" s="7"/>
    </row>
    <row r="27" spans="1:19" ht="17.850000000000001" customHeight="1" x14ac:dyDescent="0.25">
      <c r="A27" s="5"/>
      <c r="B27" s="1" t="s">
        <v>18</v>
      </c>
      <c r="C27" s="1"/>
      <c r="D27" s="1"/>
      <c r="E27" s="103" t="s">
        <v>100</v>
      </c>
      <c r="F27" s="1"/>
      <c r="G27" s="1"/>
      <c r="H27" s="1"/>
      <c r="I27" s="1"/>
      <c r="J27" s="8"/>
      <c r="K27" s="1"/>
      <c r="L27" s="1"/>
      <c r="M27" s="1"/>
      <c r="N27" s="1"/>
      <c r="O27" s="105" t="s">
        <v>8</v>
      </c>
      <c r="P27" s="106" t="s">
        <v>8</v>
      </c>
      <c r="Q27" s="107"/>
      <c r="R27" s="10"/>
      <c r="S27" s="7"/>
    </row>
    <row r="28" spans="1:19" ht="17.850000000000001" customHeight="1" x14ac:dyDescent="0.25">
      <c r="A28" s="5"/>
      <c r="B28" s="1" t="s">
        <v>19</v>
      </c>
      <c r="C28" s="1"/>
      <c r="D28" s="1"/>
      <c r="E28" s="103" t="s">
        <v>3</v>
      </c>
      <c r="F28" s="1"/>
      <c r="G28" s="1"/>
      <c r="H28" s="1"/>
      <c r="I28" s="1"/>
      <c r="J28" s="8"/>
      <c r="K28" s="1"/>
      <c r="L28" s="1"/>
      <c r="M28" s="1"/>
      <c r="N28" s="1"/>
      <c r="O28" s="105" t="s">
        <v>8</v>
      </c>
      <c r="P28" s="106" t="s">
        <v>8</v>
      </c>
      <c r="Q28" s="107"/>
      <c r="R28" s="10"/>
      <c r="S28" s="7"/>
    </row>
    <row r="29" spans="1:19" ht="17.850000000000001" customHeight="1" x14ac:dyDescent="0.25">
      <c r="A29" s="5"/>
      <c r="B29" s="1"/>
      <c r="C29" s="1"/>
      <c r="D29" s="1"/>
      <c r="E29" s="108" t="s">
        <v>8</v>
      </c>
      <c r="F29" s="11"/>
      <c r="G29" s="11"/>
      <c r="H29" s="11"/>
      <c r="I29" s="11"/>
      <c r="J29" s="12"/>
      <c r="K29" s="1"/>
      <c r="L29" s="1"/>
      <c r="M29" s="1"/>
      <c r="N29" s="1"/>
      <c r="O29" s="104"/>
      <c r="P29" s="104"/>
      <c r="Q29" s="104"/>
      <c r="R29" s="1"/>
      <c r="S29" s="7"/>
    </row>
    <row r="30" spans="1:19" ht="17.850000000000001" customHeight="1" x14ac:dyDescent="0.25">
      <c r="A30" s="5"/>
      <c r="B30" s="1"/>
      <c r="C30" s="1"/>
      <c r="D30" s="1"/>
      <c r="E30" s="104" t="s">
        <v>20</v>
      </c>
      <c r="F30" s="1"/>
      <c r="G30" s="1" t="s">
        <v>21</v>
      </c>
      <c r="H30" s="1"/>
      <c r="I30" s="1"/>
      <c r="J30" s="1"/>
      <c r="K30" s="1"/>
      <c r="L30" s="1"/>
      <c r="M30" s="1"/>
      <c r="N30" s="1"/>
      <c r="O30" s="104" t="s">
        <v>22</v>
      </c>
      <c r="P30" s="104"/>
      <c r="Q30" s="104"/>
      <c r="R30" s="13"/>
      <c r="S30" s="7"/>
    </row>
    <row r="31" spans="1:19" ht="17.850000000000001" customHeight="1" x14ac:dyDescent="0.25">
      <c r="A31" s="5"/>
      <c r="B31" s="1"/>
      <c r="C31" s="1"/>
      <c r="D31" s="1"/>
      <c r="E31" s="105" t="s">
        <v>8</v>
      </c>
      <c r="F31" s="1"/>
      <c r="G31" s="106" t="s">
        <v>100</v>
      </c>
      <c r="H31" s="14"/>
      <c r="I31" s="109"/>
      <c r="J31" s="1"/>
      <c r="K31" s="1"/>
      <c r="L31" s="1"/>
      <c r="M31" s="1"/>
      <c r="N31" s="1"/>
      <c r="O31" s="110" t="s">
        <v>106</v>
      </c>
      <c r="P31" s="104"/>
      <c r="Q31" s="104"/>
      <c r="R31" s="13"/>
      <c r="S31" s="7"/>
    </row>
    <row r="32" spans="1:19" ht="8.25" customHeight="1" x14ac:dyDescent="0.25">
      <c r="A32" s="15"/>
      <c r="B32" s="16"/>
      <c r="C32" s="16"/>
      <c r="D32" s="16"/>
      <c r="E32" s="16"/>
      <c r="F32" s="16"/>
      <c r="G32" s="16"/>
      <c r="H32" s="16"/>
      <c r="I32" s="16"/>
      <c r="J32" s="16"/>
      <c r="K32" s="16"/>
      <c r="L32" s="16"/>
      <c r="M32" s="16"/>
      <c r="N32" s="16"/>
      <c r="O32" s="16"/>
      <c r="P32" s="16"/>
      <c r="Q32" s="16"/>
      <c r="R32" s="16"/>
      <c r="S32" s="17"/>
    </row>
    <row r="33" spans="1:19" ht="20.25" customHeight="1" x14ac:dyDescent="0.25">
      <c r="A33" s="18"/>
      <c r="B33" s="19"/>
      <c r="C33" s="19"/>
      <c r="D33" s="19"/>
      <c r="E33" s="20" t="s">
        <v>23</v>
      </c>
      <c r="F33" s="19"/>
      <c r="G33" s="19"/>
      <c r="H33" s="19"/>
      <c r="I33" s="19"/>
      <c r="J33" s="19"/>
      <c r="K33" s="19"/>
      <c r="L33" s="19"/>
      <c r="M33" s="19"/>
      <c r="N33" s="19"/>
      <c r="O33" s="19"/>
      <c r="P33" s="19"/>
      <c r="Q33" s="19"/>
      <c r="R33" s="19"/>
      <c r="S33" s="21"/>
    </row>
    <row r="34" spans="1:19" ht="20.25" customHeight="1" x14ac:dyDescent="0.25">
      <c r="A34" s="22" t="s">
        <v>24</v>
      </c>
      <c r="B34" s="23"/>
      <c r="C34" s="23"/>
      <c r="D34" s="24"/>
      <c r="E34" s="25" t="s">
        <v>25</v>
      </c>
      <c r="F34" s="24"/>
      <c r="G34" s="25" t="s">
        <v>26</v>
      </c>
      <c r="H34" s="23"/>
      <c r="I34" s="24"/>
      <c r="J34" s="25" t="s">
        <v>27</v>
      </c>
      <c r="K34" s="23"/>
      <c r="L34" s="25" t="s">
        <v>28</v>
      </c>
      <c r="M34" s="23"/>
      <c r="N34" s="23"/>
      <c r="O34" s="24"/>
      <c r="P34" s="25" t="s">
        <v>29</v>
      </c>
      <c r="Q34" s="23"/>
      <c r="R34" s="23"/>
      <c r="S34" s="26"/>
    </row>
    <row r="35" spans="1:19" ht="20.25" customHeight="1" x14ac:dyDescent="0.25">
      <c r="A35" s="111"/>
      <c r="B35" s="112"/>
      <c r="C35" s="112"/>
      <c r="D35" s="113">
        <v>0</v>
      </c>
      <c r="E35" s="114">
        <f>IF(D35=0,0,R49/D35)</f>
        <v>0</v>
      </c>
      <c r="F35" s="115"/>
      <c r="G35" s="116"/>
      <c r="H35" s="112"/>
      <c r="I35" s="113">
        <v>0</v>
      </c>
      <c r="J35" s="114">
        <f>IF(I35=0,0,R49/I35)</f>
        <v>0</v>
      </c>
      <c r="K35" s="117"/>
      <c r="L35" s="116"/>
      <c r="M35" s="112"/>
      <c r="N35" s="112"/>
      <c r="O35" s="113">
        <v>0</v>
      </c>
      <c r="P35" s="116"/>
      <c r="Q35" s="112"/>
      <c r="R35" s="118">
        <f>IF(O35=0,0,R49/O35)</f>
        <v>0</v>
      </c>
      <c r="S35" s="119"/>
    </row>
    <row r="36" spans="1:19" ht="20.25" customHeight="1" x14ac:dyDescent="0.25">
      <c r="A36" s="18"/>
      <c r="B36" s="19"/>
      <c r="C36" s="19"/>
      <c r="D36" s="19"/>
      <c r="E36" s="20" t="s">
        <v>30</v>
      </c>
      <c r="F36" s="19"/>
      <c r="G36" s="19"/>
      <c r="H36" s="19"/>
      <c r="I36" s="19"/>
      <c r="J36" s="27" t="s">
        <v>31</v>
      </c>
      <c r="K36" s="19"/>
      <c r="L36" s="19"/>
      <c r="M36" s="19"/>
      <c r="N36" s="19"/>
      <c r="O36" s="19"/>
      <c r="P36" s="19"/>
      <c r="Q36" s="19"/>
      <c r="R36" s="19"/>
      <c r="S36" s="21"/>
    </row>
    <row r="37" spans="1:19" ht="20.25" customHeight="1" x14ac:dyDescent="0.25">
      <c r="A37" s="28" t="s">
        <v>32</v>
      </c>
      <c r="B37" s="29"/>
      <c r="C37" s="30" t="s">
        <v>33</v>
      </c>
      <c r="D37" s="31"/>
      <c r="E37" s="31"/>
      <c r="F37" s="32"/>
      <c r="G37" s="28" t="s">
        <v>34</v>
      </c>
      <c r="H37" s="33"/>
      <c r="I37" s="30" t="s">
        <v>35</v>
      </c>
      <c r="J37" s="31"/>
      <c r="K37" s="31"/>
      <c r="L37" s="28" t="s">
        <v>36</v>
      </c>
      <c r="M37" s="33"/>
      <c r="N37" s="30" t="s">
        <v>37</v>
      </c>
      <c r="O37" s="31"/>
      <c r="P37" s="31"/>
      <c r="Q37" s="31"/>
      <c r="R37" s="31"/>
      <c r="S37" s="32"/>
    </row>
    <row r="38" spans="1:19" ht="20.25" customHeight="1" x14ac:dyDescent="0.25">
      <c r="A38" s="34">
        <v>1</v>
      </c>
      <c r="B38" s="35" t="s">
        <v>38</v>
      </c>
      <c r="C38" s="6"/>
      <c r="D38" s="36"/>
      <c r="E38" s="120">
        <v>0</v>
      </c>
      <c r="F38" s="37"/>
      <c r="G38" s="34">
        <v>10</v>
      </c>
      <c r="H38" s="38" t="s">
        <v>39</v>
      </c>
      <c r="I38" s="10"/>
      <c r="J38" s="121">
        <v>0</v>
      </c>
      <c r="K38" s="122"/>
      <c r="L38" s="34">
        <v>14</v>
      </c>
      <c r="M38" s="106" t="s">
        <v>40</v>
      </c>
      <c r="N38" s="14"/>
      <c r="O38" s="14"/>
      <c r="P38" s="123" t="str">
        <f>M51</f>
        <v>21</v>
      </c>
      <c r="Q38" s="124" t="s">
        <v>42</v>
      </c>
      <c r="R38" s="120">
        <v>0</v>
      </c>
      <c r="S38" s="39"/>
    </row>
    <row r="39" spans="1:19" ht="20.25" customHeight="1" x14ac:dyDescent="0.25">
      <c r="A39" s="34">
        <v>2</v>
      </c>
      <c r="B39" s="40"/>
      <c r="C39" s="12"/>
      <c r="D39" s="36"/>
      <c r="E39" s="120"/>
      <c r="F39" s="37"/>
      <c r="G39" s="34">
        <v>11</v>
      </c>
      <c r="H39" s="1" t="s">
        <v>43</v>
      </c>
      <c r="I39" s="36"/>
      <c r="J39" s="121">
        <v>0</v>
      </c>
      <c r="K39" s="122"/>
      <c r="L39" s="34">
        <v>15</v>
      </c>
      <c r="M39" s="106" t="s">
        <v>90</v>
      </c>
      <c r="N39" s="14"/>
      <c r="O39" s="14"/>
      <c r="P39" s="123" t="str">
        <f>M51</f>
        <v>21</v>
      </c>
      <c r="Q39" s="124" t="s">
        <v>42</v>
      </c>
      <c r="R39" s="120">
        <v>0</v>
      </c>
      <c r="S39" s="39"/>
    </row>
    <row r="40" spans="1:19" ht="20.25" customHeight="1" x14ac:dyDescent="0.25">
      <c r="A40" s="34">
        <v>3</v>
      </c>
      <c r="B40" s="35" t="s">
        <v>44</v>
      </c>
      <c r="C40" s="6"/>
      <c r="D40" s="36"/>
      <c r="E40" s="120">
        <v>0</v>
      </c>
      <c r="F40" s="37"/>
      <c r="G40" s="34">
        <v>12</v>
      </c>
      <c r="H40" s="38" t="s">
        <v>45</v>
      </c>
      <c r="I40" s="10"/>
      <c r="J40" s="121">
        <v>0</v>
      </c>
      <c r="K40" s="122"/>
      <c r="L40" s="34">
        <v>16</v>
      </c>
      <c r="M40" s="106" t="s">
        <v>46</v>
      </c>
      <c r="N40" s="14"/>
      <c r="O40" s="14"/>
      <c r="P40" s="123" t="str">
        <f>M51</f>
        <v>21</v>
      </c>
      <c r="Q40" s="124" t="s">
        <v>42</v>
      </c>
      <c r="R40" s="120">
        <v>0</v>
      </c>
      <c r="S40" s="39"/>
    </row>
    <row r="41" spans="1:19" ht="20.25" customHeight="1" x14ac:dyDescent="0.25">
      <c r="A41" s="34">
        <v>4</v>
      </c>
      <c r="B41" s="40"/>
      <c r="C41" s="12"/>
      <c r="D41" s="36"/>
      <c r="E41" s="120"/>
      <c r="F41" s="37"/>
      <c r="G41" s="34"/>
      <c r="H41" s="38"/>
      <c r="I41" s="10"/>
      <c r="J41" s="121"/>
      <c r="K41" s="122"/>
      <c r="L41" s="34">
        <v>17</v>
      </c>
      <c r="M41" s="106" t="s">
        <v>47</v>
      </c>
      <c r="N41" s="14"/>
      <c r="O41" s="14"/>
      <c r="P41" s="123" t="str">
        <f>M51</f>
        <v>21</v>
      </c>
      <c r="Q41" s="124" t="s">
        <v>42</v>
      </c>
      <c r="R41" s="120">
        <v>0</v>
      </c>
      <c r="S41" s="39"/>
    </row>
    <row r="42" spans="1:19" ht="20.25" customHeight="1" x14ac:dyDescent="0.25">
      <c r="A42" s="34">
        <v>5</v>
      </c>
      <c r="B42" s="35" t="s">
        <v>89</v>
      </c>
      <c r="C42" s="6"/>
      <c r="D42" s="36"/>
      <c r="E42" s="120">
        <f>Rekapitulace!C21</f>
        <v>0</v>
      </c>
      <c r="F42" s="74"/>
      <c r="G42" s="41"/>
      <c r="H42" s="14"/>
      <c r="I42" s="10"/>
      <c r="J42" s="125"/>
      <c r="K42" s="126"/>
      <c r="L42" s="34">
        <v>18</v>
      </c>
      <c r="M42" s="106" t="s">
        <v>48</v>
      </c>
      <c r="N42" s="14"/>
      <c r="O42" s="14"/>
      <c r="P42" s="123">
        <f>M53</f>
        <v>0</v>
      </c>
      <c r="Q42" s="124" t="s">
        <v>42</v>
      </c>
      <c r="R42" s="120">
        <v>0</v>
      </c>
      <c r="S42" s="7"/>
    </row>
    <row r="43" spans="1:19" ht="20.25" customHeight="1" x14ac:dyDescent="0.25">
      <c r="A43" s="34">
        <v>6</v>
      </c>
      <c r="B43" s="40"/>
      <c r="C43" s="12"/>
      <c r="D43" s="36"/>
      <c r="E43" s="120"/>
      <c r="F43" s="74"/>
      <c r="G43" s="41"/>
      <c r="H43" s="14"/>
      <c r="I43" s="10"/>
      <c r="J43" s="125"/>
      <c r="K43" s="126"/>
      <c r="L43" s="34">
        <v>19</v>
      </c>
      <c r="M43" s="38" t="s">
        <v>49</v>
      </c>
      <c r="N43" s="14"/>
      <c r="O43" s="14"/>
      <c r="P43" s="14"/>
      <c r="Q43" s="10"/>
      <c r="R43" s="120">
        <v>0</v>
      </c>
      <c r="S43" s="7"/>
    </row>
    <row r="44" spans="1:19" ht="20.25" customHeight="1" x14ac:dyDescent="0.25">
      <c r="A44" s="34">
        <v>7</v>
      </c>
      <c r="B44" s="35" t="s">
        <v>84</v>
      </c>
      <c r="C44" s="6"/>
      <c r="D44" s="36"/>
      <c r="E44" s="120">
        <f>Rekapitulace!C14</f>
        <v>0</v>
      </c>
      <c r="F44" s="74"/>
      <c r="G44" s="41"/>
      <c r="H44" s="14"/>
      <c r="I44" s="10"/>
      <c r="J44" s="125"/>
      <c r="K44" s="126"/>
      <c r="L44" s="34"/>
      <c r="M44" s="38"/>
      <c r="N44" s="14"/>
      <c r="O44" s="14"/>
      <c r="P44" s="14"/>
      <c r="Q44" s="10"/>
      <c r="R44" s="120"/>
      <c r="S44" s="7"/>
    </row>
    <row r="45" spans="1:19" ht="20.25" customHeight="1" x14ac:dyDescent="0.25">
      <c r="A45" s="34">
        <v>8</v>
      </c>
      <c r="B45" s="40"/>
      <c r="C45" s="12"/>
      <c r="D45" s="36"/>
      <c r="E45" s="120"/>
      <c r="F45" s="74"/>
      <c r="G45" s="41"/>
      <c r="H45" s="14"/>
      <c r="I45" s="10"/>
      <c r="J45" s="126"/>
      <c r="K45" s="126"/>
      <c r="L45" s="34"/>
      <c r="M45" s="38"/>
      <c r="N45" s="14"/>
      <c r="O45" s="14"/>
      <c r="P45" s="14"/>
      <c r="Q45" s="10"/>
      <c r="R45" s="120"/>
      <c r="S45" s="7"/>
    </row>
    <row r="46" spans="1:19" ht="20.25" customHeight="1" x14ac:dyDescent="0.25">
      <c r="A46" s="34">
        <v>9</v>
      </c>
      <c r="B46" s="42" t="s">
        <v>85</v>
      </c>
      <c r="C46" s="14"/>
      <c r="D46" s="10"/>
      <c r="E46" s="127">
        <f>SUM(E38:E45)</f>
        <v>0</v>
      </c>
      <c r="F46" s="43"/>
      <c r="G46" s="34">
        <v>13</v>
      </c>
      <c r="H46" s="42" t="s">
        <v>86</v>
      </c>
      <c r="I46" s="10"/>
      <c r="J46" s="128">
        <f>SUM(J38:J41)</f>
        <v>0</v>
      </c>
      <c r="K46" s="129"/>
      <c r="L46" s="34">
        <v>20</v>
      </c>
      <c r="M46" s="35" t="s">
        <v>87</v>
      </c>
      <c r="N46" s="9"/>
      <c r="O46" s="9"/>
      <c r="P46" s="9"/>
      <c r="Q46" s="44"/>
      <c r="R46" s="127">
        <f>SUM(R38:R43)</f>
        <v>0</v>
      </c>
      <c r="S46" s="21"/>
    </row>
    <row r="47" spans="1:19" ht="20.25" customHeight="1" x14ac:dyDescent="0.25">
      <c r="A47" s="45">
        <v>21</v>
      </c>
      <c r="B47" s="46" t="s">
        <v>50</v>
      </c>
      <c r="C47" s="47"/>
      <c r="D47" s="48"/>
      <c r="E47" s="130">
        <v>0</v>
      </c>
      <c r="F47" s="49"/>
      <c r="G47" s="45">
        <v>22</v>
      </c>
      <c r="H47" s="46" t="s">
        <v>51</v>
      </c>
      <c r="I47" s="48"/>
      <c r="J47" s="131">
        <v>0</v>
      </c>
      <c r="K47" s="132" t="str">
        <f>M51</f>
        <v>21</v>
      </c>
      <c r="L47" s="45">
        <v>23</v>
      </c>
      <c r="M47" s="46" t="s">
        <v>52</v>
      </c>
      <c r="N47" s="47"/>
      <c r="O47" s="47"/>
      <c r="P47" s="47"/>
      <c r="Q47" s="48"/>
      <c r="R47" s="130">
        <v>0</v>
      </c>
      <c r="S47" s="17"/>
    </row>
    <row r="48" spans="1:19" ht="20.25" customHeight="1" x14ac:dyDescent="0.25">
      <c r="A48" s="50" t="s">
        <v>18</v>
      </c>
      <c r="B48" s="3"/>
      <c r="C48" s="3"/>
      <c r="D48" s="3"/>
      <c r="E48" s="3"/>
      <c r="F48" s="51"/>
      <c r="G48" s="52"/>
      <c r="H48" s="3"/>
      <c r="I48" s="3"/>
      <c r="J48" s="3"/>
      <c r="K48" s="3"/>
      <c r="L48" s="53" t="s">
        <v>53</v>
      </c>
      <c r="M48" s="24"/>
      <c r="N48" s="30" t="s">
        <v>54</v>
      </c>
      <c r="O48" s="23"/>
      <c r="P48" s="23"/>
      <c r="Q48" s="23"/>
      <c r="R48" s="23"/>
      <c r="S48" s="26"/>
    </row>
    <row r="49" spans="1:19" ht="20.25" customHeight="1" x14ac:dyDescent="0.25">
      <c r="A49" s="5"/>
      <c r="B49" s="1"/>
      <c r="C49" s="1"/>
      <c r="D49" s="1"/>
      <c r="E49" s="1"/>
      <c r="F49" s="8"/>
      <c r="G49" s="54"/>
      <c r="H49" s="1"/>
      <c r="I49" s="1"/>
      <c r="J49" s="1"/>
      <c r="K49" s="1"/>
      <c r="L49" s="34">
        <v>24</v>
      </c>
      <c r="M49" s="38" t="s">
        <v>88</v>
      </c>
      <c r="N49" s="14"/>
      <c r="O49" s="14"/>
      <c r="P49" s="14"/>
      <c r="Q49" s="39"/>
      <c r="R49" s="127">
        <f>ROUND(E46+J46+R46+E47+J47+R47,2)</f>
        <v>0</v>
      </c>
      <c r="S49" s="55">
        <f>E46+J46+R46+E47+J47+R47</f>
        <v>0</v>
      </c>
    </row>
    <row r="50" spans="1:19" ht="20.25" customHeight="1" x14ac:dyDescent="0.25">
      <c r="A50" s="56" t="s">
        <v>55</v>
      </c>
      <c r="B50" s="11"/>
      <c r="C50" s="11"/>
      <c r="D50" s="11"/>
      <c r="E50" s="11"/>
      <c r="F50" s="12"/>
      <c r="G50" s="57" t="s">
        <v>56</v>
      </c>
      <c r="H50" s="11"/>
      <c r="I50" s="11"/>
      <c r="J50" s="11"/>
      <c r="K50" s="11"/>
      <c r="L50" s="34">
        <v>25</v>
      </c>
      <c r="M50" s="133" t="s">
        <v>57</v>
      </c>
      <c r="N50" s="12" t="s">
        <v>42</v>
      </c>
      <c r="O50" s="134">
        <f>ROUND(R49-O51,2)</f>
        <v>0</v>
      </c>
      <c r="P50" s="14" t="s">
        <v>58</v>
      </c>
      <c r="Q50" s="10"/>
      <c r="R50" s="135">
        <f>ROUND(O50*M50/100,2)</f>
        <v>0</v>
      </c>
      <c r="S50" s="58">
        <f>O50*M50/100</f>
        <v>0</v>
      </c>
    </row>
    <row r="51" spans="1:19" ht="20.25" customHeight="1" thickBot="1" x14ac:dyDescent="0.3">
      <c r="A51" s="59" t="s">
        <v>17</v>
      </c>
      <c r="B51" s="9"/>
      <c r="C51" s="9"/>
      <c r="D51" s="9"/>
      <c r="E51" s="9"/>
      <c r="F51" s="6"/>
      <c r="G51" s="60"/>
      <c r="H51" s="9"/>
      <c r="I51" s="9"/>
      <c r="J51" s="9"/>
      <c r="K51" s="9"/>
      <c r="L51" s="34">
        <v>26</v>
      </c>
      <c r="M51" s="136" t="s">
        <v>41</v>
      </c>
      <c r="N51" s="10" t="s">
        <v>42</v>
      </c>
      <c r="O51" s="134">
        <f>R49</f>
        <v>0</v>
      </c>
      <c r="P51" s="14" t="s">
        <v>58</v>
      </c>
      <c r="Q51" s="10"/>
      <c r="R51" s="120">
        <f>ROUND(O51*M51/100,2)</f>
        <v>0</v>
      </c>
      <c r="S51" s="61">
        <f>O51*M51/100</f>
        <v>0</v>
      </c>
    </row>
    <row r="52" spans="1:19" ht="20.25" customHeight="1" thickBot="1" x14ac:dyDescent="0.3">
      <c r="A52" s="5"/>
      <c r="B52" s="1"/>
      <c r="C52" s="1"/>
      <c r="D52" s="1"/>
      <c r="E52" s="1"/>
      <c r="F52" s="8"/>
      <c r="G52" s="54"/>
      <c r="H52" s="1"/>
      <c r="I52" s="1"/>
      <c r="J52" s="1"/>
      <c r="K52" s="1"/>
      <c r="L52" s="45">
        <v>27</v>
      </c>
      <c r="M52" s="62" t="s">
        <v>91</v>
      </c>
      <c r="N52" s="47"/>
      <c r="O52" s="47"/>
      <c r="P52" s="47"/>
      <c r="Q52" s="63"/>
      <c r="R52" s="137">
        <f>R49+R50+R51</f>
        <v>0</v>
      </c>
      <c r="S52" s="64"/>
    </row>
    <row r="53" spans="1:19" ht="20.25" customHeight="1" x14ac:dyDescent="0.25">
      <c r="A53" s="56" t="s">
        <v>55</v>
      </c>
      <c r="B53" s="11"/>
      <c r="C53" s="11"/>
      <c r="D53" s="11"/>
      <c r="E53" s="11"/>
      <c r="F53" s="12"/>
      <c r="G53" s="57" t="s">
        <v>56</v>
      </c>
      <c r="H53" s="11"/>
      <c r="I53" s="11"/>
      <c r="J53" s="11"/>
      <c r="K53" s="11"/>
      <c r="L53" s="53" t="s">
        <v>59</v>
      </c>
      <c r="M53" s="24"/>
      <c r="N53" s="30" t="s">
        <v>60</v>
      </c>
      <c r="O53" s="23"/>
      <c r="P53" s="23"/>
      <c r="Q53" s="23"/>
      <c r="R53" s="138"/>
      <c r="S53" s="26"/>
    </row>
    <row r="54" spans="1:19" ht="20.25" customHeight="1" x14ac:dyDescent="0.25">
      <c r="A54" s="59" t="s">
        <v>19</v>
      </c>
      <c r="B54" s="9"/>
      <c r="C54" s="9"/>
      <c r="D54" s="9"/>
      <c r="E54" s="9"/>
      <c r="F54" s="6"/>
      <c r="G54" s="60"/>
      <c r="H54" s="9"/>
      <c r="I54" s="9"/>
      <c r="J54" s="9"/>
      <c r="K54" s="9"/>
      <c r="L54" s="34">
        <v>28</v>
      </c>
      <c r="M54" s="38" t="s">
        <v>61</v>
      </c>
      <c r="N54" s="14"/>
      <c r="O54" s="14"/>
      <c r="P54" s="14"/>
      <c r="Q54" s="10"/>
      <c r="R54" s="120">
        <v>0</v>
      </c>
      <c r="S54" s="39"/>
    </row>
    <row r="55" spans="1:19" ht="20.25" customHeight="1" x14ac:dyDescent="0.25">
      <c r="A55" s="5"/>
      <c r="B55" s="1"/>
      <c r="C55" s="1"/>
      <c r="D55" s="1"/>
      <c r="E55" s="1"/>
      <c r="F55" s="8"/>
      <c r="G55" s="54"/>
      <c r="H55" s="1"/>
      <c r="I55" s="1"/>
      <c r="J55" s="1"/>
      <c r="K55" s="1"/>
      <c r="L55" s="34">
        <v>29</v>
      </c>
      <c r="M55" s="38" t="s">
        <v>62</v>
      </c>
      <c r="N55" s="14"/>
      <c r="O55" s="14"/>
      <c r="P55" s="14"/>
      <c r="Q55" s="10"/>
      <c r="R55" s="120">
        <v>0</v>
      </c>
      <c r="S55" s="39"/>
    </row>
    <row r="56" spans="1:19" ht="20.25" customHeight="1" x14ac:dyDescent="0.25">
      <c r="A56" s="65" t="s">
        <v>55</v>
      </c>
      <c r="B56" s="16"/>
      <c r="C56" s="16"/>
      <c r="D56" s="16"/>
      <c r="E56" s="16"/>
      <c r="F56" s="66"/>
      <c r="G56" s="67" t="s">
        <v>56</v>
      </c>
      <c r="H56" s="16"/>
      <c r="I56" s="16"/>
      <c r="J56" s="16"/>
      <c r="K56" s="16"/>
      <c r="L56" s="45">
        <v>30</v>
      </c>
      <c r="M56" s="46" t="s">
        <v>63</v>
      </c>
      <c r="N56" s="47"/>
      <c r="O56" s="47"/>
      <c r="P56" s="47"/>
      <c r="Q56" s="48"/>
      <c r="R56" s="114">
        <v>0</v>
      </c>
      <c r="S56" s="68"/>
    </row>
    <row r="59" spans="1:19" ht="27" customHeight="1" x14ac:dyDescent="0.25">
      <c r="A59" s="208"/>
      <c r="B59" s="208"/>
      <c r="C59" s="208"/>
      <c r="D59" s="208"/>
      <c r="E59" s="208"/>
      <c r="F59" s="208"/>
      <c r="G59" s="208"/>
      <c r="H59" s="208"/>
      <c r="I59" s="208"/>
      <c r="J59" s="208"/>
      <c r="K59" s="208"/>
      <c r="L59" s="208"/>
      <c r="M59" s="208"/>
      <c r="N59" s="208"/>
      <c r="O59" s="208"/>
      <c r="P59" s="208"/>
      <c r="Q59" s="208"/>
      <c r="R59" s="208"/>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2"/>
  <sheetViews>
    <sheetView showGridLines="0" workbookViewId="0">
      <selection activeCell="C14" sqref="C14"/>
    </sheetView>
  </sheetViews>
  <sheetFormatPr defaultColWidth="9.109375" defaultRowHeight="13.2" x14ac:dyDescent="0.25"/>
  <cols>
    <col min="1" max="1" width="11.6640625" style="86" customWidth="1"/>
    <col min="2" max="2" width="62.88671875" style="86" customWidth="1"/>
    <col min="3" max="3" width="13.5546875" style="86" customWidth="1"/>
    <col min="4" max="4" width="9.109375" style="85"/>
    <col min="5" max="16384" width="9.109375" style="86"/>
  </cols>
  <sheetData>
    <row r="1" spans="1:4" ht="17.399999999999999" x14ac:dyDescent="0.3">
      <c r="A1" s="77" t="s">
        <v>81</v>
      </c>
      <c r="B1" s="84"/>
      <c r="C1" s="84"/>
    </row>
    <row r="2" spans="1:4" x14ac:dyDescent="0.25">
      <c r="A2" s="78" t="s">
        <v>64</v>
      </c>
      <c r="B2" s="80" t="str">
        <f>'Krycí list'!E5</f>
        <v>Učebna pro výuku cizích jazyků</v>
      </c>
      <c r="C2" s="87"/>
    </row>
    <row r="3" spans="1:4" x14ac:dyDescent="0.25">
      <c r="A3" s="78" t="s">
        <v>65</v>
      </c>
      <c r="B3" s="80" t="str">
        <f>'Krycí list'!E7</f>
        <v>Základní škola Bučovice 710, příspěvková organizace</v>
      </c>
      <c r="C3" s="88"/>
    </row>
    <row r="4" spans="1:4" x14ac:dyDescent="0.25">
      <c r="A4" s="78" t="s">
        <v>66</v>
      </c>
      <c r="B4" s="80" t="str">
        <f>'Krycí list'!E9</f>
        <v>NEOCENĚNÝ SOUPIS PRACÍ A DODÁVEK A SLUŽEB</v>
      </c>
      <c r="C4" s="88"/>
    </row>
    <row r="5" spans="1:4" x14ac:dyDescent="0.25">
      <c r="A5" s="79" t="s">
        <v>67</v>
      </c>
      <c r="B5" s="80" t="str">
        <f>'Krycí list'!P5</f>
        <v xml:space="preserve"> </v>
      </c>
      <c r="C5" s="88"/>
    </row>
    <row r="6" spans="1:4" ht="6" customHeight="1" x14ac:dyDescent="0.25">
      <c r="A6" s="79"/>
      <c r="B6" s="80"/>
      <c r="C6" s="88"/>
    </row>
    <row r="7" spans="1:4" x14ac:dyDescent="0.25">
      <c r="A7" s="89" t="s">
        <v>68</v>
      </c>
      <c r="B7" s="80" t="str">
        <f>'Krycí list'!E26</f>
        <v xml:space="preserve">	Základní škola Bučovice 710, příspěvková organizace</v>
      </c>
      <c r="C7" s="88"/>
    </row>
    <row r="8" spans="1:4" x14ac:dyDescent="0.25">
      <c r="A8" s="89" t="s">
        <v>69</v>
      </c>
      <c r="B8" s="80" t="str">
        <f>'Krycí list'!E28</f>
        <v xml:space="preserve"> </v>
      </c>
      <c r="C8" s="88"/>
    </row>
    <row r="9" spans="1:4" x14ac:dyDescent="0.25">
      <c r="A9" s="89" t="s">
        <v>70</v>
      </c>
      <c r="B9" s="81" t="str">
        <f>'Krycí list'!O31</f>
        <v>4/2023</v>
      </c>
      <c r="C9" s="88"/>
    </row>
    <row r="10" spans="1:4" ht="6.75" customHeight="1" x14ac:dyDescent="0.25">
      <c r="A10" s="84"/>
      <c r="B10" s="84"/>
      <c r="C10" s="84"/>
    </row>
    <row r="11" spans="1:4" x14ac:dyDescent="0.25">
      <c r="A11" s="82" t="s">
        <v>71</v>
      </c>
      <c r="B11" s="75" t="s">
        <v>72</v>
      </c>
      <c r="C11" s="90" t="s">
        <v>73</v>
      </c>
    </row>
    <row r="12" spans="1:4" x14ac:dyDescent="0.25">
      <c r="A12" s="83">
        <v>1</v>
      </c>
      <c r="B12" s="76">
        <v>2</v>
      </c>
      <c r="C12" s="91">
        <v>3</v>
      </c>
    </row>
    <row r="13" spans="1:4" ht="4.5" customHeight="1" x14ac:dyDescent="0.25">
      <c r="A13" s="92"/>
      <c r="B13" s="93"/>
      <c r="C13" s="93"/>
    </row>
    <row r="14" spans="1:4" s="72" customFormat="1" ht="12" customHeight="1" x14ac:dyDescent="0.25">
      <c r="A14" s="190" t="s">
        <v>83</v>
      </c>
      <c r="B14" s="191" t="str">
        <f>'soupis neoceněný'!E14</f>
        <v>Nábytek</v>
      </c>
      <c r="C14" s="192">
        <f>'soupis neoceněný'!I14</f>
        <v>0</v>
      </c>
    </row>
    <row r="15" spans="1:4" s="72" customFormat="1" ht="12" customHeight="1" x14ac:dyDescent="0.25">
      <c r="A15" s="69"/>
      <c r="B15" s="73" t="str">
        <f>'soupis neoceněný'!E15</f>
        <v>Nábytek učebna</v>
      </c>
      <c r="C15" s="71">
        <f>'soupis neoceněný'!I15</f>
        <v>0</v>
      </c>
    </row>
    <row r="16" spans="1:4" s="140" customFormat="1" ht="12" customHeight="1" x14ac:dyDescent="0.25">
      <c r="A16" s="139"/>
      <c r="B16" s="73" t="str">
        <f>'soupis neoceněný'!E26</f>
        <v>Nábytek kabinet</v>
      </c>
      <c r="C16" s="71">
        <f>'soupis neoceněný'!I26</f>
        <v>0</v>
      </c>
      <c r="D16" s="141"/>
    </row>
    <row r="17" spans="1:4" s="140" customFormat="1" ht="12" customHeight="1" x14ac:dyDescent="0.25">
      <c r="A17" s="139"/>
      <c r="B17" s="193" t="s">
        <v>97</v>
      </c>
      <c r="C17" s="194">
        <f>SUM(C15:C16)</f>
        <v>0</v>
      </c>
      <c r="D17" s="141"/>
    </row>
    <row r="18" spans="1:4" s="140" customFormat="1" ht="12" customHeight="1" x14ac:dyDescent="0.25">
      <c r="A18" s="139"/>
      <c r="B18" s="73"/>
      <c r="C18" s="71"/>
      <c r="D18" s="141"/>
    </row>
    <row r="19" spans="1:4" s="140" customFormat="1" ht="12" customHeight="1" x14ac:dyDescent="0.25">
      <c r="A19" s="139"/>
      <c r="B19" s="73"/>
      <c r="C19" s="71"/>
      <c r="D19" s="141"/>
    </row>
    <row r="20" spans="1:4" s="140" customFormat="1" ht="12" customHeight="1" x14ac:dyDescent="0.25">
      <c r="A20" s="139"/>
      <c r="B20" s="73"/>
      <c r="C20" s="71"/>
      <c r="D20" s="141"/>
    </row>
    <row r="21" spans="1:4" s="72" customFormat="1" ht="12" customHeight="1" x14ac:dyDescent="0.25">
      <c r="A21" s="69"/>
      <c r="C21" s="70"/>
    </row>
    <row r="22" spans="1:4" s="140" customFormat="1" ht="12" customHeight="1" x14ac:dyDescent="0.25">
      <c r="A22" s="139"/>
      <c r="B22" s="73"/>
      <c r="C22" s="71"/>
      <c r="D22" s="141"/>
    </row>
    <row r="23" spans="1:4" s="140" customFormat="1" ht="12" customHeight="1" x14ac:dyDescent="0.25">
      <c r="A23" s="139"/>
      <c r="B23" s="73"/>
      <c r="C23" s="71"/>
      <c r="D23" s="141"/>
    </row>
    <row r="24" spans="1:4" s="140" customFormat="1" ht="12" customHeight="1" x14ac:dyDescent="0.25">
      <c r="A24" s="139"/>
      <c r="B24" s="73"/>
      <c r="C24" s="71"/>
      <c r="D24" s="141"/>
    </row>
    <row r="25" spans="1:4" s="72" customFormat="1" ht="12" customHeight="1" x14ac:dyDescent="0.25">
      <c r="A25" s="69"/>
      <c r="C25" s="70"/>
    </row>
    <row r="26" spans="1:4" s="140" customFormat="1" ht="12" customHeight="1" x14ac:dyDescent="0.25">
      <c r="A26" s="139"/>
      <c r="B26" s="73"/>
      <c r="C26" s="71"/>
      <c r="D26" s="141"/>
    </row>
    <row r="27" spans="1:4" s="140" customFormat="1" ht="12" customHeight="1" x14ac:dyDescent="0.25">
      <c r="A27" s="139"/>
      <c r="B27" s="73"/>
      <c r="C27" s="71"/>
      <c r="D27" s="141"/>
    </row>
    <row r="28" spans="1:4" s="140" customFormat="1" ht="12" customHeight="1" x14ac:dyDescent="0.25">
      <c r="A28" s="139"/>
      <c r="B28" s="73"/>
      <c r="C28" s="71"/>
      <c r="D28" s="141"/>
    </row>
    <row r="29" spans="1:4" s="140" customFormat="1" ht="12" customHeight="1" x14ac:dyDescent="0.25">
      <c r="A29" s="139"/>
      <c r="B29" s="73"/>
      <c r="C29" s="71"/>
      <c r="D29" s="141"/>
    </row>
    <row r="30" spans="1:4" s="140" customFormat="1" ht="12" customHeight="1" x14ac:dyDescent="0.25">
      <c r="A30" s="139"/>
      <c r="B30" s="73"/>
      <c r="C30" s="71"/>
      <c r="D30" s="141"/>
    </row>
    <row r="31" spans="1:4" s="140" customFormat="1" ht="12" customHeight="1" x14ac:dyDescent="0.25">
      <c r="A31" s="139"/>
      <c r="B31" s="73"/>
      <c r="C31" s="71"/>
      <c r="D31" s="141"/>
    </row>
    <row r="32" spans="1:4" s="143" customFormat="1" ht="12" customHeight="1" x14ac:dyDescent="0.25">
      <c r="A32" s="142"/>
      <c r="B32" s="145"/>
      <c r="C32" s="146"/>
      <c r="D32" s="144"/>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B69A5-537E-48D3-9549-ABDA24DD3FE9}">
  <sheetPr codeName="List5">
    <pageSetUpPr fitToPage="1"/>
  </sheetPr>
  <dimension ref="A1:L33"/>
  <sheetViews>
    <sheetView showGridLines="0" zoomScale="90" zoomScaleNormal="90" workbookViewId="0">
      <selection activeCell="H16" sqref="H16:H32"/>
    </sheetView>
  </sheetViews>
  <sheetFormatPr defaultColWidth="9.109375" defaultRowHeight="13.2" x14ac:dyDescent="0.25"/>
  <cols>
    <col min="1" max="1" width="5.5546875" style="86" customWidth="1"/>
    <col min="2" max="2" width="4.44140625" style="86" customWidth="1"/>
    <col min="3" max="3" width="6" style="86" customWidth="1"/>
    <col min="4" max="4" width="12.6640625" style="186" customWidth="1"/>
    <col min="5" max="5" width="94.33203125" style="188" customWidth="1"/>
    <col min="6" max="6" width="7.6640625" style="86" customWidth="1"/>
    <col min="7" max="7" width="9.88671875" style="86" customWidth="1"/>
    <col min="8" max="8" width="13.109375" style="86" customWidth="1"/>
    <col min="9" max="9" width="15.5546875" style="86" customWidth="1"/>
    <col min="10" max="10" width="6.6640625" style="86" customWidth="1"/>
    <col min="11" max="11" width="15.5546875" style="86" customWidth="1"/>
    <col min="12" max="16384" width="9.109375" style="86"/>
  </cols>
  <sheetData>
    <row r="1" spans="1:12" ht="17.399999999999999" x14ac:dyDescent="0.3">
      <c r="A1" s="77" t="s">
        <v>99</v>
      </c>
      <c r="B1" s="174"/>
      <c r="C1" s="174"/>
      <c r="D1" s="179"/>
      <c r="E1" s="187"/>
      <c r="F1" s="174"/>
      <c r="G1" s="174"/>
      <c r="H1" s="174"/>
      <c r="I1" s="174"/>
      <c r="J1" s="174"/>
      <c r="K1" s="174"/>
    </row>
    <row r="2" spans="1:12" x14ac:dyDescent="0.25">
      <c r="A2" s="148" t="s">
        <v>64</v>
      </c>
      <c r="B2" s="149"/>
      <c r="C2" s="150" t="str">
        <f>'Krycí list'!E5</f>
        <v>Učebna pro výuku cizích jazyků</v>
      </c>
      <c r="D2" s="180"/>
      <c r="E2" s="151"/>
      <c r="F2" s="149"/>
      <c r="G2" s="149"/>
      <c r="H2" s="149"/>
      <c r="I2" s="149"/>
      <c r="J2" s="174"/>
      <c r="K2" s="174"/>
    </row>
    <row r="3" spans="1:12" x14ac:dyDescent="0.25">
      <c r="A3" s="148" t="s">
        <v>65</v>
      </c>
      <c r="B3" s="149"/>
      <c r="C3" s="209" t="str">
        <f>'Krycí list'!E7</f>
        <v>Základní škola Bučovice 710, příspěvková organizace</v>
      </c>
      <c r="D3" s="210"/>
      <c r="E3" s="210"/>
      <c r="F3" s="149"/>
      <c r="G3" s="149"/>
      <c r="H3" s="149"/>
      <c r="I3" s="150"/>
      <c r="J3" s="174"/>
      <c r="K3" s="174"/>
    </row>
    <row r="4" spans="1:12" x14ac:dyDescent="0.25">
      <c r="A4" s="148" t="s">
        <v>66</v>
      </c>
      <c r="B4" s="149"/>
      <c r="C4" s="150" t="str">
        <f>'Krycí list'!E9</f>
        <v>NEOCENĚNÝ SOUPIS PRACÍ A DODÁVEK A SLUŽEB</v>
      </c>
      <c r="D4" s="180"/>
      <c r="E4" s="151"/>
      <c r="F4" s="149"/>
      <c r="G4" s="149"/>
      <c r="H4" s="149"/>
      <c r="I4" s="150"/>
      <c r="J4" s="174"/>
      <c r="K4" s="174"/>
    </row>
    <row r="5" spans="1:12" x14ac:dyDescent="0.25">
      <c r="A5" s="149" t="s">
        <v>74</v>
      </c>
      <c r="B5" s="149"/>
      <c r="C5" s="150" t="str">
        <f>'Krycí list'!P5</f>
        <v xml:space="preserve"> </v>
      </c>
      <c r="D5" s="180"/>
      <c r="E5" s="151"/>
      <c r="F5" s="149"/>
      <c r="G5" s="149"/>
      <c r="H5" s="149"/>
      <c r="I5" s="150"/>
      <c r="J5" s="174"/>
      <c r="K5" s="174"/>
    </row>
    <row r="6" spans="1:12" x14ac:dyDescent="0.25">
      <c r="A6" s="149"/>
      <c r="B6" s="149"/>
      <c r="C6" s="150"/>
      <c r="D6" s="180"/>
      <c r="E6" s="151"/>
      <c r="F6" s="149"/>
      <c r="G6" s="149"/>
      <c r="H6" s="149"/>
      <c r="I6" s="150"/>
      <c r="J6" s="174"/>
      <c r="K6" s="174"/>
    </row>
    <row r="7" spans="1:12" x14ac:dyDescent="0.25">
      <c r="A7" s="149" t="s">
        <v>68</v>
      </c>
      <c r="B7" s="149"/>
      <c r="C7" s="209" t="str">
        <f>'Krycí list'!E26</f>
        <v xml:space="preserve">	Základní škola Bučovice 710, příspěvková organizace</v>
      </c>
      <c r="D7" s="210"/>
      <c r="E7" s="210"/>
      <c r="F7" s="149"/>
      <c r="G7" s="149"/>
      <c r="H7" s="149"/>
      <c r="I7" s="150"/>
      <c r="J7" s="174"/>
      <c r="K7" s="174"/>
    </row>
    <row r="8" spans="1:12" x14ac:dyDescent="0.25">
      <c r="A8" s="149" t="s">
        <v>69</v>
      </c>
      <c r="B8" s="149"/>
      <c r="C8" s="209" t="str">
        <f>'Krycí list'!E28</f>
        <v xml:space="preserve"> </v>
      </c>
      <c r="D8" s="210"/>
      <c r="E8" s="151"/>
      <c r="F8" s="149"/>
      <c r="G8" s="149"/>
      <c r="H8" s="149"/>
      <c r="I8" s="150"/>
      <c r="J8" s="174"/>
      <c r="K8" s="174"/>
    </row>
    <row r="9" spans="1:12" x14ac:dyDescent="0.25">
      <c r="A9" s="149" t="s">
        <v>70</v>
      </c>
      <c r="B9" s="149"/>
      <c r="C9" s="211" t="str">
        <f>'Krycí list'!O31</f>
        <v>4/2023</v>
      </c>
      <c r="D9" s="210"/>
      <c r="E9" s="151"/>
      <c r="F9" s="149"/>
      <c r="G9" s="149"/>
      <c r="H9" s="149"/>
      <c r="I9" s="150"/>
      <c r="J9" s="174"/>
      <c r="K9" s="174"/>
    </row>
    <row r="10" spans="1:12" x14ac:dyDescent="0.25">
      <c r="A10" s="174"/>
      <c r="B10" s="174"/>
      <c r="C10" s="174"/>
      <c r="D10" s="179"/>
      <c r="E10" s="187"/>
      <c r="F10" s="174"/>
      <c r="G10" s="174"/>
      <c r="H10" s="174"/>
      <c r="I10" s="174"/>
      <c r="J10" s="174"/>
      <c r="K10" s="174"/>
    </row>
    <row r="11" spans="1:12" s="172" customFormat="1" ht="39.6" x14ac:dyDescent="0.25">
      <c r="A11" s="152" t="s">
        <v>75</v>
      </c>
      <c r="B11" s="153" t="s">
        <v>76</v>
      </c>
      <c r="C11" s="153" t="s">
        <v>77</v>
      </c>
      <c r="D11" s="181" t="s">
        <v>96</v>
      </c>
      <c r="E11" s="153" t="s">
        <v>92</v>
      </c>
      <c r="F11" s="153" t="s">
        <v>78</v>
      </c>
      <c r="G11" s="153" t="s">
        <v>79</v>
      </c>
      <c r="H11" s="153" t="s">
        <v>94</v>
      </c>
      <c r="I11" s="153" t="s">
        <v>95</v>
      </c>
      <c r="J11" s="153" t="s">
        <v>80</v>
      </c>
      <c r="K11" s="153" t="s">
        <v>93</v>
      </c>
      <c r="L11" s="173"/>
    </row>
    <row r="12" spans="1:12" x14ac:dyDescent="0.25">
      <c r="A12" s="176">
        <v>1</v>
      </c>
      <c r="B12" s="177">
        <v>2</v>
      </c>
      <c r="C12" s="177">
        <v>3</v>
      </c>
      <c r="D12" s="182">
        <v>4</v>
      </c>
      <c r="E12" s="154">
        <v>5</v>
      </c>
      <c r="F12" s="177">
        <v>6</v>
      </c>
      <c r="G12" s="177">
        <v>7</v>
      </c>
      <c r="H12" s="177">
        <v>8</v>
      </c>
      <c r="I12" s="177">
        <v>9</v>
      </c>
      <c r="J12" s="177">
        <v>10</v>
      </c>
      <c r="K12" s="177">
        <v>11</v>
      </c>
      <c r="L12" s="175"/>
    </row>
    <row r="13" spans="1:12" x14ac:dyDescent="0.25">
      <c r="A13" s="178"/>
      <c r="B13" s="178"/>
      <c r="C13" s="178"/>
      <c r="D13" s="183"/>
      <c r="E13" s="187"/>
      <c r="F13" s="178"/>
      <c r="G13" s="178"/>
      <c r="H13" s="178"/>
      <c r="I13" s="178"/>
      <c r="J13" s="178"/>
      <c r="K13" s="178"/>
    </row>
    <row r="14" spans="1:12" s="155" customFormat="1" x14ac:dyDescent="0.25">
      <c r="A14" s="161"/>
      <c r="B14" s="162"/>
      <c r="D14" s="184" t="s">
        <v>83</v>
      </c>
      <c r="E14" s="163" t="s">
        <v>122</v>
      </c>
      <c r="I14" s="164">
        <f>I15+I26</f>
        <v>0</v>
      </c>
      <c r="K14" s="159"/>
    </row>
    <row r="15" spans="1:12" s="147" customFormat="1" x14ac:dyDescent="0.25">
      <c r="A15" s="156"/>
      <c r="B15" s="156"/>
      <c r="C15" s="156"/>
      <c r="D15" s="157"/>
      <c r="E15" s="165" t="s">
        <v>101</v>
      </c>
      <c r="F15" s="156"/>
      <c r="G15" s="158"/>
      <c r="H15" s="159"/>
      <c r="I15" s="166">
        <f>SUM(I16:I25)</f>
        <v>0</v>
      </c>
      <c r="J15" s="160"/>
      <c r="K15" s="159"/>
    </row>
    <row r="16" spans="1:12" s="147" customFormat="1" ht="132" x14ac:dyDescent="0.25">
      <c r="A16" s="156">
        <v>1</v>
      </c>
      <c r="B16" s="156"/>
      <c r="C16" s="156" t="s">
        <v>98</v>
      </c>
      <c r="D16" s="189" t="s">
        <v>108</v>
      </c>
      <c r="E16" s="195" t="s">
        <v>124</v>
      </c>
      <c r="F16" s="156" t="s">
        <v>102</v>
      </c>
      <c r="G16" s="158">
        <v>24</v>
      </c>
      <c r="H16" s="159"/>
      <c r="I16" s="167">
        <f t="shared" ref="I16:I25" si="0">ROUND(G16*H16,2)</f>
        <v>0</v>
      </c>
      <c r="J16" s="160">
        <v>21</v>
      </c>
      <c r="K16" s="159">
        <f t="shared" ref="K16:K25" si="1">I16+((I16/100)*J16)</f>
        <v>0</v>
      </c>
    </row>
    <row r="17" spans="1:11" s="147" customFormat="1" ht="132" x14ac:dyDescent="0.25">
      <c r="A17" s="156">
        <v>2</v>
      </c>
      <c r="B17" s="156"/>
      <c r="C17" s="156" t="s">
        <v>98</v>
      </c>
      <c r="D17" s="189" t="s">
        <v>109</v>
      </c>
      <c r="E17" s="195" t="s">
        <v>125</v>
      </c>
      <c r="F17" s="156" t="s">
        <v>102</v>
      </c>
      <c r="G17" s="158">
        <v>1</v>
      </c>
      <c r="H17" s="159"/>
      <c r="I17" s="167">
        <f t="shared" si="0"/>
        <v>0</v>
      </c>
      <c r="J17" s="160">
        <v>21</v>
      </c>
      <c r="K17" s="159">
        <f t="shared" si="1"/>
        <v>0</v>
      </c>
    </row>
    <row r="18" spans="1:11" s="147" customFormat="1" ht="343.2" x14ac:dyDescent="0.25">
      <c r="A18" s="156">
        <v>3</v>
      </c>
      <c r="B18" s="156"/>
      <c r="C18" s="156" t="s">
        <v>98</v>
      </c>
      <c r="D18" s="189" t="s">
        <v>107</v>
      </c>
      <c r="E18" s="195" t="s">
        <v>137</v>
      </c>
      <c r="F18" s="156" t="s">
        <v>102</v>
      </c>
      <c r="G18" s="158">
        <v>1</v>
      </c>
      <c r="H18" s="159"/>
      <c r="I18" s="167">
        <f t="shared" si="0"/>
        <v>0</v>
      </c>
      <c r="J18" s="160">
        <v>21</v>
      </c>
      <c r="K18" s="159">
        <f t="shared" si="1"/>
        <v>0</v>
      </c>
    </row>
    <row r="19" spans="1:11" s="147" customFormat="1" ht="132" x14ac:dyDescent="0.25">
      <c r="A19" s="156">
        <v>4</v>
      </c>
      <c r="B19" s="156"/>
      <c r="C19" s="156" t="s">
        <v>98</v>
      </c>
      <c r="D19" s="189" t="s">
        <v>110</v>
      </c>
      <c r="E19" s="195" t="s">
        <v>126</v>
      </c>
      <c r="F19" s="156" t="s">
        <v>102</v>
      </c>
      <c r="G19" s="158">
        <v>3</v>
      </c>
      <c r="H19" s="159"/>
      <c r="I19" s="167">
        <f t="shared" si="0"/>
        <v>0</v>
      </c>
      <c r="J19" s="160">
        <v>21</v>
      </c>
      <c r="K19" s="159">
        <f t="shared" si="1"/>
        <v>0</v>
      </c>
    </row>
    <row r="20" spans="1:11" s="147" customFormat="1" ht="132" x14ac:dyDescent="0.25">
      <c r="A20" s="156">
        <v>5</v>
      </c>
      <c r="B20" s="156"/>
      <c r="C20" s="156" t="s">
        <v>98</v>
      </c>
      <c r="D20" s="189" t="s">
        <v>110</v>
      </c>
      <c r="E20" s="195" t="s">
        <v>127</v>
      </c>
      <c r="F20" s="156" t="s">
        <v>102</v>
      </c>
      <c r="G20" s="158">
        <v>4</v>
      </c>
      <c r="H20" s="159"/>
      <c r="I20" s="167">
        <f t="shared" si="0"/>
        <v>0</v>
      </c>
      <c r="J20" s="160">
        <v>21</v>
      </c>
      <c r="K20" s="159">
        <f t="shared" si="1"/>
        <v>0</v>
      </c>
    </row>
    <row r="21" spans="1:11" s="147" customFormat="1" ht="184.8" x14ac:dyDescent="0.25">
      <c r="A21" s="156">
        <v>6</v>
      </c>
      <c r="B21" s="156"/>
      <c r="C21" s="156" t="s">
        <v>98</v>
      </c>
      <c r="D21" s="189" t="s">
        <v>111</v>
      </c>
      <c r="E21" s="195" t="s">
        <v>128</v>
      </c>
      <c r="F21" s="156" t="s">
        <v>102</v>
      </c>
      <c r="G21" s="158">
        <v>3</v>
      </c>
      <c r="H21" s="159"/>
      <c r="I21" s="167">
        <f t="shared" si="0"/>
        <v>0</v>
      </c>
      <c r="J21" s="160">
        <v>21</v>
      </c>
      <c r="K21" s="159">
        <f t="shared" si="1"/>
        <v>0</v>
      </c>
    </row>
    <row r="22" spans="1:11" s="147" customFormat="1" ht="66" x14ac:dyDescent="0.25">
      <c r="A22" s="156">
        <v>7</v>
      </c>
      <c r="B22" s="156"/>
      <c r="C22" s="156" t="s">
        <v>98</v>
      </c>
      <c r="D22" s="189" t="s">
        <v>112</v>
      </c>
      <c r="E22" s="195" t="s">
        <v>129</v>
      </c>
      <c r="F22" s="156" t="s">
        <v>102</v>
      </c>
      <c r="G22" s="158">
        <v>2</v>
      </c>
      <c r="H22" s="159"/>
      <c r="I22" s="167">
        <f t="shared" si="0"/>
        <v>0</v>
      </c>
      <c r="J22" s="160">
        <v>21</v>
      </c>
      <c r="K22" s="159">
        <f t="shared" si="1"/>
        <v>0</v>
      </c>
    </row>
    <row r="23" spans="1:11" s="147" customFormat="1" ht="237.6" x14ac:dyDescent="0.25">
      <c r="A23" s="156">
        <v>8</v>
      </c>
      <c r="B23" s="156"/>
      <c r="C23" s="156" t="s">
        <v>98</v>
      </c>
      <c r="D23" s="189" t="s">
        <v>113</v>
      </c>
      <c r="E23" s="195" t="s">
        <v>138</v>
      </c>
      <c r="F23" s="156" t="s">
        <v>102</v>
      </c>
      <c r="G23" s="158">
        <v>12</v>
      </c>
      <c r="H23" s="159"/>
      <c r="I23" s="167">
        <f t="shared" si="0"/>
        <v>0</v>
      </c>
      <c r="J23" s="160">
        <v>21</v>
      </c>
      <c r="K23" s="159">
        <f t="shared" si="1"/>
        <v>0</v>
      </c>
    </row>
    <row r="24" spans="1:11" s="147" customFormat="1" ht="184.8" x14ac:dyDescent="0.25">
      <c r="A24" s="156">
        <v>9</v>
      </c>
      <c r="B24" s="156"/>
      <c r="C24" s="156" t="s">
        <v>98</v>
      </c>
      <c r="D24" s="189" t="s">
        <v>114</v>
      </c>
      <c r="E24" s="195" t="s">
        <v>130</v>
      </c>
      <c r="F24" s="156" t="s">
        <v>102</v>
      </c>
      <c r="G24" s="158">
        <v>1</v>
      </c>
      <c r="H24" s="159"/>
      <c r="I24" s="167">
        <f t="shared" si="0"/>
        <v>0</v>
      </c>
      <c r="J24" s="160">
        <v>21</v>
      </c>
      <c r="K24" s="159">
        <f t="shared" si="1"/>
        <v>0</v>
      </c>
    </row>
    <row r="25" spans="1:11" s="147" customFormat="1" ht="79.2" x14ac:dyDescent="0.25">
      <c r="A25" s="156">
        <v>10</v>
      </c>
      <c r="B25" s="156"/>
      <c r="C25" s="156" t="s">
        <v>98</v>
      </c>
      <c r="D25" s="189" t="s">
        <v>115</v>
      </c>
      <c r="E25" s="195" t="s">
        <v>131</v>
      </c>
      <c r="F25" s="156" t="s">
        <v>102</v>
      </c>
      <c r="G25" s="158">
        <v>1</v>
      </c>
      <c r="H25" s="159"/>
      <c r="I25" s="167">
        <f t="shared" si="0"/>
        <v>0</v>
      </c>
      <c r="J25" s="160">
        <v>21</v>
      </c>
      <c r="K25" s="159">
        <f t="shared" si="1"/>
        <v>0</v>
      </c>
    </row>
    <row r="26" spans="1:11" s="147" customFormat="1" x14ac:dyDescent="0.25">
      <c r="A26" s="156"/>
      <c r="B26" s="156"/>
      <c r="C26" s="156"/>
      <c r="D26" s="157"/>
      <c r="E26" s="165" t="s">
        <v>103</v>
      </c>
      <c r="F26" s="156"/>
      <c r="G26" s="158"/>
      <c r="H26" s="159"/>
      <c r="I26" s="166">
        <f>SUM(I27:I32)</f>
        <v>0</v>
      </c>
      <c r="J26" s="160"/>
      <c r="K26" s="159"/>
    </row>
    <row r="27" spans="1:11" s="147" customFormat="1" ht="105.6" x14ac:dyDescent="0.25">
      <c r="A27" s="156">
        <v>11</v>
      </c>
      <c r="B27" s="156"/>
      <c r="C27" s="156" t="s">
        <v>98</v>
      </c>
      <c r="D27" s="189" t="s">
        <v>116</v>
      </c>
      <c r="E27" s="195" t="s">
        <v>132</v>
      </c>
      <c r="F27" s="156" t="s">
        <v>102</v>
      </c>
      <c r="G27" s="158">
        <v>2</v>
      </c>
      <c r="H27" s="159"/>
      <c r="I27" s="167">
        <f t="shared" ref="I27:I32" si="2">ROUND(G27*H27,2)</f>
        <v>0</v>
      </c>
      <c r="J27" s="160">
        <v>21</v>
      </c>
      <c r="K27" s="159">
        <f t="shared" ref="K27:K32" si="3">I27+((I27/100)*J27)</f>
        <v>0</v>
      </c>
    </row>
    <row r="28" spans="1:11" s="147" customFormat="1" ht="66" x14ac:dyDescent="0.25">
      <c r="A28" s="156">
        <v>12</v>
      </c>
      <c r="B28" s="156"/>
      <c r="C28" s="156" t="s">
        <v>98</v>
      </c>
      <c r="D28" s="189" t="s">
        <v>117</v>
      </c>
      <c r="E28" s="195" t="s">
        <v>133</v>
      </c>
      <c r="F28" s="156" t="s">
        <v>102</v>
      </c>
      <c r="G28" s="158">
        <v>2</v>
      </c>
      <c r="H28" s="159"/>
      <c r="I28" s="167">
        <f t="shared" si="2"/>
        <v>0</v>
      </c>
      <c r="J28" s="160">
        <v>21</v>
      </c>
      <c r="K28" s="159">
        <f t="shared" si="3"/>
        <v>0</v>
      </c>
    </row>
    <row r="29" spans="1:11" s="147" customFormat="1" ht="105.6" x14ac:dyDescent="0.25">
      <c r="A29" s="156">
        <v>13</v>
      </c>
      <c r="B29" s="156"/>
      <c r="C29" s="156" t="s">
        <v>98</v>
      </c>
      <c r="D29" s="189" t="s">
        <v>118</v>
      </c>
      <c r="E29" s="195" t="s">
        <v>134</v>
      </c>
      <c r="F29" s="156" t="s">
        <v>102</v>
      </c>
      <c r="G29" s="158">
        <v>3</v>
      </c>
      <c r="H29" s="159"/>
      <c r="I29" s="167">
        <f t="shared" si="2"/>
        <v>0</v>
      </c>
      <c r="J29" s="160">
        <v>21</v>
      </c>
      <c r="K29" s="159">
        <f t="shared" si="3"/>
        <v>0</v>
      </c>
    </row>
    <row r="30" spans="1:11" s="147" customFormat="1" ht="105.6" x14ac:dyDescent="0.25">
      <c r="A30" s="156">
        <v>14</v>
      </c>
      <c r="B30" s="156"/>
      <c r="C30" s="156" t="s">
        <v>98</v>
      </c>
      <c r="D30" s="189" t="s">
        <v>119</v>
      </c>
      <c r="E30" s="195" t="s">
        <v>135</v>
      </c>
      <c r="F30" s="156" t="s">
        <v>102</v>
      </c>
      <c r="G30" s="158">
        <v>1</v>
      </c>
      <c r="H30" s="159"/>
      <c r="I30" s="167">
        <f t="shared" si="2"/>
        <v>0</v>
      </c>
      <c r="J30" s="160">
        <v>21</v>
      </c>
      <c r="K30" s="159">
        <f t="shared" si="3"/>
        <v>0</v>
      </c>
    </row>
    <row r="31" spans="1:11" s="147" customFormat="1" ht="105.6" x14ac:dyDescent="0.25">
      <c r="A31" s="156">
        <v>15</v>
      </c>
      <c r="B31" s="156"/>
      <c r="C31" s="156" t="s">
        <v>98</v>
      </c>
      <c r="D31" s="189" t="s">
        <v>120</v>
      </c>
      <c r="E31" s="195" t="s">
        <v>136</v>
      </c>
      <c r="F31" s="156" t="s">
        <v>102</v>
      </c>
      <c r="G31" s="158">
        <v>1</v>
      </c>
      <c r="H31" s="159"/>
      <c r="I31" s="167">
        <f t="shared" si="2"/>
        <v>0</v>
      </c>
      <c r="J31" s="160">
        <v>21</v>
      </c>
      <c r="K31" s="159">
        <f t="shared" si="3"/>
        <v>0</v>
      </c>
    </row>
    <row r="32" spans="1:11" s="147" customFormat="1" ht="145.19999999999999" x14ac:dyDescent="0.25">
      <c r="A32" s="156">
        <v>16</v>
      </c>
      <c r="B32" s="156"/>
      <c r="C32" s="156" t="s">
        <v>98</v>
      </c>
      <c r="D32" s="189" t="s">
        <v>121</v>
      </c>
      <c r="E32" s="195" t="s">
        <v>123</v>
      </c>
      <c r="F32" s="156" t="s">
        <v>102</v>
      </c>
      <c r="G32" s="158">
        <v>2</v>
      </c>
      <c r="H32" s="159"/>
      <c r="I32" s="167">
        <f t="shared" si="2"/>
        <v>0</v>
      </c>
      <c r="J32" s="160">
        <v>21</v>
      </c>
      <c r="K32" s="159">
        <f t="shared" si="3"/>
        <v>0</v>
      </c>
    </row>
    <row r="33" spans="1:9" s="169" customFormat="1" x14ac:dyDescent="0.25">
      <c r="A33" s="168"/>
      <c r="D33" s="185"/>
      <c r="E33" s="170" t="s">
        <v>97</v>
      </c>
      <c r="I33" s="171">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1"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vt:lpstr>
      <vt:lpstr>Rekapitulace</vt:lpstr>
      <vt:lpstr>soupis neoceněný</vt:lpstr>
      <vt:lpstr>#Figury</vt:lpstr>
      <vt:lpstr>Rekapitulace!Názvy_tisku</vt:lpstr>
      <vt:lpstr>'soupis neoceněný'!Názvy_tisku</vt:lpstr>
      <vt:lpstr>'soupis neoceněný'!Oblast_tisku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Zuzana Musilová Žánová</cp:lastModifiedBy>
  <cp:lastPrinted>2022-07-29T12:14:13Z</cp:lastPrinted>
  <dcterms:created xsi:type="dcterms:W3CDTF">2006-04-27T05:25:48Z</dcterms:created>
  <dcterms:modified xsi:type="dcterms:W3CDTF">2023-04-26T13:01:06Z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